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slicers/slicer2.xml" ContentType="application/vnd.ms-excel.slicer+xml"/>
  <Override PartName="/xl/pivotTables/pivotTable3.xml" ContentType="application/vnd.openxmlformats-officedocument.spreadsheetml.pivotTable+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tables/table3.xml" ContentType="application/vnd.openxmlformats-officedocument.spreadsheetml.table+xml"/>
  <Override PartName="/xl/slicers/slicer3.xml" ContentType="application/vnd.ms-excel.slicer+xml"/>
  <Override PartName="/xl/pivotTables/pivotTable4.xml" ContentType="application/vnd.openxmlformats-officedocument.spreadsheetml.pivotTable+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slicers/slicer4.xml" ContentType="application/vnd.ms-excel.slicer+xml"/>
  <Override PartName="/xl/pivotTables/pivotTable5.xml" ContentType="application/vnd.openxmlformats-officedocument.spreadsheetml.pivotTable+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5.xml" ContentType="application/vnd.openxmlformats-officedocument.spreadsheetml.table+xml"/>
  <Override PartName="/xl/slicers/slicer5.xml" ContentType="application/vnd.ms-excel.slicer+xml"/>
  <Override PartName="/xl/pivotTables/pivotTable6.xml" ContentType="application/vnd.openxmlformats-officedocument.spreadsheetml.pivotTable+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tables/table6.xml" ContentType="application/vnd.openxmlformats-officedocument.spreadsheetml.table+xml"/>
  <Override PartName="/xl/slicers/slicer6.xml" ContentType="application/vnd.ms-excel.slicer+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J:\Secretariaat\Bettina\Uurroosters studenten\"/>
    </mc:Choice>
  </mc:AlternateContent>
  <workbookProtection workbookAlgorithmName="SHA-512" workbookHashValue="1GuoYuV3xIDwr7hCMG1QXlKEX2k5DZcjWHfddIwbihAH5Met8wZzLWSbYDGi3PRqa99Ed/P1cG8HHCaZt4vubg==" workbookSaltValue="GiC8fbH+AQgIiTAkN9AYlA==" workbookSpinCount="100000" lockStructure="1"/>
  <bookViews>
    <workbookView xWindow="-105" yWindow="0" windowWidth="2385" windowHeight="0" firstSheet="1" activeTab="2"/>
  </bookViews>
  <sheets>
    <sheet name="Definities" sheetId="2" r:id="rId1"/>
    <sheet name="INFO gebruik uurrooster" sheetId="3" r:id="rId2"/>
    <sheet name="Week A" sheetId="10" r:id="rId3"/>
    <sheet name="Week B" sheetId="5" r:id="rId4"/>
    <sheet name="Week C" sheetId="12" r:id="rId5"/>
    <sheet name="Week D" sheetId="13" r:id="rId6"/>
    <sheet name="Week E" sheetId="14" r:id="rId7"/>
    <sheet name="Week F" sheetId="15" r:id="rId8"/>
    <sheet name="Maand-gepland" sheetId="16" r:id="rId9"/>
    <sheet name="Maand-prestatie" sheetId="17" r:id="rId10"/>
    <sheet name="Maand-totalen" sheetId="19" r:id="rId11"/>
  </sheets>
  <definedNames>
    <definedName name="_xlnm.Print_Area" localSheetId="2">'Week A'!$A$1:$O$234</definedName>
    <definedName name="_xlnm.Print_Area" localSheetId="3">'Week B'!$A$1:$O$83</definedName>
    <definedName name="_xlnm.Print_Area" localSheetId="4">'Week C'!$A$1:$O$83</definedName>
    <definedName name="_xlnm.Print_Area" localSheetId="5">'Week D'!$A$1:$O$83</definedName>
    <definedName name="_xlnm.Print_Area" localSheetId="6">'Week E'!$A$1:$O$83</definedName>
    <definedName name="_xlnm.Print_Area" localSheetId="7">'Week F'!$A$1:$O$83</definedName>
    <definedName name="DiPrestatieA" localSheetId="2">Tabel1[DiPrestatie]</definedName>
    <definedName name="DiPrestatieB" localSheetId="3">Tabel2[DiPrestatie]</definedName>
    <definedName name="DiPrestatieC" localSheetId="4">Tabel3[DiPrestatie]</definedName>
    <definedName name="DiPrestatieD" localSheetId="5">Tabel4[DiPrestatie]</definedName>
    <definedName name="DiPrestatieE" localSheetId="6">Tabel5[DiPrestatie]</definedName>
    <definedName name="DiPrestatieF" localSheetId="7">Tabel6[DiPrestatie]</definedName>
    <definedName name="DiTotaalA" localSheetId="2">Tabel1[DiTotaal]</definedName>
    <definedName name="DiTotaalB" localSheetId="3">Tabel2[DiTotaal]</definedName>
    <definedName name="DiTotaalC" localSheetId="4">Tabel3[DiTotaal]</definedName>
    <definedName name="DiTotaalD" localSheetId="5">Tabel4[DiTotaal]</definedName>
    <definedName name="DiTotaalE" localSheetId="6">Tabel5[DiTotaal]</definedName>
    <definedName name="DiTotaalF" localSheetId="7">Tabel6[DiTotaal]</definedName>
    <definedName name="DoPrestatieA" localSheetId="2">Tabel1[DoPrestatie]</definedName>
    <definedName name="DoPrestatieB" localSheetId="3">Tabel2[DoPrestatie]</definedName>
    <definedName name="DoPrestatieC" localSheetId="4">Tabel3[DoPrestatie]</definedName>
    <definedName name="DoPrestatieD" localSheetId="5">Tabel4[DoPrestatie]</definedName>
    <definedName name="DoPrestatieE" localSheetId="6">Tabel5[DoPrestatie]</definedName>
    <definedName name="DoPrestatieF" localSheetId="7">Tabel6[DoPrestatie]</definedName>
    <definedName name="DoTotaalA" localSheetId="2">Tabel1[DoTotaal]</definedName>
    <definedName name="DoTotaalB" localSheetId="3">Tabel2[DoTotaal]</definedName>
    <definedName name="DoTotaalC" localSheetId="4">Tabel3[DoTotaal]</definedName>
    <definedName name="DoTotaalD" localSheetId="5">Tabel4[DoTotaal]</definedName>
    <definedName name="DoTotaalE" localSheetId="6">Tabel5[DoTotaal]</definedName>
    <definedName name="DoTotaalF" localSheetId="7">Tabel6[DoTotaal]</definedName>
    <definedName name="eindlijn">Definities!$K$5</definedName>
    <definedName name="FT">Definities!$K$8</definedName>
    <definedName name="Functie">OFFSET(Definities!$B$3,1,0,COUNTA(Definities!$B:$B)-1,1)</definedName>
    <definedName name="MaPrestatieA" localSheetId="2">Tabel1[MaPrestatie]</definedName>
    <definedName name="MaPrestatieB" localSheetId="3">Tabel2[MaPrestatie]</definedName>
    <definedName name="MaPrestatieC" localSheetId="4">Tabel3[MaPrestatie]</definedName>
    <definedName name="MaPrestatieD" localSheetId="5">Tabel4[MaPrestatie]</definedName>
    <definedName name="MaPrestatieE" localSheetId="6">Tabel5[MaPrestatie]</definedName>
    <definedName name="MaPrestatieF" localSheetId="7">Tabel6[MaPrestatie]</definedName>
    <definedName name="MaTotaalA" localSheetId="2">Tabel1[MaTotaal]</definedName>
    <definedName name="MaTotaalB" localSheetId="3">Tabel2[MaTotaal]</definedName>
    <definedName name="MaTotaalC" localSheetId="4">Tabel3[MaTotaal]</definedName>
    <definedName name="MaTotaalD" localSheetId="5">Tabel4[MaTotaal]</definedName>
    <definedName name="MaTotaalE" localSheetId="6">Tabel5[MaTotaal]</definedName>
    <definedName name="MaTotaalF" localSheetId="7">Tabel6[MaTotaal]</definedName>
    <definedName name="persoonsblok">Definities!$K$7</definedName>
    <definedName name="Plaats">OFFSET(Definities!$D$3,1,0,COUNTA(Definities!$D:$D)-1,1)</definedName>
    <definedName name="Prestatie">OFFSET(Definities!$E$3,1,0,COUNTA(Definities!$E:$E)-1,1)</definedName>
    <definedName name="rooster">Definities!$K$6</definedName>
    <definedName name="Slicer_Functie1">#N/A</definedName>
    <definedName name="Slicer_Functie11">#N/A</definedName>
    <definedName name="Slicer_Functie12">#N/A</definedName>
    <definedName name="Slicer_Functie13">#N/A</definedName>
    <definedName name="Slicer_Functie14">#N/A</definedName>
    <definedName name="Slicer_Functie15">#N/A</definedName>
    <definedName name="Slicer_Plaats1">#N/A</definedName>
    <definedName name="Slicer_Plaats11">#N/A</definedName>
    <definedName name="Slicer_Plaats12">#N/A</definedName>
    <definedName name="Slicer_Plaats13">#N/A</definedName>
    <definedName name="Slicer_Plaats14">#N/A</definedName>
    <definedName name="Slicer_Plaats15">#N/A</definedName>
    <definedName name="Slicer_Statuut1">#N/A</definedName>
    <definedName name="Slicer_Statuut11">#N/A</definedName>
    <definedName name="Slicer_Statuut12">#N/A</definedName>
    <definedName name="Slicer_Statuut13">#N/A</definedName>
    <definedName name="Slicer_Statuut14">#N/A</definedName>
    <definedName name="Slicer_Statuut15">#N/A</definedName>
    <definedName name="startlijn">Definities!$K$4</definedName>
    <definedName name="Statuut">OFFSET(Definities!$C$3,1,0,COUNTA(Definities!$C:$C)-1,1)</definedName>
    <definedName name="tabel" localSheetId="2">'Week A'!$AB$54:$BV$154</definedName>
    <definedName name="tabel" localSheetId="3">'Week B'!$AB$54:$BV$154</definedName>
    <definedName name="tabel" localSheetId="4">'Week C'!$AB$54:$BV$154</definedName>
    <definedName name="tabel" localSheetId="5">'Week D'!$AB$54:$BV$154</definedName>
    <definedName name="tabel" localSheetId="6">'Week E'!$AB$54:$BV$154</definedName>
    <definedName name="tabel" localSheetId="7">'Week F'!$AB$54:$BV$154</definedName>
    <definedName name="VrPrestatieA" localSheetId="2">Tabel1[VrPrestatie]</definedName>
    <definedName name="VrPrestatieB" localSheetId="3">Tabel2[VrPrestatie]</definedName>
    <definedName name="VrPrestatieC" localSheetId="4">Tabel3[VrPrestatie]</definedName>
    <definedName name="VrPrestatieD" localSheetId="5">Tabel4[VrPrestatie]</definedName>
    <definedName name="VrPrestatieE" localSheetId="6">Tabel5[VrPrestatie]</definedName>
    <definedName name="VrPrestatieF" localSheetId="7">Tabel6[VrPrestatie]</definedName>
    <definedName name="VrTotaalA" localSheetId="2">Tabel1[VrTotaal]</definedName>
    <definedName name="VrTotaalB" localSheetId="3">Tabel2[VrTotaal]</definedName>
    <definedName name="VrTotaalC" localSheetId="4">Tabel3[VrTotaal]</definedName>
    <definedName name="VrTotaalD" localSheetId="5">Tabel4[VrTotaal]</definedName>
    <definedName name="VrTotaalE" localSheetId="6">Tabel5[VrTotaal]</definedName>
    <definedName name="VrTotaalF" localSheetId="7">Tabel6[VrTotaal]</definedName>
    <definedName name="WoPrestatieA" localSheetId="2">Tabel1[WoPrestatie]</definedName>
    <definedName name="WoPrestatieB" localSheetId="3">Tabel2[WoPrestatie]</definedName>
    <definedName name="WoPrestatieC" localSheetId="4">Tabel3[WoPrestatie]</definedName>
    <definedName name="WoPrestatieD" localSheetId="5">Tabel4[WoPrestatie]</definedName>
    <definedName name="WoPrestatieE" localSheetId="6">Tabel5[WoPrestatie]</definedName>
    <definedName name="WoPrestatieF" localSheetId="7">Tabel6[WoPrestatie]</definedName>
    <definedName name="WoTotaalA" localSheetId="2">Tabel1[WoTotaal]</definedName>
    <definedName name="WoTotaalB" localSheetId="3">Tabel2[WoTotaal]</definedName>
    <definedName name="WoTotaalC" localSheetId="4">Tabel3[WoTotaal]</definedName>
    <definedName name="WoTotaalD" localSheetId="5">Tabel4[WoTotaal]</definedName>
    <definedName name="WoTotaalE" localSheetId="6">Tabel5[WoTotaal]</definedName>
    <definedName name="WoTotaalF" localSheetId="7">Tabel6[WoTotaal]</definedName>
    <definedName name="ZaPrestatieA" localSheetId="2">Tabel1[ZaPrestatie]</definedName>
    <definedName name="ZaPrestatieB" localSheetId="3">Tabel2[ZaPrestatie]</definedName>
    <definedName name="ZaPrestatieC" localSheetId="4">Tabel3[ZaPrestatie]</definedName>
    <definedName name="ZaPrestatieD" localSheetId="5">Tabel4[ZaPrestatie]</definedName>
    <definedName name="ZaPrestatieE" localSheetId="6">Tabel5[ZaPrestatie]</definedName>
    <definedName name="ZaPrestatieF" localSheetId="7">Tabel6[ZaPrestatie]</definedName>
    <definedName name="ZaTotaalA" localSheetId="2">Tabel1[ZaTotaal]</definedName>
    <definedName name="ZaTotaalB" localSheetId="3">Tabel2[ZaTotaal]</definedName>
    <definedName name="ZaTotaalC" localSheetId="4">Tabel3[ZaTotaal]</definedName>
    <definedName name="ZaTotaalD" localSheetId="5">Tabel4[ZaTotaal]</definedName>
    <definedName name="ZaTotaalE" localSheetId="6">Tabel5[ZaTotaal]</definedName>
    <definedName name="ZaTotaalF" localSheetId="7">Tabel6[ZaTotaal]</definedName>
    <definedName name="ZoPrestatieA" localSheetId="2">Tabel1[ZoPrestatie]</definedName>
    <definedName name="ZoPrestatieB" localSheetId="3">Tabel2[ZoPrestatie]</definedName>
    <definedName name="ZoPrestatieC" localSheetId="4">Tabel3[ZoPrestatie]</definedName>
    <definedName name="ZoPrestatieD" localSheetId="5">Tabel4[ZoPrestatie]</definedName>
    <definedName name="ZoPrestatieE" localSheetId="6">Tabel5[ZoPrestatie]</definedName>
    <definedName name="ZoPrestatieF" localSheetId="7">Tabel6[ZoPrestatie]</definedName>
    <definedName name="ZoTotaalA" localSheetId="2">Tabel1[ZoTotaal]</definedName>
    <definedName name="ZoTotaalB" localSheetId="3">Tabel2[ZoTotaal]</definedName>
    <definedName name="ZoTotaalC" localSheetId="4">Tabel3[ZoTotaal]</definedName>
    <definedName name="ZoTotaalD" localSheetId="5">Tabel4[ZoTotaal]</definedName>
    <definedName name="ZoTotaalE" localSheetId="6">Tabel5[ZoTotaal]</definedName>
    <definedName name="ZoTotaalF" localSheetId="7">Tabel6[ZoTotaal]</definedName>
  </definedNames>
  <calcPr calcId="152511"/>
  <pivotCaches>
    <pivotCache cacheId="18" r:id="rId12"/>
    <pivotCache cacheId="19" r:id="rId13"/>
    <pivotCache cacheId="20" r:id="rId14"/>
    <pivotCache cacheId="21" r:id="rId15"/>
    <pivotCache cacheId="22" r:id="rId16"/>
    <pivotCache cacheId="23" r:id="rId17"/>
  </pivotCaches>
  <extLst>
    <ext xmlns:x14="http://schemas.microsoft.com/office/spreadsheetml/2009/9/main" uri="{BBE1A952-AA13-448e-AADC-164F8A28A991}">
      <x14:slicerCaches>
        <x14:slicerCache r:id="rId18"/>
        <x14:slicerCache r:id="rId19"/>
        <x14:slicerCache r:id="rId20"/>
        <x14:slicerCache r:id="rId21"/>
        <x14:slicerCache r:id="rId22"/>
        <x14:slicerCache r:id="rId23"/>
        <x14:slicerCache r:id="rId24"/>
        <x14:slicerCache r:id="rId25"/>
        <x14:slicerCache r:id="rId26"/>
        <x14:slicerCache r:id="rId27"/>
        <x14:slicerCache r:id="rId28"/>
        <x14:slicerCache r:id="rId29"/>
        <x14:slicerCache r:id="rId30"/>
        <x14:slicerCache r:id="rId31"/>
        <x14:slicerCache r:id="rId32"/>
        <x14:slicerCache r:id="rId33"/>
        <x14:slicerCache r:id="rId34"/>
        <x14:slicerCache r:id="rId3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3" l="1"/>
  <c r="B55" i="5" l="1"/>
  <c r="M64" i="13" l="1"/>
  <c r="Y5" i="19" l="1"/>
  <c r="W5" i="19"/>
  <c r="U5" i="19"/>
  <c r="S5" i="19"/>
  <c r="Q5" i="19"/>
  <c r="O5" i="19"/>
  <c r="M5" i="19"/>
  <c r="K5" i="19"/>
  <c r="I5" i="19"/>
  <c r="A1" i="15" l="1"/>
  <c r="A1" i="14"/>
  <c r="A1" i="13"/>
  <c r="A1" i="12"/>
  <c r="A1" i="5"/>
  <c r="K1" i="12" l="1"/>
  <c r="G64" i="15"/>
  <c r="H64" i="15"/>
  <c r="I64" i="15"/>
  <c r="J64" i="15"/>
  <c r="K64" i="15"/>
  <c r="L64" i="15"/>
  <c r="M64" i="15"/>
  <c r="G70" i="15"/>
  <c r="H70" i="15"/>
  <c r="I70" i="15"/>
  <c r="J70" i="15"/>
  <c r="K70" i="15"/>
  <c r="L70" i="15"/>
  <c r="M70" i="15"/>
  <c r="G76" i="15"/>
  <c r="H76" i="15"/>
  <c r="I76" i="15"/>
  <c r="J76" i="15"/>
  <c r="K76" i="15"/>
  <c r="L76" i="15"/>
  <c r="M76" i="15"/>
  <c r="G82" i="15"/>
  <c r="H82" i="15"/>
  <c r="I82" i="15"/>
  <c r="J82" i="15"/>
  <c r="K82" i="15"/>
  <c r="L82" i="15"/>
  <c r="M82" i="15"/>
  <c r="G88" i="15"/>
  <c r="H88" i="15"/>
  <c r="I88" i="15"/>
  <c r="J88" i="15"/>
  <c r="K88" i="15"/>
  <c r="L88" i="15"/>
  <c r="M88" i="15"/>
  <c r="G94" i="15"/>
  <c r="H94" i="15"/>
  <c r="I94" i="15"/>
  <c r="J94" i="15"/>
  <c r="K94" i="15"/>
  <c r="L94" i="15"/>
  <c r="M94" i="15"/>
  <c r="G100" i="15"/>
  <c r="H100" i="15"/>
  <c r="I100" i="15"/>
  <c r="J100" i="15"/>
  <c r="K100" i="15"/>
  <c r="L100" i="15"/>
  <c r="M100" i="15"/>
  <c r="G106" i="15"/>
  <c r="H106" i="15"/>
  <c r="I106" i="15"/>
  <c r="J106" i="15"/>
  <c r="K106" i="15"/>
  <c r="L106" i="15"/>
  <c r="M106" i="15"/>
  <c r="G112" i="15"/>
  <c r="H112" i="15"/>
  <c r="I112" i="15"/>
  <c r="J112" i="15"/>
  <c r="K112" i="15"/>
  <c r="L112" i="15"/>
  <c r="M112" i="15"/>
  <c r="G118" i="15"/>
  <c r="H118" i="15"/>
  <c r="I118" i="15"/>
  <c r="J118" i="15"/>
  <c r="K118" i="15"/>
  <c r="L118" i="15"/>
  <c r="M118" i="15"/>
  <c r="G124" i="15"/>
  <c r="H124" i="15"/>
  <c r="I124" i="15"/>
  <c r="J124" i="15"/>
  <c r="K124" i="15"/>
  <c r="L124" i="15"/>
  <c r="M124" i="15"/>
  <c r="M652" i="15"/>
  <c r="L652" i="15"/>
  <c r="K652" i="15"/>
  <c r="J652" i="15"/>
  <c r="I652" i="15"/>
  <c r="H652" i="15"/>
  <c r="G652" i="15"/>
  <c r="E649" i="15"/>
  <c r="D649" i="15"/>
  <c r="C649" i="15"/>
  <c r="B649" i="15"/>
  <c r="A649" i="15"/>
  <c r="M646" i="15"/>
  <c r="L646" i="15"/>
  <c r="K646" i="15"/>
  <c r="J646" i="15"/>
  <c r="I646" i="15"/>
  <c r="H646" i="15"/>
  <c r="G646" i="15"/>
  <c r="E643" i="15"/>
  <c r="D643" i="15"/>
  <c r="C643" i="15"/>
  <c r="B643" i="15"/>
  <c r="A643" i="15"/>
  <c r="M640" i="15"/>
  <c r="L640" i="15"/>
  <c r="K640" i="15"/>
  <c r="J640" i="15"/>
  <c r="I640" i="15"/>
  <c r="H640" i="15"/>
  <c r="G640" i="15"/>
  <c r="E637" i="15"/>
  <c r="D637" i="15"/>
  <c r="C637" i="15"/>
  <c r="B637" i="15"/>
  <c r="A637" i="15"/>
  <c r="M634" i="15"/>
  <c r="L634" i="15"/>
  <c r="K634" i="15"/>
  <c r="J634" i="15"/>
  <c r="I634" i="15"/>
  <c r="H634" i="15"/>
  <c r="G634" i="15"/>
  <c r="E631" i="15"/>
  <c r="D631" i="15"/>
  <c r="C631" i="15"/>
  <c r="B631" i="15"/>
  <c r="A631" i="15"/>
  <c r="M628" i="15"/>
  <c r="L628" i="15"/>
  <c r="K628" i="15"/>
  <c r="J628" i="15"/>
  <c r="I628" i="15"/>
  <c r="H628" i="15"/>
  <c r="G628" i="15"/>
  <c r="E625" i="15"/>
  <c r="D625" i="15"/>
  <c r="C625" i="15"/>
  <c r="B625" i="15"/>
  <c r="A625" i="15"/>
  <c r="M622" i="15"/>
  <c r="L622" i="15"/>
  <c r="K622" i="15"/>
  <c r="J622" i="15"/>
  <c r="I622" i="15"/>
  <c r="H622" i="15"/>
  <c r="G622" i="15"/>
  <c r="E619" i="15"/>
  <c r="D619" i="15"/>
  <c r="C619" i="15"/>
  <c r="B619" i="15"/>
  <c r="A619" i="15"/>
  <c r="M616" i="15"/>
  <c r="L616" i="15"/>
  <c r="K616" i="15"/>
  <c r="J616" i="15"/>
  <c r="I616" i="15"/>
  <c r="H616" i="15"/>
  <c r="G616" i="15"/>
  <c r="E613" i="15"/>
  <c r="D613" i="15"/>
  <c r="C613" i="15"/>
  <c r="B613" i="15"/>
  <c r="A613" i="15"/>
  <c r="M610" i="15"/>
  <c r="L610" i="15"/>
  <c r="K610" i="15"/>
  <c r="J610" i="15"/>
  <c r="I610" i="15"/>
  <c r="H610" i="15"/>
  <c r="G610" i="15"/>
  <c r="E607" i="15"/>
  <c r="D607" i="15"/>
  <c r="C607" i="15"/>
  <c r="B607" i="15"/>
  <c r="A607" i="15"/>
  <c r="M604" i="15"/>
  <c r="L604" i="15"/>
  <c r="K604" i="15"/>
  <c r="J604" i="15"/>
  <c r="I604" i="15"/>
  <c r="H604" i="15"/>
  <c r="G604" i="15"/>
  <c r="E601" i="15"/>
  <c r="D601" i="15"/>
  <c r="C601" i="15"/>
  <c r="B601" i="15"/>
  <c r="A601" i="15"/>
  <c r="M598" i="15"/>
  <c r="L598" i="15"/>
  <c r="K598" i="15"/>
  <c r="J598" i="15"/>
  <c r="I598" i="15"/>
  <c r="H598" i="15"/>
  <c r="G598" i="15"/>
  <c r="E595" i="15"/>
  <c r="D595" i="15"/>
  <c r="C595" i="15"/>
  <c r="B595" i="15"/>
  <c r="A595" i="15"/>
  <c r="M592" i="15"/>
  <c r="L592" i="15"/>
  <c r="K592" i="15"/>
  <c r="J592" i="15"/>
  <c r="I592" i="15"/>
  <c r="H592" i="15"/>
  <c r="G592" i="15"/>
  <c r="E589" i="15"/>
  <c r="D589" i="15"/>
  <c r="C589" i="15"/>
  <c r="B589" i="15"/>
  <c r="A589" i="15"/>
  <c r="M586" i="15"/>
  <c r="L586" i="15"/>
  <c r="K586" i="15"/>
  <c r="J586" i="15"/>
  <c r="I586" i="15"/>
  <c r="H586" i="15"/>
  <c r="G586" i="15"/>
  <c r="E583" i="15"/>
  <c r="D583" i="15"/>
  <c r="C583" i="15"/>
  <c r="B583" i="15"/>
  <c r="A583" i="15"/>
  <c r="M580" i="15"/>
  <c r="L580" i="15"/>
  <c r="K580" i="15"/>
  <c r="J580" i="15"/>
  <c r="I580" i="15"/>
  <c r="H580" i="15"/>
  <c r="G580" i="15"/>
  <c r="E577" i="15"/>
  <c r="D577" i="15"/>
  <c r="C577" i="15"/>
  <c r="B577" i="15"/>
  <c r="A577" i="15"/>
  <c r="M574" i="15"/>
  <c r="L574" i="15"/>
  <c r="K574" i="15"/>
  <c r="J574" i="15"/>
  <c r="I574" i="15"/>
  <c r="H574" i="15"/>
  <c r="G574" i="15"/>
  <c r="E571" i="15"/>
  <c r="D571" i="15"/>
  <c r="C571" i="15"/>
  <c r="B571" i="15"/>
  <c r="A571" i="15"/>
  <c r="M568" i="15"/>
  <c r="L568" i="15"/>
  <c r="K568" i="15"/>
  <c r="J568" i="15"/>
  <c r="I568" i="15"/>
  <c r="H568" i="15"/>
  <c r="G568" i="15"/>
  <c r="E565" i="15"/>
  <c r="D565" i="15"/>
  <c r="C565" i="15"/>
  <c r="B565" i="15"/>
  <c r="A565" i="15"/>
  <c r="M562" i="15"/>
  <c r="L562" i="15"/>
  <c r="K562" i="15"/>
  <c r="J562" i="15"/>
  <c r="I562" i="15"/>
  <c r="H562" i="15"/>
  <c r="G562" i="15"/>
  <c r="E559" i="15"/>
  <c r="D559" i="15"/>
  <c r="C559" i="15"/>
  <c r="B559" i="15"/>
  <c r="A559" i="15"/>
  <c r="M556" i="15"/>
  <c r="L556" i="15"/>
  <c r="K556" i="15"/>
  <c r="J556" i="15"/>
  <c r="I556" i="15"/>
  <c r="H556" i="15"/>
  <c r="G556" i="15"/>
  <c r="E553" i="15"/>
  <c r="D553" i="15"/>
  <c r="C553" i="15"/>
  <c r="B553" i="15"/>
  <c r="A553" i="15"/>
  <c r="M550" i="15"/>
  <c r="L550" i="15"/>
  <c r="K550" i="15"/>
  <c r="J550" i="15"/>
  <c r="I550" i="15"/>
  <c r="H550" i="15"/>
  <c r="G550" i="15"/>
  <c r="E547" i="15"/>
  <c r="D547" i="15"/>
  <c r="C547" i="15"/>
  <c r="B547" i="15"/>
  <c r="A547" i="15"/>
  <c r="M544" i="15"/>
  <c r="L544" i="15"/>
  <c r="K544" i="15"/>
  <c r="J544" i="15"/>
  <c r="I544" i="15"/>
  <c r="H544" i="15"/>
  <c r="G544" i="15"/>
  <c r="E541" i="15"/>
  <c r="D541" i="15"/>
  <c r="C541" i="15"/>
  <c r="B541" i="15"/>
  <c r="A541" i="15"/>
  <c r="M538" i="15"/>
  <c r="L538" i="15"/>
  <c r="K538" i="15"/>
  <c r="J538" i="15"/>
  <c r="I538" i="15"/>
  <c r="H538" i="15"/>
  <c r="G538" i="15"/>
  <c r="E535" i="15"/>
  <c r="D535" i="15"/>
  <c r="C535" i="15"/>
  <c r="B535" i="15"/>
  <c r="A535" i="15"/>
  <c r="M532" i="15"/>
  <c r="L532" i="15"/>
  <c r="K532" i="15"/>
  <c r="J532" i="15"/>
  <c r="I532" i="15"/>
  <c r="H532" i="15"/>
  <c r="G532" i="15"/>
  <c r="E529" i="15"/>
  <c r="D529" i="15"/>
  <c r="C529" i="15"/>
  <c r="B529" i="15"/>
  <c r="A529" i="15"/>
  <c r="M526" i="15"/>
  <c r="L526" i="15"/>
  <c r="K526" i="15"/>
  <c r="J526" i="15"/>
  <c r="I526" i="15"/>
  <c r="H526" i="15"/>
  <c r="G526" i="15"/>
  <c r="E523" i="15"/>
  <c r="D523" i="15"/>
  <c r="C523" i="15"/>
  <c r="B523" i="15"/>
  <c r="A523" i="15"/>
  <c r="M520" i="15"/>
  <c r="L520" i="15"/>
  <c r="K520" i="15"/>
  <c r="J520" i="15"/>
  <c r="I520" i="15"/>
  <c r="H520" i="15"/>
  <c r="G520" i="15"/>
  <c r="E517" i="15"/>
  <c r="D517" i="15"/>
  <c r="C517" i="15"/>
  <c r="B517" i="15"/>
  <c r="A517" i="15"/>
  <c r="M514" i="15"/>
  <c r="L514" i="15"/>
  <c r="K514" i="15"/>
  <c r="J514" i="15"/>
  <c r="I514" i="15"/>
  <c r="H514" i="15"/>
  <c r="G514" i="15"/>
  <c r="E511" i="15"/>
  <c r="D511" i="15"/>
  <c r="C511" i="15"/>
  <c r="B511" i="15"/>
  <c r="A511" i="15"/>
  <c r="M508" i="15"/>
  <c r="L508" i="15"/>
  <c r="K508" i="15"/>
  <c r="J508" i="15"/>
  <c r="I508" i="15"/>
  <c r="H508" i="15"/>
  <c r="G508" i="15"/>
  <c r="E505" i="15"/>
  <c r="D505" i="15"/>
  <c r="C505" i="15"/>
  <c r="B505" i="15"/>
  <c r="A505" i="15"/>
  <c r="M502" i="15"/>
  <c r="L502" i="15"/>
  <c r="K502" i="15"/>
  <c r="J502" i="15"/>
  <c r="I502" i="15"/>
  <c r="H502" i="15"/>
  <c r="G502" i="15"/>
  <c r="E499" i="15"/>
  <c r="D499" i="15"/>
  <c r="C499" i="15"/>
  <c r="B499" i="15"/>
  <c r="A499" i="15"/>
  <c r="M496" i="15"/>
  <c r="L496" i="15"/>
  <c r="K496" i="15"/>
  <c r="J496" i="15"/>
  <c r="I496" i="15"/>
  <c r="H496" i="15"/>
  <c r="G496" i="15"/>
  <c r="E493" i="15"/>
  <c r="D493" i="15"/>
  <c r="C493" i="15"/>
  <c r="B493" i="15"/>
  <c r="A493" i="15"/>
  <c r="M490" i="15"/>
  <c r="L490" i="15"/>
  <c r="K490" i="15"/>
  <c r="J490" i="15"/>
  <c r="I490" i="15"/>
  <c r="H490" i="15"/>
  <c r="G490" i="15"/>
  <c r="E487" i="15"/>
  <c r="D487" i="15"/>
  <c r="C487" i="15"/>
  <c r="B487" i="15"/>
  <c r="A487" i="15"/>
  <c r="M484" i="15"/>
  <c r="L484" i="15"/>
  <c r="K484" i="15"/>
  <c r="J484" i="15"/>
  <c r="I484" i="15"/>
  <c r="H484" i="15"/>
  <c r="G484" i="15"/>
  <c r="E481" i="15"/>
  <c r="D481" i="15"/>
  <c r="C481" i="15"/>
  <c r="B481" i="15"/>
  <c r="A481" i="15"/>
  <c r="M478" i="15"/>
  <c r="L478" i="15"/>
  <c r="K478" i="15"/>
  <c r="J478" i="15"/>
  <c r="I478" i="15"/>
  <c r="H478" i="15"/>
  <c r="G478" i="15"/>
  <c r="E475" i="15"/>
  <c r="D475" i="15"/>
  <c r="C475" i="15"/>
  <c r="B475" i="15"/>
  <c r="A475" i="15"/>
  <c r="M472" i="15"/>
  <c r="L472" i="15"/>
  <c r="K472" i="15"/>
  <c r="J472" i="15"/>
  <c r="I472" i="15"/>
  <c r="H472" i="15"/>
  <c r="G472" i="15"/>
  <c r="E469" i="15"/>
  <c r="D469" i="15"/>
  <c r="C469" i="15"/>
  <c r="B469" i="15"/>
  <c r="A469" i="15"/>
  <c r="M466" i="15"/>
  <c r="L466" i="15"/>
  <c r="K466" i="15"/>
  <c r="J466" i="15"/>
  <c r="I466" i="15"/>
  <c r="H466" i="15"/>
  <c r="G466" i="15"/>
  <c r="E463" i="15"/>
  <c r="D463" i="15"/>
  <c r="C463" i="15"/>
  <c r="B463" i="15"/>
  <c r="A463" i="15"/>
  <c r="M460" i="15"/>
  <c r="L460" i="15"/>
  <c r="K460" i="15"/>
  <c r="J460" i="15"/>
  <c r="I460" i="15"/>
  <c r="H460" i="15"/>
  <c r="G460" i="15"/>
  <c r="E457" i="15"/>
  <c r="D457" i="15"/>
  <c r="C457" i="15"/>
  <c r="B457" i="15"/>
  <c r="A457" i="15"/>
  <c r="M454" i="15"/>
  <c r="L454" i="15"/>
  <c r="K454" i="15"/>
  <c r="J454" i="15"/>
  <c r="I454" i="15"/>
  <c r="H454" i="15"/>
  <c r="G454" i="15"/>
  <c r="E451" i="15"/>
  <c r="D451" i="15"/>
  <c r="C451" i="15"/>
  <c r="B451" i="15"/>
  <c r="A451" i="15"/>
  <c r="M448" i="15"/>
  <c r="L448" i="15"/>
  <c r="K448" i="15"/>
  <c r="J448" i="15"/>
  <c r="I448" i="15"/>
  <c r="H448" i="15"/>
  <c r="G448" i="15"/>
  <c r="E445" i="15"/>
  <c r="D445" i="15"/>
  <c r="C445" i="15"/>
  <c r="B445" i="15"/>
  <c r="A445" i="15"/>
  <c r="M442" i="15"/>
  <c r="L442" i="15"/>
  <c r="K442" i="15"/>
  <c r="J442" i="15"/>
  <c r="I442" i="15"/>
  <c r="H442" i="15"/>
  <c r="G442" i="15"/>
  <c r="E439" i="15"/>
  <c r="D439" i="15"/>
  <c r="C439" i="15"/>
  <c r="B439" i="15"/>
  <c r="A439" i="15"/>
  <c r="M436" i="15"/>
  <c r="L436" i="15"/>
  <c r="K436" i="15"/>
  <c r="J436" i="15"/>
  <c r="I436" i="15"/>
  <c r="H436" i="15"/>
  <c r="G436" i="15"/>
  <c r="E433" i="15"/>
  <c r="D433" i="15"/>
  <c r="C433" i="15"/>
  <c r="B433" i="15"/>
  <c r="A433" i="15"/>
  <c r="M430" i="15"/>
  <c r="L430" i="15"/>
  <c r="K430" i="15"/>
  <c r="J430" i="15"/>
  <c r="I430" i="15"/>
  <c r="H430" i="15"/>
  <c r="G430" i="15"/>
  <c r="E427" i="15"/>
  <c r="D427" i="15"/>
  <c r="C427" i="15"/>
  <c r="B427" i="15"/>
  <c r="A427" i="15"/>
  <c r="M424" i="15"/>
  <c r="L424" i="15"/>
  <c r="K424" i="15"/>
  <c r="J424" i="15"/>
  <c r="I424" i="15"/>
  <c r="H424" i="15"/>
  <c r="G424" i="15"/>
  <c r="E421" i="15"/>
  <c r="D421" i="15"/>
  <c r="C421" i="15"/>
  <c r="B421" i="15"/>
  <c r="A421" i="15"/>
  <c r="M418" i="15"/>
  <c r="L418" i="15"/>
  <c r="K418" i="15"/>
  <c r="J418" i="15"/>
  <c r="I418" i="15"/>
  <c r="H418" i="15"/>
  <c r="G418" i="15"/>
  <c r="E415" i="15"/>
  <c r="D415" i="15"/>
  <c r="C415" i="15"/>
  <c r="B415" i="15"/>
  <c r="A415" i="15"/>
  <c r="M412" i="15"/>
  <c r="L412" i="15"/>
  <c r="K412" i="15"/>
  <c r="J412" i="15"/>
  <c r="I412" i="15"/>
  <c r="H412" i="15"/>
  <c r="G412" i="15"/>
  <c r="E409" i="15"/>
  <c r="D409" i="15"/>
  <c r="C409" i="15"/>
  <c r="B409" i="15"/>
  <c r="A409" i="15"/>
  <c r="M406" i="15"/>
  <c r="L406" i="15"/>
  <c r="K406" i="15"/>
  <c r="J406" i="15"/>
  <c r="I406" i="15"/>
  <c r="H406" i="15"/>
  <c r="G406" i="15"/>
  <c r="E403" i="15"/>
  <c r="D403" i="15"/>
  <c r="C403" i="15"/>
  <c r="B403" i="15"/>
  <c r="A403" i="15"/>
  <c r="M400" i="15"/>
  <c r="L400" i="15"/>
  <c r="K400" i="15"/>
  <c r="J400" i="15"/>
  <c r="I400" i="15"/>
  <c r="H400" i="15"/>
  <c r="G400" i="15"/>
  <c r="E397" i="15"/>
  <c r="D397" i="15"/>
  <c r="C397" i="15"/>
  <c r="B397" i="15"/>
  <c r="A397" i="15"/>
  <c r="M394" i="15"/>
  <c r="L394" i="15"/>
  <c r="K394" i="15"/>
  <c r="J394" i="15"/>
  <c r="I394" i="15"/>
  <c r="H394" i="15"/>
  <c r="G394" i="15"/>
  <c r="E391" i="15"/>
  <c r="D391" i="15"/>
  <c r="C391" i="15"/>
  <c r="B391" i="15"/>
  <c r="A391" i="15"/>
  <c r="M388" i="15"/>
  <c r="L388" i="15"/>
  <c r="K388" i="15"/>
  <c r="J388" i="15"/>
  <c r="I388" i="15"/>
  <c r="H388" i="15"/>
  <c r="G388" i="15"/>
  <c r="E385" i="15"/>
  <c r="D385" i="15"/>
  <c r="C385" i="15"/>
  <c r="B385" i="15"/>
  <c r="A385" i="15"/>
  <c r="M382" i="15"/>
  <c r="L382" i="15"/>
  <c r="K382" i="15"/>
  <c r="J382" i="15"/>
  <c r="I382" i="15"/>
  <c r="H382" i="15"/>
  <c r="G382" i="15"/>
  <c r="E379" i="15"/>
  <c r="D379" i="15"/>
  <c r="C379" i="15"/>
  <c r="B379" i="15"/>
  <c r="A379" i="15"/>
  <c r="M376" i="15"/>
  <c r="L376" i="15"/>
  <c r="K376" i="15"/>
  <c r="J376" i="15"/>
  <c r="I376" i="15"/>
  <c r="H376" i="15"/>
  <c r="G376" i="15"/>
  <c r="E373" i="15"/>
  <c r="D373" i="15"/>
  <c r="C373" i="15"/>
  <c r="B373" i="15"/>
  <c r="A373" i="15"/>
  <c r="M370" i="15"/>
  <c r="L370" i="15"/>
  <c r="K370" i="15"/>
  <c r="J370" i="15"/>
  <c r="I370" i="15"/>
  <c r="H370" i="15"/>
  <c r="G370" i="15"/>
  <c r="E367" i="15"/>
  <c r="D367" i="15"/>
  <c r="C367" i="15"/>
  <c r="B367" i="15"/>
  <c r="A367" i="15"/>
  <c r="M364" i="15"/>
  <c r="L364" i="15"/>
  <c r="K364" i="15"/>
  <c r="J364" i="15"/>
  <c r="I364" i="15"/>
  <c r="H364" i="15"/>
  <c r="G364" i="15"/>
  <c r="E361" i="15"/>
  <c r="D361" i="15"/>
  <c r="C361" i="15"/>
  <c r="B361" i="15"/>
  <c r="A361" i="15"/>
  <c r="M358" i="15"/>
  <c r="L358" i="15"/>
  <c r="K358" i="15"/>
  <c r="J358" i="15"/>
  <c r="I358" i="15"/>
  <c r="H358" i="15"/>
  <c r="G358" i="15"/>
  <c r="E355" i="15"/>
  <c r="D355" i="15"/>
  <c r="C355" i="15"/>
  <c r="B355" i="15"/>
  <c r="A355" i="15"/>
  <c r="M352" i="15"/>
  <c r="L352" i="15"/>
  <c r="K352" i="15"/>
  <c r="J352" i="15"/>
  <c r="I352" i="15"/>
  <c r="H352" i="15"/>
  <c r="G352" i="15"/>
  <c r="E349" i="15"/>
  <c r="D349" i="15"/>
  <c r="C349" i="15"/>
  <c r="B349" i="15"/>
  <c r="A349" i="15"/>
  <c r="M346" i="15"/>
  <c r="L346" i="15"/>
  <c r="K346" i="15"/>
  <c r="J346" i="15"/>
  <c r="I346" i="15"/>
  <c r="H346" i="15"/>
  <c r="G346" i="15"/>
  <c r="E343" i="15"/>
  <c r="D343" i="15"/>
  <c r="C343" i="15"/>
  <c r="B343" i="15"/>
  <c r="A343" i="15"/>
  <c r="M340" i="15"/>
  <c r="L340" i="15"/>
  <c r="K340" i="15"/>
  <c r="J340" i="15"/>
  <c r="I340" i="15"/>
  <c r="H340" i="15"/>
  <c r="G340" i="15"/>
  <c r="E337" i="15"/>
  <c r="D337" i="15"/>
  <c r="C337" i="15"/>
  <c r="B337" i="15"/>
  <c r="A337" i="15"/>
  <c r="M334" i="15"/>
  <c r="L334" i="15"/>
  <c r="K334" i="15"/>
  <c r="J334" i="15"/>
  <c r="I334" i="15"/>
  <c r="H334" i="15"/>
  <c r="G334" i="15"/>
  <c r="E331" i="15"/>
  <c r="D331" i="15"/>
  <c r="C331" i="15"/>
  <c r="B331" i="15"/>
  <c r="A331" i="15"/>
  <c r="M328" i="15"/>
  <c r="L328" i="15"/>
  <c r="K328" i="15"/>
  <c r="J328" i="15"/>
  <c r="I328" i="15"/>
  <c r="H328" i="15"/>
  <c r="G328" i="15"/>
  <c r="E325" i="15"/>
  <c r="D325" i="15"/>
  <c r="C325" i="15"/>
  <c r="B325" i="15"/>
  <c r="A325" i="15"/>
  <c r="M322" i="15"/>
  <c r="L322" i="15"/>
  <c r="K322" i="15"/>
  <c r="J322" i="15"/>
  <c r="I322" i="15"/>
  <c r="H322" i="15"/>
  <c r="G322" i="15"/>
  <c r="E319" i="15"/>
  <c r="D319" i="15"/>
  <c r="C319" i="15"/>
  <c r="B319" i="15"/>
  <c r="A319" i="15"/>
  <c r="M316" i="15"/>
  <c r="L316" i="15"/>
  <c r="K316" i="15"/>
  <c r="J316" i="15"/>
  <c r="I316" i="15"/>
  <c r="H316" i="15"/>
  <c r="G316" i="15"/>
  <c r="E313" i="15"/>
  <c r="D313" i="15"/>
  <c r="C313" i="15"/>
  <c r="B313" i="15"/>
  <c r="A313" i="15"/>
  <c r="M310" i="15"/>
  <c r="L310" i="15"/>
  <c r="K310" i="15"/>
  <c r="J310" i="15"/>
  <c r="I310" i="15"/>
  <c r="H310" i="15"/>
  <c r="G310" i="15"/>
  <c r="E307" i="15"/>
  <c r="D307" i="15"/>
  <c r="C307" i="15"/>
  <c r="B307" i="15"/>
  <c r="A307" i="15"/>
  <c r="M304" i="15"/>
  <c r="L304" i="15"/>
  <c r="K304" i="15"/>
  <c r="J304" i="15"/>
  <c r="I304" i="15"/>
  <c r="H304" i="15"/>
  <c r="G304" i="15"/>
  <c r="E301" i="15"/>
  <c r="D301" i="15"/>
  <c r="C301" i="15"/>
  <c r="B301" i="15"/>
  <c r="A301" i="15"/>
  <c r="M298" i="15"/>
  <c r="L298" i="15"/>
  <c r="K298" i="15"/>
  <c r="J298" i="15"/>
  <c r="I298" i="15"/>
  <c r="H298" i="15"/>
  <c r="G298" i="15"/>
  <c r="E295" i="15"/>
  <c r="D295" i="15"/>
  <c r="C295" i="15"/>
  <c r="B295" i="15"/>
  <c r="A295" i="15"/>
  <c r="M292" i="15"/>
  <c r="L292" i="15"/>
  <c r="K292" i="15"/>
  <c r="J292" i="15"/>
  <c r="I292" i="15"/>
  <c r="H292" i="15"/>
  <c r="G292" i="15"/>
  <c r="E289" i="15"/>
  <c r="D289" i="15"/>
  <c r="C289" i="15"/>
  <c r="B289" i="15"/>
  <c r="A289" i="15"/>
  <c r="M286" i="15"/>
  <c r="L286" i="15"/>
  <c r="K286" i="15"/>
  <c r="J286" i="15"/>
  <c r="I286" i="15"/>
  <c r="H286" i="15"/>
  <c r="G286" i="15"/>
  <c r="E283" i="15"/>
  <c r="D283" i="15"/>
  <c r="C283" i="15"/>
  <c r="B283" i="15"/>
  <c r="A283" i="15"/>
  <c r="M280" i="15"/>
  <c r="L280" i="15"/>
  <c r="K280" i="15"/>
  <c r="J280" i="15"/>
  <c r="I280" i="15"/>
  <c r="H280" i="15"/>
  <c r="G280" i="15"/>
  <c r="E277" i="15"/>
  <c r="D277" i="15"/>
  <c r="C277" i="15"/>
  <c r="B277" i="15"/>
  <c r="A277" i="15"/>
  <c r="M274" i="15"/>
  <c r="L274" i="15"/>
  <c r="K274" i="15"/>
  <c r="J274" i="15"/>
  <c r="I274" i="15"/>
  <c r="H274" i="15"/>
  <c r="G274" i="15"/>
  <c r="E271" i="15"/>
  <c r="D271" i="15"/>
  <c r="C271" i="15"/>
  <c r="B271" i="15"/>
  <c r="A271" i="15"/>
  <c r="M268" i="15"/>
  <c r="L268" i="15"/>
  <c r="K268" i="15"/>
  <c r="J268" i="15"/>
  <c r="I268" i="15"/>
  <c r="H268" i="15"/>
  <c r="G268" i="15"/>
  <c r="E265" i="15"/>
  <c r="D265" i="15"/>
  <c r="C265" i="15"/>
  <c r="B265" i="15"/>
  <c r="A265" i="15"/>
  <c r="M262" i="15"/>
  <c r="L262" i="15"/>
  <c r="K262" i="15"/>
  <c r="J262" i="15"/>
  <c r="I262" i="15"/>
  <c r="H262" i="15"/>
  <c r="G262" i="15"/>
  <c r="E259" i="15"/>
  <c r="D259" i="15"/>
  <c r="C259" i="15"/>
  <c r="B259" i="15"/>
  <c r="A259" i="15"/>
  <c r="M256" i="15"/>
  <c r="L256" i="15"/>
  <c r="K256" i="15"/>
  <c r="J256" i="15"/>
  <c r="I256" i="15"/>
  <c r="H256" i="15"/>
  <c r="G256" i="15"/>
  <c r="E253" i="15"/>
  <c r="D253" i="15"/>
  <c r="C253" i="15"/>
  <c r="B253" i="15"/>
  <c r="A253" i="15"/>
  <c r="M250" i="15"/>
  <c r="L250" i="15"/>
  <c r="K250" i="15"/>
  <c r="J250" i="15"/>
  <c r="I250" i="15"/>
  <c r="H250" i="15"/>
  <c r="G250" i="15"/>
  <c r="E247" i="15"/>
  <c r="D247" i="15"/>
  <c r="C247" i="15"/>
  <c r="B247" i="15"/>
  <c r="A247" i="15"/>
  <c r="M244" i="15"/>
  <c r="L244" i="15"/>
  <c r="K244" i="15"/>
  <c r="J244" i="15"/>
  <c r="I244" i="15"/>
  <c r="H244" i="15"/>
  <c r="G244" i="15"/>
  <c r="E241" i="15"/>
  <c r="D241" i="15"/>
  <c r="C241" i="15"/>
  <c r="B241" i="15"/>
  <c r="A241" i="15"/>
  <c r="M238" i="15"/>
  <c r="L238" i="15"/>
  <c r="K238" i="15"/>
  <c r="J238" i="15"/>
  <c r="I238" i="15"/>
  <c r="H238" i="15"/>
  <c r="G238" i="15"/>
  <c r="E235" i="15"/>
  <c r="D235" i="15"/>
  <c r="C235" i="15"/>
  <c r="B235" i="15"/>
  <c r="A235" i="15"/>
  <c r="M232" i="15"/>
  <c r="L232" i="15"/>
  <c r="K232" i="15"/>
  <c r="J232" i="15"/>
  <c r="I232" i="15"/>
  <c r="H232" i="15"/>
  <c r="G232" i="15"/>
  <c r="E229" i="15"/>
  <c r="D229" i="15"/>
  <c r="C229" i="15"/>
  <c r="B229" i="15"/>
  <c r="A229" i="15"/>
  <c r="M226" i="15"/>
  <c r="L226" i="15"/>
  <c r="K226" i="15"/>
  <c r="J226" i="15"/>
  <c r="I226" i="15"/>
  <c r="H226" i="15"/>
  <c r="G226" i="15"/>
  <c r="E223" i="15"/>
  <c r="D223" i="15"/>
  <c r="C223" i="15"/>
  <c r="B223" i="15"/>
  <c r="A223" i="15"/>
  <c r="M220" i="15"/>
  <c r="L220" i="15"/>
  <c r="K220" i="15"/>
  <c r="J220" i="15"/>
  <c r="I220" i="15"/>
  <c r="H220" i="15"/>
  <c r="G220" i="15"/>
  <c r="E217" i="15"/>
  <c r="D217" i="15"/>
  <c r="C217" i="15"/>
  <c r="B217" i="15"/>
  <c r="A217" i="15"/>
  <c r="M214" i="15"/>
  <c r="L214" i="15"/>
  <c r="K214" i="15"/>
  <c r="J214" i="15"/>
  <c r="I214" i="15"/>
  <c r="H214" i="15"/>
  <c r="G214" i="15"/>
  <c r="E211" i="15"/>
  <c r="D211" i="15"/>
  <c r="C211" i="15"/>
  <c r="B211" i="15"/>
  <c r="A211" i="15"/>
  <c r="M208" i="15"/>
  <c r="L208" i="15"/>
  <c r="K208" i="15"/>
  <c r="J208" i="15"/>
  <c r="I208" i="15"/>
  <c r="H208" i="15"/>
  <c r="G208" i="15"/>
  <c r="E205" i="15"/>
  <c r="D205" i="15"/>
  <c r="C205" i="15"/>
  <c r="B205" i="15"/>
  <c r="A205" i="15"/>
  <c r="M202" i="15"/>
  <c r="L202" i="15"/>
  <c r="K202" i="15"/>
  <c r="J202" i="15"/>
  <c r="I202" i="15"/>
  <c r="H202" i="15"/>
  <c r="G202" i="15"/>
  <c r="E199" i="15"/>
  <c r="D199" i="15"/>
  <c r="C199" i="15"/>
  <c r="B199" i="15"/>
  <c r="A199" i="15"/>
  <c r="M196" i="15"/>
  <c r="L196" i="15"/>
  <c r="K196" i="15"/>
  <c r="J196" i="15"/>
  <c r="I196" i="15"/>
  <c r="H196" i="15"/>
  <c r="G196" i="15"/>
  <c r="E193" i="15"/>
  <c r="D193" i="15"/>
  <c r="C193" i="15"/>
  <c r="B193" i="15"/>
  <c r="A193" i="15"/>
  <c r="M190" i="15"/>
  <c r="L190" i="15"/>
  <c r="K190" i="15"/>
  <c r="J190" i="15"/>
  <c r="I190" i="15"/>
  <c r="H190" i="15"/>
  <c r="G190" i="15"/>
  <c r="E187" i="15"/>
  <c r="D187" i="15"/>
  <c r="C187" i="15"/>
  <c r="B187" i="15"/>
  <c r="A187" i="15"/>
  <c r="M184" i="15"/>
  <c r="L184" i="15"/>
  <c r="K184" i="15"/>
  <c r="J184" i="15"/>
  <c r="I184" i="15"/>
  <c r="H184" i="15"/>
  <c r="G184" i="15"/>
  <c r="E181" i="15"/>
  <c r="D181" i="15"/>
  <c r="C181" i="15"/>
  <c r="B181" i="15"/>
  <c r="A181" i="15"/>
  <c r="M178" i="15"/>
  <c r="L178" i="15"/>
  <c r="K178" i="15"/>
  <c r="J178" i="15"/>
  <c r="I178" i="15"/>
  <c r="H178" i="15"/>
  <c r="G178" i="15"/>
  <c r="E175" i="15"/>
  <c r="D175" i="15"/>
  <c r="C175" i="15"/>
  <c r="B175" i="15"/>
  <c r="A175" i="15"/>
  <c r="M172" i="15"/>
  <c r="L172" i="15"/>
  <c r="K172" i="15"/>
  <c r="J172" i="15"/>
  <c r="I172" i="15"/>
  <c r="H172" i="15"/>
  <c r="G172" i="15"/>
  <c r="E169" i="15"/>
  <c r="D169" i="15"/>
  <c r="C169" i="15"/>
  <c r="B169" i="15"/>
  <c r="A169" i="15"/>
  <c r="M166" i="15"/>
  <c r="L166" i="15"/>
  <c r="K166" i="15"/>
  <c r="J166" i="15"/>
  <c r="I166" i="15"/>
  <c r="H166" i="15"/>
  <c r="G166" i="15"/>
  <c r="E163" i="15"/>
  <c r="D163" i="15"/>
  <c r="C163" i="15"/>
  <c r="B163" i="15"/>
  <c r="A163" i="15"/>
  <c r="M160" i="15"/>
  <c r="L160" i="15"/>
  <c r="K160" i="15"/>
  <c r="J160" i="15"/>
  <c r="I160" i="15"/>
  <c r="H160" i="15"/>
  <c r="G160" i="15"/>
  <c r="E157" i="15"/>
  <c r="D157" i="15"/>
  <c r="C157" i="15"/>
  <c r="B157" i="15"/>
  <c r="A157" i="15"/>
  <c r="M154" i="15"/>
  <c r="L154" i="15"/>
  <c r="K154" i="15"/>
  <c r="J154" i="15"/>
  <c r="I154" i="15"/>
  <c r="H154" i="15"/>
  <c r="G154" i="15"/>
  <c r="E151" i="15"/>
  <c r="D151" i="15"/>
  <c r="C151" i="15"/>
  <c r="B151" i="15"/>
  <c r="A151" i="15"/>
  <c r="M148" i="15"/>
  <c r="L148" i="15"/>
  <c r="K148" i="15"/>
  <c r="J148" i="15"/>
  <c r="I148" i="15"/>
  <c r="H148" i="15"/>
  <c r="G148" i="15"/>
  <c r="E145" i="15"/>
  <c r="D145" i="15"/>
  <c r="C145" i="15"/>
  <c r="B145" i="15"/>
  <c r="A145" i="15"/>
  <c r="M142" i="15"/>
  <c r="L142" i="15"/>
  <c r="K142" i="15"/>
  <c r="J142" i="15"/>
  <c r="I142" i="15"/>
  <c r="H142" i="15"/>
  <c r="G142" i="15"/>
  <c r="E139" i="15"/>
  <c r="D139" i="15"/>
  <c r="C139" i="15"/>
  <c r="B139" i="15"/>
  <c r="A139" i="15"/>
  <c r="M136" i="15"/>
  <c r="L136" i="15"/>
  <c r="K136" i="15"/>
  <c r="J136" i="15"/>
  <c r="I136" i="15"/>
  <c r="H136" i="15"/>
  <c r="G136" i="15"/>
  <c r="E133" i="15"/>
  <c r="D133" i="15"/>
  <c r="C133" i="15"/>
  <c r="B133" i="15"/>
  <c r="A133" i="15"/>
  <c r="M130" i="15"/>
  <c r="L130" i="15"/>
  <c r="K130" i="15"/>
  <c r="J130" i="15"/>
  <c r="I130" i="15"/>
  <c r="H130" i="15"/>
  <c r="G130" i="15"/>
  <c r="E127" i="15"/>
  <c r="D127" i="15"/>
  <c r="C127" i="15"/>
  <c r="B127" i="15"/>
  <c r="A127" i="15"/>
  <c r="E121" i="15"/>
  <c r="D121" i="15"/>
  <c r="C121" i="15"/>
  <c r="B121" i="15"/>
  <c r="A121" i="15"/>
  <c r="E115" i="15"/>
  <c r="D115" i="15"/>
  <c r="C115" i="15"/>
  <c r="B115" i="15"/>
  <c r="A115" i="15"/>
  <c r="E109" i="15"/>
  <c r="D109" i="15"/>
  <c r="C109" i="15"/>
  <c r="B109" i="15"/>
  <c r="A109" i="15"/>
  <c r="E103" i="15"/>
  <c r="D103" i="15"/>
  <c r="C103" i="15"/>
  <c r="B103" i="15"/>
  <c r="A103" i="15"/>
  <c r="E97" i="15"/>
  <c r="D97" i="15"/>
  <c r="C97" i="15"/>
  <c r="B97" i="15"/>
  <c r="A97" i="15"/>
  <c r="E91" i="15"/>
  <c r="D91" i="15"/>
  <c r="C91" i="15"/>
  <c r="B91" i="15"/>
  <c r="A91" i="15"/>
  <c r="E85" i="15"/>
  <c r="D85" i="15"/>
  <c r="C85" i="15"/>
  <c r="B85" i="15"/>
  <c r="A85" i="15"/>
  <c r="E79" i="15"/>
  <c r="D79" i="15"/>
  <c r="C79" i="15"/>
  <c r="B79" i="15"/>
  <c r="A79" i="15"/>
  <c r="E73" i="15"/>
  <c r="D73" i="15"/>
  <c r="C73" i="15"/>
  <c r="B73" i="15"/>
  <c r="A73" i="15"/>
  <c r="E67" i="15"/>
  <c r="D67" i="15"/>
  <c r="C67" i="15"/>
  <c r="B67" i="15"/>
  <c r="A67" i="15"/>
  <c r="E61" i="15"/>
  <c r="D61" i="15"/>
  <c r="C61" i="15"/>
  <c r="B61" i="15"/>
  <c r="A61" i="15"/>
  <c r="M58" i="15"/>
  <c r="L58" i="15"/>
  <c r="K58" i="15"/>
  <c r="J58" i="15"/>
  <c r="I58" i="15"/>
  <c r="H58" i="15"/>
  <c r="G58" i="15"/>
  <c r="E55" i="15"/>
  <c r="C55" i="15"/>
  <c r="B55" i="15"/>
  <c r="A55" i="15"/>
  <c r="N46" i="15"/>
  <c r="O46" i="15" s="1"/>
  <c r="G33" i="15"/>
  <c r="G32" i="15"/>
  <c r="O27" i="15"/>
  <c r="O29" i="15" s="1"/>
  <c r="A4" i="15"/>
  <c r="G64" i="14"/>
  <c r="H64" i="14"/>
  <c r="I64" i="14"/>
  <c r="J64" i="14"/>
  <c r="K64" i="14"/>
  <c r="L64" i="14"/>
  <c r="M64" i="14"/>
  <c r="G70" i="14"/>
  <c r="H70" i="14"/>
  <c r="I70" i="14"/>
  <c r="J70" i="14"/>
  <c r="K70" i="14"/>
  <c r="L70" i="14"/>
  <c r="M70" i="14"/>
  <c r="G76" i="14"/>
  <c r="H76" i="14"/>
  <c r="I76" i="14"/>
  <c r="J76" i="14"/>
  <c r="K76" i="14"/>
  <c r="L76" i="14"/>
  <c r="M76" i="14"/>
  <c r="G82" i="14"/>
  <c r="H82" i="14"/>
  <c r="I82" i="14"/>
  <c r="J82" i="14"/>
  <c r="K82" i="14"/>
  <c r="L82" i="14"/>
  <c r="M82" i="14"/>
  <c r="G88" i="14"/>
  <c r="H88" i="14"/>
  <c r="I88" i="14"/>
  <c r="J88" i="14"/>
  <c r="K88" i="14"/>
  <c r="L88" i="14"/>
  <c r="M88" i="14"/>
  <c r="G94" i="14"/>
  <c r="H94" i="14"/>
  <c r="I94" i="14"/>
  <c r="J94" i="14"/>
  <c r="K94" i="14"/>
  <c r="L94" i="14"/>
  <c r="M94" i="14"/>
  <c r="G100" i="14"/>
  <c r="H100" i="14"/>
  <c r="I100" i="14"/>
  <c r="J100" i="14"/>
  <c r="K100" i="14"/>
  <c r="L100" i="14"/>
  <c r="M100" i="14"/>
  <c r="G106" i="14"/>
  <c r="H106" i="14"/>
  <c r="I106" i="14"/>
  <c r="J106" i="14"/>
  <c r="K106" i="14"/>
  <c r="L106" i="14"/>
  <c r="M106" i="14"/>
  <c r="G112" i="14"/>
  <c r="H112" i="14"/>
  <c r="I112" i="14"/>
  <c r="J112" i="14"/>
  <c r="K112" i="14"/>
  <c r="L112" i="14"/>
  <c r="M112" i="14"/>
  <c r="G118" i="14"/>
  <c r="H118" i="14"/>
  <c r="I118" i="14"/>
  <c r="J118" i="14"/>
  <c r="N118" i="14" s="1"/>
  <c r="K118" i="14"/>
  <c r="L118" i="14"/>
  <c r="M118" i="14"/>
  <c r="G124" i="14"/>
  <c r="H124" i="14"/>
  <c r="I124" i="14"/>
  <c r="J124" i="14"/>
  <c r="K124" i="14"/>
  <c r="L124" i="14"/>
  <c r="M124" i="14"/>
  <c r="G130" i="14"/>
  <c r="H130" i="14"/>
  <c r="I130" i="14"/>
  <c r="J130" i="14"/>
  <c r="K130" i="14"/>
  <c r="L130" i="14"/>
  <c r="M130" i="14"/>
  <c r="G136" i="14"/>
  <c r="H136" i="14"/>
  <c r="I136" i="14"/>
  <c r="J136" i="14"/>
  <c r="K136" i="14"/>
  <c r="L136" i="14"/>
  <c r="M136" i="14"/>
  <c r="G142" i="14"/>
  <c r="H142" i="14"/>
  <c r="I142" i="14"/>
  <c r="J142" i="14"/>
  <c r="K142" i="14"/>
  <c r="L142" i="14"/>
  <c r="M142" i="14"/>
  <c r="G148" i="14"/>
  <c r="H148" i="14"/>
  <c r="I148" i="14"/>
  <c r="J148" i="14"/>
  <c r="K148" i="14"/>
  <c r="L148" i="14"/>
  <c r="M148" i="14"/>
  <c r="G154" i="14"/>
  <c r="H154" i="14"/>
  <c r="I154" i="14"/>
  <c r="J154" i="14"/>
  <c r="K154" i="14"/>
  <c r="L154" i="14"/>
  <c r="M154" i="14"/>
  <c r="G160" i="14"/>
  <c r="H160" i="14"/>
  <c r="I160" i="14"/>
  <c r="J160" i="14"/>
  <c r="K160" i="14"/>
  <c r="L160" i="14"/>
  <c r="M160" i="14"/>
  <c r="G166" i="14"/>
  <c r="H166" i="14"/>
  <c r="I166" i="14"/>
  <c r="J166" i="14"/>
  <c r="K166" i="14"/>
  <c r="L166" i="14"/>
  <c r="M166" i="14"/>
  <c r="G172" i="14"/>
  <c r="H172" i="14"/>
  <c r="I172" i="14"/>
  <c r="J172" i="14"/>
  <c r="K172" i="14"/>
  <c r="L172" i="14"/>
  <c r="M172" i="14"/>
  <c r="G178" i="14"/>
  <c r="H178" i="14"/>
  <c r="I178" i="14"/>
  <c r="J178" i="14"/>
  <c r="K178" i="14"/>
  <c r="L178" i="14"/>
  <c r="M178" i="14"/>
  <c r="G184" i="14"/>
  <c r="H184" i="14"/>
  <c r="I184" i="14"/>
  <c r="J184" i="14"/>
  <c r="K184" i="14"/>
  <c r="L184" i="14"/>
  <c r="M184" i="14"/>
  <c r="G190" i="14"/>
  <c r="H190" i="14"/>
  <c r="I190" i="14"/>
  <c r="J190" i="14"/>
  <c r="K190" i="14"/>
  <c r="L190" i="14"/>
  <c r="M190" i="14"/>
  <c r="G196" i="14"/>
  <c r="H196" i="14"/>
  <c r="I196" i="14"/>
  <c r="J196" i="14"/>
  <c r="K196" i="14"/>
  <c r="L196" i="14"/>
  <c r="M196" i="14"/>
  <c r="G202" i="14"/>
  <c r="H202" i="14"/>
  <c r="I202" i="14"/>
  <c r="J202" i="14"/>
  <c r="K202" i="14"/>
  <c r="L202" i="14"/>
  <c r="M202" i="14"/>
  <c r="G208" i="14"/>
  <c r="H208" i="14"/>
  <c r="I208" i="14"/>
  <c r="J208" i="14"/>
  <c r="K208" i="14"/>
  <c r="L208" i="14"/>
  <c r="M208" i="14"/>
  <c r="G214" i="14"/>
  <c r="H214" i="14"/>
  <c r="I214" i="14"/>
  <c r="J214" i="14"/>
  <c r="K214" i="14"/>
  <c r="L214" i="14"/>
  <c r="M214" i="14"/>
  <c r="G220" i="14"/>
  <c r="H220" i="14"/>
  <c r="I220" i="14"/>
  <c r="J220" i="14"/>
  <c r="K220" i="14"/>
  <c r="L220" i="14"/>
  <c r="M220" i="14"/>
  <c r="G226" i="14"/>
  <c r="H226" i="14"/>
  <c r="I226" i="14"/>
  <c r="J226" i="14"/>
  <c r="K226" i="14"/>
  <c r="L226" i="14"/>
  <c r="M226" i="14"/>
  <c r="G232" i="14"/>
  <c r="H232" i="14"/>
  <c r="I232" i="14"/>
  <c r="J232" i="14"/>
  <c r="K232" i="14"/>
  <c r="L232" i="14"/>
  <c r="M232" i="14"/>
  <c r="G238" i="14"/>
  <c r="H238" i="14"/>
  <c r="I238" i="14"/>
  <c r="J238" i="14"/>
  <c r="K238" i="14"/>
  <c r="L238" i="14"/>
  <c r="M238" i="14"/>
  <c r="M652" i="14"/>
  <c r="L652" i="14"/>
  <c r="K652" i="14"/>
  <c r="J652" i="14"/>
  <c r="I652" i="14"/>
  <c r="H652" i="14"/>
  <c r="G652" i="14"/>
  <c r="E649" i="14"/>
  <c r="D649" i="14"/>
  <c r="C649" i="14"/>
  <c r="B649" i="14"/>
  <c r="A649" i="14"/>
  <c r="M646" i="14"/>
  <c r="L646" i="14"/>
  <c r="K646" i="14"/>
  <c r="J646" i="14"/>
  <c r="I646" i="14"/>
  <c r="H646" i="14"/>
  <c r="G646" i="14"/>
  <c r="E643" i="14"/>
  <c r="D643" i="14"/>
  <c r="C643" i="14"/>
  <c r="B643" i="14"/>
  <c r="A643" i="14"/>
  <c r="M640" i="14"/>
  <c r="L640" i="14"/>
  <c r="K640" i="14"/>
  <c r="J640" i="14"/>
  <c r="I640" i="14"/>
  <c r="H640" i="14"/>
  <c r="G640" i="14"/>
  <c r="E637" i="14"/>
  <c r="D637" i="14"/>
  <c r="C637" i="14"/>
  <c r="B637" i="14"/>
  <c r="A637" i="14"/>
  <c r="M634" i="14"/>
  <c r="L634" i="14"/>
  <c r="K634" i="14"/>
  <c r="J634" i="14"/>
  <c r="I634" i="14"/>
  <c r="H634" i="14"/>
  <c r="G634" i="14"/>
  <c r="E631" i="14"/>
  <c r="D631" i="14"/>
  <c r="C631" i="14"/>
  <c r="B631" i="14"/>
  <c r="A631" i="14"/>
  <c r="M628" i="14"/>
  <c r="L628" i="14"/>
  <c r="K628" i="14"/>
  <c r="J628" i="14"/>
  <c r="I628" i="14"/>
  <c r="H628" i="14"/>
  <c r="G628" i="14"/>
  <c r="E625" i="14"/>
  <c r="D625" i="14"/>
  <c r="C625" i="14"/>
  <c r="B625" i="14"/>
  <c r="A625" i="14"/>
  <c r="M622" i="14"/>
  <c r="L622" i="14"/>
  <c r="K622" i="14"/>
  <c r="J622" i="14"/>
  <c r="I622" i="14"/>
  <c r="H622" i="14"/>
  <c r="G622" i="14"/>
  <c r="E619" i="14"/>
  <c r="D619" i="14"/>
  <c r="C619" i="14"/>
  <c r="B619" i="14"/>
  <c r="A619" i="14"/>
  <c r="M616" i="14"/>
  <c r="L616" i="14"/>
  <c r="K616" i="14"/>
  <c r="J616" i="14"/>
  <c r="I616" i="14"/>
  <c r="H616" i="14"/>
  <c r="G616" i="14"/>
  <c r="E613" i="14"/>
  <c r="D613" i="14"/>
  <c r="C613" i="14"/>
  <c r="B613" i="14"/>
  <c r="A613" i="14"/>
  <c r="M610" i="14"/>
  <c r="L610" i="14"/>
  <c r="K610" i="14"/>
  <c r="J610" i="14"/>
  <c r="I610" i="14"/>
  <c r="H610" i="14"/>
  <c r="G610" i="14"/>
  <c r="E607" i="14"/>
  <c r="D607" i="14"/>
  <c r="C607" i="14"/>
  <c r="B607" i="14"/>
  <c r="A607" i="14"/>
  <c r="M604" i="14"/>
  <c r="L604" i="14"/>
  <c r="K604" i="14"/>
  <c r="J604" i="14"/>
  <c r="I604" i="14"/>
  <c r="H604" i="14"/>
  <c r="G604" i="14"/>
  <c r="E601" i="14"/>
  <c r="D601" i="14"/>
  <c r="C601" i="14"/>
  <c r="B601" i="14"/>
  <c r="A601" i="14"/>
  <c r="M598" i="14"/>
  <c r="L598" i="14"/>
  <c r="K598" i="14"/>
  <c r="J598" i="14"/>
  <c r="I598" i="14"/>
  <c r="H598" i="14"/>
  <c r="G598" i="14"/>
  <c r="E595" i="14"/>
  <c r="D595" i="14"/>
  <c r="C595" i="14"/>
  <c r="B595" i="14"/>
  <c r="A595" i="14"/>
  <c r="M592" i="14"/>
  <c r="L592" i="14"/>
  <c r="K592" i="14"/>
  <c r="J592" i="14"/>
  <c r="I592" i="14"/>
  <c r="H592" i="14"/>
  <c r="G592" i="14"/>
  <c r="E589" i="14"/>
  <c r="D589" i="14"/>
  <c r="C589" i="14"/>
  <c r="B589" i="14"/>
  <c r="A589" i="14"/>
  <c r="M586" i="14"/>
  <c r="L586" i="14"/>
  <c r="K586" i="14"/>
  <c r="J586" i="14"/>
  <c r="I586" i="14"/>
  <c r="H586" i="14"/>
  <c r="G586" i="14"/>
  <c r="E583" i="14"/>
  <c r="D583" i="14"/>
  <c r="C583" i="14"/>
  <c r="B583" i="14"/>
  <c r="A583" i="14"/>
  <c r="M580" i="14"/>
  <c r="L580" i="14"/>
  <c r="K580" i="14"/>
  <c r="J580" i="14"/>
  <c r="I580" i="14"/>
  <c r="H580" i="14"/>
  <c r="G580" i="14"/>
  <c r="E577" i="14"/>
  <c r="D577" i="14"/>
  <c r="C577" i="14"/>
  <c r="B577" i="14"/>
  <c r="A577" i="14"/>
  <c r="M574" i="14"/>
  <c r="L574" i="14"/>
  <c r="K574" i="14"/>
  <c r="J574" i="14"/>
  <c r="I574" i="14"/>
  <c r="H574" i="14"/>
  <c r="G574" i="14"/>
  <c r="E571" i="14"/>
  <c r="D571" i="14"/>
  <c r="C571" i="14"/>
  <c r="B571" i="14"/>
  <c r="A571" i="14"/>
  <c r="M568" i="14"/>
  <c r="L568" i="14"/>
  <c r="K568" i="14"/>
  <c r="J568" i="14"/>
  <c r="I568" i="14"/>
  <c r="H568" i="14"/>
  <c r="G568" i="14"/>
  <c r="E565" i="14"/>
  <c r="D565" i="14"/>
  <c r="C565" i="14"/>
  <c r="B565" i="14"/>
  <c r="A565" i="14"/>
  <c r="M562" i="14"/>
  <c r="L562" i="14"/>
  <c r="K562" i="14"/>
  <c r="J562" i="14"/>
  <c r="I562" i="14"/>
  <c r="H562" i="14"/>
  <c r="G562" i="14"/>
  <c r="E559" i="14"/>
  <c r="D559" i="14"/>
  <c r="C559" i="14"/>
  <c r="B559" i="14"/>
  <c r="A559" i="14"/>
  <c r="M556" i="14"/>
  <c r="L556" i="14"/>
  <c r="K556" i="14"/>
  <c r="J556" i="14"/>
  <c r="I556" i="14"/>
  <c r="H556" i="14"/>
  <c r="G556" i="14"/>
  <c r="E553" i="14"/>
  <c r="D553" i="14"/>
  <c r="C553" i="14"/>
  <c r="B553" i="14"/>
  <c r="A553" i="14"/>
  <c r="M550" i="14"/>
  <c r="L550" i="14"/>
  <c r="K550" i="14"/>
  <c r="J550" i="14"/>
  <c r="I550" i="14"/>
  <c r="H550" i="14"/>
  <c r="G550" i="14"/>
  <c r="E547" i="14"/>
  <c r="D547" i="14"/>
  <c r="C547" i="14"/>
  <c r="B547" i="14"/>
  <c r="A547" i="14"/>
  <c r="M544" i="14"/>
  <c r="L544" i="14"/>
  <c r="K544" i="14"/>
  <c r="J544" i="14"/>
  <c r="I544" i="14"/>
  <c r="H544" i="14"/>
  <c r="G544" i="14"/>
  <c r="E541" i="14"/>
  <c r="D541" i="14"/>
  <c r="C541" i="14"/>
  <c r="B541" i="14"/>
  <c r="A541" i="14"/>
  <c r="M538" i="14"/>
  <c r="L538" i="14"/>
  <c r="K538" i="14"/>
  <c r="J538" i="14"/>
  <c r="I538" i="14"/>
  <c r="H538" i="14"/>
  <c r="G538" i="14"/>
  <c r="E535" i="14"/>
  <c r="D535" i="14"/>
  <c r="C535" i="14"/>
  <c r="B535" i="14"/>
  <c r="A535" i="14"/>
  <c r="M532" i="14"/>
  <c r="L532" i="14"/>
  <c r="K532" i="14"/>
  <c r="J532" i="14"/>
  <c r="I532" i="14"/>
  <c r="H532" i="14"/>
  <c r="G532" i="14"/>
  <c r="E529" i="14"/>
  <c r="D529" i="14"/>
  <c r="C529" i="14"/>
  <c r="B529" i="14"/>
  <c r="A529" i="14"/>
  <c r="M526" i="14"/>
  <c r="L526" i="14"/>
  <c r="K526" i="14"/>
  <c r="J526" i="14"/>
  <c r="I526" i="14"/>
  <c r="H526" i="14"/>
  <c r="G526" i="14"/>
  <c r="E523" i="14"/>
  <c r="D523" i="14"/>
  <c r="C523" i="14"/>
  <c r="B523" i="14"/>
  <c r="A523" i="14"/>
  <c r="M520" i="14"/>
  <c r="L520" i="14"/>
  <c r="K520" i="14"/>
  <c r="J520" i="14"/>
  <c r="I520" i="14"/>
  <c r="H520" i="14"/>
  <c r="G520" i="14"/>
  <c r="E517" i="14"/>
  <c r="D517" i="14"/>
  <c r="C517" i="14"/>
  <c r="B517" i="14"/>
  <c r="A517" i="14"/>
  <c r="M514" i="14"/>
  <c r="L514" i="14"/>
  <c r="K514" i="14"/>
  <c r="J514" i="14"/>
  <c r="I514" i="14"/>
  <c r="H514" i="14"/>
  <c r="G514" i="14"/>
  <c r="E511" i="14"/>
  <c r="D511" i="14"/>
  <c r="C511" i="14"/>
  <c r="B511" i="14"/>
  <c r="A511" i="14"/>
  <c r="M508" i="14"/>
  <c r="L508" i="14"/>
  <c r="K508" i="14"/>
  <c r="J508" i="14"/>
  <c r="I508" i="14"/>
  <c r="H508" i="14"/>
  <c r="G508" i="14"/>
  <c r="E505" i="14"/>
  <c r="D505" i="14"/>
  <c r="C505" i="14"/>
  <c r="B505" i="14"/>
  <c r="A505" i="14"/>
  <c r="M502" i="14"/>
  <c r="L502" i="14"/>
  <c r="K502" i="14"/>
  <c r="J502" i="14"/>
  <c r="I502" i="14"/>
  <c r="H502" i="14"/>
  <c r="G502" i="14"/>
  <c r="E499" i="14"/>
  <c r="D499" i="14"/>
  <c r="C499" i="14"/>
  <c r="B499" i="14"/>
  <c r="A499" i="14"/>
  <c r="M496" i="14"/>
  <c r="L496" i="14"/>
  <c r="K496" i="14"/>
  <c r="J496" i="14"/>
  <c r="I496" i="14"/>
  <c r="H496" i="14"/>
  <c r="G496" i="14"/>
  <c r="E493" i="14"/>
  <c r="D493" i="14"/>
  <c r="C493" i="14"/>
  <c r="B493" i="14"/>
  <c r="A493" i="14"/>
  <c r="M490" i="14"/>
  <c r="L490" i="14"/>
  <c r="K490" i="14"/>
  <c r="J490" i="14"/>
  <c r="I490" i="14"/>
  <c r="H490" i="14"/>
  <c r="G490" i="14"/>
  <c r="E487" i="14"/>
  <c r="D487" i="14"/>
  <c r="C487" i="14"/>
  <c r="B487" i="14"/>
  <c r="A487" i="14"/>
  <c r="M484" i="14"/>
  <c r="L484" i="14"/>
  <c r="K484" i="14"/>
  <c r="J484" i="14"/>
  <c r="I484" i="14"/>
  <c r="H484" i="14"/>
  <c r="G484" i="14"/>
  <c r="E481" i="14"/>
  <c r="D481" i="14"/>
  <c r="C481" i="14"/>
  <c r="B481" i="14"/>
  <c r="A481" i="14"/>
  <c r="M478" i="14"/>
  <c r="L478" i="14"/>
  <c r="K478" i="14"/>
  <c r="J478" i="14"/>
  <c r="I478" i="14"/>
  <c r="H478" i="14"/>
  <c r="G478" i="14"/>
  <c r="E475" i="14"/>
  <c r="D475" i="14"/>
  <c r="C475" i="14"/>
  <c r="B475" i="14"/>
  <c r="A475" i="14"/>
  <c r="M472" i="14"/>
  <c r="L472" i="14"/>
  <c r="K472" i="14"/>
  <c r="J472" i="14"/>
  <c r="I472" i="14"/>
  <c r="H472" i="14"/>
  <c r="G472" i="14"/>
  <c r="E469" i="14"/>
  <c r="D469" i="14"/>
  <c r="C469" i="14"/>
  <c r="B469" i="14"/>
  <c r="A469" i="14"/>
  <c r="M466" i="14"/>
  <c r="L466" i="14"/>
  <c r="K466" i="14"/>
  <c r="J466" i="14"/>
  <c r="I466" i="14"/>
  <c r="H466" i="14"/>
  <c r="G466" i="14"/>
  <c r="E463" i="14"/>
  <c r="D463" i="14"/>
  <c r="C463" i="14"/>
  <c r="B463" i="14"/>
  <c r="A463" i="14"/>
  <c r="M460" i="14"/>
  <c r="L460" i="14"/>
  <c r="K460" i="14"/>
  <c r="J460" i="14"/>
  <c r="I460" i="14"/>
  <c r="H460" i="14"/>
  <c r="G460" i="14"/>
  <c r="E457" i="14"/>
  <c r="D457" i="14"/>
  <c r="C457" i="14"/>
  <c r="B457" i="14"/>
  <c r="A457" i="14"/>
  <c r="M454" i="14"/>
  <c r="L454" i="14"/>
  <c r="K454" i="14"/>
  <c r="J454" i="14"/>
  <c r="I454" i="14"/>
  <c r="H454" i="14"/>
  <c r="G454" i="14"/>
  <c r="E451" i="14"/>
  <c r="D451" i="14"/>
  <c r="C451" i="14"/>
  <c r="B451" i="14"/>
  <c r="A451" i="14"/>
  <c r="M448" i="14"/>
  <c r="L448" i="14"/>
  <c r="K448" i="14"/>
  <c r="J448" i="14"/>
  <c r="I448" i="14"/>
  <c r="H448" i="14"/>
  <c r="G448" i="14"/>
  <c r="E445" i="14"/>
  <c r="D445" i="14"/>
  <c r="C445" i="14"/>
  <c r="B445" i="14"/>
  <c r="A445" i="14"/>
  <c r="M442" i="14"/>
  <c r="L442" i="14"/>
  <c r="K442" i="14"/>
  <c r="J442" i="14"/>
  <c r="I442" i="14"/>
  <c r="H442" i="14"/>
  <c r="G442" i="14"/>
  <c r="E439" i="14"/>
  <c r="D439" i="14"/>
  <c r="C439" i="14"/>
  <c r="B439" i="14"/>
  <c r="A439" i="14"/>
  <c r="M436" i="14"/>
  <c r="L436" i="14"/>
  <c r="K436" i="14"/>
  <c r="J436" i="14"/>
  <c r="I436" i="14"/>
  <c r="H436" i="14"/>
  <c r="G436" i="14"/>
  <c r="E433" i="14"/>
  <c r="D433" i="14"/>
  <c r="C433" i="14"/>
  <c r="B433" i="14"/>
  <c r="A433" i="14"/>
  <c r="M430" i="14"/>
  <c r="L430" i="14"/>
  <c r="K430" i="14"/>
  <c r="J430" i="14"/>
  <c r="I430" i="14"/>
  <c r="H430" i="14"/>
  <c r="G430" i="14"/>
  <c r="E427" i="14"/>
  <c r="D427" i="14"/>
  <c r="C427" i="14"/>
  <c r="B427" i="14"/>
  <c r="A427" i="14"/>
  <c r="M424" i="14"/>
  <c r="L424" i="14"/>
  <c r="K424" i="14"/>
  <c r="J424" i="14"/>
  <c r="I424" i="14"/>
  <c r="H424" i="14"/>
  <c r="G424" i="14"/>
  <c r="E421" i="14"/>
  <c r="D421" i="14"/>
  <c r="C421" i="14"/>
  <c r="B421" i="14"/>
  <c r="A421" i="14"/>
  <c r="M418" i="14"/>
  <c r="L418" i="14"/>
  <c r="K418" i="14"/>
  <c r="J418" i="14"/>
  <c r="I418" i="14"/>
  <c r="H418" i="14"/>
  <c r="G418" i="14"/>
  <c r="E415" i="14"/>
  <c r="D415" i="14"/>
  <c r="C415" i="14"/>
  <c r="B415" i="14"/>
  <c r="A415" i="14"/>
  <c r="M412" i="14"/>
  <c r="L412" i="14"/>
  <c r="K412" i="14"/>
  <c r="J412" i="14"/>
  <c r="I412" i="14"/>
  <c r="H412" i="14"/>
  <c r="G412" i="14"/>
  <c r="E409" i="14"/>
  <c r="D409" i="14"/>
  <c r="C409" i="14"/>
  <c r="B409" i="14"/>
  <c r="A409" i="14"/>
  <c r="M406" i="14"/>
  <c r="L406" i="14"/>
  <c r="K406" i="14"/>
  <c r="J406" i="14"/>
  <c r="I406" i="14"/>
  <c r="H406" i="14"/>
  <c r="G406" i="14"/>
  <c r="E403" i="14"/>
  <c r="D403" i="14"/>
  <c r="C403" i="14"/>
  <c r="B403" i="14"/>
  <c r="A403" i="14"/>
  <c r="M400" i="14"/>
  <c r="L400" i="14"/>
  <c r="K400" i="14"/>
  <c r="J400" i="14"/>
  <c r="I400" i="14"/>
  <c r="H400" i="14"/>
  <c r="G400" i="14"/>
  <c r="E397" i="14"/>
  <c r="D397" i="14"/>
  <c r="C397" i="14"/>
  <c r="B397" i="14"/>
  <c r="A397" i="14"/>
  <c r="M394" i="14"/>
  <c r="L394" i="14"/>
  <c r="K394" i="14"/>
  <c r="J394" i="14"/>
  <c r="I394" i="14"/>
  <c r="H394" i="14"/>
  <c r="G394" i="14"/>
  <c r="E391" i="14"/>
  <c r="D391" i="14"/>
  <c r="C391" i="14"/>
  <c r="B391" i="14"/>
  <c r="A391" i="14"/>
  <c r="M388" i="14"/>
  <c r="L388" i="14"/>
  <c r="K388" i="14"/>
  <c r="J388" i="14"/>
  <c r="I388" i="14"/>
  <c r="H388" i="14"/>
  <c r="G388" i="14"/>
  <c r="E385" i="14"/>
  <c r="D385" i="14"/>
  <c r="C385" i="14"/>
  <c r="B385" i="14"/>
  <c r="A385" i="14"/>
  <c r="M382" i="14"/>
  <c r="L382" i="14"/>
  <c r="K382" i="14"/>
  <c r="J382" i="14"/>
  <c r="I382" i="14"/>
  <c r="H382" i="14"/>
  <c r="G382" i="14"/>
  <c r="E379" i="14"/>
  <c r="D379" i="14"/>
  <c r="C379" i="14"/>
  <c r="B379" i="14"/>
  <c r="A379" i="14"/>
  <c r="M376" i="14"/>
  <c r="L376" i="14"/>
  <c r="K376" i="14"/>
  <c r="J376" i="14"/>
  <c r="I376" i="14"/>
  <c r="H376" i="14"/>
  <c r="G376" i="14"/>
  <c r="E373" i="14"/>
  <c r="D373" i="14"/>
  <c r="C373" i="14"/>
  <c r="B373" i="14"/>
  <c r="A373" i="14"/>
  <c r="M370" i="14"/>
  <c r="L370" i="14"/>
  <c r="K370" i="14"/>
  <c r="J370" i="14"/>
  <c r="I370" i="14"/>
  <c r="H370" i="14"/>
  <c r="G370" i="14"/>
  <c r="E367" i="14"/>
  <c r="D367" i="14"/>
  <c r="C367" i="14"/>
  <c r="B367" i="14"/>
  <c r="A367" i="14"/>
  <c r="M364" i="14"/>
  <c r="L364" i="14"/>
  <c r="K364" i="14"/>
  <c r="J364" i="14"/>
  <c r="I364" i="14"/>
  <c r="H364" i="14"/>
  <c r="G364" i="14"/>
  <c r="E361" i="14"/>
  <c r="D361" i="14"/>
  <c r="C361" i="14"/>
  <c r="B361" i="14"/>
  <c r="A361" i="14"/>
  <c r="M358" i="14"/>
  <c r="L358" i="14"/>
  <c r="K358" i="14"/>
  <c r="J358" i="14"/>
  <c r="I358" i="14"/>
  <c r="H358" i="14"/>
  <c r="G358" i="14"/>
  <c r="E355" i="14"/>
  <c r="D355" i="14"/>
  <c r="C355" i="14"/>
  <c r="B355" i="14"/>
  <c r="A355" i="14"/>
  <c r="M352" i="14"/>
  <c r="L352" i="14"/>
  <c r="K352" i="14"/>
  <c r="J352" i="14"/>
  <c r="I352" i="14"/>
  <c r="H352" i="14"/>
  <c r="G352" i="14"/>
  <c r="E349" i="14"/>
  <c r="D349" i="14"/>
  <c r="C349" i="14"/>
  <c r="B349" i="14"/>
  <c r="A349" i="14"/>
  <c r="M346" i="14"/>
  <c r="L346" i="14"/>
  <c r="K346" i="14"/>
  <c r="J346" i="14"/>
  <c r="I346" i="14"/>
  <c r="H346" i="14"/>
  <c r="G346" i="14"/>
  <c r="E343" i="14"/>
  <c r="D343" i="14"/>
  <c r="C343" i="14"/>
  <c r="B343" i="14"/>
  <c r="A343" i="14"/>
  <c r="M340" i="14"/>
  <c r="L340" i="14"/>
  <c r="K340" i="14"/>
  <c r="J340" i="14"/>
  <c r="I340" i="14"/>
  <c r="H340" i="14"/>
  <c r="G340" i="14"/>
  <c r="E337" i="14"/>
  <c r="D337" i="14"/>
  <c r="C337" i="14"/>
  <c r="B337" i="14"/>
  <c r="A337" i="14"/>
  <c r="M334" i="14"/>
  <c r="L334" i="14"/>
  <c r="K334" i="14"/>
  <c r="J334" i="14"/>
  <c r="I334" i="14"/>
  <c r="H334" i="14"/>
  <c r="G334" i="14"/>
  <c r="E331" i="14"/>
  <c r="D331" i="14"/>
  <c r="C331" i="14"/>
  <c r="B331" i="14"/>
  <c r="A331" i="14"/>
  <c r="M328" i="14"/>
  <c r="L328" i="14"/>
  <c r="K328" i="14"/>
  <c r="J328" i="14"/>
  <c r="I328" i="14"/>
  <c r="H328" i="14"/>
  <c r="G328" i="14"/>
  <c r="E325" i="14"/>
  <c r="D325" i="14"/>
  <c r="C325" i="14"/>
  <c r="B325" i="14"/>
  <c r="A325" i="14"/>
  <c r="M322" i="14"/>
  <c r="L322" i="14"/>
  <c r="K322" i="14"/>
  <c r="J322" i="14"/>
  <c r="I322" i="14"/>
  <c r="H322" i="14"/>
  <c r="G322" i="14"/>
  <c r="E319" i="14"/>
  <c r="D319" i="14"/>
  <c r="C319" i="14"/>
  <c r="B319" i="14"/>
  <c r="A319" i="14"/>
  <c r="M316" i="14"/>
  <c r="L316" i="14"/>
  <c r="K316" i="14"/>
  <c r="J316" i="14"/>
  <c r="I316" i="14"/>
  <c r="H316" i="14"/>
  <c r="G316" i="14"/>
  <c r="E313" i="14"/>
  <c r="D313" i="14"/>
  <c r="C313" i="14"/>
  <c r="B313" i="14"/>
  <c r="A313" i="14"/>
  <c r="M310" i="14"/>
  <c r="L310" i="14"/>
  <c r="K310" i="14"/>
  <c r="J310" i="14"/>
  <c r="I310" i="14"/>
  <c r="H310" i="14"/>
  <c r="G310" i="14"/>
  <c r="E307" i="14"/>
  <c r="D307" i="14"/>
  <c r="C307" i="14"/>
  <c r="B307" i="14"/>
  <c r="A307" i="14"/>
  <c r="M304" i="14"/>
  <c r="L304" i="14"/>
  <c r="K304" i="14"/>
  <c r="J304" i="14"/>
  <c r="I304" i="14"/>
  <c r="H304" i="14"/>
  <c r="G304" i="14"/>
  <c r="E301" i="14"/>
  <c r="D301" i="14"/>
  <c r="C301" i="14"/>
  <c r="B301" i="14"/>
  <c r="A301" i="14"/>
  <c r="M298" i="14"/>
  <c r="L298" i="14"/>
  <c r="K298" i="14"/>
  <c r="J298" i="14"/>
  <c r="I298" i="14"/>
  <c r="H298" i="14"/>
  <c r="G298" i="14"/>
  <c r="E295" i="14"/>
  <c r="D295" i="14"/>
  <c r="C295" i="14"/>
  <c r="B295" i="14"/>
  <c r="A295" i="14"/>
  <c r="M292" i="14"/>
  <c r="L292" i="14"/>
  <c r="K292" i="14"/>
  <c r="J292" i="14"/>
  <c r="I292" i="14"/>
  <c r="H292" i="14"/>
  <c r="G292" i="14"/>
  <c r="E289" i="14"/>
  <c r="D289" i="14"/>
  <c r="C289" i="14"/>
  <c r="B289" i="14"/>
  <c r="A289" i="14"/>
  <c r="M286" i="14"/>
  <c r="L286" i="14"/>
  <c r="K286" i="14"/>
  <c r="J286" i="14"/>
  <c r="I286" i="14"/>
  <c r="H286" i="14"/>
  <c r="G286" i="14"/>
  <c r="E283" i="14"/>
  <c r="D283" i="14"/>
  <c r="C283" i="14"/>
  <c r="B283" i="14"/>
  <c r="A283" i="14"/>
  <c r="M280" i="14"/>
  <c r="L280" i="14"/>
  <c r="K280" i="14"/>
  <c r="J280" i="14"/>
  <c r="I280" i="14"/>
  <c r="H280" i="14"/>
  <c r="G280" i="14"/>
  <c r="E277" i="14"/>
  <c r="D277" i="14"/>
  <c r="C277" i="14"/>
  <c r="B277" i="14"/>
  <c r="A277" i="14"/>
  <c r="M274" i="14"/>
  <c r="L274" i="14"/>
  <c r="K274" i="14"/>
  <c r="J274" i="14"/>
  <c r="I274" i="14"/>
  <c r="H274" i="14"/>
  <c r="G274" i="14"/>
  <c r="E271" i="14"/>
  <c r="D271" i="14"/>
  <c r="C271" i="14"/>
  <c r="B271" i="14"/>
  <c r="A271" i="14"/>
  <c r="M268" i="14"/>
  <c r="L268" i="14"/>
  <c r="K268" i="14"/>
  <c r="J268" i="14"/>
  <c r="I268" i="14"/>
  <c r="H268" i="14"/>
  <c r="G268" i="14"/>
  <c r="E265" i="14"/>
  <c r="D265" i="14"/>
  <c r="C265" i="14"/>
  <c r="B265" i="14"/>
  <c r="A265" i="14"/>
  <c r="M262" i="14"/>
  <c r="L262" i="14"/>
  <c r="K262" i="14"/>
  <c r="J262" i="14"/>
  <c r="I262" i="14"/>
  <c r="H262" i="14"/>
  <c r="G262" i="14"/>
  <c r="E259" i="14"/>
  <c r="D259" i="14"/>
  <c r="C259" i="14"/>
  <c r="B259" i="14"/>
  <c r="A259" i="14"/>
  <c r="M256" i="14"/>
  <c r="L256" i="14"/>
  <c r="K256" i="14"/>
  <c r="J256" i="14"/>
  <c r="I256" i="14"/>
  <c r="H256" i="14"/>
  <c r="G256" i="14"/>
  <c r="E253" i="14"/>
  <c r="D253" i="14"/>
  <c r="C253" i="14"/>
  <c r="B253" i="14"/>
  <c r="A253" i="14"/>
  <c r="M250" i="14"/>
  <c r="L250" i="14"/>
  <c r="K250" i="14"/>
  <c r="J250" i="14"/>
  <c r="I250" i="14"/>
  <c r="H250" i="14"/>
  <c r="G250" i="14"/>
  <c r="E247" i="14"/>
  <c r="D247" i="14"/>
  <c r="C247" i="14"/>
  <c r="B247" i="14"/>
  <c r="A247" i="14"/>
  <c r="M244" i="14"/>
  <c r="L244" i="14"/>
  <c r="K244" i="14"/>
  <c r="J244" i="14"/>
  <c r="I244" i="14"/>
  <c r="H244" i="14"/>
  <c r="G244" i="14"/>
  <c r="E241" i="14"/>
  <c r="D241" i="14"/>
  <c r="C241" i="14"/>
  <c r="B241" i="14"/>
  <c r="A241" i="14"/>
  <c r="E235" i="14"/>
  <c r="D235" i="14"/>
  <c r="C235" i="14"/>
  <c r="B235" i="14"/>
  <c r="A235" i="14"/>
  <c r="E229" i="14"/>
  <c r="D229" i="14"/>
  <c r="C229" i="14"/>
  <c r="B229" i="14"/>
  <c r="A229" i="14"/>
  <c r="E223" i="14"/>
  <c r="D223" i="14"/>
  <c r="C223" i="14"/>
  <c r="B223" i="14"/>
  <c r="A223" i="14"/>
  <c r="E217" i="14"/>
  <c r="D217" i="14"/>
  <c r="C217" i="14"/>
  <c r="B217" i="14"/>
  <c r="A217" i="14"/>
  <c r="E211" i="14"/>
  <c r="D211" i="14"/>
  <c r="C211" i="14"/>
  <c r="B211" i="14"/>
  <c r="A211" i="14"/>
  <c r="E205" i="14"/>
  <c r="D205" i="14"/>
  <c r="C205" i="14"/>
  <c r="B205" i="14"/>
  <c r="A205" i="14"/>
  <c r="E199" i="14"/>
  <c r="D199" i="14"/>
  <c r="C199" i="14"/>
  <c r="B199" i="14"/>
  <c r="A199" i="14"/>
  <c r="E193" i="14"/>
  <c r="D193" i="14"/>
  <c r="C193" i="14"/>
  <c r="B193" i="14"/>
  <c r="A193" i="14"/>
  <c r="E187" i="14"/>
  <c r="D187" i="14"/>
  <c r="C187" i="14"/>
  <c r="B187" i="14"/>
  <c r="A187" i="14"/>
  <c r="E181" i="14"/>
  <c r="D181" i="14"/>
  <c r="C181" i="14"/>
  <c r="B181" i="14"/>
  <c r="A181" i="14"/>
  <c r="E175" i="14"/>
  <c r="D175" i="14"/>
  <c r="C175" i="14"/>
  <c r="B175" i="14"/>
  <c r="A175" i="14"/>
  <c r="E169" i="14"/>
  <c r="D169" i="14"/>
  <c r="C169" i="14"/>
  <c r="B169" i="14"/>
  <c r="A169" i="14"/>
  <c r="E163" i="14"/>
  <c r="D163" i="14"/>
  <c r="C163" i="14"/>
  <c r="B163" i="14"/>
  <c r="A163" i="14"/>
  <c r="E157" i="14"/>
  <c r="D157" i="14"/>
  <c r="C157" i="14"/>
  <c r="B157" i="14"/>
  <c r="A157" i="14"/>
  <c r="E151" i="14"/>
  <c r="D151" i="14"/>
  <c r="C151" i="14"/>
  <c r="B151" i="14"/>
  <c r="A151" i="14"/>
  <c r="E145" i="14"/>
  <c r="D145" i="14"/>
  <c r="C145" i="14"/>
  <c r="B145" i="14"/>
  <c r="A145" i="14"/>
  <c r="E139" i="14"/>
  <c r="D139" i="14"/>
  <c r="C139" i="14"/>
  <c r="B139" i="14"/>
  <c r="A139" i="14"/>
  <c r="E133" i="14"/>
  <c r="D133" i="14"/>
  <c r="C133" i="14"/>
  <c r="B133" i="14"/>
  <c r="A133" i="14"/>
  <c r="E127" i="14"/>
  <c r="D127" i="14"/>
  <c r="C127" i="14"/>
  <c r="B127" i="14"/>
  <c r="A127" i="14"/>
  <c r="E121" i="14"/>
  <c r="D121" i="14"/>
  <c r="C121" i="14"/>
  <c r="B121" i="14"/>
  <c r="A121" i="14"/>
  <c r="E115" i="14"/>
  <c r="D115" i="14"/>
  <c r="C115" i="14"/>
  <c r="B115" i="14"/>
  <c r="A115" i="14"/>
  <c r="E109" i="14"/>
  <c r="D109" i="14"/>
  <c r="C109" i="14"/>
  <c r="B109" i="14"/>
  <c r="A109" i="14"/>
  <c r="E103" i="14"/>
  <c r="D103" i="14"/>
  <c r="C103" i="14"/>
  <c r="B103" i="14"/>
  <c r="A103" i="14"/>
  <c r="E97" i="14"/>
  <c r="D97" i="14"/>
  <c r="C97" i="14"/>
  <c r="B97" i="14"/>
  <c r="A97" i="14"/>
  <c r="E91" i="14"/>
  <c r="D91" i="14"/>
  <c r="C91" i="14"/>
  <c r="B91" i="14"/>
  <c r="A91" i="14"/>
  <c r="E85" i="14"/>
  <c r="D85" i="14"/>
  <c r="C85" i="14"/>
  <c r="B85" i="14"/>
  <c r="A85" i="14"/>
  <c r="E79" i="14"/>
  <c r="D79" i="14"/>
  <c r="C79" i="14"/>
  <c r="B79" i="14"/>
  <c r="A79" i="14"/>
  <c r="E73" i="14"/>
  <c r="D73" i="14"/>
  <c r="C73" i="14"/>
  <c r="B73" i="14"/>
  <c r="A73" i="14"/>
  <c r="E67" i="14"/>
  <c r="D67" i="14"/>
  <c r="C67" i="14"/>
  <c r="B67" i="14"/>
  <c r="A67" i="14"/>
  <c r="E61" i="14"/>
  <c r="D61" i="14"/>
  <c r="C61" i="14"/>
  <c r="B61" i="14"/>
  <c r="A61" i="14"/>
  <c r="M58" i="14"/>
  <c r="L58" i="14"/>
  <c r="K58" i="14"/>
  <c r="J58" i="14"/>
  <c r="I58" i="14"/>
  <c r="H58" i="14"/>
  <c r="G58" i="14"/>
  <c r="E55" i="14"/>
  <c r="D55" i="14"/>
  <c r="C55" i="14"/>
  <c r="B55" i="14"/>
  <c r="A55" i="14"/>
  <c r="N46" i="14"/>
  <c r="O46" i="14" s="1"/>
  <c r="G33" i="14"/>
  <c r="G32" i="14"/>
  <c r="O27" i="14"/>
  <c r="O29" i="14" s="1"/>
  <c r="A4" i="14"/>
  <c r="M652" i="13"/>
  <c r="L652" i="13"/>
  <c r="K652" i="13"/>
  <c r="J652" i="13"/>
  <c r="I652" i="13"/>
  <c r="H652" i="13"/>
  <c r="G652" i="13"/>
  <c r="E649" i="13"/>
  <c r="D649" i="13"/>
  <c r="C649" i="13"/>
  <c r="B649" i="13"/>
  <c r="A649" i="13"/>
  <c r="M646" i="13"/>
  <c r="L646" i="13"/>
  <c r="K646" i="13"/>
  <c r="J646" i="13"/>
  <c r="I646" i="13"/>
  <c r="H646" i="13"/>
  <c r="G646" i="13"/>
  <c r="E643" i="13"/>
  <c r="D643" i="13"/>
  <c r="C643" i="13"/>
  <c r="B643" i="13"/>
  <c r="A643" i="13"/>
  <c r="M640" i="13"/>
  <c r="L640" i="13"/>
  <c r="K640" i="13"/>
  <c r="J640" i="13"/>
  <c r="I640" i="13"/>
  <c r="H640" i="13"/>
  <c r="G640" i="13"/>
  <c r="E637" i="13"/>
  <c r="D637" i="13"/>
  <c r="C637" i="13"/>
  <c r="B637" i="13"/>
  <c r="A637" i="13"/>
  <c r="M634" i="13"/>
  <c r="L634" i="13"/>
  <c r="K634" i="13"/>
  <c r="J634" i="13"/>
  <c r="I634" i="13"/>
  <c r="H634" i="13"/>
  <c r="G634" i="13"/>
  <c r="E631" i="13"/>
  <c r="D631" i="13"/>
  <c r="C631" i="13"/>
  <c r="B631" i="13"/>
  <c r="A631" i="13"/>
  <c r="M628" i="13"/>
  <c r="L628" i="13"/>
  <c r="K628" i="13"/>
  <c r="J628" i="13"/>
  <c r="I628" i="13"/>
  <c r="H628" i="13"/>
  <c r="G628" i="13"/>
  <c r="E625" i="13"/>
  <c r="D625" i="13"/>
  <c r="C625" i="13"/>
  <c r="B625" i="13"/>
  <c r="A625" i="13"/>
  <c r="M622" i="13"/>
  <c r="L622" i="13"/>
  <c r="K622" i="13"/>
  <c r="J622" i="13"/>
  <c r="I622" i="13"/>
  <c r="H622" i="13"/>
  <c r="G622" i="13"/>
  <c r="E619" i="13"/>
  <c r="D619" i="13"/>
  <c r="C619" i="13"/>
  <c r="B619" i="13"/>
  <c r="A619" i="13"/>
  <c r="M616" i="13"/>
  <c r="L616" i="13"/>
  <c r="K616" i="13"/>
  <c r="J616" i="13"/>
  <c r="I616" i="13"/>
  <c r="H616" i="13"/>
  <c r="G616" i="13"/>
  <c r="E613" i="13"/>
  <c r="D613" i="13"/>
  <c r="C613" i="13"/>
  <c r="B613" i="13"/>
  <c r="A613" i="13"/>
  <c r="M610" i="13"/>
  <c r="L610" i="13"/>
  <c r="K610" i="13"/>
  <c r="J610" i="13"/>
  <c r="I610" i="13"/>
  <c r="H610" i="13"/>
  <c r="G610" i="13"/>
  <c r="E607" i="13"/>
  <c r="D607" i="13"/>
  <c r="C607" i="13"/>
  <c r="B607" i="13"/>
  <c r="A607" i="13"/>
  <c r="M604" i="13"/>
  <c r="L604" i="13"/>
  <c r="K604" i="13"/>
  <c r="J604" i="13"/>
  <c r="I604" i="13"/>
  <c r="H604" i="13"/>
  <c r="G604" i="13"/>
  <c r="E601" i="13"/>
  <c r="D601" i="13"/>
  <c r="C601" i="13"/>
  <c r="B601" i="13"/>
  <c r="A601" i="13"/>
  <c r="M598" i="13"/>
  <c r="L598" i="13"/>
  <c r="K598" i="13"/>
  <c r="J598" i="13"/>
  <c r="I598" i="13"/>
  <c r="H598" i="13"/>
  <c r="G598" i="13"/>
  <c r="E595" i="13"/>
  <c r="D595" i="13"/>
  <c r="C595" i="13"/>
  <c r="B595" i="13"/>
  <c r="A595" i="13"/>
  <c r="M592" i="13"/>
  <c r="L592" i="13"/>
  <c r="K592" i="13"/>
  <c r="J592" i="13"/>
  <c r="I592" i="13"/>
  <c r="H592" i="13"/>
  <c r="G592" i="13"/>
  <c r="E589" i="13"/>
  <c r="D589" i="13"/>
  <c r="C589" i="13"/>
  <c r="B589" i="13"/>
  <c r="A589" i="13"/>
  <c r="M586" i="13"/>
  <c r="L586" i="13"/>
  <c r="K586" i="13"/>
  <c r="J586" i="13"/>
  <c r="I586" i="13"/>
  <c r="H586" i="13"/>
  <c r="G586" i="13"/>
  <c r="E583" i="13"/>
  <c r="D583" i="13"/>
  <c r="C583" i="13"/>
  <c r="B583" i="13"/>
  <c r="A583" i="13"/>
  <c r="M580" i="13"/>
  <c r="L580" i="13"/>
  <c r="K580" i="13"/>
  <c r="J580" i="13"/>
  <c r="I580" i="13"/>
  <c r="H580" i="13"/>
  <c r="G580" i="13"/>
  <c r="E577" i="13"/>
  <c r="D577" i="13"/>
  <c r="C577" i="13"/>
  <c r="B577" i="13"/>
  <c r="A577" i="13"/>
  <c r="M574" i="13"/>
  <c r="L574" i="13"/>
  <c r="K574" i="13"/>
  <c r="J574" i="13"/>
  <c r="I574" i="13"/>
  <c r="H574" i="13"/>
  <c r="G574" i="13"/>
  <c r="E571" i="13"/>
  <c r="D571" i="13"/>
  <c r="C571" i="13"/>
  <c r="B571" i="13"/>
  <c r="A571" i="13"/>
  <c r="M568" i="13"/>
  <c r="L568" i="13"/>
  <c r="K568" i="13"/>
  <c r="J568" i="13"/>
  <c r="I568" i="13"/>
  <c r="H568" i="13"/>
  <c r="G568" i="13"/>
  <c r="E565" i="13"/>
  <c r="D565" i="13"/>
  <c r="C565" i="13"/>
  <c r="B565" i="13"/>
  <c r="A565" i="13"/>
  <c r="M562" i="13"/>
  <c r="L562" i="13"/>
  <c r="K562" i="13"/>
  <c r="J562" i="13"/>
  <c r="I562" i="13"/>
  <c r="H562" i="13"/>
  <c r="G562" i="13"/>
  <c r="E559" i="13"/>
  <c r="D559" i="13"/>
  <c r="C559" i="13"/>
  <c r="B559" i="13"/>
  <c r="A559" i="13"/>
  <c r="M556" i="13"/>
  <c r="L556" i="13"/>
  <c r="K556" i="13"/>
  <c r="J556" i="13"/>
  <c r="I556" i="13"/>
  <c r="H556" i="13"/>
  <c r="G556" i="13"/>
  <c r="E553" i="13"/>
  <c r="D553" i="13"/>
  <c r="C553" i="13"/>
  <c r="B553" i="13"/>
  <c r="A553" i="13"/>
  <c r="M550" i="13"/>
  <c r="L550" i="13"/>
  <c r="K550" i="13"/>
  <c r="J550" i="13"/>
  <c r="I550" i="13"/>
  <c r="H550" i="13"/>
  <c r="G550" i="13"/>
  <c r="E547" i="13"/>
  <c r="D547" i="13"/>
  <c r="C547" i="13"/>
  <c r="B547" i="13"/>
  <c r="A547" i="13"/>
  <c r="M544" i="13"/>
  <c r="L544" i="13"/>
  <c r="K544" i="13"/>
  <c r="J544" i="13"/>
  <c r="I544" i="13"/>
  <c r="H544" i="13"/>
  <c r="G544" i="13"/>
  <c r="E541" i="13"/>
  <c r="D541" i="13"/>
  <c r="C541" i="13"/>
  <c r="B541" i="13"/>
  <c r="A541" i="13"/>
  <c r="M538" i="13"/>
  <c r="L538" i="13"/>
  <c r="K538" i="13"/>
  <c r="J538" i="13"/>
  <c r="I538" i="13"/>
  <c r="H538" i="13"/>
  <c r="G538" i="13"/>
  <c r="E535" i="13"/>
  <c r="D535" i="13"/>
  <c r="C535" i="13"/>
  <c r="B535" i="13"/>
  <c r="A535" i="13"/>
  <c r="M532" i="13"/>
  <c r="L532" i="13"/>
  <c r="K532" i="13"/>
  <c r="J532" i="13"/>
  <c r="I532" i="13"/>
  <c r="H532" i="13"/>
  <c r="G532" i="13"/>
  <c r="E529" i="13"/>
  <c r="D529" i="13"/>
  <c r="C529" i="13"/>
  <c r="B529" i="13"/>
  <c r="A529" i="13"/>
  <c r="M526" i="13"/>
  <c r="L526" i="13"/>
  <c r="K526" i="13"/>
  <c r="J526" i="13"/>
  <c r="I526" i="13"/>
  <c r="H526" i="13"/>
  <c r="G526" i="13"/>
  <c r="E523" i="13"/>
  <c r="D523" i="13"/>
  <c r="C523" i="13"/>
  <c r="B523" i="13"/>
  <c r="A523" i="13"/>
  <c r="M520" i="13"/>
  <c r="L520" i="13"/>
  <c r="K520" i="13"/>
  <c r="J520" i="13"/>
  <c r="I520" i="13"/>
  <c r="H520" i="13"/>
  <c r="G520" i="13"/>
  <c r="E517" i="13"/>
  <c r="D517" i="13"/>
  <c r="C517" i="13"/>
  <c r="B517" i="13"/>
  <c r="A517" i="13"/>
  <c r="M514" i="13"/>
  <c r="L514" i="13"/>
  <c r="K514" i="13"/>
  <c r="J514" i="13"/>
  <c r="I514" i="13"/>
  <c r="H514" i="13"/>
  <c r="G514" i="13"/>
  <c r="E511" i="13"/>
  <c r="D511" i="13"/>
  <c r="C511" i="13"/>
  <c r="B511" i="13"/>
  <c r="A511" i="13"/>
  <c r="M508" i="13"/>
  <c r="L508" i="13"/>
  <c r="K508" i="13"/>
  <c r="J508" i="13"/>
  <c r="I508" i="13"/>
  <c r="H508" i="13"/>
  <c r="G508" i="13"/>
  <c r="E505" i="13"/>
  <c r="D505" i="13"/>
  <c r="C505" i="13"/>
  <c r="B505" i="13"/>
  <c r="A505" i="13"/>
  <c r="M502" i="13"/>
  <c r="L502" i="13"/>
  <c r="K502" i="13"/>
  <c r="J502" i="13"/>
  <c r="I502" i="13"/>
  <c r="H502" i="13"/>
  <c r="G502" i="13"/>
  <c r="E499" i="13"/>
  <c r="D499" i="13"/>
  <c r="C499" i="13"/>
  <c r="B499" i="13"/>
  <c r="A499" i="13"/>
  <c r="M496" i="13"/>
  <c r="L496" i="13"/>
  <c r="K496" i="13"/>
  <c r="J496" i="13"/>
  <c r="I496" i="13"/>
  <c r="H496" i="13"/>
  <c r="G496" i="13"/>
  <c r="E493" i="13"/>
  <c r="D493" i="13"/>
  <c r="C493" i="13"/>
  <c r="B493" i="13"/>
  <c r="A493" i="13"/>
  <c r="M490" i="13"/>
  <c r="L490" i="13"/>
  <c r="K490" i="13"/>
  <c r="J490" i="13"/>
  <c r="I490" i="13"/>
  <c r="H490" i="13"/>
  <c r="G490" i="13"/>
  <c r="E487" i="13"/>
  <c r="D487" i="13"/>
  <c r="C487" i="13"/>
  <c r="B487" i="13"/>
  <c r="A487" i="13"/>
  <c r="M484" i="13"/>
  <c r="L484" i="13"/>
  <c r="K484" i="13"/>
  <c r="J484" i="13"/>
  <c r="I484" i="13"/>
  <c r="H484" i="13"/>
  <c r="G484" i="13"/>
  <c r="E481" i="13"/>
  <c r="D481" i="13"/>
  <c r="C481" i="13"/>
  <c r="B481" i="13"/>
  <c r="A481" i="13"/>
  <c r="M478" i="13"/>
  <c r="L478" i="13"/>
  <c r="K478" i="13"/>
  <c r="J478" i="13"/>
  <c r="I478" i="13"/>
  <c r="H478" i="13"/>
  <c r="G478" i="13"/>
  <c r="E475" i="13"/>
  <c r="D475" i="13"/>
  <c r="C475" i="13"/>
  <c r="B475" i="13"/>
  <c r="A475" i="13"/>
  <c r="M472" i="13"/>
  <c r="L472" i="13"/>
  <c r="K472" i="13"/>
  <c r="J472" i="13"/>
  <c r="I472" i="13"/>
  <c r="H472" i="13"/>
  <c r="G472" i="13"/>
  <c r="E469" i="13"/>
  <c r="D469" i="13"/>
  <c r="C469" i="13"/>
  <c r="B469" i="13"/>
  <c r="A469" i="13"/>
  <c r="M466" i="13"/>
  <c r="L466" i="13"/>
  <c r="K466" i="13"/>
  <c r="J466" i="13"/>
  <c r="I466" i="13"/>
  <c r="H466" i="13"/>
  <c r="G466" i="13"/>
  <c r="E463" i="13"/>
  <c r="D463" i="13"/>
  <c r="C463" i="13"/>
  <c r="B463" i="13"/>
  <c r="A463" i="13"/>
  <c r="M460" i="13"/>
  <c r="L460" i="13"/>
  <c r="K460" i="13"/>
  <c r="J460" i="13"/>
  <c r="I460" i="13"/>
  <c r="H460" i="13"/>
  <c r="G460" i="13"/>
  <c r="E457" i="13"/>
  <c r="D457" i="13"/>
  <c r="C457" i="13"/>
  <c r="B457" i="13"/>
  <c r="A457" i="13"/>
  <c r="M454" i="13"/>
  <c r="L454" i="13"/>
  <c r="K454" i="13"/>
  <c r="J454" i="13"/>
  <c r="I454" i="13"/>
  <c r="H454" i="13"/>
  <c r="G454" i="13"/>
  <c r="E451" i="13"/>
  <c r="D451" i="13"/>
  <c r="C451" i="13"/>
  <c r="B451" i="13"/>
  <c r="A451" i="13"/>
  <c r="M448" i="13"/>
  <c r="L448" i="13"/>
  <c r="K448" i="13"/>
  <c r="J448" i="13"/>
  <c r="I448" i="13"/>
  <c r="H448" i="13"/>
  <c r="G448" i="13"/>
  <c r="E445" i="13"/>
  <c r="D445" i="13"/>
  <c r="C445" i="13"/>
  <c r="B445" i="13"/>
  <c r="A445" i="13"/>
  <c r="M442" i="13"/>
  <c r="L442" i="13"/>
  <c r="K442" i="13"/>
  <c r="J442" i="13"/>
  <c r="I442" i="13"/>
  <c r="H442" i="13"/>
  <c r="G442" i="13"/>
  <c r="E439" i="13"/>
  <c r="D439" i="13"/>
  <c r="C439" i="13"/>
  <c r="B439" i="13"/>
  <c r="A439" i="13"/>
  <c r="M436" i="13"/>
  <c r="L436" i="13"/>
  <c r="K436" i="13"/>
  <c r="J436" i="13"/>
  <c r="I436" i="13"/>
  <c r="H436" i="13"/>
  <c r="G436" i="13"/>
  <c r="E433" i="13"/>
  <c r="D433" i="13"/>
  <c r="C433" i="13"/>
  <c r="B433" i="13"/>
  <c r="A433" i="13"/>
  <c r="M430" i="13"/>
  <c r="L430" i="13"/>
  <c r="K430" i="13"/>
  <c r="J430" i="13"/>
  <c r="I430" i="13"/>
  <c r="H430" i="13"/>
  <c r="G430" i="13"/>
  <c r="E427" i="13"/>
  <c r="D427" i="13"/>
  <c r="C427" i="13"/>
  <c r="B427" i="13"/>
  <c r="A427" i="13"/>
  <c r="M424" i="13"/>
  <c r="L424" i="13"/>
  <c r="K424" i="13"/>
  <c r="J424" i="13"/>
  <c r="I424" i="13"/>
  <c r="H424" i="13"/>
  <c r="G424" i="13"/>
  <c r="E421" i="13"/>
  <c r="D421" i="13"/>
  <c r="C421" i="13"/>
  <c r="B421" i="13"/>
  <c r="A421" i="13"/>
  <c r="M418" i="13"/>
  <c r="L418" i="13"/>
  <c r="K418" i="13"/>
  <c r="J418" i="13"/>
  <c r="I418" i="13"/>
  <c r="H418" i="13"/>
  <c r="G418" i="13"/>
  <c r="E415" i="13"/>
  <c r="D415" i="13"/>
  <c r="C415" i="13"/>
  <c r="B415" i="13"/>
  <c r="A415" i="13"/>
  <c r="M412" i="13"/>
  <c r="L412" i="13"/>
  <c r="K412" i="13"/>
  <c r="J412" i="13"/>
  <c r="I412" i="13"/>
  <c r="H412" i="13"/>
  <c r="G412" i="13"/>
  <c r="E409" i="13"/>
  <c r="D409" i="13"/>
  <c r="C409" i="13"/>
  <c r="B409" i="13"/>
  <c r="A409" i="13"/>
  <c r="M406" i="13"/>
  <c r="L406" i="13"/>
  <c r="K406" i="13"/>
  <c r="J406" i="13"/>
  <c r="I406" i="13"/>
  <c r="H406" i="13"/>
  <c r="G406" i="13"/>
  <c r="E403" i="13"/>
  <c r="D403" i="13"/>
  <c r="C403" i="13"/>
  <c r="B403" i="13"/>
  <c r="A403" i="13"/>
  <c r="M400" i="13"/>
  <c r="L400" i="13"/>
  <c r="K400" i="13"/>
  <c r="J400" i="13"/>
  <c r="I400" i="13"/>
  <c r="H400" i="13"/>
  <c r="G400" i="13"/>
  <c r="E397" i="13"/>
  <c r="D397" i="13"/>
  <c r="C397" i="13"/>
  <c r="B397" i="13"/>
  <c r="A397" i="13"/>
  <c r="M394" i="13"/>
  <c r="L394" i="13"/>
  <c r="K394" i="13"/>
  <c r="J394" i="13"/>
  <c r="I394" i="13"/>
  <c r="H394" i="13"/>
  <c r="G394" i="13"/>
  <c r="E391" i="13"/>
  <c r="D391" i="13"/>
  <c r="C391" i="13"/>
  <c r="B391" i="13"/>
  <c r="A391" i="13"/>
  <c r="M388" i="13"/>
  <c r="L388" i="13"/>
  <c r="K388" i="13"/>
  <c r="J388" i="13"/>
  <c r="I388" i="13"/>
  <c r="H388" i="13"/>
  <c r="G388" i="13"/>
  <c r="E385" i="13"/>
  <c r="D385" i="13"/>
  <c r="C385" i="13"/>
  <c r="B385" i="13"/>
  <c r="A385" i="13"/>
  <c r="M382" i="13"/>
  <c r="L382" i="13"/>
  <c r="K382" i="13"/>
  <c r="J382" i="13"/>
  <c r="I382" i="13"/>
  <c r="H382" i="13"/>
  <c r="G382" i="13"/>
  <c r="E379" i="13"/>
  <c r="D379" i="13"/>
  <c r="C379" i="13"/>
  <c r="B379" i="13"/>
  <c r="A379" i="13"/>
  <c r="M376" i="13"/>
  <c r="L376" i="13"/>
  <c r="K376" i="13"/>
  <c r="J376" i="13"/>
  <c r="I376" i="13"/>
  <c r="H376" i="13"/>
  <c r="G376" i="13"/>
  <c r="E373" i="13"/>
  <c r="D373" i="13"/>
  <c r="C373" i="13"/>
  <c r="B373" i="13"/>
  <c r="A373" i="13"/>
  <c r="M370" i="13"/>
  <c r="L370" i="13"/>
  <c r="K370" i="13"/>
  <c r="J370" i="13"/>
  <c r="I370" i="13"/>
  <c r="H370" i="13"/>
  <c r="G370" i="13"/>
  <c r="E367" i="13"/>
  <c r="D367" i="13"/>
  <c r="C367" i="13"/>
  <c r="B367" i="13"/>
  <c r="A367" i="13"/>
  <c r="M364" i="13"/>
  <c r="L364" i="13"/>
  <c r="K364" i="13"/>
  <c r="J364" i="13"/>
  <c r="I364" i="13"/>
  <c r="H364" i="13"/>
  <c r="G364" i="13"/>
  <c r="E361" i="13"/>
  <c r="D361" i="13"/>
  <c r="C361" i="13"/>
  <c r="B361" i="13"/>
  <c r="A361" i="13"/>
  <c r="M358" i="13"/>
  <c r="L358" i="13"/>
  <c r="K358" i="13"/>
  <c r="J358" i="13"/>
  <c r="I358" i="13"/>
  <c r="H358" i="13"/>
  <c r="G358" i="13"/>
  <c r="E355" i="13"/>
  <c r="D355" i="13"/>
  <c r="C355" i="13"/>
  <c r="B355" i="13"/>
  <c r="A355" i="13"/>
  <c r="M352" i="13"/>
  <c r="L352" i="13"/>
  <c r="K352" i="13"/>
  <c r="J352" i="13"/>
  <c r="I352" i="13"/>
  <c r="H352" i="13"/>
  <c r="G352" i="13"/>
  <c r="E349" i="13"/>
  <c r="D349" i="13"/>
  <c r="C349" i="13"/>
  <c r="B349" i="13"/>
  <c r="A349" i="13"/>
  <c r="M346" i="13"/>
  <c r="L346" i="13"/>
  <c r="K346" i="13"/>
  <c r="J346" i="13"/>
  <c r="I346" i="13"/>
  <c r="H346" i="13"/>
  <c r="G346" i="13"/>
  <c r="E343" i="13"/>
  <c r="D343" i="13"/>
  <c r="C343" i="13"/>
  <c r="B343" i="13"/>
  <c r="A343" i="13"/>
  <c r="M340" i="13"/>
  <c r="L340" i="13"/>
  <c r="K340" i="13"/>
  <c r="J340" i="13"/>
  <c r="I340" i="13"/>
  <c r="H340" i="13"/>
  <c r="G340" i="13"/>
  <c r="E337" i="13"/>
  <c r="D337" i="13"/>
  <c r="C337" i="13"/>
  <c r="B337" i="13"/>
  <c r="A337" i="13"/>
  <c r="M334" i="13"/>
  <c r="L334" i="13"/>
  <c r="K334" i="13"/>
  <c r="J334" i="13"/>
  <c r="I334" i="13"/>
  <c r="H334" i="13"/>
  <c r="G334" i="13"/>
  <c r="E331" i="13"/>
  <c r="D331" i="13"/>
  <c r="C331" i="13"/>
  <c r="B331" i="13"/>
  <c r="A331" i="13"/>
  <c r="M328" i="13"/>
  <c r="L328" i="13"/>
  <c r="K328" i="13"/>
  <c r="J328" i="13"/>
  <c r="I328" i="13"/>
  <c r="H328" i="13"/>
  <c r="G328" i="13"/>
  <c r="E325" i="13"/>
  <c r="D325" i="13"/>
  <c r="C325" i="13"/>
  <c r="B325" i="13"/>
  <c r="A325" i="13"/>
  <c r="M322" i="13"/>
  <c r="L322" i="13"/>
  <c r="K322" i="13"/>
  <c r="J322" i="13"/>
  <c r="I322" i="13"/>
  <c r="H322" i="13"/>
  <c r="G322" i="13"/>
  <c r="E319" i="13"/>
  <c r="D319" i="13"/>
  <c r="C319" i="13"/>
  <c r="B319" i="13"/>
  <c r="A319" i="13"/>
  <c r="M316" i="13"/>
  <c r="L316" i="13"/>
  <c r="K316" i="13"/>
  <c r="J316" i="13"/>
  <c r="I316" i="13"/>
  <c r="H316" i="13"/>
  <c r="G316" i="13"/>
  <c r="E313" i="13"/>
  <c r="D313" i="13"/>
  <c r="C313" i="13"/>
  <c r="B313" i="13"/>
  <c r="A313" i="13"/>
  <c r="M310" i="13"/>
  <c r="L310" i="13"/>
  <c r="K310" i="13"/>
  <c r="J310" i="13"/>
  <c r="I310" i="13"/>
  <c r="H310" i="13"/>
  <c r="G310" i="13"/>
  <c r="E307" i="13"/>
  <c r="D307" i="13"/>
  <c r="C307" i="13"/>
  <c r="B307" i="13"/>
  <c r="A307" i="13"/>
  <c r="M304" i="13"/>
  <c r="L304" i="13"/>
  <c r="K304" i="13"/>
  <c r="J304" i="13"/>
  <c r="I304" i="13"/>
  <c r="H304" i="13"/>
  <c r="G304" i="13"/>
  <c r="E301" i="13"/>
  <c r="D301" i="13"/>
  <c r="C301" i="13"/>
  <c r="B301" i="13"/>
  <c r="A301" i="13"/>
  <c r="M298" i="13"/>
  <c r="L298" i="13"/>
  <c r="K298" i="13"/>
  <c r="J298" i="13"/>
  <c r="I298" i="13"/>
  <c r="H298" i="13"/>
  <c r="G298" i="13"/>
  <c r="E295" i="13"/>
  <c r="D295" i="13"/>
  <c r="C295" i="13"/>
  <c r="B295" i="13"/>
  <c r="A295" i="13"/>
  <c r="M292" i="13"/>
  <c r="L292" i="13"/>
  <c r="K292" i="13"/>
  <c r="J292" i="13"/>
  <c r="I292" i="13"/>
  <c r="H292" i="13"/>
  <c r="G292" i="13"/>
  <c r="E289" i="13"/>
  <c r="D289" i="13"/>
  <c r="C289" i="13"/>
  <c r="B289" i="13"/>
  <c r="A289" i="13"/>
  <c r="M286" i="13"/>
  <c r="L286" i="13"/>
  <c r="K286" i="13"/>
  <c r="J286" i="13"/>
  <c r="I286" i="13"/>
  <c r="H286" i="13"/>
  <c r="G286" i="13"/>
  <c r="E283" i="13"/>
  <c r="D283" i="13"/>
  <c r="C283" i="13"/>
  <c r="B283" i="13"/>
  <c r="A283" i="13"/>
  <c r="M280" i="13"/>
  <c r="L280" i="13"/>
  <c r="K280" i="13"/>
  <c r="J280" i="13"/>
  <c r="I280" i="13"/>
  <c r="H280" i="13"/>
  <c r="G280" i="13"/>
  <c r="E277" i="13"/>
  <c r="D277" i="13"/>
  <c r="C277" i="13"/>
  <c r="B277" i="13"/>
  <c r="A277" i="13"/>
  <c r="M274" i="13"/>
  <c r="L274" i="13"/>
  <c r="K274" i="13"/>
  <c r="J274" i="13"/>
  <c r="I274" i="13"/>
  <c r="H274" i="13"/>
  <c r="G274" i="13"/>
  <c r="E271" i="13"/>
  <c r="D271" i="13"/>
  <c r="C271" i="13"/>
  <c r="B271" i="13"/>
  <c r="A271" i="13"/>
  <c r="M268" i="13"/>
  <c r="L268" i="13"/>
  <c r="K268" i="13"/>
  <c r="J268" i="13"/>
  <c r="I268" i="13"/>
  <c r="H268" i="13"/>
  <c r="G268" i="13"/>
  <c r="E265" i="13"/>
  <c r="D265" i="13"/>
  <c r="C265" i="13"/>
  <c r="B265" i="13"/>
  <c r="A265" i="13"/>
  <c r="M262" i="13"/>
  <c r="L262" i="13"/>
  <c r="K262" i="13"/>
  <c r="J262" i="13"/>
  <c r="I262" i="13"/>
  <c r="H262" i="13"/>
  <c r="G262" i="13"/>
  <c r="E259" i="13"/>
  <c r="D259" i="13"/>
  <c r="C259" i="13"/>
  <c r="B259" i="13"/>
  <c r="A259" i="13"/>
  <c r="M256" i="13"/>
  <c r="L256" i="13"/>
  <c r="K256" i="13"/>
  <c r="J256" i="13"/>
  <c r="I256" i="13"/>
  <c r="H256" i="13"/>
  <c r="G256" i="13"/>
  <c r="E253" i="13"/>
  <c r="D253" i="13"/>
  <c r="C253" i="13"/>
  <c r="B253" i="13"/>
  <c r="A253" i="13"/>
  <c r="M250" i="13"/>
  <c r="L250" i="13"/>
  <c r="K250" i="13"/>
  <c r="J250" i="13"/>
  <c r="I250" i="13"/>
  <c r="H250" i="13"/>
  <c r="G250" i="13"/>
  <c r="E247" i="13"/>
  <c r="D247" i="13"/>
  <c r="C247" i="13"/>
  <c r="B247" i="13"/>
  <c r="A247" i="13"/>
  <c r="M244" i="13"/>
  <c r="L244" i="13"/>
  <c r="K244" i="13"/>
  <c r="J244" i="13"/>
  <c r="I244" i="13"/>
  <c r="H244" i="13"/>
  <c r="G244" i="13"/>
  <c r="E241" i="13"/>
  <c r="D241" i="13"/>
  <c r="C241" i="13"/>
  <c r="B241" i="13"/>
  <c r="A241" i="13"/>
  <c r="M238" i="13"/>
  <c r="L238" i="13"/>
  <c r="K238" i="13"/>
  <c r="J238" i="13"/>
  <c r="I238" i="13"/>
  <c r="H238" i="13"/>
  <c r="G238" i="13"/>
  <c r="E235" i="13"/>
  <c r="D235" i="13"/>
  <c r="C235" i="13"/>
  <c r="B235" i="13"/>
  <c r="A235" i="13"/>
  <c r="M232" i="13"/>
  <c r="L232" i="13"/>
  <c r="K232" i="13"/>
  <c r="J232" i="13"/>
  <c r="I232" i="13"/>
  <c r="H232" i="13"/>
  <c r="G232" i="13"/>
  <c r="E229" i="13"/>
  <c r="D229" i="13"/>
  <c r="C229" i="13"/>
  <c r="B229" i="13"/>
  <c r="A229" i="13"/>
  <c r="M226" i="13"/>
  <c r="L226" i="13"/>
  <c r="K226" i="13"/>
  <c r="J226" i="13"/>
  <c r="I226" i="13"/>
  <c r="H226" i="13"/>
  <c r="G226" i="13"/>
  <c r="E223" i="13"/>
  <c r="D223" i="13"/>
  <c r="C223" i="13"/>
  <c r="B223" i="13"/>
  <c r="A223" i="13"/>
  <c r="M220" i="13"/>
  <c r="L220" i="13"/>
  <c r="K220" i="13"/>
  <c r="J220" i="13"/>
  <c r="I220" i="13"/>
  <c r="H220" i="13"/>
  <c r="G220" i="13"/>
  <c r="E217" i="13"/>
  <c r="D217" i="13"/>
  <c r="C217" i="13"/>
  <c r="B217" i="13"/>
  <c r="A217" i="13"/>
  <c r="M214" i="13"/>
  <c r="L214" i="13"/>
  <c r="K214" i="13"/>
  <c r="J214" i="13"/>
  <c r="I214" i="13"/>
  <c r="H214" i="13"/>
  <c r="G214" i="13"/>
  <c r="E211" i="13"/>
  <c r="D211" i="13"/>
  <c r="C211" i="13"/>
  <c r="B211" i="13"/>
  <c r="A211" i="13"/>
  <c r="M208" i="13"/>
  <c r="L208" i="13"/>
  <c r="K208" i="13"/>
  <c r="J208" i="13"/>
  <c r="I208" i="13"/>
  <c r="H208" i="13"/>
  <c r="G208" i="13"/>
  <c r="E205" i="13"/>
  <c r="D205" i="13"/>
  <c r="C205" i="13"/>
  <c r="B205" i="13"/>
  <c r="A205" i="13"/>
  <c r="M202" i="13"/>
  <c r="L202" i="13"/>
  <c r="K202" i="13"/>
  <c r="J202" i="13"/>
  <c r="I202" i="13"/>
  <c r="H202" i="13"/>
  <c r="G202" i="13"/>
  <c r="E199" i="13"/>
  <c r="D199" i="13"/>
  <c r="C199" i="13"/>
  <c r="B199" i="13"/>
  <c r="A199" i="13"/>
  <c r="M196" i="13"/>
  <c r="L196" i="13"/>
  <c r="K196" i="13"/>
  <c r="J196" i="13"/>
  <c r="I196" i="13"/>
  <c r="H196" i="13"/>
  <c r="G196" i="13"/>
  <c r="E193" i="13"/>
  <c r="D193" i="13"/>
  <c r="C193" i="13"/>
  <c r="B193" i="13"/>
  <c r="A193" i="13"/>
  <c r="M190" i="13"/>
  <c r="L190" i="13"/>
  <c r="K190" i="13"/>
  <c r="J190" i="13"/>
  <c r="I190" i="13"/>
  <c r="H190" i="13"/>
  <c r="G190" i="13"/>
  <c r="E187" i="13"/>
  <c r="D187" i="13"/>
  <c r="C187" i="13"/>
  <c r="B187" i="13"/>
  <c r="A187" i="13"/>
  <c r="M184" i="13"/>
  <c r="L184" i="13"/>
  <c r="K184" i="13"/>
  <c r="J184" i="13"/>
  <c r="I184" i="13"/>
  <c r="H184" i="13"/>
  <c r="G184" i="13"/>
  <c r="E181" i="13"/>
  <c r="D181" i="13"/>
  <c r="C181" i="13"/>
  <c r="B181" i="13"/>
  <c r="A181" i="13"/>
  <c r="M178" i="13"/>
  <c r="L178" i="13"/>
  <c r="K178" i="13"/>
  <c r="J178" i="13"/>
  <c r="I178" i="13"/>
  <c r="H178" i="13"/>
  <c r="G178" i="13"/>
  <c r="E175" i="13"/>
  <c r="D175" i="13"/>
  <c r="C175" i="13"/>
  <c r="B175" i="13"/>
  <c r="A175" i="13"/>
  <c r="M172" i="13"/>
  <c r="L172" i="13"/>
  <c r="K172" i="13"/>
  <c r="J172" i="13"/>
  <c r="I172" i="13"/>
  <c r="H172" i="13"/>
  <c r="G172" i="13"/>
  <c r="E169" i="13"/>
  <c r="D169" i="13"/>
  <c r="C169" i="13"/>
  <c r="B169" i="13"/>
  <c r="A169" i="13"/>
  <c r="M166" i="13"/>
  <c r="L166" i="13"/>
  <c r="K166" i="13"/>
  <c r="J166" i="13"/>
  <c r="I166" i="13"/>
  <c r="H166" i="13"/>
  <c r="G166" i="13"/>
  <c r="E163" i="13"/>
  <c r="D163" i="13"/>
  <c r="C163" i="13"/>
  <c r="B163" i="13"/>
  <c r="A163" i="13"/>
  <c r="M160" i="13"/>
  <c r="L160" i="13"/>
  <c r="K160" i="13"/>
  <c r="J160" i="13"/>
  <c r="I160" i="13"/>
  <c r="H160" i="13"/>
  <c r="G160" i="13"/>
  <c r="E157" i="13"/>
  <c r="D157" i="13"/>
  <c r="C157" i="13"/>
  <c r="B157" i="13"/>
  <c r="A157" i="13"/>
  <c r="M154" i="13"/>
  <c r="L154" i="13"/>
  <c r="K154" i="13"/>
  <c r="J154" i="13"/>
  <c r="I154" i="13"/>
  <c r="H154" i="13"/>
  <c r="G154" i="13"/>
  <c r="E151" i="13"/>
  <c r="D151" i="13"/>
  <c r="C151" i="13"/>
  <c r="B151" i="13"/>
  <c r="A151" i="13"/>
  <c r="M148" i="13"/>
  <c r="L148" i="13"/>
  <c r="K148" i="13"/>
  <c r="J148" i="13"/>
  <c r="I148" i="13"/>
  <c r="H148" i="13"/>
  <c r="G148" i="13"/>
  <c r="E145" i="13"/>
  <c r="D145" i="13"/>
  <c r="C145" i="13"/>
  <c r="B145" i="13"/>
  <c r="A145" i="13"/>
  <c r="M142" i="13"/>
  <c r="L142" i="13"/>
  <c r="K142" i="13"/>
  <c r="J142" i="13"/>
  <c r="I142" i="13"/>
  <c r="H142" i="13"/>
  <c r="G142" i="13"/>
  <c r="E139" i="13"/>
  <c r="D139" i="13"/>
  <c r="C139" i="13"/>
  <c r="B139" i="13"/>
  <c r="A139" i="13"/>
  <c r="M136" i="13"/>
  <c r="L136" i="13"/>
  <c r="K136" i="13"/>
  <c r="J136" i="13"/>
  <c r="I136" i="13"/>
  <c r="H136" i="13"/>
  <c r="G136" i="13"/>
  <c r="E133" i="13"/>
  <c r="D133" i="13"/>
  <c r="C133" i="13"/>
  <c r="B133" i="13"/>
  <c r="A133" i="13"/>
  <c r="M130" i="13"/>
  <c r="L130" i="13"/>
  <c r="K130" i="13"/>
  <c r="J130" i="13"/>
  <c r="I130" i="13"/>
  <c r="H130" i="13"/>
  <c r="G130" i="13"/>
  <c r="E127" i="13"/>
  <c r="D127" i="13"/>
  <c r="C127" i="13"/>
  <c r="B127" i="13"/>
  <c r="A127" i="13"/>
  <c r="M124" i="13"/>
  <c r="L124" i="13"/>
  <c r="K124" i="13"/>
  <c r="J124" i="13"/>
  <c r="I124" i="13"/>
  <c r="H124" i="13"/>
  <c r="G124" i="13"/>
  <c r="E121" i="13"/>
  <c r="D121" i="13"/>
  <c r="C121" i="13"/>
  <c r="B121" i="13"/>
  <c r="A121" i="13"/>
  <c r="M118" i="13"/>
  <c r="L118" i="13"/>
  <c r="K118" i="13"/>
  <c r="J118" i="13"/>
  <c r="I118" i="13"/>
  <c r="H118" i="13"/>
  <c r="G118" i="13"/>
  <c r="E115" i="13"/>
  <c r="D115" i="13"/>
  <c r="C115" i="13"/>
  <c r="B115" i="13"/>
  <c r="A115" i="13"/>
  <c r="M112" i="13"/>
  <c r="L112" i="13"/>
  <c r="K112" i="13"/>
  <c r="J112" i="13"/>
  <c r="I112" i="13"/>
  <c r="H112" i="13"/>
  <c r="G112" i="13"/>
  <c r="E109" i="13"/>
  <c r="D109" i="13"/>
  <c r="C109" i="13"/>
  <c r="B109" i="13"/>
  <c r="A109" i="13"/>
  <c r="M106" i="13"/>
  <c r="L106" i="13"/>
  <c r="K106" i="13"/>
  <c r="J106" i="13"/>
  <c r="I106" i="13"/>
  <c r="H106" i="13"/>
  <c r="G106" i="13"/>
  <c r="E103" i="13"/>
  <c r="D103" i="13"/>
  <c r="C103" i="13"/>
  <c r="B103" i="13"/>
  <c r="A103" i="13"/>
  <c r="M100" i="13"/>
  <c r="L100" i="13"/>
  <c r="K100" i="13"/>
  <c r="J100" i="13"/>
  <c r="I100" i="13"/>
  <c r="H100" i="13"/>
  <c r="G100" i="13"/>
  <c r="E97" i="13"/>
  <c r="D97" i="13"/>
  <c r="C97" i="13"/>
  <c r="B97" i="13"/>
  <c r="A97" i="13"/>
  <c r="M94" i="13"/>
  <c r="L94" i="13"/>
  <c r="K94" i="13"/>
  <c r="J94" i="13"/>
  <c r="I94" i="13"/>
  <c r="H94" i="13"/>
  <c r="G94" i="13"/>
  <c r="E91" i="13"/>
  <c r="D91" i="13"/>
  <c r="C91" i="13"/>
  <c r="B91" i="13"/>
  <c r="A91" i="13"/>
  <c r="M88" i="13"/>
  <c r="L88" i="13"/>
  <c r="K88" i="13"/>
  <c r="J88" i="13"/>
  <c r="I88" i="13"/>
  <c r="H88" i="13"/>
  <c r="G88" i="13"/>
  <c r="E85" i="13"/>
  <c r="D85" i="13"/>
  <c r="C85" i="13"/>
  <c r="B85" i="13"/>
  <c r="A85" i="13"/>
  <c r="M82" i="13"/>
  <c r="L82" i="13"/>
  <c r="K82" i="13"/>
  <c r="J82" i="13"/>
  <c r="I82" i="13"/>
  <c r="H82" i="13"/>
  <c r="G82" i="13"/>
  <c r="E79" i="13"/>
  <c r="D79" i="13"/>
  <c r="C79" i="13"/>
  <c r="B79" i="13"/>
  <c r="A79" i="13"/>
  <c r="M76" i="13"/>
  <c r="L76" i="13"/>
  <c r="K76" i="13"/>
  <c r="J76" i="13"/>
  <c r="I76" i="13"/>
  <c r="H76" i="13"/>
  <c r="G76" i="13"/>
  <c r="E73" i="13"/>
  <c r="D73" i="13"/>
  <c r="C73" i="13"/>
  <c r="B73" i="13"/>
  <c r="A73" i="13"/>
  <c r="M70" i="13"/>
  <c r="L70" i="13"/>
  <c r="K70" i="13"/>
  <c r="J70" i="13"/>
  <c r="I70" i="13"/>
  <c r="H70" i="13"/>
  <c r="G70" i="13"/>
  <c r="E67" i="13"/>
  <c r="D67" i="13"/>
  <c r="C67" i="13"/>
  <c r="B67" i="13"/>
  <c r="A67" i="13"/>
  <c r="L64" i="13"/>
  <c r="K64" i="13"/>
  <c r="J64" i="13"/>
  <c r="I64" i="13"/>
  <c r="H64" i="13"/>
  <c r="G64" i="13"/>
  <c r="E61" i="13"/>
  <c r="D61" i="13"/>
  <c r="C61" i="13"/>
  <c r="B61" i="13"/>
  <c r="A61" i="13"/>
  <c r="M58" i="13"/>
  <c r="L58" i="13"/>
  <c r="K58" i="13"/>
  <c r="J58" i="13"/>
  <c r="I58" i="13"/>
  <c r="H58" i="13"/>
  <c r="G58" i="13"/>
  <c r="C55" i="13"/>
  <c r="B55" i="13"/>
  <c r="A55" i="13"/>
  <c r="N46" i="13"/>
  <c r="O46" i="13" s="1"/>
  <c r="G33" i="13"/>
  <c r="G32" i="13"/>
  <c r="O27" i="13"/>
  <c r="O29" i="13" s="1"/>
  <c r="A4" i="13"/>
  <c r="M652" i="12"/>
  <c r="L652" i="12"/>
  <c r="K652" i="12"/>
  <c r="J652" i="12"/>
  <c r="I652" i="12"/>
  <c r="H652" i="12"/>
  <c r="G652" i="12"/>
  <c r="E649" i="12"/>
  <c r="D649" i="12"/>
  <c r="C649" i="12"/>
  <c r="B649" i="12"/>
  <c r="A649" i="12"/>
  <c r="M646" i="12"/>
  <c r="L646" i="12"/>
  <c r="K646" i="12"/>
  <c r="J646" i="12"/>
  <c r="I646" i="12"/>
  <c r="H646" i="12"/>
  <c r="G646" i="12"/>
  <c r="E643" i="12"/>
  <c r="D643" i="12"/>
  <c r="C643" i="12"/>
  <c r="B643" i="12"/>
  <c r="A643" i="12"/>
  <c r="M640" i="12"/>
  <c r="L640" i="12"/>
  <c r="K640" i="12"/>
  <c r="J640" i="12"/>
  <c r="I640" i="12"/>
  <c r="H640" i="12"/>
  <c r="G640" i="12"/>
  <c r="E637" i="12"/>
  <c r="D637" i="12"/>
  <c r="C637" i="12"/>
  <c r="B637" i="12"/>
  <c r="A637" i="12"/>
  <c r="M634" i="12"/>
  <c r="L634" i="12"/>
  <c r="K634" i="12"/>
  <c r="J634" i="12"/>
  <c r="I634" i="12"/>
  <c r="H634" i="12"/>
  <c r="G634" i="12"/>
  <c r="E631" i="12"/>
  <c r="D631" i="12"/>
  <c r="C631" i="12"/>
  <c r="B631" i="12"/>
  <c r="A631" i="12"/>
  <c r="M628" i="12"/>
  <c r="L628" i="12"/>
  <c r="K628" i="12"/>
  <c r="J628" i="12"/>
  <c r="I628" i="12"/>
  <c r="H628" i="12"/>
  <c r="G628" i="12"/>
  <c r="E625" i="12"/>
  <c r="D625" i="12"/>
  <c r="C625" i="12"/>
  <c r="B625" i="12"/>
  <c r="A625" i="12"/>
  <c r="M622" i="12"/>
  <c r="L622" i="12"/>
  <c r="K622" i="12"/>
  <c r="J622" i="12"/>
  <c r="I622" i="12"/>
  <c r="H622" i="12"/>
  <c r="G622" i="12"/>
  <c r="E619" i="12"/>
  <c r="D619" i="12"/>
  <c r="C619" i="12"/>
  <c r="B619" i="12"/>
  <c r="A619" i="12"/>
  <c r="M616" i="12"/>
  <c r="L616" i="12"/>
  <c r="K616" i="12"/>
  <c r="J616" i="12"/>
  <c r="I616" i="12"/>
  <c r="H616" i="12"/>
  <c r="G616" i="12"/>
  <c r="E613" i="12"/>
  <c r="D613" i="12"/>
  <c r="C613" i="12"/>
  <c r="B613" i="12"/>
  <c r="A613" i="12"/>
  <c r="M610" i="12"/>
  <c r="L610" i="12"/>
  <c r="K610" i="12"/>
  <c r="J610" i="12"/>
  <c r="I610" i="12"/>
  <c r="H610" i="12"/>
  <c r="G610" i="12"/>
  <c r="E607" i="12"/>
  <c r="D607" i="12"/>
  <c r="C607" i="12"/>
  <c r="B607" i="12"/>
  <c r="A607" i="12"/>
  <c r="M604" i="12"/>
  <c r="L604" i="12"/>
  <c r="K604" i="12"/>
  <c r="J604" i="12"/>
  <c r="I604" i="12"/>
  <c r="H604" i="12"/>
  <c r="G604" i="12"/>
  <c r="E601" i="12"/>
  <c r="D601" i="12"/>
  <c r="C601" i="12"/>
  <c r="B601" i="12"/>
  <c r="A601" i="12"/>
  <c r="M598" i="12"/>
  <c r="L598" i="12"/>
  <c r="K598" i="12"/>
  <c r="J598" i="12"/>
  <c r="I598" i="12"/>
  <c r="H598" i="12"/>
  <c r="O598" i="12" s="1"/>
  <c r="G598" i="12"/>
  <c r="E595" i="12"/>
  <c r="D595" i="12"/>
  <c r="C595" i="12"/>
  <c r="B595" i="12"/>
  <c r="A595" i="12"/>
  <c r="M592" i="12"/>
  <c r="L592" i="12"/>
  <c r="K592" i="12"/>
  <c r="J592" i="12"/>
  <c r="I592" i="12"/>
  <c r="H592" i="12"/>
  <c r="G592" i="12"/>
  <c r="E589" i="12"/>
  <c r="D589" i="12"/>
  <c r="C589" i="12"/>
  <c r="B589" i="12"/>
  <c r="A589" i="12"/>
  <c r="M586" i="12"/>
  <c r="L586" i="12"/>
  <c r="K586" i="12"/>
  <c r="J586" i="12"/>
  <c r="I586" i="12"/>
  <c r="H586" i="12"/>
  <c r="G586" i="12"/>
  <c r="E583" i="12"/>
  <c r="D583" i="12"/>
  <c r="C583" i="12"/>
  <c r="B583" i="12"/>
  <c r="A583" i="12"/>
  <c r="M580" i="12"/>
  <c r="L580" i="12"/>
  <c r="K580" i="12"/>
  <c r="J580" i="12"/>
  <c r="I580" i="12"/>
  <c r="H580" i="12"/>
  <c r="G580" i="12"/>
  <c r="E577" i="12"/>
  <c r="D577" i="12"/>
  <c r="C577" i="12"/>
  <c r="B577" i="12"/>
  <c r="A577" i="12"/>
  <c r="M574" i="12"/>
  <c r="L574" i="12"/>
  <c r="K574" i="12"/>
  <c r="J574" i="12"/>
  <c r="I574" i="12"/>
  <c r="H574" i="12"/>
  <c r="G574" i="12"/>
  <c r="E571" i="12"/>
  <c r="D571" i="12"/>
  <c r="C571" i="12"/>
  <c r="B571" i="12"/>
  <c r="A571" i="12"/>
  <c r="M568" i="12"/>
  <c r="L568" i="12"/>
  <c r="K568" i="12"/>
  <c r="J568" i="12"/>
  <c r="I568" i="12"/>
  <c r="H568" i="12"/>
  <c r="G568" i="12"/>
  <c r="E565" i="12"/>
  <c r="D565" i="12"/>
  <c r="C565" i="12"/>
  <c r="B565" i="12"/>
  <c r="A565" i="12"/>
  <c r="M562" i="12"/>
  <c r="L562" i="12"/>
  <c r="K562" i="12"/>
  <c r="J562" i="12"/>
  <c r="I562" i="12"/>
  <c r="H562" i="12"/>
  <c r="G562" i="12"/>
  <c r="E559" i="12"/>
  <c r="D559" i="12"/>
  <c r="C559" i="12"/>
  <c r="B559" i="12"/>
  <c r="A559" i="12"/>
  <c r="M556" i="12"/>
  <c r="L556" i="12"/>
  <c r="K556" i="12"/>
  <c r="J556" i="12"/>
  <c r="I556" i="12"/>
  <c r="H556" i="12"/>
  <c r="G556" i="12"/>
  <c r="E553" i="12"/>
  <c r="D553" i="12"/>
  <c r="C553" i="12"/>
  <c r="B553" i="12"/>
  <c r="A553" i="12"/>
  <c r="M550" i="12"/>
  <c r="L550" i="12"/>
  <c r="K550" i="12"/>
  <c r="J550" i="12"/>
  <c r="I550" i="12"/>
  <c r="H550" i="12"/>
  <c r="O550" i="12" s="1"/>
  <c r="G550" i="12"/>
  <c r="E547" i="12"/>
  <c r="D547" i="12"/>
  <c r="C547" i="12"/>
  <c r="B547" i="12"/>
  <c r="A547" i="12"/>
  <c r="M544" i="12"/>
  <c r="L544" i="12"/>
  <c r="K544" i="12"/>
  <c r="J544" i="12"/>
  <c r="I544" i="12"/>
  <c r="H544" i="12"/>
  <c r="G544" i="12"/>
  <c r="E541" i="12"/>
  <c r="D541" i="12"/>
  <c r="C541" i="12"/>
  <c r="B541" i="12"/>
  <c r="A541" i="12"/>
  <c r="M538" i="12"/>
  <c r="L538" i="12"/>
  <c r="K538" i="12"/>
  <c r="J538" i="12"/>
  <c r="I538" i="12"/>
  <c r="H538" i="12"/>
  <c r="G538" i="12"/>
  <c r="E535" i="12"/>
  <c r="D535" i="12"/>
  <c r="C535" i="12"/>
  <c r="B535" i="12"/>
  <c r="A535" i="12"/>
  <c r="M532" i="12"/>
  <c r="L532" i="12"/>
  <c r="K532" i="12"/>
  <c r="J532" i="12"/>
  <c r="I532" i="12"/>
  <c r="H532" i="12"/>
  <c r="G532" i="12"/>
  <c r="E529" i="12"/>
  <c r="D529" i="12"/>
  <c r="C529" i="12"/>
  <c r="B529" i="12"/>
  <c r="A529" i="12"/>
  <c r="M526" i="12"/>
  <c r="L526" i="12"/>
  <c r="K526" i="12"/>
  <c r="J526" i="12"/>
  <c r="I526" i="12"/>
  <c r="H526" i="12"/>
  <c r="G526" i="12"/>
  <c r="E523" i="12"/>
  <c r="D523" i="12"/>
  <c r="C523" i="12"/>
  <c r="B523" i="12"/>
  <c r="A523" i="12"/>
  <c r="M520" i="12"/>
  <c r="L520" i="12"/>
  <c r="K520" i="12"/>
  <c r="J520" i="12"/>
  <c r="I520" i="12"/>
  <c r="H520" i="12"/>
  <c r="G520" i="12"/>
  <c r="E517" i="12"/>
  <c r="D517" i="12"/>
  <c r="C517" i="12"/>
  <c r="B517" i="12"/>
  <c r="A517" i="12"/>
  <c r="M514" i="12"/>
  <c r="L514" i="12"/>
  <c r="K514" i="12"/>
  <c r="J514" i="12"/>
  <c r="I514" i="12"/>
  <c r="H514" i="12"/>
  <c r="G514" i="12"/>
  <c r="E511" i="12"/>
  <c r="D511" i="12"/>
  <c r="C511" i="12"/>
  <c r="B511" i="12"/>
  <c r="A511" i="12"/>
  <c r="M508" i="12"/>
  <c r="L508" i="12"/>
  <c r="K508" i="12"/>
  <c r="J508" i="12"/>
  <c r="I508" i="12"/>
  <c r="H508" i="12"/>
  <c r="G508" i="12"/>
  <c r="E505" i="12"/>
  <c r="D505" i="12"/>
  <c r="C505" i="12"/>
  <c r="B505" i="12"/>
  <c r="A505" i="12"/>
  <c r="M502" i="12"/>
  <c r="L502" i="12"/>
  <c r="K502" i="12"/>
  <c r="J502" i="12"/>
  <c r="I502" i="12"/>
  <c r="H502" i="12"/>
  <c r="G502" i="12"/>
  <c r="E499" i="12"/>
  <c r="D499" i="12"/>
  <c r="C499" i="12"/>
  <c r="B499" i="12"/>
  <c r="A499" i="12"/>
  <c r="M496" i="12"/>
  <c r="L496" i="12"/>
  <c r="K496" i="12"/>
  <c r="J496" i="12"/>
  <c r="I496" i="12"/>
  <c r="H496" i="12"/>
  <c r="G496" i="12"/>
  <c r="E493" i="12"/>
  <c r="D493" i="12"/>
  <c r="C493" i="12"/>
  <c r="B493" i="12"/>
  <c r="A493" i="12"/>
  <c r="M490" i="12"/>
  <c r="L490" i="12"/>
  <c r="K490" i="12"/>
  <c r="J490" i="12"/>
  <c r="I490" i="12"/>
  <c r="H490" i="12"/>
  <c r="G490" i="12"/>
  <c r="E487" i="12"/>
  <c r="D487" i="12"/>
  <c r="C487" i="12"/>
  <c r="B487" i="12"/>
  <c r="A487" i="12"/>
  <c r="M484" i="12"/>
  <c r="L484" i="12"/>
  <c r="K484" i="12"/>
  <c r="J484" i="12"/>
  <c r="I484" i="12"/>
  <c r="H484" i="12"/>
  <c r="G484" i="12"/>
  <c r="E481" i="12"/>
  <c r="D481" i="12"/>
  <c r="C481" i="12"/>
  <c r="B481" i="12"/>
  <c r="A481" i="12"/>
  <c r="M478" i="12"/>
  <c r="L478" i="12"/>
  <c r="K478" i="12"/>
  <c r="J478" i="12"/>
  <c r="I478" i="12"/>
  <c r="H478" i="12"/>
  <c r="G478" i="12"/>
  <c r="E475" i="12"/>
  <c r="D475" i="12"/>
  <c r="C475" i="12"/>
  <c r="B475" i="12"/>
  <c r="A475" i="12"/>
  <c r="M472" i="12"/>
  <c r="L472" i="12"/>
  <c r="K472" i="12"/>
  <c r="J472" i="12"/>
  <c r="I472" i="12"/>
  <c r="H472" i="12"/>
  <c r="G472" i="12"/>
  <c r="E469" i="12"/>
  <c r="D469" i="12"/>
  <c r="C469" i="12"/>
  <c r="B469" i="12"/>
  <c r="A469" i="12"/>
  <c r="M466" i="12"/>
  <c r="L466" i="12"/>
  <c r="K466" i="12"/>
  <c r="J466" i="12"/>
  <c r="I466" i="12"/>
  <c r="H466" i="12"/>
  <c r="G466" i="12"/>
  <c r="E463" i="12"/>
  <c r="D463" i="12"/>
  <c r="C463" i="12"/>
  <c r="B463" i="12"/>
  <c r="A463" i="12"/>
  <c r="M460" i="12"/>
  <c r="L460" i="12"/>
  <c r="K460" i="12"/>
  <c r="J460" i="12"/>
  <c r="I460" i="12"/>
  <c r="H460" i="12"/>
  <c r="G460" i="12"/>
  <c r="E457" i="12"/>
  <c r="D457" i="12"/>
  <c r="C457" i="12"/>
  <c r="B457" i="12"/>
  <c r="A457" i="12"/>
  <c r="M454" i="12"/>
  <c r="L454" i="12"/>
  <c r="K454" i="12"/>
  <c r="J454" i="12"/>
  <c r="I454" i="12"/>
  <c r="H454" i="12"/>
  <c r="G454" i="12"/>
  <c r="E451" i="12"/>
  <c r="D451" i="12"/>
  <c r="C451" i="12"/>
  <c r="B451" i="12"/>
  <c r="A451" i="12"/>
  <c r="M448" i="12"/>
  <c r="L448" i="12"/>
  <c r="K448" i="12"/>
  <c r="J448" i="12"/>
  <c r="I448" i="12"/>
  <c r="H448" i="12"/>
  <c r="G448" i="12"/>
  <c r="E445" i="12"/>
  <c r="D445" i="12"/>
  <c r="C445" i="12"/>
  <c r="B445" i="12"/>
  <c r="A445" i="12"/>
  <c r="M442" i="12"/>
  <c r="L442" i="12"/>
  <c r="K442" i="12"/>
  <c r="J442" i="12"/>
  <c r="I442" i="12"/>
  <c r="H442" i="12"/>
  <c r="G442" i="12"/>
  <c r="E439" i="12"/>
  <c r="D439" i="12"/>
  <c r="C439" i="12"/>
  <c r="B439" i="12"/>
  <c r="A439" i="12"/>
  <c r="M436" i="12"/>
  <c r="L436" i="12"/>
  <c r="K436" i="12"/>
  <c r="J436" i="12"/>
  <c r="I436" i="12"/>
  <c r="H436" i="12"/>
  <c r="G436" i="12"/>
  <c r="E433" i="12"/>
  <c r="D433" i="12"/>
  <c r="C433" i="12"/>
  <c r="B433" i="12"/>
  <c r="A433" i="12"/>
  <c r="M430" i="12"/>
  <c r="L430" i="12"/>
  <c r="K430" i="12"/>
  <c r="J430" i="12"/>
  <c r="I430" i="12"/>
  <c r="H430" i="12"/>
  <c r="G430" i="12"/>
  <c r="E427" i="12"/>
  <c r="D427" i="12"/>
  <c r="C427" i="12"/>
  <c r="B427" i="12"/>
  <c r="A427" i="12"/>
  <c r="M424" i="12"/>
  <c r="L424" i="12"/>
  <c r="K424" i="12"/>
  <c r="J424" i="12"/>
  <c r="I424" i="12"/>
  <c r="H424" i="12"/>
  <c r="G424" i="12"/>
  <c r="E421" i="12"/>
  <c r="D421" i="12"/>
  <c r="C421" i="12"/>
  <c r="B421" i="12"/>
  <c r="A421" i="12"/>
  <c r="M418" i="12"/>
  <c r="L418" i="12"/>
  <c r="K418" i="12"/>
  <c r="J418" i="12"/>
  <c r="I418" i="12"/>
  <c r="H418" i="12"/>
  <c r="G418" i="12"/>
  <c r="E415" i="12"/>
  <c r="D415" i="12"/>
  <c r="C415" i="12"/>
  <c r="B415" i="12"/>
  <c r="A415" i="12"/>
  <c r="M412" i="12"/>
  <c r="L412" i="12"/>
  <c r="K412" i="12"/>
  <c r="J412" i="12"/>
  <c r="I412" i="12"/>
  <c r="H412" i="12"/>
  <c r="G412" i="12"/>
  <c r="E409" i="12"/>
  <c r="D409" i="12"/>
  <c r="C409" i="12"/>
  <c r="B409" i="12"/>
  <c r="A409" i="12"/>
  <c r="M406" i="12"/>
  <c r="L406" i="12"/>
  <c r="K406" i="12"/>
  <c r="J406" i="12"/>
  <c r="I406" i="12"/>
  <c r="H406" i="12"/>
  <c r="G406" i="12"/>
  <c r="E403" i="12"/>
  <c r="D403" i="12"/>
  <c r="C403" i="12"/>
  <c r="B403" i="12"/>
  <c r="A403" i="12"/>
  <c r="M400" i="12"/>
  <c r="L400" i="12"/>
  <c r="K400" i="12"/>
  <c r="J400" i="12"/>
  <c r="I400" i="12"/>
  <c r="H400" i="12"/>
  <c r="G400" i="12"/>
  <c r="E397" i="12"/>
  <c r="D397" i="12"/>
  <c r="C397" i="12"/>
  <c r="B397" i="12"/>
  <c r="A397" i="12"/>
  <c r="M394" i="12"/>
  <c r="L394" i="12"/>
  <c r="K394" i="12"/>
  <c r="J394" i="12"/>
  <c r="I394" i="12"/>
  <c r="H394" i="12"/>
  <c r="G394" i="12"/>
  <c r="E391" i="12"/>
  <c r="D391" i="12"/>
  <c r="C391" i="12"/>
  <c r="B391" i="12"/>
  <c r="A391" i="12"/>
  <c r="M388" i="12"/>
  <c r="L388" i="12"/>
  <c r="K388" i="12"/>
  <c r="J388" i="12"/>
  <c r="I388" i="12"/>
  <c r="H388" i="12"/>
  <c r="G388" i="12"/>
  <c r="E385" i="12"/>
  <c r="D385" i="12"/>
  <c r="C385" i="12"/>
  <c r="B385" i="12"/>
  <c r="A385" i="12"/>
  <c r="M382" i="12"/>
  <c r="L382" i="12"/>
  <c r="K382" i="12"/>
  <c r="J382" i="12"/>
  <c r="I382" i="12"/>
  <c r="O382" i="12" s="1"/>
  <c r="H382" i="12"/>
  <c r="G382" i="12"/>
  <c r="E379" i="12"/>
  <c r="D379" i="12"/>
  <c r="C379" i="12"/>
  <c r="B379" i="12"/>
  <c r="A379" i="12"/>
  <c r="M376" i="12"/>
  <c r="L376" i="12"/>
  <c r="K376" i="12"/>
  <c r="J376" i="12"/>
  <c r="I376" i="12"/>
  <c r="H376" i="12"/>
  <c r="G376" i="12"/>
  <c r="E373" i="12"/>
  <c r="D373" i="12"/>
  <c r="C373" i="12"/>
  <c r="B373" i="12"/>
  <c r="A373" i="12"/>
  <c r="M370" i="12"/>
  <c r="L370" i="12"/>
  <c r="K370" i="12"/>
  <c r="J370" i="12"/>
  <c r="I370" i="12"/>
  <c r="H370" i="12"/>
  <c r="G370" i="12"/>
  <c r="E367" i="12"/>
  <c r="D367" i="12"/>
  <c r="C367" i="12"/>
  <c r="B367" i="12"/>
  <c r="A367" i="12"/>
  <c r="M364" i="12"/>
  <c r="L364" i="12"/>
  <c r="K364" i="12"/>
  <c r="J364" i="12"/>
  <c r="I364" i="12"/>
  <c r="H364" i="12"/>
  <c r="G364" i="12"/>
  <c r="E361" i="12"/>
  <c r="D361" i="12"/>
  <c r="C361" i="12"/>
  <c r="B361" i="12"/>
  <c r="A361" i="12"/>
  <c r="M358" i="12"/>
  <c r="L358" i="12"/>
  <c r="K358" i="12"/>
  <c r="J358" i="12"/>
  <c r="I358" i="12"/>
  <c r="H358" i="12"/>
  <c r="G358" i="12"/>
  <c r="E355" i="12"/>
  <c r="D355" i="12"/>
  <c r="C355" i="12"/>
  <c r="B355" i="12"/>
  <c r="A355" i="12"/>
  <c r="M352" i="12"/>
  <c r="L352" i="12"/>
  <c r="K352" i="12"/>
  <c r="J352" i="12"/>
  <c r="I352" i="12"/>
  <c r="H352" i="12"/>
  <c r="G352" i="12"/>
  <c r="E349" i="12"/>
  <c r="D349" i="12"/>
  <c r="C349" i="12"/>
  <c r="B349" i="12"/>
  <c r="A349" i="12"/>
  <c r="M346" i="12"/>
  <c r="L346" i="12"/>
  <c r="K346" i="12"/>
  <c r="J346" i="12"/>
  <c r="I346" i="12"/>
  <c r="H346" i="12"/>
  <c r="G346" i="12"/>
  <c r="E343" i="12"/>
  <c r="D343" i="12"/>
  <c r="C343" i="12"/>
  <c r="B343" i="12"/>
  <c r="A343" i="12"/>
  <c r="M340" i="12"/>
  <c r="L340" i="12"/>
  <c r="K340" i="12"/>
  <c r="J340" i="12"/>
  <c r="I340" i="12"/>
  <c r="H340" i="12"/>
  <c r="G340" i="12"/>
  <c r="E337" i="12"/>
  <c r="D337" i="12"/>
  <c r="C337" i="12"/>
  <c r="B337" i="12"/>
  <c r="A337" i="12"/>
  <c r="M334" i="12"/>
  <c r="L334" i="12"/>
  <c r="K334" i="12"/>
  <c r="J334" i="12"/>
  <c r="I334" i="12"/>
  <c r="H334" i="12"/>
  <c r="G334" i="12"/>
  <c r="E331" i="12"/>
  <c r="D331" i="12"/>
  <c r="C331" i="12"/>
  <c r="B331" i="12"/>
  <c r="A331" i="12"/>
  <c r="M328" i="12"/>
  <c r="L328" i="12"/>
  <c r="K328" i="12"/>
  <c r="J328" i="12"/>
  <c r="I328" i="12"/>
  <c r="H328" i="12"/>
  <c r="G328" i="12"/>
  <c r="E325" i="12"/>
  <c r="D325" i="12"/>
  <c r="C325" i="12"/>
  <c r="B325" i="12"/>
  <c r="A325" i="12"/>
  <c r="M322" i="12"/>
  <c r="L322" i="12"/>
  <c r="K322" i="12"/>
  <c r="J322" i="12"/>
  <c r="I322" i="12"/>
  <c r="H322" i="12"/>
  <c r="G322" i="12"/>
  <c r="E319" i="12"/>
  <c r="D319" i="12"/>
  <c r="C319" i="12"/>
  <c r="B319" i="12"/>
  <c r="A319" i="12"/>
  <c r="M316" i="12"/>
  <c r="L316" i="12"/>
  <c r="K316" i="12"/>
  <c r="J316" i="12"/>
  <c r="I316" i="12"/>
  <c r="H316" i="12"/>
  <c r="G316" i="12"/>
  <c r="E313" i="12"/>
  <c r="D313" i="12"/>
  <c r="C313" i="12"/>
  <c r="B313" i="12"/>
  <c r="A313" i="12"/>
  <c r="M310" i="12"/>
  <c r="L310" i="12"/>
  <c r="K310" i="12"/>
  <c r="J310" i="12"/>
  <c r="I310" i="12"/>
  <c r="H310" i="12"/>
  <c r="G310" i="12"/>
  <c r="E307" i="12"/>
  <c r="D307" i="12"/>
  <c r="C307" i="12"/>
  <c r="B307" i="12"/>
  <c r="A307" i="12"/>
  <c r="M304" i="12"/>
  <c r="L304" i="12"/>
  <c r="K304" i="12"/>
  <c r="J304" i="12"/>
  <c r="I304" i="12"/>
  <c r="H304" i="12"/>
  <c r="G304" i="12"/>
  <c r="E301" i="12"/>
  <c r="D301" i="12"/>
  <c r="C301" i="12"/>
  <c r="B301" i="12"/>
  <c r="A301" i="12"/>
  <c r="M298" i="12"/>
  <c r="L298" i="12"/>
  <c r="K298" i="12"/>
  <c r="J298" i="12"/>
  <c r="I298" i="12"/>
  <c r="H298" i="12"/>
  <c r="G298" i="12"/>
  <c r="E295" i="12"/>
  <c r="D295" i="12"/>
  <c r="C295" i="12"/>
  <c r="B295" i="12"/>
  <c r="A295" i="12"/>
  <c r="M292" i="12"/>
  <c r="L292" i="12"/>
  <c r="K292" i="12"/>
  <c r="J292" i="12"/>
  <c r="I292" i="12"/>
  <c r="H292" i="12"/>
  <c r="G292" i="12"/>
  <c r="E289" i="12"/>
  <c r="D289" i="12"/>
  <c r="C289" i="12"/>
  <c r="B289" i="12"/>
  <c r="A289" i="12"/>
  <c r="M286" i="12"/>
  <c r="L286" i="12"/>
  <c r="K286" i="12"/>
  <c r="J286" i="12"/>
  <c r="I286" i="12"/>
  <c r="H286" i="12"/>
  <c r="G286" i="12"/>
  <c r="E283" i="12"/>
  <c r="D283" i="12"/>
  <c r="C283" i="12"/>
  <c r="B283" i="12"/>
  <c r="A283" i="12"/>
  <c r="M280" i="12"/>
  <c r="L280" i="12"/>
  <c r="K280" i="12"/>
  <c r="J280" i="12"/>
  <c r="I280" i="12"/>
  <c r="H280" i="12"/>
  <c r="G280" i="12"/>
  <c r="E277" i="12"/>
  <c r="D277" i="12"/>
  <c r="C277" i="12"/>
  <c r="B277" i="12"/>
  <c r="A277" i="12"/>
  <c r="M274" i="12"/>
  <c r="L274" i="12"/>
  <c r="K274" i="12"/>
  <c r="J274" i="12"/>
  <c r="I274" i="12"/>
  <c r="H274" i="12"/>
  <c r="G274" i="12"/>
  <c r="E271" i="12"/>
  <c r="D271" i="12"/>
  <c r="C271" i="12"/>
  <c r="B271" i="12"/>
  <c r="A271" i="12"/>
  <c r="M268" i="12"/>
  <c r="L268" i="12"/>
  <c r="K268" i="12"/>
  <c r="J268" i="12"/>
  <c r="I268" i="12"/>
  <c r="H268" i="12"/>
  <c r="G268" i="12"/>
  <c r="E265" i="12"/>
  <c r="D265" i="12"/>
  <c r="C265" i="12"/>
  <c r="B265" i="12"/>
  <c r="A265" i="12"/>
  <c r="M262" i="12"/>
  <c r="L262" i="12"/>
  <c r="K262" i="12"/>
  <c r="J262" i="12"/>
  <c r="I262" i="12"/>
  <c r="H262" i="12"/>
  <c r="G262" i="12"/>
  <c r="E259" i="12"/>
  <c r="D259" i="12"/>
  <c r="C259" i="12"/>
  <c r="B259" i="12"/>
  <c r="A259" i="12"/>
  <c r="M256" i="12"/>
  <c r="L256" i="12"/>
  <c r="K256" i="12"/>
  <c r="J256" i="12"/>
  <c r="I256" i="12"/>
  <c r="H256" i="12"/>
  <c r="G256" i="12"/>
  <c r="E253" i="12"/>
  <c r="D253" i="12"/>
  <c r="C253" i="12"/>
  <c r="B253" i="12"/>
  <c r="A253" i="12"/>
  <c r="M250" i="12"/>
  <c r="L250" i="12"/>
  <c r="K250" i="12"/>
  <c r="J250" i="12"/>
  <c r="I250" i="12"/>
  <c r="H250" i="12"/>
  <c r="G250" i="12"/>
  <c r="E247" i="12"/>
  <c r="D247" i="12"/>
  <c r="C247" i="12"/>
  <c r="B247" i="12"/>
  <c r="A247" i="12"/>
  <c r="M244" i="12"/>
  <c r="L244" i="12"/>
  <c r="K244" i="12"/>
  <c r="J244" i="12"/>
  <c r="I244" i="12"/>
  <c r="H244" i="12"/>
  <c r="G244" i="12"/>
  <c r="E241" i="12"/>
  <c r="D241" i="12"/>
  <c r="C241" i="12"/>
  <c r="B241" i="12"/>
  <c r="A241" i="12"/>
  <c r="M238" i="12"/>
  <c r="L238" i="12"/>
  <c r="K238" i="12"/>
  <c r="J238" i="12"/>
  <c r="I238" i="12"/>
  <c r="H238" i="12"/>
  <c r="G238" i="12"/>
  <c r="E235" i="12"/>
  <c r="D235" i="12"/>
  <c r="C235" i="12"/>
  <c r="B235" i="12"/>
  <c r="A235" i="12"/>
  <c r="M232" i="12"/>
  <c r="L232" i="12"/>
  <c r="K232" i="12"/>
  <c r="J232" i="12"/>
  <c r="I232" i="12"/>
  <c r="H232" i="12"/>
  <c r="G232" i="12"/>
  <c r="E229" i="12"/>
  <c r="D229" i="12"/>
  <c r="C229" i="12"/>
  <c r="B229" i="12"/>
  <c r="A229" i="12"/>
  <c r="M226" i="12"/>
  <c r="L226" i="12"/>
  <c r="K226" i="12"/>
  <c r="J226" i="12"/>
  <c r="I226" i="12"/>
  <c r="H226" i="12"/>
  <c r="G226" i="12"/>
  <c r="E223" i="12"/>
  <c r="D223" i="12"/>
  <c r="C223" i="12"/>
  <c r="B223" i="12"/>
  <c r="A223" i="12"/>
  <c r="M220" i="12"/>
  <c r="L220" i="12"/>
  <c r="K220" i="12"/>
  <c r="J220" i="12"/>
  <c r="I220" i="12"/>
  <c r="H220" i="12"/>
  <c r="G220" i="12"/>
  <c r="E217" i="12"/>
  <c r="D217" i="12"/>
  <c r="C217" i="12"/>
  <c r="B217" i="12"/>
  <c r="A217" i="12"/>
  <c r="M214" i="12"/>
  <c r="L214" i="12"/>
  <c r="K214" i="12"/>
  <c r="J214" i="12"/>
  <c r="I214" i="12"/>
  <c r="H214" i="12"/>
  <c r="G214" i="12"/>
  <c r="E211" i="12"/>
  <c r="D211" i="12"/>
  <c r="C211" i="12"/>
  <c r="B211" i="12"/>
  <c r="A211" i="12"/>
  <c r="M208" i="12"/>
  <c r="L208" i="12"/>
  <c r="K208" i="12"/>
  <c r="J208" i="12"/>
  <c r="I208" i="12"/>
  <c r="H208" i="12"/>
  <c r="G208" i="12"/>
  <c r="E205" i="12"/>
  <c r="D205" i="12"/>
  <c r="C205" i="12"/>
  <c r="B205" i="12"/>
  <c r="A205" i="12"/>
  <c r="M202" i="12"/>
  <c r="L202" i="12"/>
  <c r="K202" i="12"/>
  <c r="J202" i="12"/>
  <c r="I202" i="12"/>
  <c r="H202" i="12"/>
  <c r="G202" i="12"/>
  <c r="E199" i="12"/>
  <c r="D199" i="12"/>
  <c r="C199" i="12"/>
  <c r="B199" i="12"/>
  <c r="A199" i="12"/>
  <c r="M196" i="12"/>
  <c r="L196" i="12"/>
  <c r="K196" i="12"/>
  <c r="J196" i="12"/>
  <c r="I196" i="12"/>
  <c r="H196" i="12"/>
  <c r="G196" i="12"/>
  <c r="E193" i="12"/>
  <c r="D193" i="12"/>
  <c r="C193" i="12"/>
  <c r="B193" i="12"/>
  <c r="A193" i="12"/>
  <c r="M190" i="12"/>
  <c r="L190" i="12"/>
  <c r="K190" i="12"/>
  <c r="J190" i="12"/>
  <c r="I190" i="12"/>
  <c r="H190" i="12"/>
  <c r="G190" i="12"/>
  <c r="E187" i="12"/>
  <c r="D187" i="12"/>
  <c r="C187" i="12"/>
  <c r="B187" i="12"/>
  <c r="A187" i="12"/>
  <c r="M184" i="12"/>
  <c r="L184" i="12"/>
  <c r="K184" i="12"/>
  <c r="J184" i="12"/>
  <c r="I184" i="12"/>
  <c r="H184" i="12"/>
  <c r="G184" i="12"/>
  <c r="E181" i="12"/>
  <c r="D181" i="12"/>
  <c r="C181" i="12"/>
  <c r="B181" i="12"/>
  <c r="A181" i="12"/>
  <c r="M178" i="12"/>
  <c r="L178" i="12"/>
  <c r="K178" i="12"/>
  <c r="J178" i="12"/>
  <c r="I178" i="12"/>
  <c r="H178" i="12"/>
  <c r="G178" i="12"/>
  <c r="E175" i="12"/>
  <c r="D175" i="12"/>
  <c r="C175" i="12"/>
  <c r="B175" i="12"/>
  <c r="A175" i="12"/>
  <c r="M172" i="12"/>
  <c r="L172" i="12"/>
  <c r="K172" i="12"/>
  <c r="J172" i="12"/>
  <c r="I172" i="12"/>
  <c r="H172" i="12"/>
  <c r="G172" i="12"/>
  <c r="E169" i="12"/>
  <c r="D169" i="12"/>
  <c r="C169" i="12"/>
  <c r="B169" i="12"/>
  <c r="A169" i="12"/>
  <c r="M166" i="12"/>
  <c r="L166" i="12"/>
  <c r="K166" i="12"/>
  <c r="J166" i="12"/>
  <c r="I166" i="12"/>
  <c r="H166" i="12"/>
  <c r="G166" i="12"/>
  <c r="E163" i="12"/>
  <c r="D163" i="12"/>
  <c r="C163" i="12"/>
  <c r="B163" i="12"/>
  <c r="A163" i="12"/>
  <c r="M160" i="12"/>
  <c r="L160" i="12"/>
  <c r="K160" i="12"/>
  <c r="J160" i="12"/>
  <c r="I160" i="12"/>
  <c r="H160" i="12"/>
  <c r="G160" i="12"/>
  <c r="E157" i="12"/>
  <c r="D157" i="12"/>
  <c r="C157" i="12"/>
  <c r="B157" i="12"/>
  <c r="A157" i="12"/>
  <c r="M154" i="12"/>
  <c r="L154" i="12"/>
  <c r="K154" i="12"/>
  <c r="J154" i="12"/>
  <c r="I154" i="12"/>
  <c r="H154" i="12"/>
  <c r="G154" i="12"/>
  <c r="E151" i="12"/>
  <c r="D151" i="12"/>
  <c r="C151" i="12"/>
  <c r="B151" i="12"/>
  <c r="A151" i="12"/>
  <c r="M148" i="12"/>
  <c r="L148" i="12"/>
  <c r="K148" i="12"/>
  <c r="J148" i="12"/>
  <c r="I148" i="12"/>
  <c r="H148" i="12"/>
  <c r="G148" i="12"/>
  <c r="E145" i="12"/>
  <c r="D145" i="12"/>
  <c r="C145" i="12"/>
  <c r="B145" i="12"/>
  <c r="A145" i="12"/>
  <c r="M142" i="12"/>
  <c r="L142" i="12"/>
  <c r="K142" i="12"/>
  <c r="J142" i="12"/>
  <c r="I142" i="12"/>
  <c r="H142" i="12"/>
  <c r="G142" i="12"/>
  <c r="E139" i="12"/>
  <c r="D139" i="12"/>
  <c r="C139" i="12"/>
  <c r="B139" i="12"/>
  <c r="A139" i="12"/>
  <c r="M136" i="12"/>
  <c r="L136" i="12"/>
  <c r="K136" i="12"/>
  <c r="J136" i="12"/>
  <c r="I136" i="12"/>
  <c r="H136" i="12"/>
  <c r="G136" i="12"/>
  <c r="E133" i="12"/>
  <c r="D133" i="12"/>
  <c r="C133" i="12"/>
  <c r="B133" i="12"/>
  <c r="A133" i="12"/>
  <c r="M130" i="12"/>
  <c r="L130" i="12"/>
  <c r="K130" i="12"/>
  <c r="J130" i="12"/>
  <c r="I130" i="12"/>
  <c r="H130" i="12"/>
  <c r="G130" i="12"/>
  <c r="E127" i="12"/>
  <c r="D127" i="12"/>
  <c r="C127" i="12"/>
  <c r="B127" i="12"/>
  <c r="A127" i="12"/>
  <c r="M124" i="12"/>
  <c r="L124" i="12"/>
  <c r="K124" i="12"/>
  <c r="J124" i="12"/>
  <c r="I124" i="12"/>
  <c r="H124" i="12"/>
  <c r="G124" i="12"/>
  <c r="E121" i="12"/>
  <c r="D121" i="12"/>
  <c r="C121" i="12"/>
  <c r="B121" i="12"/>
  <c r="A121" i="12"/>
  <c r="M118" i="12"/>
  <c r="L118" i="12"/>
  <c r="K118" i="12"/>
  <c r="J118" i="12"/>
  <c r="I118" i="12"/>
  <c r="H118" i="12"/>
  <c r="G118" i="12"/>
  <c r="E115" i="12"/>
  <c r="D115" i="12"/>
  <c r="C115" i="12"/>
  <c r="B115" i="12"/>
  <c r="A115" i="12"/>
  <c r="M112" i="12"/>
  <c r="L112" i="12"/>
  <c r="K112" i="12"/>
  <c r="J112" i="12"/>
  <c r="I112" i="12"/>
  <c r="H112" i="12"/>
  <c r="G112" i="12"/>
  <c r="E109" i="12"/>
  <c r="D109" i="12"/>
  <c r="C109" i="12"/>
  <c r="B109" i="12"/>
  <c r="A109" i="12"/>
  <c r="M106" i="12"/>
  <c r="L106" i="12"/>
  <c r="K106" i="12"/>
  <c r="J106" i="12"/>
  <c r="I106" i="12"/>
  <c r="H106" i="12"/>
  <c r="G106" i="12"/>
  <c r="E103" i="12"/>
  <c r="D103" i="12"/>
  <c r="C103" i="12"/>
  <c r="B103" i="12"/>
  <c r="A103" i="12"/>
  <c r="M100" i="12"/>
  <c r="L100" i="12"/>
  <c r="K100" i="12"/>
  <c r="J100" i="12"/>
  <c r="I100" i="12"/>
  <c r="H100" i="12"/>
  <c r="G100" i="12"/>
  <c r="E97" i="12"/>
  <c r="D97" i="12"/>
  <c r="C97" i="12"/>
  <c r="B97" i="12"/>
  <c r="A97" i="12"/>
  <c r="M94" i="12"/>
  <c r="L94" i="12"/>
  <c r="K94" i="12"/>
  <c r="J94" i="12"/>
  <c r="I94" i="12"/>
  <c r="H94" i="12"/>
  <c r="G94" i="12"/>
  <c r="E91" i="12"/>
  <c r="D91" i="12"/>
  <c r="C91" i="12"/>
  <c r="B91" i="12"/>
  <c r="A91" i="12"/>
  <c r="M88" i="12"/>
  <c r="L88" i="12"/>
  <c r="K88" i="12"/>
  <c r="J88" i="12"/>
  <c r="I88" i="12"/>
  <c r="H88" i="12"/>
  <c r="G88" i="12"/>
  <c r="E85" i="12"/>
  <c r="D85" i="12"/>
  <c r="C85" i="12"/>
  <c r="B85" i="12"/>
  <c r="A85" i="12"/>
  <c r="M82" i="12"/>
  <c r="L82" i="12"/>
  <c r="K82" i="12"/>
  <c r="J82" i="12"/>
  <c r="I82" i="12"/>
  <c r="H82" i="12"/>
  <c r="G82" i="12"/>
  <c r="E79" i="12"/>
  <c r="D79" i="12"/>
  <c r="C79" i="12"/>
  <c r="B79" i="12"/>
  <c r="A79" i="12"/>
  <c r="M76" i="12"/>
  <c r="L76" i="12"/>
  <c r="K76" i="12"/>
  <c r="J76" i="12"/>
  <c r="I76" i="12"/>
  <c r="H76" i="12"/>
  <c r="G76" i="12"/>
  <c r="E73" i="12"/>
  <c r="D73" i="12"/>
  <c r="C73" i="12"/>
  <c r="B73" i="12"/>
  <c r="A73" i="12"/>
  <c r="M70" i="12"/>
  <c r="L70" i="12"/>
  <c r="K70" i="12"/>
  <c r="J70" i="12"/>
  <c r="I70" i="12"/>
  <c r="H70" i="12"/>
  <c r="G70" i="12"/>
  <c r="D67" i="12"/>
  <c r="C67" i="12"/>
  <c r="B67" i="12"/>
  <c r="A67" i="12"/>
  <c r="M64" i="12"/>
  <c r="L64" i="12"/>
  <c r="K64" i="12"/>
  <c r="J64" i="12"/>
  <c r="I64" i="12"/>
  <c r="H64" i="12"/>
  <c r="G64" i="12"/>
  <c r="E61" i="12"/>
  <c r="C61" i="12"/>
  <c r="B61" i="12"/>
  <c r="A61" i="12"/>
  <c r="M58" i="12"/>
  <c r="L58" i="12"/>
  <c r="K58" i="12"/>
  <c r="J58" i="12"/>
  <c r="I58" i="12"/>
  <c r="H58" i="12"/>
  <c r="G58" i="12"/>
  <c r="E55" i="12"/>
  <c r="C55" i="12"/>
  <c r="B55" i="12"/>
  <c r="A55" i="12"/>
  <c r="N46" i="12"/>
  <c r="G33" i="12"/>
  <c r="G32" i="12"/>
  <c r="O27" i="12"/>
  <c r="O29" i="12" s="1"/>
  <c r="A4" i="12"/>
  <c r="E157" i="5"/>
  <c r="A67" i="5"/>
  <c r="B67" i="5"/>
  <c r="C67" i="5"/>
  <c r="D67" i="5"/>
  <c r="E67" i="5"/>
  <c r="A73" i="5"/>
  <c r="B73" i="5"/>
  <c r="C73" i="5"/>
  <c r="D73" i="5"/>
  <c r="E73" i="5"/>
  <c r="A79" i="5"/>
  <c r="B79" i="5"/>
  <c r="C79" i="5"/>
  <c r="D79" i="5"/>
  <c r="E79" i="5"/>
  <c r="A85" i="5"/>
  <c r="B85" i="5"/>
  <c r="C85" i="5"/>
  <c r="D85" i="5"/>
  <c r="E85" i="5"/>
  <c r="A91" i="5"/>
  <c r="B91" i="5"/>
  <c r="C91" i="5"/>
  <c r="D91" i="5"/>
  <c r="E91" i="5"/>
  <c r="A97" i="5"/>
  <c r="B97" i="5"/>
  <c r="C97" i="5"/>
  <c r="E97" i="5"/>
  <c r="A103" i="5"/>
  <c r="B103" i="5"/>
  <c r="C103" i="5"/>
  <c r="D103" i="5"/>
  <c r="E103" i="5"/>
  <c r="A109" i="5"/>
  <c r="B109" i="5"/>
  <c r="C109" i="5"/>
  <c r="D109" i="5"/>
  <c r="E109" i="5"/>
  <c r="A115" i="5"/>
  <c r="B115" i="5"/>
  <c r="C115" i="5"/>
  <c r="D115" i="5"/>
  <c r="E115" i="5"/>
  <c r="A121" i="5"/>
  <c r="B121" i="5"/>
  <c r="C121" i="5"/>
  <c r="D121" i="5"/>
  <c r="E121" i="5"/>
  <c r="A127" i="5"/>
  <c r="B127" i="5"/>
  <c r="C127" i="5"/>
  <c r="D127" i="5"/>
  <c r="E127" i="5"/>
  <c r="A133" i="5"/>
  <c r="B133" i="5"/>
  <c r="C133" i="5"/>
  <c r="D133" i="5"/>
  <c r="E133" i="5"/>
  <c r="A139" i="5"/>
  <c r="B139" i="5"/>
  <c r="C139" i="5"/>
  <c r="D139" i="5"/>
  <c r="E139" i="5"/>
  <c r="A145" i="5"/>
  <c r="B145" i="5"/>
  <c r="C145" i="5"/>
  <c r="D145" i="5"/>
  <c r="E145" i="5"/>
  <c r="A151" i="5"/>
  <c r="B151" i="5"/>
  <c r="C151" i="5"/>
  <c r="D151" i="5"/>
  <c r="E151" i="5"/>
  <c r="A157" i="5"/>
  <c r="B157" i="5"/>
  <c r="C157" i="5"/>
  <c r="D157" i="5"/>
  <c r="A163" i="5"/>
  <c r="B163" i="5"/>
  <c r="C163" i="5"/>
  <c r="D163" i="5"/>
  <c r="E163" i="5"/>
  <c r="A169" i="5"/>
  <c r="B169" i="5"/>
  <c r="C169" i="5"/>
  <c r="D169" i="5"/>
  <c r="E169" i="5"/>
  <c r="A175" i="5"/>
  <c r="B175" i="5"/>
  <c r="C175" i="5"/>
  <c r="D175" i="5"/>
  <c r="E175" i="5"/>
  <c r="A181" i="5"/>
  <c r="B181" i="5"/>
  <c r="C181" i="5"/>
  <c r="D181" i="5"/>
  <c r="E181" i="5"/>
  <c r="A187" i="5"/>
  <c r="B187" i="5"/>
  <c r="C187" i="5"/>
  <c r="D187" i="5"/>
  <c r="E187" i="5"/>
  <c r="A193" i="5"/>
  <c r="B193" i="5"/>
  <c r="C193" i="5"/>
  <c r="D193" i="5"/>
  <c r="E193" i="5"/>
  <c r="A199" i="5"/>
  <c r="B199" i="5"/>
  <c r="C199" i="5"/>
  <c r="D199" i="5"/>
  <c r="E199" i="5"/>
  <c r="A205" i="5"/>
  <c r="B205" i="5"/>
  <c r="C205" i="5"/>
  <c r="D205" i="5"/>
  <c r="E205" i="5"/>
  <c r="A211" i="5"/>
  <c r="B211" i="5"/>
  <c r="C211" i="5"/>
  <c r="D211" i="5"/>
  <c r="E211" i="5"/>
  <c r="A217" i="5"/>
  <c r="B217" i="5"/>
  <c r="C217" i="5"/>
  <c r="D217" i="5"/>
  <c r="E217" i="5"/>
  <c r="A223" i="5"/>
  <c r="B223" i="5"/>
  <c r="C223" i="5"/>
  <c r="D223" i="5"/>
  <c r="E223" i="5"/>
  <c r="A229" i="5"/>
  <c r="B229" i="5"/>
  <c r="C229" i="5"/>
  <c r="D229" i="5"/>
  <c r="E229" i="5"/>
  <c r="A235" i="5"/>
  <c r="B235" i="5"/>
  <c r="C235" i="5"/>
  <c r="D235" i="5"/>
  <c r="E235" i="5"/>
  <c r="A241" i="5"/>
  <c r="B241" i="5"/>
  <c r="C241" i="5"/>
  <c r="D241" i="5"/>
  <c r="E241" i="5"/>
  <c r="A247" i="5"/>
  <c r="B247" i="5"/>
  <c r="C247" i="5"/>
  <c r="D247" i="5"/>
  <c r="E247" i="5"/>
  <c r="A253" i="5"/>
  <c r="B253" i="5"/>
  <c r="C253" i="5"/>
  <c r="D253" i="5"/>
  <c r="E253" i="5"/>
  <c r="A259" i="5"/>
  <c r="B259" i="5"/>
  <c r="C259" i="5"/>
  <c r="D259" i="5"/>
  <c r="E259" i="5"/>
  <c r="A265" i="5"/>
  <c r="B265" i="5"/>
  <c r="C265" i="5"/>
  <c r="D265" i="5"/>
  <c r="E265" i="5"/>
  <c r="A271" i="5"/>
  <c r="B271" i="5"/>
  <c r="C271" i="5"/>
  <c r="D271" i="5"/>
  <c r="E271" i="5"/>
  <c r="A277" i="5"/>
  <c r="B277" i="5"/>
  <c r="C277" i="5"/>
  <c r="D277" i="5"/>
  <c r="E277" i="5"/>
  <c r="A283" i="5"/>
  <c r="B283" i="5"/>
  <c r="C283" i="5"/>
  <c r="D283" i="5"/>
  <c r="E283" i="5"/>
  <c r="A289" i="5"/>
  <c r="B289" i="5"/>
  <c r="C289" i="5"/>
  <c r="D289" i="5"/>
  <c r="E289" i="5"/>
  <c r="A295" i="5"/>
  <c r="B295" i="5"/>
  <c r="C295" i="5"/>
  <c r="D295" i="5"/>
  <c r="E295" i="5"/>
  <c r="A301" i="5"/>
  <c r="B301" i="5"/>
  <c r="C301" i="5"/>
  <c r="D301" i="5"/>
  <c r="E301" i="5"/>
  <c r="A307" i="5"/>
  <c r="B307" i="5"/>
  <c r="C307" i="5"/>
  <c r="D307" i="5"/>
  <c r="E307" i="5"/>
  <c r="A313" i="5"/>
  <c r="B313" i="5"/>
  <c r="C313" i="5"/>
  <c r="D313" i="5"/>
  <c r="E313" i="5"/>
  <c r="A319" i="5"/>
  <c r="B319" i="5"/>
  <c r="C319" i="5"/>
  <c r="D319" i="5"/>
  <c r="E319" i="5"/>
  <c r="A325" i="5"/>
  <c r="B325" i="5"/>
  <c r="C325" i="5"/>
  <c r="D325" i="5"/>
  <c r="E325" i="5"/>
  <c r="A331" i="5"/>
  <c r="B331" i="5"/>
  <c r="C331" i="5"/>
  <c r="D331" i="5"/>
  <c r="E331" i="5"/>
  <c r="A337" i="5"/>
  <c r="B337" i="5"/>
  <c r="C337" i="5"/>
  <c r="D337" i="5"/>
  <c r="E337" i="5"/>
  <c r="A343" i="5"/>
  <c r="B343" i="5"/>
  <c r="C343" i="5"/>
  <c r="D343" i="5"/>
  <c r="E343" i="5"/>
  <c r="A349" i="5"/>
  <c r="B349" i="5"/>
  <c r="C349" i="5"/>
  <c r="D349" i="5"/>
  <c r="E349" i="5"/>
  <c r="A355" i="5"/>
  <c r="B355" i="5"/>
  <c r="C355" i="5"/>
  <c r="D355" i="5"/>
  <c r="E355" i="5"/>
  <c r="A361" i="5"/>
  <c r="B361" i="5"/>
  <c r="C361" i="5"/>
  <c r="D361" i="5"/>
  <c r="E361" i="5"/>
  <c r="A367" i="5"/>
  <c r="B367" i="5"/>
  <c r="C367" i="5"/>
  <c r="D367" i="5"/>
  <c r="E367" i="5"/>
  <c r="A373" i="5"/>
  <c r="B373" i="5"/>
  <c r="C373" i="5"/>
  <c r="D373" i="5"/>
  <c r="E373" i="5"/>
  <c r="A379" i="5"/>
  <c r="B379" i="5"/>
  <c r="C379" i="5"/>
  <c r="D379" i="5"/>
  <c r="E379" i="5"/>
  <c r="A385" i="5"/>
  <c r="B385" i="5"/>
  <c r="C385" i="5"/>
  <c r="D385" i="5"/>
  <c r="E385" i="5"/>
  <c r="A391" i="5"/>
  <c r="B391" i="5"/>
  <c r="C391" i="5"/>
  <c r="D391" i="5"/>
  <c r="E391" i="5"/>
  <c r="A397" i="5"/>
  <c r="B397" i="5"/>
  <c r="C397" i="5"/>
  <c r="D397" i="5"/>
  <c r="E397" i="5"/>
  <c r="A403" i="5"/>
  <c r="B403" i="5"/>
  <c r="C403" i="5"/>
  <c r="D403" i="5"/>
  <c r="E403" i="5"/>
  <c r="A409" i="5"/>
  <c r="B409" i="5"/>
  <c r="C409" i="5"/>
  <c r="D409" i="5"/>
  <c r="E409" i="5"/>
  <c r="A415" i="5"/>
  <c r="B415" i="5"/>
  <c r="C415" i="5"/>
  <c r="D415" i="5"/>
  <c r="E415" i="5"/>
  <c r="A421" i="5"/>
  <c r="B421" i="5"/>
  <c r="C421" i="5"/>
  <c r="D421" i="5"/>
  <c r="E421" i="5"/>
  <c r="A427" i="5"/>
  <c r="B427" i="5"/>
  <c r="C427" i="5"/>
  <c r="D427" i="5"/>
  <c r="E427" i="5"/>
  <c r="A433" i="5"/>
  <c r="B433" i="5"/>
  <c r="C433" i="5"/>
  <c r="D433" i="5"/>
  <c r="E433" i="5"/>
  <c r="A439" i="5"/>
  <c r="B439" i="5"/>
  <c r="C439" i="5"/>
  <c r="D439" i="5"/>
  <c r="E439" i="5"/>
  <c r="A445" i="5"/>
  <c r="B445" i="5"/>
  <c r="C445" i="5"/>
  <c r="D445" i="5"/>
  <c r="E445" i="5"/>
  <c r="A451" i="5"/>
  <c r="B451" i="5"/>
  <c r="C451" i="5"/>
  <c r="D451" i="5"/>
  <c r="E451" i="5"/>
  <c r="A457" i="5"/>
  <c r="B457" i="5"/>
  <c r="C457" i="5"/>
  <c r="D457" i="5"/>
  <c r="E457" i="5"/>
  <c r="A463" i="5"/>
  <c r="B463" i="5"/>
  <c r="C463" i="5"/>
  <c r="D463" i="5"/>
  <c r="E463" i="5"/>
  <c r="A469" i="5"/>
  <c r="B469" i="5"/>
  <c r="C469" i="5"/>
  <c r="D469" i="5"/>
  <c r="E469" i="5"/>
  <c r="A475" i="5"/>
  <c r="B475" i="5"/>
  <c r="C475" i="5"/>
  <c r="D475" i="5"/>
  <c r="E475" i="5"/>
  <c r="A481" i="5"/>
  <c r="B481" i="5"/>
  <c r="C481" i="5"/>
  <c r="D481" i="5"/>
  <c r="E481" i="5"/>
  <c r="A487" i="5"/>
  <c r="B487" i="5"/>
  <c r="C487" i="5"/>
  <c r="D487" i="5"/>
  <c r="E487" i="5"/>
  <c r="A493" i="5"/>
  <c r="B493" i="5"/>
  <c r="C493" i="5"/>
  <c r="D493" i="5"/>
  <c r="E493" i="5"/>
  <c r="A499" i="5"/>
  <c r="B499" i="5"/>
  <c r="C499" i="5"/>
  <c r="D499" i="5"/>
  <c r="E499" i="5"/>
  <c r="A505" i="5"/>
  <c r="B505" i="5"/>
  <c r="C505" i="5"/>
  <c r="D505" i="5"/>
  <c r="E505" i="5"/>
  <c r="A511" i="5"/>
  <c r="B511" i="5"/>
  <c r="C511" i="5"/>
  <c r="D511" i="5"/>
  <c r="E511" i="5"/>
  <c r="A517" i="5"/>
  <c r="B517" i="5"/>
  <c r="C517" i="5"/>
  <c r="D517" i="5"/>
  <c r="E517" i="5"/>
  <c r="A523" i="5"/>
  <c r="B523" i="5"/>
  <c r="C523" i="5"/>
  <c r="D523" i="5"/>
  <c r="E523" i="5"/>
  <c r="A529" i="5"/>
  <c r="B529" i="5"/>
  <c r="C529" i="5"/>
  <c r="D529" i="5"/>
  <c r="E529" i="5"/>
  <c r="A535" i="5"/>
  <c r="B535" i="5"/>
  <c r="C535" i="5"/>
  <c r="D535" i="5"/>
  <c r="E535" i="5"/>
  <c r="A541" i="5"/>
  <c r="B541" i="5"/>
  <c r="C541" i="5"/>
  <c r="D541" i="5"/>
  <c r="E541" i="5"/>
  <c r="A547" i="5"/>
  <c r="B547" i="5"/>
  <c r="C547" i="5"/>
  <c r="D547" i="5"/>
  <c r="E547" i="5"/>
  <c r="A553" i="5"/>
  <c r="B553" i="5"/>
  <c r="C553" i="5"/>
  <c r="D553" i="5"/>
  <c r="E553" i="5"/>
  <c r="A559" i="5"/>
  <c r="B559" i="5"/>
  <c r="C559" i="5"/>
  <c r="D559" i="5"/>
  <c r="E559" i="5"/>
  <c r="A565" i="5"/>
  <c r="B565" i="5"/>
  <c r="C565" i="5"/>
  <c r="D565" i="5"/>
  <c r="E565" i="5"/>
  <c r="A571" i="5"/>
  <c r="B571" i="5"/>
  <c r="C571" i="5"/>
  <c r="D571" i="5"/>
  <c r="E571" i="5"/>
  <c r="A577" i="5"/>
  <c r="B577" i="5"/>
  <c r="C577" i="5"/>
  <c r="D577" i="5"/>
  <c r="E577" i="5"/>
  <c r="A583" i="5"/>
  <c r="B583" i="5"/>
  <c r="C583" i="5"/>
  <c r="D583" i="5"/>
  <c r="E583" i="5"/>
  <c r="A589" i="5"/>
  <c r="B589" i="5"/>
  <c r="C589" i="5"/>
  <c r="D589" i="5"/>
  <c r="E589" i="5"/>
  <c r="A595" i="5"/>
  <c r="B595" i="5"/>
  <c r="C595" i="5"/>
  <c r="D595" i="5"/>
  <c r="E595" i="5"/>
  <c r="A601" i="5"/>
  <c r="B601" i="5"/>
  <c r="C601" i="5"/>
  <c r="D601" i="5"/>
  <c r="E601" i="5"/>
  <c r="A607" i="5"/>
  <c r="B607" i="5"/>
  <c r="C607" i="5"/>
  <c r="D607" i="5"/>
  <c r="E607" i="5"/>
  <c r="A613" i="5"/>
  <c r="B613" i="5"/>
  <c r="C613" i="5"/>
  <c r="D613" i="5"/>
  <c r="E613" i="5"/>
  <c r="A619" i="5"/>
  <c r="B619" i="5"/>
  <c r="C619" i="5"/>
  <c r="D619" i="5"/>
  <c r="E619" i="5"/>
  <c r="A625" i="5"/>
  <c r="B625" i="5"/>
  <c r="C625" i="5"/>
  <c r="D625" i="5"/>
  <c r="E625" i="5"/>
  <c r="A631" i="5"/>
  <c r="B631" i="5"/>
  <c r="C631" i="5"/>
  <c r="D631" i="5"/>
  <c r="E631" i="5"/>
  <c r="A637" i="5"/>
  <c r="B637" i="5"/>
  <c r="C637" i="5"/>
  <c r="D637" i="5"/>
  <c r="E637" i="5"/>
  <c r="A643" i="5"/>
  <c r="B643" i="5"/>
  <c r="C643" i="5"/>
  <c r="D643" i="5"/>
  <c r="E643" i="5"/>
  <c r="A649" i="5"/>
  <c r="B649" i="5"/>
  <c r="C649" i="5"/>
  <c r="D649" i="5"/>
  <c r="E649" i="5"/>
  <c r="A61" i="5"/>
  <c r="B61" i="5"/>
  <c r="C61" i="5"/>
  <c r="D61" i="5"/>
  <c r="E61" i="5"/>
  <c r="C55" i="5"/>
  <c r="A55" i="5"/>
  <c r="K29" i="15"/>
  <c r="G29" i="15"/>
  <c r="J29" i="15"/>
  <c r="M29" i="15"/>
  <c r="I29" i="15"/>
  <c r="L29" i="15"/>
  <c r="H29" i="15"/>
  <c r="M29" i="14"/>
  <c r="J29" i="14"/>
  <c r="L29" i="14"/>
  <c r="G29" i="14"/>
  <c r="H29" i="14"/>
  <c r="K29" i="14"/>
  <c r="I29" i="14"/>
  <c r="K29" i="13"/>
  <c r="L29" i="13"/>
  <c r="I29" i="13"/>
  <c r="H29" i="13"/>
  <c r="M29" i="13"/>
  <c r="J29" i="13"/>
  <c r="G29" i="13"/>
  <c r="K29" i="12"/>
  <c r="G29" i="12"/>
  <c r="L29" i="12"/>
  <c r="H29" i="12"/>
  <c r="J29" i="12"/>
  <c r="M29" i="12"/>
  <c r="I29" i="12"/>
  <c r="N100" i="13" l="1"/>
  <c r="N196" i="12"/>
  <c r="N214" i="14"/>
  <c r="N232" i="14"/>
  <c r="N106" i="14"/>
  <c r="N130" i="14"/>
  <c r="N184" i="14"/>
  <c r="N130" i="12"/>
  <c r="N184" i="12"/>
  <c r="O190" i="12"/>
  <c r="O112" i="15"/>
  <c r="O76" i="15"/>
  <c r="O88" i="15"/>
  <c r="O76" i="14"/>
  <c r="N94" i="15"/>
  <c r="O106" i="12"/>
  <c r="N610" i="15"/>
  <c r="N622" i="15"/>
  <c r="N634" i="15"/>
  <c r="N646" i="15"/>
  <c r="N106" i="15"/>
  <c r="N82" i="15"/>
  <c r="N64" i="15"/>
  <c r="N160" i="15"/>
  <c r="N172" i="15"/>
  <c r="N184" i="15"/>
  <c r="N196" i="15"/>
  <c r="N208" i="15"/>
  <c r="N220" i="15"/>
  <c r="N232" i="15"/>
  <c r="N244" i="15"/>
  <c r="N256" i="15"/>
  <c r="N268" i="15"/>
  <c r="N280" i="15"/>
  <c r="N292" i="15"/>
  <c r="N304" i="15"/>
  <c r="N316" i="15"/>
  <c r="N328" i="15"/>
  <c r="N340" i="15"/>
  <c r="N352" i="15"/>
  <c r="N364" i="15"/>
  <c r="N376" i="15"/>
  <c r="N388" i="15"/>
  <c r="N400" i="15"/>
  <c r="N412" i="15"/>
  <c r="N424" i="15"/>
  <c r="N436" i="15"/>
  <c r="N448" i="15"/>
  <c r="N460" i="15"/>
  <c r="N472" i="15"/>
  <c r="N484" i="15"/>
  <c r="N496" i="15"/>
  <c r="N508" i="15"/>
  <c r="N520" i="15"/>
  <c r="N532" i="15"/>
  <c r="N544" i="15"/>
  <c r="N556" i="15"/>
  <c r="N568" i="15"/>
  <c r="N580" i="15"/>
  <c r="N592" i="15"/>
  <c r="N604" i="15"/>
  <c r="N616" i="15"/>
  <c r="N628" i="15"/>
  <c r="N640" i="15"/>
  <c r="O130" i="15"/>
  <c r="N142" i="15"/>
  <c r="N154" i="15"/>
  <c r="O406" i="15"/>
  <c r="O430" i="15"/>
  <c r="O454" i="15"/>
  <c r="O478" i="15"/>
  <c r="O502" i="15"/>
  <c r="O526" i="15"/>
  <c r="O550" i="15"/>
  <c r="O574" i="15"/>
  <c r="O598" i="15"/>
  <c r="N166" i="14"/>
  <c r="N94" i="14"/>
  <c r="O166" i="12"/>
  <c r="O238" i="12"/>
  <c r="N376" i="12"/>
  <c r="O334" i="12"/>
  <c r="O406" i="12"/>
  <c r="O472" i="12"/>
  <c r="O478" i="12"/>
  <c r="O502" i="12"/>
  <c r="O526" i="12"/>
  <c r="N574" i="12"/>
  <c r="N112" i="12"/>
  <c r="O142" i="12"/>
  <c r="O148" i="12"/>
  <c r="N388" i="12"/>
  <c r="O154" i="12"/>
  <c r="O214" i="12"/>
  <c r="O262" i="12"/>
  <c r="O286" i="12"/>
  <c r="O310" i="12"/>
  <c r="N358" i="12"/>
  <c r="O430" i="12"/>
  <c r="N592" i="12"/>
  <c r="N604" i="12"/>
  <c r="O622" i="12"/>
  <c r="N76" i="12"/>
  <c r="O100" i="12"/>
  <c r="O112" i="12"/>
  <c r="N154" i="12"/>
  <c r="N160" i="12"/>
  <c r="N172" i="12"/>
  <c r="O232" i="12"/>
  <c r="N352" i="12"/>
  <c r="O358" i="12"/>
  <c r="N364" i="12"/>
  <c r="O424" i="12"/>
  <c r="N550" i="12"/>
  <c r="N568" i="12"/>
  <c r="O574" i="12"/>
  <c r="N580" i="12"/>
  <c r="N124" i="13"/>
  <c r="N136" i="13"/>
  <c r="O124" i="12"/>
  <c r="N208" i="12"/>
  <c r="N220" i="12"/>
  <c r="O280" i="12"/>
  <c r="N382" i="12"/>
  <c r="N400" i="12"/>
  <c r="N412" i="12"/>
  <c r="N598" i="12"/>
  <c r="N616" i="12"/>
  <c r="N628" i="12"/>
  <c r="O208" i="14"/>
  <c r="N196" i="14"/>
  <c r="O160" i="14"/>
  <c r="N142" i="14"/>
  <c r="N148" i="12"/>
  <c r="N232" i="12"/>
  <c r="N244" i="12"/>
  <c r="N406" i="12"/>
  <c r="N424" i="12"/>
  <c r="N436" i="12"/>
  <c r="N70" i="12"/>
  <c r="N82" i="12"/>
  <c r="O94" i="12"/>
  <c r="N106" i="12"/>
  <c r="N256" i="12"/>
  <c r="N268" i="12"/>
  <c r="O328" i="12"/>
  <c r="N472" i="12"/>
  <c r="N484" i="12"/>
  <c r="N646" i="12"/>
  <c r="O646" i="12"/>
  <c r="N124" i="12"/>
  <c r="N136" i="12"/>
  <c r="N280" i="12"/>
  <c r="N292" i="12"/>
  <c r="N454" i="12"/>
  <c r="O454" i="12"/>
  <c r="N478" i="12"/>
  <c r="N496" i="12"/>
  <c r="N508" i="12"/>
  <c r="O568" i="12"/>
  <c r="N70" i="13"/>
  <c r="N106" i="13"/>
  <c r="N166" i="13"/>
  <c r="N178" i="13"/>
  <c r="N190" i="13"/>
  <c r="N202" i="13"/>
  <c r="N214" i="13"/>
  <c r="N226" i="13"/>
  <c r="N238" i="13"/>
  <c r="N250" i="13"/>
  <c r="N262" i="13"/>
  <c r="N274" i="13"/>
  <c r="N286" i="13"/>
  <c r="N298" i="13"/>
  <c r="N310" i="13"/>
  <c r="N142" i="12"/>
  <c r="O184" i="12"/>
  <c r="N304" i="12"/>
  <c r="N316" i="12"/>
  <c r="O376" i="12"/>
  <c r="N502" i="12"/>
  <c r="N520" i="12"/>
  <c r="N532" i="12"/>
  <c r="O64" i="13"/>
  <c r="O76" i="13"/>
  <c r="O88" i="13"/>
  <c r="O100" i="13"/>
  <c r="O112" i="13"/>
  <c r="O124" i="13"/>
  <c r="O136" i="13"/>
  <c r="O160" i="13"/>
  <c r="O184" i="13"/>
  <c r="O208" i="13"/>
  <c r="O232" i="13"/>
  <c r="O256" i="13"/>
  <c r="O280" i="13"/>
  <c r="O304" i="13"/>
  <c r="O328" i="13"/>
  <c r="O352" i="13"/>
  <c r="O376" i="13"/>
  <c r="O400" i="13"/>
  <c r="O424" i="13"/>
  <c r="O448" i="13"/>
  <c r="O472" i="13"/>
  <c r="O496" i="13"/>
  <c r="N328" i="12"/>
  <c r="N340" i="12"/>
  <c r="N526" i="12"/>
  <c r="N544" i="12"/>
  <c r="N556" i="12"/>
  <c r="O616" i="12"/>
  <c r="N76" i="13"/>
  <c r="N430" i="12"/>
  <c r="N448" i="12"/>
  <c r="N460" i="12"/>
  <c r="O520" i="12"/>
  <c r="N622" i="12"/>
  <c r="N640" i="12"/>
  <c r="N652" i="12"/>
  <c r="N58" i="13"/>
  <c r="O70" i="13"/>
  <c r="N82" i="13"/>
  <c r="O94" i="13"/>
  <c r="O106" i="13"/>
  <c r="O118" i="13"/>
  <c r="N130" i="13"/>
  <c r="N142" i="13"/>
  <c r="O154" i="13"/>
  <c r="O166" i="13"/>
  <c r="O190" i="13"/>
  <c r="O214" i="13"/>
  <c r="O238" i="13"/>
  <c r="O262" i="13"/>
  <c r="O286" i="13"/>
  <c r="O310" i="13"/>
  <c r="O334" i="13"/>
  <c r="O358" i="13"/>
  <c r="O382" i="13"/>
  <c r="O406" i="13"/>
  <c r="O430" i="13"/>
  <c r="O454" i="13"/>
  <c r="O478" i="13"/>
  <c r="O502" i="13"/>
  <c r="O526" i="13"/>
  <c r="O550" i="13"/>
  <c r="O574" i="13"/>
  <c r="O598" i="13"/>
  <c r="O622" i="13"/>
  <c r="O646" i="13"/>
  <c r="O262" i="14"/>
  <c r="O310" i="14"/>
  <c r="O358" i="14"/>
  <c r="O406" i="14"/>
  <c r="O454" i="14"/>
  <c r="O502" i="14"/>
  <c r="O550" i="14"/>
  <c r="O598" i="14"/>
  <c r="O646" i="14"/>
  <c r="O232" i="14"/>
  <c r="O184" i="14"/>
  <c r="O154" i="14"/>
  <c r="N136" i="14"/>
  <c r="N88" i="14"/>
  <c r="N526" i="15"/>
  <c r="N538" i="15"/>
  <c r="N550" i="15"/>
  <c r="N562" i="15"/>
  <c r="N574" i="15"/>
  <c r="N586" i="15"/>
  <c r="N598" i="15"/>
  <c r="N238" i="14"/>
  <c r="N202" i="14"/>
  <c r="N190" i="14"/>
  <c r="N154" i="14"/>
  <c r="N148" i="14"/>
  <c r="N100" i="14"/>
  <c r="N118" i="13"/>
  <c r="N154" i="13"/>
  <c r="N322" i="13"/>
  <c r="N334" i="13"/>
  <c r="N346" i="13"/>
  <c r="N358" i="13"/>
  <c r="N370" i="13"/>
  <c r="N382" i="13"/>
  <c r="N394" i="13"/>
  <c r="N406" i="13"/>
  <c r="N418" i="13"/>
  <c r="N430" i="13"/>
  <c r="N442" i="13"/>
  <c r="N454" i="13"/>
  <c r="N466" i="13"/>
  <c r="N478" i="13"/>
  <c r="N490" i="13"/>
  <c r="N502" i="13"/>
  <c r="N514" i="13"/>
  <c r="N526" i="13"/>
  <c r="N538" i="13"/>
  <c r="N550" i="13"/>
  <c r="N562" i="13"/>
  <c r="N574" i="13"/>
  <c r="N586" i="13"/>
  <c r="N598" i="13"/>
  <c r="N610" i="13"/>
  <c r="N622" i="13"/>
  <c r="N634" i="13"/>
  <c r="N646" i="13"/>
  <c r="N250" i="14"/>
  <c r="N262" i="14"/>
  <c r="N274" i="14"/>
  <c r="N286" i="14"/>
  <c r="N298" i="14"/>
  <c r="N310" i="14"/>
  <c r="N322" i="14"/>
  <c r="N334" i="14"/>
  <c r="N346" i="14"/>
  <c r="N358" i="14"/>
  <c r="N370" i="14"/>
  <c r="N382" i="14"/>
  <c r="N394" i="14"/>
  <c r="N406" i="14"/>
  <c r="N418" i="14"/>
  <c r="N430" i="14"/>
  <c r="N442" i="14"/>
  <c r="N454" i="14"/>
  <c r="N466" i="14"/>
  <c r="N478" i="14"/>
  <c r="N490" i="14"/>
  <c r="N502" i="14"/>
  <c r="N514" i="14"/>
  <c r="N526" i="14"/>
  <c r="N538" i="14"/>
  <c r="N550" i="14"/>
  <c r="N562" i="14"/>
  <c r="N574" i="14"/>
  <c r="N586" i="14"/>
  <c r="N598" i="14"/>
  <c r="N610" i="14"/>
  <c r="N622" i="14"/>
  <c r="N634" i="14"/>
  <c r="N646" i="14"/>
  <c r="N136" i="15"/>
  <c r="O292" i="15"/>
  <c r="O316" i="15"/>
  <c r="O340" i="15"/>
  <c r="O364" i="15"/>
  <c r="O388" i="15"/>
  <c r="O412" i="15"/>
  <c r="O436" i="15"/>
  <c r="O460" i="15"/>
  <c r="O484" i="15"/>
  <c r="O508" i="15"/>
  <c r="O532" i="15"/>
  <c r="O556" i="15"/>
  <c r="O580" i="15"/>
  <c r="O604" i="15"/>
  <c r="O628" i="15"/>
  <c r="O652" i="15"/>
  <c r="N112" i="15"/>
  <c r="O106" i="15"/>
  <c r="O94" i="15"/>
  <c r="O520" i="13"/>
  <c r="O544" i="13"/>
  <c r="O568" i="13"/>
  <c r="O592" i="13"/>
  <c r="O616" i="13"/>
  <c r="O640" i="13"/>
  <c r="O256" i="14"/>
  <c r="O268" i="14"/>
  <c r="O280" i="14"/>
  <c r="O304" i="14"/>
  <c r="O316" i="14"/>
  <c r="O328" i="14"/>
  <c r="O352" i="14"/>
  <c r="O364" i="14"/>
  <c r="O376" i="14"/>
  <c r="O400" i="14"/>
  <c r="O412" i="14"/>
  <c r="O424" i="14"/>
  <c r="O448" i="14"/>
  <c r="O460" i="14"/>
  <c r="O472" i="14"/>
  <c r="O496" i="14"/>
  <c r="O508" i="14"/>
  <c r="O520" i="14"/>
  <c r="O544" i="14"/>
  <c r="O556" i="14"/>
  <c r="O568" i="14"/>
  <c r="O592" i="14"/>
  <c r="O604" i="14"/>
  <c r="O616" i="14"/>
  <c r="O640" i="14"/>
  <c r="N226" i="14"/>
  <c r="N208" i="14"/>
  <c r="N178" i="14"/>
  <c r="N160" i="14"/>
  <c r="N112" i="14"/>
  <c r="N76" i="14"/>
  <c r="O70" i="14"/>
  <c r="N64" i="14"/>
  <c r="N100" i="15"/>
  <c r="N208" i="13"/>
  <c r="N292" i="13"/>
  <c r="N304" i="13"/>
  <c r="N316" i="13"/>
  <c r="N328" i="13"/>
  <c r="N340" i="13"/>
  <c r="N352" i="13"/>
  <c r="N364" i="13"/>
  <c r="N376" i="13"/>
  <c r="N388" i="13"/>
  <c r="N400" i="13"/>
  <c r="N412" i="13"/>
  <c r="N424" i="13"/>
  <c r="N436" i="13"/>
  <c r="N460" i="13"/>
  <c r="N472" i="13"/>
  <c r="N484" i="13"/>
  <c r="N496" i="13"/>
  <c r="N508" i="13"/>
  <c r="N520" i="13"/>
  <c r="N616" i="13"/>
  <c r="N628" i="13"/>
  <c r="N640" i="13"/>
  <c r="N244" i="14"/>
  <c r="N256" i="14"/>
  <c r="N268" i="14"/>
  <c r="N280" i="14"/>
  <c r="N292" i="14"/>
  <c r="N304" i="14"/>
  <c r="N316" i="14"/>
  <c r="N328" i="14"/>
  <c r="N340" i="14"/>
  <c r="N352" i="14"/>
  <c r="N364" i="14"/>
  <c r="N376" i="14"/>
  <c r="N220" i="14"/>
  <c r="O214" i="14"/>
  <c r="N172" i="14"/>
  <c r="O166" i="14"/>
  <c r="N124" i="14"/>
  <c r="O82" i="14"/>
  <c r="N70" i="14"/>
  <c r="N148" i="15"/>
  <c r="O154" i="15"/>
  <c r="N652" i="15"/>
  <c r="O286" i="15"/>
  <c r="O310" i="15"/>
  <c r="O334" i="15"/>
  <c r="O358" i="15"/>
  <c r="O382" i="15"/>
  <c r="O622" i="15"/>
  <c r="O646" i="15"/>
  <c r="N124" i="15"/>
  <c r="O118" i="15"/>
  <c r="N88" i="15"/>
  <c r="O70" i="15"/>
  <c r="O58" i="15"/>
  <c r="O64" i="15"/>
  <c r="N70" i="15"/>
  <c r="O100" i="15"/>
  <c r="N58" i="15"/>
  <c r="N76" i="15"/>
  <c r="O82" i="15"/>
  <c r="O124" i="15"/>
  <c r="N118" i="15"/>
  <c r="N130" i="15"/>
  <c r="O136" i="15"/>
  <c r="O142" i="15"/>
  <c r="N238" i="15"/>
  <c r="O238" i="15"/>
  <c r="O148" i="15"/>
  <c r="N190" i="15"/>
  <c r="O190" i="15"/>
  <c r="N178" i="15"/>
  <c r="O178" i="15"/>
  <c r="N226" i="15"/>
  <c r="O226" i="15"/>
  <c r="N274" i="15"/>
  <c r="O274" i="15"/>
  <c r="N202" i="15"/>
  <c r="O202" i="15"/>
  <c r="N250" i="15"/>
  <c r="O250" i="15"/>
  <c r="N166" i="15"/>
  <c r="O166" i="15"/>
  <c r="N214" i="15"/>
  <c r="O214" i="15"/>
  <c r="N262" i="15"/>
  <c r="O262" i="15"/>
  <c r="O160" i="15"/>
  <c r="O184" i="15"/>
  <c r="O208" i="15"/>
  <c r="O232" i="15"/>
  <c r="O256" i="15"/>
  <c r="O280" i="15"/>
  <c r="O322" i="15"/>
  <c r="O328" i="15"/>
  <c r="O370" i="15"/>
  <c r="O376" i="15"/>
  <c r="O418" i="15"/>
  <c r="O424" i="15"/>
  <c r="O466" i="15"/>
  <c r="O472" i="15"/>
  <c r="O514" i="15"/>
  <c r="O520" i="15"/>
  <c r="O562" i="15"/>
  <c r="O568" i="15"/>
  <c r="O610" i="15"/>
  <c r="O616" i="15"/>
  <c r="O172" i="15"/>
  <c r="O196" i="15"/>
  <c r="O220" i="15"/>
  <c r="O244" i="15"/>
  <c r="O268" i="15"/>
  <c r="O298" i="15"/>
  <c r="O304" i="15"/>
  <c r="O346" i="15"/>
  <c r="O352" i="15"/>
  <c r="O394" i="15"/>
  <c r="O400" i="15"/>
  <c r="O442" i="15"/>
  <c r="O448" i="15"/>
  <c r="O490" i="15"/>
  <c r="O496" i="15"/>
  <c r="O538" i="15"/>
  <c r="O544" i="15"/>
  <c r="O586" i="15"/>
  <c r="O592" i="15"/>
  <c r="O634" i="15"/>
  <c r="O640" i="15"/>
  <c r="N286" i="15"/>
  <c r="N298" i="15"/>
  <c r="N310" i="15"/>
  <c r="N322" i="15"/>
  <c r="N334" i="15"/>
  <c r="N346" i="15"/>
  <c r="N358" i="15"/>
  <c r="N370" i="15"/>
  <c r="N382" i="15"/>
  <c r="N394" i="15"/>
  <c r="N406" i="15"/>
  <c r="N418" i="15"/>
  <c r="N430" i="15"/>
  <c r="N442" i="15"/>
  <c r="N454" i="15"/>
  <c r="N466" i="15"/>
  <c r="N478" i="15"/>
  <c r="N490" i="15"/>
  <c r="N502" i="15"/>
  <c r="N514" i="15"/>
  <c r="O88" i="14"/>
  <c r="O148" i="14"/>
  <c r="O172" i="14"/>
  <c r="O220" i="14"/>
  <c r="N58" i="14"/>
  <c r="O58" i="14"/>
  <c r="O64" i="14"/>
  <c r="N82" i="14"/>
  <c r="O94" i="14"/>
  <c r="O100" i="14"/>
  <c r="O106" i="14"/>
  <c r="O112" i="14"/>
  <c r="O118" i="14"/>
  <c r="O124" i="14"/>
  <c r="O136" i="14"/>
  <c r="O142" i="14"/>
  <c r="O130" i="14"/>
  <c r="O178" i="14"/>
  <c r="O226" i="14"/>
  <c r="O274" i="14"/>
  <c r="O322" i="14"/>
  <c r="O370" i="14"/>
  <c r="O418" i="14"/>
  <c r="O466" i="14"/>
  <c r="O514" i="14"/>
  <c r="O562" i="14"/>
  <c r="O610" i="14"/>
  <c r="O652" i="14"/>
  <c r="O190" i="14"/>
  <c r="O238" i="14"/>
  <c r="O286" i="14"/>
  <c r="O334" i="14"/>
  <c r="O382" i="14"/>
  <c r="O430" i="14"/>
  <c r="O478" i="14"/>
  <c r="O526" i="14"/>
  <c r="O574" i="14"/>
  <c r="O622" i="14"/>
  <c r="O196" i="14"/>
  <c r="O202" i="14"/>
  <c r="O244" i="14"/>
  <c r="O250" i="14"/>
  <c r="O292" i="14"/>
  <c r="O298" i="14"/>
  <c r="O340" i="14"/>
  <c r="O346" i="14"/>
  <c r="O388" i="14"/>
  <c r="O394" i="14"/>
  <c r="O436" i="14"/>
  <c r="O442" i="14"/>
  <c r="O484" i="14"/>
  <c r="O490" i="14"/>
  <c r="O532" i="14"/>
  <c r="O538" i="14"/>
  <c r="O580" i="14"/>
  <c r="O586" i="14"/>
  <c r="O628" i="14"/>
  <c r="O634" i="14"/>
  <c r="N388" i="14"/>
  <c r="N400" i="14"/>
  <c r="N412" i="14"/>
  <c r="N424" i="14"/>
  <c r="N436" i="14"/>
  <c r="N448" i="14"/>
  <c r="N460" i="14"/>
  <c r="N472" i="14"/>
  <c r="N484" i="14"/>
  <c r="N496" i="14"/>
  <c r="N508" i="14"/>
  <c r="N520" i="14"/>
  <c r="N532" i="14"/>
  <c r="N544" i="14"/>
  <c r="N556" i="14"/>
  <c r="N568" i="14"/>
  <c r="N580" i="14"/>
  <c r="N592" i="14"/>
  <c r="N604" i="14"/>
  <c r="N616" i="14"/>
  <c r="N628" i="14"/>
  <c r="N640" i="14"/>
  <c r="N652" i="14"/>
  <c r="O58" i="13"/>
  <c r="N64" i="13"/>
  <c r="O82" i="13"/>
  <c r="N94" i="13"/>
  <c r="N88" i="13"/>
  <c r="N112" i="13"/>
  <c r="O130" i="13"/>
  <c r="O142" i="13"/>
  <c r="N148" i="13"/>
  <c r="O148" i="13"/>
  <c r="O172" i="13"/>
  <c r="O178" i="13"/>
  <c r="O220" i="13"/>
  <c r="O226" i="13"/>
  <c r="O268" i="13"/>
  <c r="O274" i="13"/>
  <c r="O316" i="13"/>
  <c r="O322" i="13"/>
  <c r="O364" i="13"/>
  <c r="O370" i="13"/>
  <c r="O412" i="13"/>
  <c r="O418" i="13"/>
  <c r="O460" i="13"/>
  <c r="O466" i="13"/>
  <c r="O508" i="13"/>
  <c r="O514" i="13"/>
  <c r="O556" i="13"/>
  <c r="O562" i="13"/>
  <c r="O604" i="13"/>
  <c r="O610" i="13"/>
  <c r="O652" i="13"/>
  <c r="O196" i="13"/>
  <c r="O202" i="13"/>
  <c r="O244" i="13"/>
  <c r="O250" i="13"/>
  <c r="O292" i="13"/>
  <c r="O298" i="13"/>
  <c r="O340" i="13"/>
  <c r="O346" i="13"/>
  <c r="O388" i="13"/>
  <c r="O394" i="13"/>
  <c r="O436" i="13"/>
  <c r="O442" i="13"/>
  <c r="O484" i="13"/>
  <c r="O490" i="13"/>
  <c r="O532" i="13"/>
  <c r="O538" i="13"/>
  <c r="O580" i="13"/>
  <c r="O586" i="13"/>
  <c r="O628" i="13"/>
  <c r="O634" i="13"/>
  <c r="N160" i="13"/>
  <c r="N172" i="13"/>
  <c r="N184" i="13"/>
  <c r="N196" i="13"/>
  <c r="N220" i="13"/>
  <c r="N232" i="13"/>
  <c r="N244" i="13"/>
  <c r="N256" i="13"/>
  <c r="N268" i="13"/>
  <c r="N280" i="13"/>
  <c r="N448" i="13"/>
  <c r="N532" i="13"/>
  <c r="N544" i="13"/>
  <c r="N556" i="13"/>
  <c r="N568" i="13"/>
  <c r="N580" i="13"/>
  <c r="N592" i="13"/>
  <c r="N604" i="13"/>
  <c r="N652" i="13"/>
  <c r="N64" i="12"/>
  <c r="N58" i="12"/>
  <c r="O46" i="12"/>
  <c r="O58" i="12"/>
  <c r="O64" i="12"/>
  <c r="O70" i="12"/>
  <c r="O76" i="12"/>
  <c r="O82" i="12"/>
  <c r="N88" i="12"/>
  <c r="N118" i="12"/>
  <c r="O118" i="12"/>
  <c r="O88" i="12"/>
  <c r="N94" i="12"/>
  <c r="N100" i="12"/>
  <c r="O130" i="12"/>
  <c r="N466" i="12"/>
  <c r="O466" i="12"/>
  <c r="O136" i="12"/>
  <c r="N274" i="12"/>
  <c r="O274" i="12"/>
  <c r="N322" i="12"/>
  <c r="O322" i="12"/>
  <c r="N514" i="12"/>
  <c r="O514" i="12"/>
  <c r="N226" i="12"/>
  <c r="O226" i="12"/>
  <c r="N418" i="12"/>
  <c r="O418" i="12"/>
  <c r="N610" i="12"/>
  <c r="O610" i="12"/>
  <c r="N178" i="12"/>
  <c r="O178" i="12"/>
  <c r="N370" i="12"/>
  <c r="O370" i="12"/>
  <c r="N562" i="12"/>
  <c r="O562" i="12"/>
  <c r="O160" i="12"/>
  <c r="N202" i="12"/>
  <c r="O202" i="12"/>
  <c r="O208" i="12"/>
  <c r="N250" i="12"/>
  <c r="O250" i="12"/>
  <c r="O256" i="12"/>
  <c r="N298" i="12"/>
  <c r="O298" i="12"/>
  <c r="O304" i="12"/>
  <c r="N346" i="12"/>
  <c r="O346" i="12"/>
  <c r="O352" i="12"/>
  <c r="N394" i="12"/>
  <c r="O394" i="12"/>
  <c r="O400" i="12"/>
  <c r="N442" i="12"/>
  <c r="O442" i="12"/>
  <c r="O448" i="12"/>
  <c r="N490" i="12"/>
  <c r="O490" i="12"/>
  <c r="O496" i="12"/>
  <c r="N538" i="12"/>
  <c r="O538" i="12"/>
  <c r="O544" i="12"/>
  <c r="N586" i="12"/>
  <c r="O586" i="12"/>
  <c r="O592" i="12"/>
  <c r="N634" i="12"/>
  <c r="O634" i="12"/>
  <c r="O640" i="12"/>
  <c r="O172" i="12"/>
  <c r="O196" i="12"/>
  <c r="O220" i="12"/>
  <c r="O244" i="12"/>
  <c r="O268" i="12"/>
  <c r="O292" i="12"/>
  <c r="O316" i="12"/>
  <c r="O340" i="12"/>
  <c r="O364" i="12"/>
  <c r="O388" i="12"/>
  <c r="O412" i="12"/>
  <c r="O436" i="12"/>
  <c r="O460" i="12"/>
  <c r="O484" i="12"/>
  <c r="O508" i="12"/>
  <c r="O532" i="12"/>
  <c r="O556" i="12"/>
  <c r="O580" i="12"/>
  <c r="O604" i="12"/>
  <c r="O628" i="12"/>
  <c r="O652" i="12"/>
  <c r="N166" i="12"/>
  <c r="N190" i="12"/>
  <c r="N214" i="12"/>
  <c r="N238" i="12"/>
  <c r="N262" i="12"/>
  <c r="N286" i="12"/>
  <c r="N310" i="12"/>
  <c r="N334" i="12"/>
  <c r="M652" i="10"/>
  <c r="L652" i="10"/>
  <c r="K652" i="10"/>
  <c r="J652" i="10"/>
  <c r="I652" i="10"/>
  <c r="H652" i="10"/>
  <c r="G652" i="10"/>
  <c r="M646" i="10"/>
  <c r="L646" i="10"/>
  <c r="K646" i="10"/>
  <c r="J646" i="10"/>
  <c r="I646" i="10"/>
  <c r="H646" i="10"/>
  <c r="G646" i="10"/>
  <c r="M640" i="10"/>
  <c r="L640" i="10"/>
  <c r="K640" i="10"/>
  <c r="J640" i="10"/>
  <c r="I640" i="10"/>
  <c r="H640" i="10"/>
  <c r="G640" i="10"/>
  <c r="M634" i="10"/>
  <c r="L634" i="10"/>
  <c r="K634" i="10"/>
  <c r="J634" i="10"/>
  <c r="I634" i="10"/>
  <c r="H634" i="10"/>
  <c r="G634" i="10"/>
  <c r="M628" i="10"/>
  <c r="L628" i="10"/>
  <c r="K628" i="10"/>
  <c r="J628" i="10"/>
  <c r="I628" i="10"/>
  <c r="H628" i="10"/>
  <c r="G628" i="10"/>
  <c r="M622" i="10"/>
  <c r="L622" i="10"/>
  <c r="K622" i="10"/>
  <c r="J622" i="10"/>
  <c r="I622" i="10"/>
  <c r="H622" i="10"/>
  <c r="G622" i="10"/>
  <c r="M616" i="10"/>
  <c r="L616" i="10"/>
  <c r="K616" i="10"/>
  <c r="J616" i="10"/>
  <c r="I616" i="10"/>
  <c r="H616" i="10"/>
  <c r="G616" i="10"/>
  <c r="M610" i="10"/>
  <c r="L610" i="10"/>
  <c r="K610" i="10"/>
  <c r="J610" i="10"/>
  <c r="I610" i="10"/>
  <c r="H610" i="10"/>
  <c r="G610" i="10"/>
  <c r="M604" i="10"/>
  <c r="L604" i="10"/>
  <c r="K604" i="10"/>
  <c r="J604" i="10"/>
  <c r="I604" i="10"/>
  <c r="H604" i="10"/>
  <c r="G604" i="10"/>
  <c r="M598" i="10"/>
  <c r="L598" i="10"/>
  <c r="K598" i="10"/>
  <c r="J598" i="10"/>
  <c r="I598" i="10"/>
  <c r="H598" i="10"/>
  <c r="G598" i="10"/>
  <c r="M592" i="10"/>
  <c r="L592" i="10"/>
  <c r="K592" i="10"/>
  <c r="J592" i="10"/>
  <c r="I592" i="10"/>
  <c r="H592" i="10"/>
  <c r="G592" i="10"/>
  <c r="M586" i="10"/>
  <c r="L586" i="10"/>
  <c r="K586" i="10"/>
  <c r="J586" i="10"/>
  <c r="I586" i="10"/>
  <c r="H586" i="10"/>
  <c r="G586" i="10"/>
  <c r="M580" i="10"/>
  <c r="L580" i="10"/>
  <c r="K580" i="10"/>
  <c r="J580" i="10"/>
  <c r="I580" i="10"/>
  <c r="H580" i="10"/>
  <c r="G580" i="10"/>
  <c r="M574" i="10"/>
  <c r="L574" i="10"/>
  <c r="K574" i="10"/>
  <c r="J574" i="10"/>
  <c r="I574" i="10"/>
  <c r="H574" i="10"/>
  <c r="G574" i="10"/>
  <c r="M568" i="10"/>
  <c r="L568" i="10"/>
  <c r="K568" i="10"/>
  <c r="J568" i="10"/>
  <c r="I568" i="10"/>
  <c r="H568" i="10"/>
  <c r="G568" i="10"/>
  <c r="M562" i="10"/>
  <c r="L562" i="10"/>
  <c r="K562" i="10"/>
  <c r="J562" i="10"/>
  <c r="I562" i="10"/>
  <c r="H562" i="10"/>
  <c r="G562" i="10"/>
  <c r="M556" i="10"/>
  <c r="L556" i="10"/>
  <c r="K556" i="10"/>
  <c r="J556" i="10"/>
  <c r="I556" i="10"/>
  <c r="H556" i="10"/>
  <c r="G556" i="10"/>
  <c r="M550" i="10"/>
  <c r="L550" i="10"/>
  <c r="K550" i="10"/>
  <c r="J550" i="10"/>
  <c r="I550" i="10"/>
  <c r="H550" i="10"/>
  <c r="G550" i="10"/>
  <c r="M544" i="10"/>
  <c r="L544" i="10"/>
  <c r="K544" i="10"/>
  <c r="J544" i="10"/>
  <c r="I544" i="10"/>
  <c r="H544" i="10"/>
  <c r="G544" i="10"/>
  <c r="M538" i="10"/>
  <c r="L538" i="10"/>
  <c r="K538" i="10"/>
  <c r="J538" i="10"/>
  <c r="I538" i="10"/>
  <c r="H538" i="10"/>
  <c r="G538" i="10"/>
  <c r="M532" i="10"/>
  <c r="L532" i="10"/>
  <c r="K532" i="10"/>
  <c r="J532" i="10"/>
  <c r="I532" i="10"/>
  <c r="H532" i="10"/>
  <c r="G532" i="10"/>
  <c r="M526" i="10"/>
  <c r="L526" i="10"/>
  <c r="K526" i="10"/>
  <c r="J526" i="10"/>
  <c r="I526" i="10"/>
  <c r="H526" i="10"/>
  <c r="G526" i="10"/>
  <c r="M520" i="10"/>
  <c r="L520" i="10"/>
  <c r="K520" i="10"/>
  <c r="J520" i="10"/>
  <c r="I520" i="10"/>
  <c r="H520" i="10"/>
  <c r="G520" i="10"/>
  <c r="M514" i="10"/>
  <c r="L514" i="10"/>
  <c r="K514" i="10"/>
  <c r="J514" i="10"/>
  <c r="I514" i="10"/>
  <c r="H514" i="10"/>
  <c r="G514" i="10"/>
  <c r="M508" i="10"/>
  <c r="L508" i="10"/>
  <c r="K508" i="10"/>
  <c r="J508" i="10"/>
  <c r="I508" i="10"/>
  <c r="H508" i="10"/>
  <c r="G508" i="10"/>
  <c r="M502" i="10"/>
  <c r="L502" i="10"/>
  <c r="K502" i="10"/>
  <c r="J502" i="10"/>
  <c r="I502" i="10"/>
  <c r="H502" i="10"/>
  <c r="G502" i="10"/>
  <c r="M496" i="10"/>
  <c r="L496" i="10"/>
  <c r="K496" i="10"/>
  <c r="J496" i="10"/>
  <c r="I496" i="10"/>
  <c r="H496" i="10"/>
  <c r="G496" i="10"/>
  <c r="M490" i="10"/>
  <c r="L490" i="10"/>
  <c r="K490" i="10"/>
  <c r="J490" i="10"/>
  <c r="I490" i="10"/>
  <c r="H490" i="10"/>
  <c r="G490" i="10"/>
  <c r="M484" i="10"/>
  <c r="L484" i="10"/>
  <c r="K484" i="10"/>
  <c r="J484" i="10"/>
  <c r="I484" i="10"/>
  <c r="H484" i="10"/>
  <c r="G484" i="10"/>
  <c r="M478" i="10"/>
  <c r="L478" i="10"/>
  <c r="K478" i="10"/>
  <c r="J478" i="10"/>
  <c r="I478" i="10"/>
  <c r="H478" i="10"/>
  <c r="G478" i="10"/>
  <c r="M472" i="10"/>
  <c r="L472" i="10"/>
  <c r="K472" i="10"/>
  <c r="J472" i="10"/>
  <c r="I472" i="10"/>
  <c r="H472" i="10"/>
  <c r="G472" i="10"/>
  <c r="M466" i="10"/>
  <c r="L466" i="10"/>
  <c r="K466" i="10"/>
  <c r="J466" i="10"/>
  <c r="I466" i="10"/>
  <c r="H466" i="10"/>
  <c r="G466" i="10"/>
  <c r="M460" i="10"/>
  <c r="L460" i="10"/>
  <c r="K460" i="10"/>
  <c r="J460" i="10"/>
  <c r="I460" i="10"/>
  <c r="H460" i="10"/>
  <c r="G460" i="10"/>
  <c r="M454" i="10"/>
  <c r="L454" i="10"/>
  <c r="K454" i="10"/>
  <c r="J454" i="10"/>
  <c r="I454" i="10"/>
  <c r="H454" i="10"/>
  <c r="G454" i="10"/>
  <c r="M448" i="10"/>
  <c r="L448" i="10"/>
  <c r="K448" i="10"/>
  <c r="J448" i="10"/>
  <c r="I448" i="10"/>
  <c r="H448" i="10"/>
  <c r="G448" i="10"/>
  <c r="M442" i="10"/>
  <c r="L442" i="10"/>
  <c r="K442" i="10"/>
  <c r="J442" i="10"/>
  <c r="I442" i="10"/>
  <c r="H442" i="10"/>
  <c r="G442" i="10"/>
  <c r="M436" i="10"/>
  <c r="L436" i="10"/>
  <c r="K436" i="10"/>
  <c r="J436" i="10"/>
  <c r="I436" i="10"/>
  <c r="H436" i="10"/>
  <c r="G436" i="10"/>
  <c r="M430" i="10"/>
  <c r="L430" i="10"/>
  <c r="K430" i="10"/>
  <c r="J430" i="10"/>
  <c r="I430" i="10"/>
  <c r="H430" i="10"/>
  <c r="G430" i="10"/>
  <c r="M424" i="10"/>
  <c r="L424" i="10"/>
  <c r="K424" i="10"/>
  <c r="J424" i="10"/>
  <c r="I424" i="10"/>
  <c r="H424" i="10"/>
  <c r="G424" i="10"/>
  <c r="M418" i="10"/>
  <c r="L418" i="10"/>
  <c r="K418" i="10"/>
  <c r="J418" i="10"/>
  <c r="I418" i="10"/>
  <c r="H418" i="10"/>
  <c r="G418" i="10"/>
  <c r="M412" i="10"/>
  <c r="L412" i="10"/>
  <c r="K412" i="10"/>
  <c r="J412" i="10"/>
  <c r="I412" i="10"/>
  <c r="H412" i="10"/>
  <c r="G412" i="10"/>
  <c r="M406" i="10"/>
  <c r="L406" i="10"/>
  <c r="K406" i="10"/>
  <c r="J406" i="10"/>
  <c r="I406" i="10"/>
  <c r="H406" i="10"/>
  <c r="G406" i="10"/>
  <c r="M400" i="10"/>
  <c r="L400" i="10"/>
  <c r="K400" i="10"/>
  <c r="J400" i="10"/>
  <c r="I400" i="10"/>
  <c r="H400" i="10"/>
  <c r="G400" i="10"/>
  <c r="M394" i="10"/>
  <c r="L394" i="10"/>
  <c r="K394" i="10"/>
  <c r="J394" i="10"/>
  <c r="I394" i="10"/>
  <c r="H394" i="10"/>
  <c r="G394" i="10"/>
  <c r="M388" i="10"/>
  <c r="L388" i="10"/>
  <c r="K388" i="10"/>
  <c r="J388" i="10"/>
  <c r="I388" i="10"/>
  <c r="H388" i="10"/>
  <c r="G388" i="10"/>
  <c r="M382" i="10"/>
  <c r="L382" i="10"/>
  <c r="K382" i="10"/>
  <c r="J382" i="10"/>
  <c r="I382" i="10"/>
  <c r="H382" i="10"/>
  <c r="G382" i="10"/>
  <c r="M376" i="10"/>
  <c r="L376" i="10"/>
  <c r="K376" i="10"/>
  <c r="J376" i="10"/>
  <c r="I376" i="10"/>
  <c r="H376" i="10"/>
  <c r="G376" i="10"/>
  <c r="M370" i="10"/>
  <c r="L370" i="10"/>
  <c r="K370" i="10"/>
  <c r="J370" i="10"/>
  <c r="I370" i="10"/>
  <c r="H370" i="10"/>
  <c r="G370" i="10"/>
  <c r="M364" i="10"/>
  <c r="L364" i="10"/>
  <c r="K364" i="10"/>
  <c r="J364" i="10"/>
  <c r="I364" i="10"/>
  <c r="H364" i="10"/>
  <c r="G364" i="10"/>
  <c r="M358" i="10"/>
  <c r="L358" i="10"/>
  <c r="K358" i="10"/>
  <c r="J358" i="10"/>
  <c r="I358" i="10"/>
  <c r="H358" i="10"/>
  <c r="G358" i="10"/>
  <c r="M352" i="10"/>
  <c r="L352" i="10"/>
  <c r="K352" i="10"/>
  <c r="J352" i="10"/>
  <c r="I352" i="10"/>
  <c r="H352" i="10"/>
  <c r="G352" i="10"/>
  <c r="M346" i="10"/>
  <c r="L346" i="10"/>
  <c r="K346" i="10"/>
  <c r="J346" i="10"/>
  <c r="I346" i="10"/>
  <c r="H346" i="10"/>
  <c r="G346" i="10"/>
  <c r="M340" i="10"/>
  <c r="L340" i="10"/>
  <c r="K340" i="10"/>
  <c r="J340" i="10"/>
  <c r="I340" i="10"/>
  <c r="H340" i="10"/>
  <c r="G340" i="10"/>
  <c r="M334" i="10"/>
  <c r="L334" i="10"/>
  <c r="K334" i="10"/>
  <c r="J334" i="10"/>
  <c r="I334" i="10"/>
  <c r="H334" i="10"/>
  <c r="G334" i="10"/>
  <c r="M328" i="10"/>
  <c r="L328" i="10"/>
  <c r="K328" i="10"/>
  <c r="J328" i="10"/>
  <c r="I328" i="10"/>
  <c r="H328" i="10"/>
  <c r="G328" i="10"/>
  <c r="M322" i="10"/>
  <c r="L322" i="10"/>
  <c r="K322" i="10"/>
  <c r="J322" i="10"/>
  <c r="I322" i="10"/>
  <c r="H322" i="10"/>
  <c r="G322" i="10"/>
  <c r="M316" i="10"/>
  <c r="L316" i="10"/>
  <c r="K316" i="10"/>
  <c r="J316" i="10"/>
  <c r="I316" i="10"/>
  <c r="H316" i="10"/>
  <c r="G316" i="10"/>
  <c r="M310" i="10"/>
  <c r="L310" i="10"/>
  <c r="K310" i="10"/>
  <c r="J310" i="10"/>
  <c r="I310" i="10"/>
  <c r="H310" i="10"/>
  <c r="G310" i="10"/>
  <c r="M304" i="10"/>
  <c r="L304" i="10"/>
  <c r="K304" i="10"/>
  <c r="J304" i="10"/>
  <c r="I304" i="10"/>
  <c r="H304" i="10"/>
  <c r="G304" i="10"/>
  <c r="M298" i="10"/>
  <c r="L298" i="10"/>
  <c r="K298" i="10"/>
  <c r="J298" i="10"/>
  <c r="I298" i="10"/>
  <c r="H298" i="10"/>
  <c r="G298" i="10"/>
  <c r="M292" i="10"/>
  <c r="L292" i="10"/>
  <c r="K292" i="10"/>
  <c r="J292" i="10"/>
  <c r="I292" i="10"/>
  <c r="H292" i="10"/>
  <c r="G292" i="10"/>
  <c r="M286" i="10"/>
  <c r="L286" i="10"/>
  <c r="K286" i="10"/>
  <c r="J286" i="10"/>
  <c r="I286" i="10"/>
  <c r="H286" i="10"/>
  <c r="G286" i="10"/>
  <c r="M280" i="10"/>
  <c r="L280" i="10"/>
  <c r="K280" i="10"/>
  <c r="J280" i="10"/>
  <c r="I280" i="10"/>
  <c r="H280" i="10"/>
  <c r="G280" i="10"/>
  <c r="M274" i="10"/>
  <c r="L274" i="10"/>
  <c r="K274" i="10"/>
  <c r="J274" i="10"/>
  <c r="I274" i="10"/>
  <c r="H274" i="10"/>
  <c r="G274" i="10"/>
  <c r="M268" i="10"/>
  <c r="L268" i="10"/>
  <c r="K268" i="10"/>
  <c r="J268" i="10"/>
  <c r="I268" i="10"/>
  <c r="H268" i="10"/>
  <c r="G268" i="10"/>
  <c r="M262" i="10"/>
  <c r="L262" i="10"/>
  <c r="K262" i="10"/>
  <c r="J262" i="10"/>
  <c r="I262" i="10"/>
  <c r="H262" i="10"/>
  <c r="G262" i="10"/>
  <c r="M256" i="10"/>
  <c r="L256" i="10"/>
  <c r="K256" i="10"/>
  <c r="J256" i="10"/>
  <c r="I256" i="10"/>
  <c r="H256" i="10"/>
  <c r="G256" i="10"/>
  <c r="M250" i="10"/>
  <c r="L250" i="10"/>
  <c r="K250" i="10"/>
  <c r="J250" i="10"/>
  <c r="I250" i="10"/>
  <c r="H250" i="10"/>
  <c r="G250" i="10"/>
  <c r="M244" i="10"/>
  <c r="L244" i="10"/>
  <c r="K244" i="10"/>
  <c r="J244" i="10"/>
  <c r="I244" i="10"/>
  <c r="H244" i="10"/>
  <c r="G244" i="10"/>
  <c r="M238" i="10"/>
  <c r="L238" i="10"/>
  <c r="K238" i="10"/>
  <c r="J238" i="10"/>
  <c r="I238" i="10"/>
  <c r="H238" i="10"/>
  <c r="G238" i="10"/>
  <c r="M232" i="10"/>
  <c r="L232" i="10"/>
  <c r="K232" i="10"/>
  <c r="J232" i="10"/>
  <c r="I232" i="10"/>
  <c r="H232" i="10"/>
  <c r="G232" i="10"/>
  <c r="M226" i="10"/>
  <c r="L226" i="10"/>
  <c r="K226" i="10"/>
  <c r="J226" i="10"/>
  <c r="I226" i="10"/>
  <c r="H226" i="10"/>
  <c r="G226" i="10"/>
  <c r="M220" i="10"/>
  <c r="L220" i="10"/>
  <c r="K220" i="10"/>
  <c r="J220" i="10"/>
  <c r="I220" i="10"/>
  <c r="H220" i="10"/>
  <c r="G220" i="10"/>
  <c r="M214" i="10"/>
  <c r="L214" i="10"/>
  <c r="K214" i="10"/>
  <c r="J214" i="10"/>
  <c r="I214" i="10"/>
  <c r="H214" i="10"/>
  <c r="G214" i="10"/>
  <c r="M208" i="10"/>
  <c r="L208" i="10"/>
  <c r="K208" i="10"/>
  <c r="J208" i="10"/>
  <c r="I208" i="10"/>
  <c r="H208" i="10"/>
  <c r="G208" i="10"/>
  <c r="M202" i="10"/>
  <c r="L202" i="10"/>
  <c r="K202" i="10"/>
  <c r="J202" i="10"/>
  <c r="I202" i="10"/>
  <c r="H202" i="10"/>
  <c r="G202" i="10"/>
  <c r="M196" i="10"/>
  <c r="L196" i="10"/>
  <c r="K196" i="10"/>
  <c r="J196" i="10"/>
  <c r="I196" i="10"/>
  <c r="H196" i="10"/>
  <c r="G196" i="10"/>
  <c r="M190" i="10"/>
  <c r="L190" i="10"/>
  <c r="K190" i="10"/>
  <c r="J190" i="10"/>
  <c r="I190" i="10"/>
  <c r="H190" i="10"/>
  <c r="G190" i="10"/>
  <c r="M184" i="10"/>
  <c r="L184" i="10"/>
  <c r="K184" i="10"/>
  <c r="J184" i="10"/>
  <c r="I184" i="10"/>
  <c r="H184" i="10"/>
  <c r="G184" i="10"/>
  <c r="M178" i="10"/>
  <c r="L178" i="10"/>
  <c r="K178" i="10"/>
  <c r="J178" i="10"/>
  <c r="I178" i="10"/>
  <c r="H178" i="10"/>
  <c r="G178" i="10"/>
  <c r="M172" i="10"/>
  <c r="L172" i="10"/>
  <c r="K172" i="10"/>
  <c r="J172" i="10"/>
  <c r="I172" i="10"/>
  <c r="H172" i="10"/>
  <c r="G172" i="10"/>
  <c r="M166" i="10"/>
  <c r="L166" i="10"/>
  <c r="K166" i="10"/>
  <c r="J166" i="10"/>
  <c r="I166" i="10"/>
  <c r="H166" i="10"/>
  <c r="G166" i="10"/>
  <c r="M160" i="10"/>
  <c r="L160" i="10"/>
  <c r="K160" i="10"/>
  <c r="J160" i="10"/>
  <c r="I160" i="10"/>
  <c r="H160" i="10"/>
  <c r="G160" i="10"/>
  <c r="M154" i="10"/>
  <c r="L154" i="10"/>
  <c r="K154" i="10"/>
  <c r="J154" i="10"/>
  <c r="I154" i="10"/>
  <c r="H154" i="10"/>
  <c r="G154" i="10"/>
  <c r="M148" i="10"/>
  <c r="L148" i="10"/>
  <c r="K148" i="10"/>
  <c r="J148" i="10"/>
  <c r="I148" i="10"/>
  <c r="H148" i="10"/>
  <c r="G148" i="10"/>
  <c r="M142" i="10"/>
  <c r="L142" i="10"/>
  <c r="K142" i="10"/>
  <c r="J142" i="10"/>
  <c r="I142" i="10"/>
  <c r="H142" i="10"/>
  <c r="G142" i="10"/>
  <c r="M136" i="10"/>
  <c r="L136" i="10"/>
  <c r="K136" i="10"/>
  <c r="J136" i="10"/>
  <c r="I136" i="10"/>
  <c r="H136" i="10"/>
  <c r="G136" i="10"/>
  <c r="M130" i="10"/>
  <c r="L130" i="10"/>
  <c r="K130" i="10"/>
  <c r="J130" i="10"/>
  <c r="I130" i="10"/>
  <c r="H130" i="10"/>
  <c r="G130" i="10"/>
  <c r="M124" i="10"/>
  <c r="L124" i="10"/>
  <c r="K124" i="10"/>
  <c r="J124" i="10"/>
  <c r="I124" i="10"/>
  <c r="H124" i="10"/>
  <c r="G124" i="10"/>
  <c r="M118" i="10"/>
  <c r="L118" i="10"/>
  <c r="K118" i="10"/>
  <c r="J118" i="10"/>
  <c r="I118" i="10"/>
  <c r="H118" i="10"/>
  <c r="G118" i="10"/>
  <c r="M112" i="10"/>
  <c r="L112" i="10"/>
  <c r="K112" i="10"/>
  <c r="J112" i="10"/>
  <c r="I112" i="10"/>
  <c r="H112" i="10"/>
  <c r="G112" i="10"/>
  <c r="M106" i="10"/>
  <c r="L106" i="10"/>
  <c r="K106" i="10"/>
  <c r="J106" i="10"/>
  <c r="I106" i="10"/>
  <c r="H106" i="10"/>
  <c r="G106" i="10"/>
  <c r="M100" i="10"/>
  <c r="L100" i="10"/>
  <c r="K100" i="10"/>
  <c r="J100" i="10"/>
  <c r="I100" i="10"/>
  <c r="H100" i="10"/>
  <c r="G100" i="10"/>
  <c r="M94" i="10"/>
  <c r="L94" i="10"/>
  <c r="K94" i="10"/>
  <c r="J94" i="10"/>
  <c r="I94" i="10"/>
  <c r="H94" i="10"/>
  <c r="G94" i="10"/>
  <c r="M88" i="10"/>
  <c r="L88" i="10"/>
  <c r="K88" i="10"/>
  <c r="J88" i="10"/>
  <c r="I88" i="10"/>
  <c r="H88" i="10"/>
  <c r="G88" i="10"/>
  <c r="M82" i="10"/>
  <c r="L82" i="10"/>
  <c r="K82" i="10"/>
  <c r="J82" i="10"/>
  <c r="I82" i="10"/>
  <c r="H82" i="10"/>
  <c r="G82" i="10"/>
  <c r="M76" i="10"/>
  <c r="L76" i="10"/>
  <c r="K76" i="10"/>
  <c r="J76" i="10"/>
  <c r="I76" i="10"/>
  <c r="H76" i="10"/>
  <c r="G76" i="10"/>
  <c r="M70" i="10"/>
  <c r="L70" i="10"/>
  <c r="K70" i="10"/>
  <c r="J70" i="10"/>
  <c r="I70" i="10"/>
  <c r="H70" i="10"/>
  <c r="G70" i="10"/>
  <c r="M64" i="10"/>
  <c r="L64" i="10"/>
  <c r="K64" i="10"/>
  <c r="J64" i="10"/>
  <c r="I64" i="10"/>
  <c r="H64" i="10"/>
  <c r="G64" i="10"/>
  <c r="M58" i="10"/>
  <c r="L58" i="10"/>
  <c r="K58" i="10"/>
  <c r="J58" i="10"/>
  <c r="I58" i="10"/>
  <c r="H58" i="10"/>
  <c r="G58" i="10"/>
  <c r="N46" i="10"/>
  <c r="G33" i="10"/>
  <c r="G32" i="10"/>
  <c r="O27" i="10"/>
  <c r="O29" i="10" s="1"/>
  <c r="A4" i="10"/>
  <c r="K1" i="10"/>
  <c r="M652" i="5"/>
  <c r="L652" i="5"/>
  <c r="K652" i="5"/>
  <c r="J652" i="5"/>
  <c r="I652" i="5"/>
  <c r="H652" i="5"/>
  <c r="G652" i="5"/>
  <c r="M646" i="5"/>
  <c r="L646" i="5"/>
  <c r="K646" i="5"/>
  <c r="J646" i="5"/>
  <c r="I646" i="5"/>
  <c r="H646" i="5"/>
  <c r="G646" i="5"/>
  <c r="M640" i="5"/>
  <c r="L640" i="5"/>
  <c r="K640" i="5"/>
  <c r="J640" i="5"/>
  <c r="I640" i="5"/>
  <c r="H640" i="5"/>
  <c r="G640" i="5"/>
  <c r="M634" i="5"/>
  <c r="L634" i="5"/>
  <c r="K634" i="5"/>
  <c r="J634" i="5"/>
  <c r="I634" i="5"/>
  <c r="H634" i="5"/>
  <c r="G634" i="5"/>
  <c r="N634" i="5" s="1"/>
  <c r="M628" i="5"/>
  <c r="L628" i="5"/>
  <c r="K628" i="5"/>
  <c r="J628" i="5"/>
  <c r="I628" i="5"/>
  <c r="H628" i="5"/>
  <c r="G628" i="5"/>
  <c r="M622" i="5"/>
  <c r="L622" i="5"/>
  <c r="K622" i="5"/>
  <c r="J622" i="5"/>
  <c r="I622" i="5"/>
  <c r="H622" i="5"/>
  <c r="G622" i="5"/>
  <c r="M616" i="5"/>
  <c r="L616" i="5"/>
  <c r="K616" i="5"/>
  <c r="J616" i="5"/>
  <c r="I616" i="5"/>
  <c r="H616" i="5"/>
  <c r="G616" i="5"/>
  <c r="M610" i="5"/>
  <c r="L610" i="5"/>
  <c r="K610" i="5"/>
  <c r="J610" i="5"/>
  <c r="I610" i="5"/>
  <c r="H610" i="5"/>
  <c r="G610" i="5"/>
  <c r="M604" i="5"/>
  <c r="L604" i="5"/>
  <c r="K604" i="5"/>
  <c r="J604" i="5"/>
  <c r="I604" i="5"/>
  <c r="H604" i="5"/>
  <c r="G604" i="5"/>
  <c r="M598" i="5"/>
  <c r="L598" i="5"/>
  <c r="K598" i="5"/>
  <c r="J598" i="5"/>
  <c r="I598" i="5"/>
  <c r="H598" i="5"/>
  <c r="G598" i="5"/>
  <c r="M592" i="5"/>
  <c r="L592" i="5"/>
  <c r="K592" i="5"/>
  <c r="J592" i="5"/>
  <c r="I592" i="5"/>
  <c r="H592" i="5"/>
  <c r="G592" i="5"/>
  <c r="M586" i="5"/>
  <c r="L586" i="5"/>
  <c r="K586" i="5"/>
  <c r="J586" i="5"/>
  <c r="I586" i="5"/>
  <c r="H586" i="5"/>
  <c r="G586" i="5"/>
  <c r="N586" i="5" s="1"/>
  <c r="M580" i="5"/>
  <c r="L580" i="5"/>
  <c r="K580" i="5"/>
  <c r="J580" i="5"/>
  <c r="I580" i="5"/>
  <c r="H580" i="5"/>
  <c r="G580" i="5"/>
  <c r="M574" i="5"/>
  <c r="L574" i="5"/>
  <c r="K574" i="5"/>
  <c r="J574" i="5"/>
  <c r="I574" i="5"/>
  <c r="H574" i="5"/>
  <c r="G574" i="5"/>
  <c r="M568" i="5"/>
  <c r="L568" i="5"/>
  <c r="K568" i="5"/>
  <c r="J568" i="5"/>
  <c r="I568" i="5"/>
  <c r="H568" i="5"/>
  <c r="G568" i="5"/>
  <c r="M562" i="5"/>
  <c r="L562" i="5"/>
  <c r="K562" i="5"/>
  <c r="J562" i="5"/>
  <c r="I562" i="5"/>
  <c r="H562" i="5"/>
  <c r="G562" i="5"/>
  <c r="M556" i="5"/>
  <c r="L556" i="5"/>
  <c r="K556" i="5"/>
  <c r="J556" i="5"/>
  <c r="I556" i="5"/>
  <c r="H556" i="5"/>
  <c r="G556" i="5"/>
  <c r="M550" i="5"/>
  <c r="L550" i="5"/>
  <c r="K550" i="5"/>
  <c r="J550" i="5"/>
  <c r="I550" i="5"/>
  <c r="H550" i="5"/>
  <c r="G550" i="5"/>
  <c r="M544" i="5"/>
  <c r="L544" i="5"/>
  <c r="K544" i="5"/>
  <c r="J544" i="5"/>
  <c r="I544" i="5"/>
  <c r="H544" i="5"/>
  <c r="G544" i="5"/>
  <c r="M538" i="5"/>
  <c r="L538" i="5"/>
  <c r="K538" i="5"/>
  <c r="J538" i="5"/>
  <c r="I538" i="5"/>
  <c r="H538" i="5"/>
  <c r="G538" i="5"/>
  <c r="N538" i="5" s="1"/>
  <c r="M532" i="5"/>
  <c r="L532" i="5"/>
  <c r="K532" i="5"/>
  <c r="J532" i="5"/>
  <c r="I532" i="5"/>
  <c r="H532" i="5"/>
  <c r="G532" i="5"/>
  <c r="M526" i="5"/>
  <c r="L526" i="5"/>
  <c r="K526" i="5"/>
  <c r="J526" i="5"/>
  <c r="I526" i="5"/>
  <c r="H526" i="5"/>
  <c r="G526" i="5"/>
  <c r="M520" i="5"/>
  <c r="L520" i="5"/>
  <c r="K520" i="5"/>
  <c r="J520" i="5"/>
  <c r="I520" i="5"/>
  <c r="H520" i="5"/>
  <c r="G520" i="5"/>
  <c r="M514" i="5"/>
  <c r="L514" i="5"/>
  <c r="K514" i="5"/>
  <c r="J514" i="5"/>
  <c r="I514" i="5"/>
  <c r="H514" i="5"/>
  <c r="G514" i="5"/>
  <c r="M508" i="5"/>
  <c r="L508" i="5"/>
  <c r="K508" i="5"/>
  <c r="J508" i="5"/>
  <c r="I508" i="5"/>
  <c r="H508" i="5"/>
  <c r="G508" i="5"/>
  <c r="M502" i="5"/>
  <c r="L502" i="5"/>
  <c r="K502" i="5"/>
  <c r="J502" i="5"/>
  <c r="I502" i="5"/>
  <c r="H502" i="5"/>
  <c r="G502" i="5"/>
  <c r="M496" i="5"/>
  <c r="L496" i="5"/>
  <c r="K496" i="5"/>
  <c r="J496" i="5"/>
  <c r="I496" i="5"/>
  <c r="H496" i="5"/>
  <c r="G496" i="5"/>
  <c r="M490" i="5"/>
  <c r="L490" i="5"/>
  <c r="K490" i="5"/>
  <c r="J490" i="5"/>
  <c r="I490" i="5"/>
  <c r="H490" i="5"/>
  <c r="G490" i="5"/>
  <c r="N490" i="5" s="1"/>
  <c r="M484" i="5"/>
  <c r="L484" i="5"/>
  <c r="K484" i="5"/>
  <c r="J484" i="5"/>
  <c r="I484" i="5"/>
  <c r="H484" i="5"/>
  <c r="G484" i="5"/>
  <c r="M478" i="5"/>
  <c r="L478" i="5"/>
  <c r="K478" i="5"/>
  <c r="J478" i="5"/>
  <c r="I478" i="5"/>
  <c r="H478" i="5"/>
  <c r="G478" i="5"/>
  <c r="M472" i="5"/>
  <c r="L472" i="5"/>
  <c r="K472" i="5"/>
  <c r="J472" i="5"/>
  <c r="I472" i="5"/>
  <c r="H472" i="5"/>
  <c r="G472" i="5"/>
  <c r="M466" i="5"/>
  <c r="L466" i="5"/>
  <c r="K466" i="5"/>
  <c r="J466" i="5"/>
  <c r="I466" i="5"/>
  <c r="H466" i="5"/>
  <c r="G466" i="5"/>
  <c r="M460" i="5"/>
  <c r="L460" i="5"/>
  <c r="K460" i="5"/>
  <c r="J460" i="5"/>
  <c r="I460" i="5"/>
  <c r="H460" i="5"/>
  <c r="G460" i="5"/>
  <c r="M454" i="5"/>
  <c r="L454" i="5"/>
  <c r="K454" i="5"/>
  <c r="J454" i="5"/>
  <c r="I454" i="5"/>
  <c r="H454" i="5"/>
  <c r="G454" i="5"/>
  <c r="M448" i="5"/>
  <c r="L448" i="5"/>
  <c r="K448" i="5"/>
  <c r="J448" i="5"/>
  <c r="I448" i="5"/>
  <c r="H448" i="5"/>
  <c r="G448" i="5"/>
  <c r="M442" i="5"/>
  <c r="L442" i="5"/>
  <c r="K442" i="5"/>
  <c r="J442" i="5"/>
  <c r="I442" i="5"/>
  <c r="H442" i="5"/>
  <c r="G442" i="5"/>
  <c r="M436" i="5"/>
  <c r="L436" i="5"/>
  <c r="K436" i="5"/>
  <c r="J436" i="5"/>
  <c r="I436" i="5"/>
  <c r="H436" i="5"/>
  <c r="G436" i="5"/>
  <c r="M430" i="5"/>
  <c r="L430" i="5"/>
  <c r="K430" i="5"/>
  <c r="J430" i="5"/>
  <c r="I430" i="5"/>
  <c r="H430" i="5"/>
  <c r="G430" i="5"/>
  <c r="M424" i="5"/>
  <c r="L424" i="5"/>
  <c r="K424" i="5"/>
  <c r="J424" i="5"/>
  <c r="I424" i="5"/>
  <c r="H424" i="5"/>
  <c r="G424" i="5"/>
  <c r="M418" i="5"/>
  <c r="L418" i="5"/>
  <c r="K418" i="5"/>
  <c r="J418" i="5"/>
  <c r="I418" i="5"/>
  <c r="H418" i="5"/>
  <c r="G418" i="5"/>
  <c r="M412" i="5"/>
  <c r="L412" i="5"/>
  <c r="K412" i="5"/>
  <c r="J412" i="5"/>
  <c r="I412" i="5"/>
  <c r="H412" i="5"/>
  <c r="G412" i="5"/>
  <c r="M406" i="5"/>
  <c r="L406" i="5"/>
  <c r="K406" i="5"/>
  <c r="J406" i="5"/>
  <c r="I406" i="5"/>
  <c r="H406" i="5"/>
  <c r="G406" i="5"/>
  <c r="M400" i="5"/>
  <c r="L400" i="5"/>
  <c r="K400" i="5"/>
  <c r="J400" i="5"/>
  <c r="I400" i="5"/>
  <c r="H400" i="5"/>
  <c r="G400" i="5"/>
  <c r="M394" i="5"/>
  <c r="L394" i="5"/>
  <c r="K394" i="5"/>
  <c r="J394" i="5"/>
  <c r="I394" i="5"/>
  <c r="H394" i="5"/>
  <c r="G394" i="5"/>
  <c r="M388" i="5"/>
  <c r="L388" i="5"/>
  <c r="K388" i="5"/>
  <c r="J388" i="5"/>
  <c r="I388" i="5"/>
  <c r="H388" i="5"/>
  <c r="G388" i="5"/>
  <c r="M382" i="5"/>
  <c r="L382" i="5"/>
  <c r="K382" i="5"/>
  <c r="J382" i="5"/>
  <c r="I382" i="5"/>
  <c r="H382" i="5"/>
  <c r="G382" i="5"/>
  <c r="M376" i="5"/>
  <c r="L376" i="5"/>
  <c r="K376" i="5"/>
  <c r="J376" i="5"/>
  <c r="I376" i="5"/>
  <c r="H376" i="5"/>
  <c r="G376" i="5"/>
  <c r="M370" i="5"/>
  <c r="L370" i="5"/>
  <c r="K370" i="5"/>
  <c r="J370" i="5"/>
  <c r="I370" i="5"/>
  <c r="H370" i="5"/>
  <c r="G370" i="5"/>
  <c r="M364" i="5"/>
  <c r="L364" i="5"/>
  <c r="K364" i="5"/>
  <c r="J364" i="5"/>
  <c r="I364" i="5"/>
  <c r="H364" i="5"/>
  <c r="G364" i="5"/>
  <c r="M358" i="5"/>
  <c r="L358" i="5"/>
  <c r="K358" i="5"/>
  <c r="J358" i="5"/>
  <c r="I358" i="5"/>
  <c r="H358" i="5"/>
  <c r="G358" i="5"/>
  <c r="M352" i="5"/>
  <c r="L352" i="5"/>
  <c r="K352" i="5"/>
  <c r="J352" i="5"/>
  <c r="I352" i="5"/>
  <c r="H352" i="5"/>
  <c r="G352" i="5"/>
  <c r="M346" i="5"/>
  <c r="L346" i="5"/>
  <c r="K346" i="5"/>
  <c r="J346" i="5"/>
  <c r="I346" i="5"/>
  <c r="H346" i="5"/>
  <c r="G346" i="5"/>
  <c r="M340" i="5"/>
  <c r="L340" i="5"/>
  <c r="K340" i="5"/>
  <c r="J340" i="5"/>
  <c r="I340" i="5"/>
  <c r="H340" i="5"/>
  <c r="G340" i="5"/>
  <c r="M334" i="5"/>
  <c r="L334" i="5"/>
  <c r="K334" i="5"/>
  <c r="J334" i="5"/>
  <c r="I334" i="5"/>
  <c r="H334" i="5"/>
  <c r="G334" i="5"/>
  <c r="M328" i="5"/>
  <c r="L328" i="5"/>
  <c r="K328" i="5"/>
  <c r="J328" i="5"/>
  <c r="I328" i="5"/>
  <c r="H328" i="5"/>
  <c r="G328" i="5"/>
  <c r="M322" i="5"/>
  <c r="L322" i="5"/>
  <c r="K322" i="5"/>
  <c r="J322" i="5"/>
  <c r="I322" i="5"/>
  <c r="H322" i="5"/>
  <c r="G322" i="5"/>
  <c r="M316" i="5"/>
  <c r="L316" i="5"/>
  <c r="K316" i="5"/>
  <c r="J316" i="5"/>
  <c r="I316" i="5"/>
  <c r="H316" i="5"/>
  <c r="G316" i="5"/>
  <c r="M310" i="5"/>
  <c r="L310" i="5"/>
  <c r="K310" i="5"/>
  <c r="J310" i="5"/>
  <c r="I310" i="5"/>
  <c r="H310" i="5"/>
  <c r="G310" i="5"/>
  <c r="M304" i="5"/>
  <c r="L304" i="5"/>
  <c r="K304" i="5"/>
  <c r="J304" i="5"/>
  <c r="I304" i="5"/>
  <c r="H304" i="5"/>
  <c r="G304" i="5"/>
  <c r="M298" i="5"/>
  <c r="L298" i="5"/>
  <c r="K298" i="5"/>
  <c r="J298" i="5"/>
  <c r="I298" i="5"/>
  <c r="H298" i="5"/>
  <c r="G298" i="5"/>
  <c r="M292" i="5"/>
  <c r="L292" i="5"/>
  <c r="K292" i="5"/>
  <c r="J292" i="5"/>
  <c r="I292" i="5"/>
  <c r="H292" i="5"/>
  <c r="G292" i="5"/>
  <c r="M286" i="5"/>
  <c r="L286" i="5"/>
  <c r="K286" i="5"/>
  <c r="J286" i="5"/>
  <c r="I286" i="5"/>
  <c r="H286" i="5"/>
  <c r="G286" i="5"/>
  <c r="M280" i="5"/>
  <c r="L280" i="5"/>
  <c r="K280" i="5"/>
  <c r="J280" i="5"/>
  <c r="I280" i="5"/>
  <c r="H280" i="5"/>
  <c r="G280" i="5"/>
  <c r="M274" i="5"/>
  <c r="L274" i="5"/>
  <c r="K274" i="5"/>
  <c r="J274" i="5"/>
  <c r="I274" i="5"/>
  <c r="H274" i="5"/>
  <c r="G274" i="5"/>
  <c r="M268" i="5"/>
  <c r="L268" i="5"/>
  <c r="K268" i="5"/>
  <c r="J268" i="5"/>
  <c r="I268" i="5"/>
  <c r="H268" i="5"/>
  <c r="G268" i="5"/>
  <c r="M262" i="5"/>
  <c r="L262" i="5"/>
  <c r="K262" i="5"/>
  <c r="J262" i="5"/>
  <c r="I262" i="5"/>
  <c r="H262" i="5"/>
  <c r="G262" i="5"/>
  <c r="M256" i="5"/>
  <c r="L256" i="5"/>
  <c r="K256" i="5"/>
  <c r="J256" i="5"/>
  <c r="I256" i="5"/>
  <c r="H256" i="5"/>
  <c r="G256" i="5"/>
  <c r="M250" i="5"/>
  <c r="L250" i="5"/>
  <c r="K250" i="5"/>
  <c r="J250" i="5"/>
  <c r="I250" i="5"/>
  <c r="H250" i="5"/>
  <c r="G250" i="5"/>
  <c r="M244" i="5"/>
  <c r="L244" i="5"/>
  <c r="K244" i="5"/>
  <c r="J244" i="5"/>
  <c r="I244" i="5"/>
  <c r="H244" i="5"/>
  <c r="G244" i="5"/>
  <c r="M238" i="5"/>
  <c r="L238" i="5"/>
  <c r="K238" i="5"/>
  <c r="J238" i="5"/>
  <c r="I238" i="5"/>
  <c r="H238" i="5"/>
  <c r="G238" i="5"/>
  <c r="M232" i="5"/>
  <c r="L232" i="5"/>
  <c r="K232" i="5"/>
  <c r="J232" i="5"/>
  <c r="I232" i="5"/>
  <c r="H232" i="5"/>
  <c r="G232" i="5"/>
  <c r="M226" i="5"/>
  <c r="L226" i="5"/>
  <c r="K226" i="5"/>
  <c r="J226" i="5"/>
  <c r="I226" i="5"/>
  <c r="H226" i="5"/>
  <c r="G226" i="5"/>
  <c r="M220" i="5"/>
  <c r="L220" i="5"/>
  <c r="K220" i="5"/>
  <c r="J220" i="5"/>
  <c r="I220" i="5"/>
  <c r="H220" i="5"/>
  <c r="G220" i="5"/>
  <c r="M214" i="5"/>
  <c r="L214" i="5"/>
  <c r="K214" i="5"/>
  <c r="J214" i="5"/>
  <c r="I214" i="5"/>
  <c r="H214" i="5"/>
  <c r="G214" i="5"/>
  <c r="M208" i="5"/>
  <c r="L208" i="5"/>
  <c r="K208" i="5"/>
  <c r="J208" i="5"/>
  <c r="I208" i="5"/>
  <c r="H208" i="5"/>
  <c r="G208" i="5"/>
  <c r="M202" i="5"/>
  <c r="L202" i="5"/>
  <c r="K202" i="5"/>
  <c r="J202" i="5"/>
  <c r="I202" i="5"/>
  <c r="H202" i="5"/>
  <c r="G202" i="5"/>
  <c r="M196" i="5"/>
  <c r="L196" i="5"/>
  <c r="K196" i="5"/>
  <c r="J196" i="5"/>
  <c r="I196" i="5"/>
  <c r="H196" i="5"/>
  <c r="G196" i="5"/>
  <c r="M190" i="5"/>
  <c r="L190" i="5"/>
  <c r="K190" i="5"/>
  <c r="J190" i="5"/>
  <c r="I190" i="5"/>
  <c r="H190" i="5"/>
  <c r="G190" i="5"/>
  <c r="M184" i="5"/>
  <c r="L184" i="5"/>
  <c r="K184" i="5"/>
  <c r="J184" i="5"/>
  <c r="I184" i="5"/>
  <c r="H184" i="5"/>
  <c r="G184" i="5"/>
  <c r="M178" i="5"/>
  <c r="L178" i="5"/>
  <c r="K178" i="5"/>
  <c r="J178" i="5"/>
  <c r="I178" i="5"/>
  <c r="H178" i="5"/>
  <c r="G178" i="5"/>
  <c r="M172" i="5"/>
  <c r="L172" i="5"/>
  <c r="K172" i="5"/>
  <c r="J172" i="5"/>
  <c r="I172" i="5"/>
  <c r="H172" i="5"/>
  <c r="G172" i="5"/>
  <c r="M166" i="5"/>
  <c r="L166" i="5"/>
  <c r="K166" i="5"/>
  <c r="J166" i="5"/>
  <c r="I166" i="5"/>
  <c r="H166" i="5"/>
  <c r="G166" i="5"/>
  <c r="M160" i="5"/>
  <c r="L160" i="5"/>
  <c r="K160" i="5"/>
  <c r="J160" i="5"/>
  <c r="I160" i="5"/>
  <c r="H160" i="5"/>
  <c r="G160" i="5"/>
  <c r="M154" i="5"/>
  <c r="L154" i="5"/>
  <c r="K154" i="5"/>
  <c r="J154" i="5"/>
  <c r="I154" i="5"/>
  <c r="H154" i="5"/>
  <c r="G154" i="5"/>
  <c r="M148" i="5"/>
  <c r="L148" i="5"/>
  <c r="K148" i="5"/>
  <c r="J148" i="5"/>
  <c r="I148" i="5"/>
  <c r="H148" i="5"/>
  <c r="G148" i="5"/>
  <c r="M142" i="5"/>
  <c r="L142" i="5"/>
  <c r="K142" i="5"/>
  <c r="J142" i="5"/>
  <c r="I142" i="5"/>
  <c r="H142" i="5"/>
  <c r="G142" i="5"/>
  <c r="M136" i="5"/>
  <c r="L136" i="5"/>
  <c r="K136" i="5"/>
  <c r="J136" i="5"/>
  <c r="I136" i="5"/>
  <c r="H136" i="5"/>
  <c r="G136" i="5"/>
  <c r="M130" i="5"/>
  <c r="L130" i="5"/>
  <c r="K130" i="5"/>
  <c r="J130" i="5"/>
  <c r="I130" i="5"/>
  <c r="H130" i="5"/>
  <c r="G130" i="5"/>
  <c r="M124" i="5"/>
  <c r="L124" i="5"/>
  <c r="K124" i="5"/>
  <c r="J124" i="5"/>
  <c r="I124" i="5"/>
  <c r="H124" i="5"/>
  <c r="G124" i="5"/>
  <c r="M118" i="5"/>
  <c r="L118" i="5"/>
  <c r="K118" i="5"/>
  <c r="J118" i="5"/>
  <c r="I118" i="5"/>
  <c r="H118" i="5"/>
  <c r="G118" i="5"/>
  <c r="M112" i="5"/>
  <c r="L112" i="5"/>
  <c r="K112" i="5"/>
  <c r="J112" i="5"/>
  <c r="I112" i="5"/>
  <c r="H112" i="5"/>
  <c r="G112" i="5"/>
  <c r="M106" i="5"/>
  <c r="L106" i="5"/>
  <c r="K106" i="5"/>
  <c r="J106" i="5"/>
  <c r="I106" i="5"/>
  <c r="H106" i="5"/>
  <c r="G106" i="5"/>
  <c r="M100" i="5"/>
  <c r="L100" i="5"/>
  <c r="K100" i="5"/>
  <c r="J100" i="5"/>
  <c r="I100" i="5"/>
  <c r="H100" i="5"/>
  <c r="G100" i="5"/>
  <c r="M94" i="5"/>
  <c r="L94" i="5"/>
  <c r="K94" i="5"/>
  <c r="J94" i="5"/>
  <c r="I94" i="5"/>
  <c r="H94" i="5"/>
  <c r="G94" i="5"/>
  <c r="M88" i="5"/>
  <c r="L88" i="5"/>
  <c r="K88" i="5"/>
  <c r="J88" i="5"/>
  <c r="I88" i="5"/>
  <c r="H88" i="5"/>
  <c r="G88" i="5"/>
  <c r="M82" i="5"/>
  <c r="L82" i="5"/>
  <c r="K82" i="5"/>
  <c r="J82" i="5"/>
  <c r="I82" i="5"/>
  <c r="H82" i="5"/>
  <c r="G82" i="5"/>
  <c r="M76" i="5"/>
  <c r="L76" i="5"/>
  <c r="K76" i="5"/>
  <c r="J76" i="5"/>
  <c r="I76" i="5"/>
  <c r="H76" i="5"/>
  <c r="G76" i="5"/>
  <c r="M70" i="5"/>
  <c r="L70" i="5"/>
  <c r="K70" i="5"/>
  <c r="J70" i="5"/>
  <c r="I70" i="5"/>
  <c r="H70" i="5"/>
  <c r="G70" i="5"/>
  <c r="M64" i="5"/>
  <c r="L64" i="5"/>
  <c r="K64" i="5"/>
  <c r="J64" i="5"/>
  <c r="I64" i="5"/>
  <c r="H64" i="5"/>
  <c r="G64" i="5"/>
  <c r="M58" i="5"/>
  <c r="L58" i="5"/>
  <c r="K58" i="5"/>
  <c r="J58" i="5"/>
  <c r="I58" i="5"/>
  <c r="H58" i="5"/>
  <c r="G58" i="5"/>
  <c r="N46" i="5"/>
  <c r="O46" i="5" s="1"/>
  <c r="G33" i="5"/>
  <c r="G32" i="5"/>
  <c r="O27" i="5"/>
  <c r="O29" i="5" s="1"/>
  <c r="A4" i="5"/>
  <c r="K1" i="5"/>
  <c r="I29" i="5"/>
  <c r="G29" i="5"/>
  <c r="J29" i="5"/>
  <c r="L29" i="5"/>
  <c r="H29" i="5"/>
  <c r="M29" i="5"/>
  <c r="K29" i="5"/>
  <c r="H29" i="10"/>
  <c r="G29" i="10"/>
  <c r="L29" i="10"/>
  <c r="J29" i="10"/>
  <c r="M29" i="10"/>
  <c r="I29" i="10"/>
  <c r="K29" i="10"/>
  <c r="O520" i="10" l="1"/>
  <c r="N538" i="10"/>
  <c r="O568" i="10"/>
  <c r="N166" i="5"/>
  <c r="N214" i="5"/>
  <c r="N250" i="5"/>
  <c r="N442" i="5"/>
  <c r="N106" i="5"/>
  <c r="O154" i="5"/>
  <c r="N202" i="5"/>
  <c r="N298" i="5"/>
  <c r="N346" i="5"/>
  <c r="N394" i="5"/>
  <c r="N514" i="10"/>
  <c r="N562" i="10"/>
  <c r="N598" i="10"/>
  <c r="N610" i="10"/>
  <c r="N148" i="5"/>
  <c r="N238" i="5"/>
  <c r="N526" i="5"/>
  <c r="N190" i="5"/>
  <c r="N586" i="10"/>
  <c r="O94" i="5"/>
  <c r="N136" i="5"/>
  <c r="O142" i="5"/>
  <c r="N160" i="5"/>
  <c r="N184" i="5"/>
  <c r="O190" i="5"/>
  <c r="N208" i="5"/>
  <c r="N232" i="5"/>
  <c r="O238" i="5"/>
  <c r="N256" i="5"/>
  <c r="N280" i="5"/>
  <c r="O286" i="5"/>
  <c r="N304" i="5"/>
  <c r="N328" i="5"/>
  <c r="O334" i="5"/>
  <c r="N352" i="5"/>
  <c r="N376" i="5"/>
  <c r="O382" i="5"/>
  <c r="N400" i="5"/>
  <c r="N424" i="5"/>
  <c r="O430" i="5"/>
  <c r="N448" i="5"/>
  <c r="N472" i="5"/>
  <c r="O478" i="5"/>
  <c r="N496" i="5"/>
  <c r="N520" i="5"/>
  <c r="O526" i="5"/>
  <c r="N544" i="5"/>
  <c r="N568" i="5"/>
  <c r="O574" i="5"/>
  <c r="N592" i="5"/>
  <c r="N616" i="5"/>
  <c r="O622" i="5"/>
  <c r="N640" i="5"/>
  <c r="O88" i="5"/>
  <c r="N100" i="5"/>
  <c r="O112" i="5"/>
  <c r="O136" i="5"/>
  <c r="N154" i="5"/>
  <c r="O160" i="5"/>
  <c r="O184" i="5"/>
  <c r="O208" i="5"/>
  <c r="O232" i="5"/>
  <c r="O256" i="5"/>
  <c r="O280" i="5"/>
  <c r="O304" i="5"/>
  <c r="O328" i="5"/>
  <c r="O352" i="5"/>
  <c r="O376" i="5"/>
  <c r="O400" i="5"/>
  <c r="O424" i="5"/>
  <c r="O448" i="5"/>
  <c r="O472" i="5"/>
  <c r="O496" i="5"/>
  <c r="O520" i="5"/>
  <c r="O544" i="5"/>
  <c r="O568" i="5"/>
  <c r="O592" i="5"/>
  <c r="O616" i="5"/>
  <c r="O640" i="5"/>
  <c r="N646" i="5"/>
  <c r="O100" i="5"/>
  <c r="N124" i="5"/>
  <c r="O82" i="5"/>
  <c r="O70" i="5"/>
  <c r="N70" i="5"/>
  <c r="N118" i="10"/>
  <c r="N130" i="10"/>
  <c r="N142" i="10"/>
  <c r="N178" i="10"/>
  <c r="N202" i="10"/>
  <c r="N226" i="10"/>
  <c r="O232" i="10"/>
  <c r="N250" i="10"/>
  <c r="N274" i="10"/>
  <c r="O280" i="10"/>
  <c r="N298" i="10"/>
  <c r="N322" i="10"/>
  <c r="O328" i="10"/>
  <c r="N346" i="10"/>
  <c r="N370" i="10"/>
  <c r="O376" i="10"/>
  <c r="N394" i="10"/>
  <c r="N418" i="10"/>
  <c r="O424" i="10"/>
  <c r="N442" i="10"/>
  <c r="N466" i="10"/>
  <c r="O472" i="10"/>
  <c r="N490" i="10"/>
  <c r="O616" i="10"/>
  <c r="O628" i="10"/>
  <c r="N88" i="10"/>
  <c r="N106" i="10"/>
  <c r="O202" i="10"/>
  <c r="O274" i="10"/>
  <c r="O298" i="10"/>
  <c r="O322" i="10"/>
  <c r="O346" i="10"/>
  <c r="O370" i="10"/>
  <c r="O394" i="10"/>
  <c r="O418" i="10"/>
  <c r="O442" i="10"/>
  <c r="O466" i="10"/>
  <c r="O490" i="10"/>
  <c r="O514" i="10"/>
  <c r="O538" i="10"/>
  <c r="O562" i="10"/>
  <c r="O610" i="10"/>
  <c r="N634" i="10"/>
  <c r="O184" i="10"/>
  <c r="N148" i="10"/>
  <c r="O178" i="10"/>
  <c r="O226" i="10"/>
  <c r="O250" i="10"/>
  <c r="N76" i="10"/>
  <c r="N124" i="10"/>
  <c r="N154" i="10"/>
  <c r="N196" i="10"/>
  <c r="N244" i="10"/>
  <c r="N280" i="10"/>
  <c r="N292" i="10"/>
  <c r="N304" i="10"/>
  <c r="N328" i="10"/>
  <c r="N340" i="10"/>
  <c r="N352" i="10"/>
  <c r="N376" i="10"/>
  <c r="N388" i="10"/>
  <c r="N400" i="10"/>
  <c r="N424" i="10"/>
  <c r="N436" i="10"/>
  <c r="N448" i="10"/>
  <c r="N472" i="10"/>
  <c r="N484" i="10"/>
  <c r="N496" i="10"/>
  <c r="N520" i="10"/>
  <c r="N532" i="10"/>
  <c r="N544" i="10"/>
  <c r="N568" i="10"/>
  <c r="N580" i="10"/>
  <c r="N592" i="10"/>
  <c r="N616" i="10"/>
  <c r="N628" i="10"/>
  <c r="O136" i="10"/>
  <c r="O88" i="10"/>
  <c r="N100" i="10"/>
  <c r="O106" i="10"/>
  <c r="O118" i="10"/>
  <c r="O142" i="10"/>
  <c r="E2" i="17"/>
  <c r="E2" i="16"/>
  <c r="H4" i="5"/>
  <c r="L2" i="17"/>
  <c r="L2" i="16"/>
  <c r="H4" i="12"/>
  <c r="S2" i="17"/>
  <c r="S2" i="16"/>
  <c r="N64" i="5"/>
  <c r="O58" i="10"/>
  <c r="N64" i="10"/>
  <c r="O70" i="10"/>
  <c r="N58" i="10"/>
  <c r="O64" i="10"/>
  <c r="O76" i="10"/>
  <c r="N82" i="10"/>
  <c r="O46" i="10"/>
  <c r="N70" i="10"/>
  <c r="O82" i="10"/>
  <c r="N112" i="10"/>
  <c r="O112" i="10"/>
  <c r="N94" i="10"/>
  <c r="O100" i="10"/>
  <c r="O94" i="10"/>
  <c r="O130" i="10"/>
  <c r="O124" i="10"/>
  <c r="N136" i="10"/>
  <c r="N172" i="10"/>
  <c r="O172" i="10"/>
  <c r="N220" i="10"/>
  <c r="O220" i="10"/>
  <c r="N268" i="10"/>
  <c r="O268" i="10"/>
  <c r="N316" i="10"/>
  <c r="O316" i="10"/>
  <c r="N364" i="10"/>
  <c r="O364" i="10"/>
  <c r="N412" i="10"/>
  <c r="O412" i="10"/>
  <c r="N460" i="10"/>
  <c r="O460" i="10"/>
  <c r="N508" i="10"/>
  <c r="O508" i="10"/>
  <c r="N556" i="10"/>
  <c r="O556" i="10"/>
  <c r="N604" i="10"/>
  <c r="O604" i="10"/>
  <c r="O148" i="10"/>
  <c r="N652" i="10"/>
  <c r="O652" i="10"/>
  <c r="O166" i="10"/>
  <c r="N184" i="10"/>
  <c r="O196" i="10"/>
  <c r="O214" i="10"/>
  <c r="N232" i="10"/>
  <c r="O244" i="10"/>
  <c r="O262" i="10"/>
  <c r="O292" i="10"/>
  <c r="O310" i="10"/>
  <c r="O340" i="10"/>
  <c r="O358" i="10"/>
  <c r="O388" i="10"/>
  <c r="O406" i="10"/>
  <c r="O436" i="10"/>
  <c r="O454" i="10"/>
  <c r="O484" i="10"/>
  <c r="O502" i="10"/>
  <c r="O532" i="10"/>
  <c r="O550" i="10"/>
  <c r="O580" i="10"/>
  <c r="O598" i="10"/>
  <c r="O646" i="10"/>
  <c r="O160" i="10"/>
  <c r="O208" i="10"/>
  <c r="O256" i="10"/>
  <c r="O304" i="10"/>
  <c r="O352" i="10"/>
  <c r="O400" i="10"/>
  <c r="O448" i="10"/>
  <c r="O496" i="10"/>
  <c r="O544" i="10"/>
  <c r="O586" i="10"/>
  <c r="O592" i="10"/>
  <c r="O634" i="10"/>
  <c r="O640" i="10"/>
  <c r="O154" i="10"/>
  <c r="N160" i="10"/>
  <c r="O190" i="10"/>
  <c r="N208" i="10"/>
  <c r="O238" i="10"/>
  <c r="N256" i="10"/>
  <c r="O286" i="10"/>
  <c r="O334" i="10"/>
  <c r="O382" i="10"/>
  <c r="O430" i="10"/>
  <c r="O478" i="10"/>
  <c r="O526" i="10"/>
  <c r="O574" i="10"/>
  <c r="O622" i="10"/>
  <c r="N640" i="10"/>
  <c r="N166" i="10"/>
  <c r="N190" i="10"/>
  <c r="N214" i="10"/>
  <c r="N238" i="10"/>
  <c r="N262" i="10"/>
  <c r="N286" i="10"/>
  <c r="N310" i="10"/>
  <c r="N334" i="10"/>
  <c r="N358" i="10"/>
  <c r="N382" i="10"/>
  <c r="N406" i="10"/>
  <c r="N430" i="10"/>
  <c r="N454" i="10"/>
  <c r="N478" i="10"/>
  <c r="N502" i="10"/>
  <c r="N526" i="10"/>
  <c r="N550" i="10"/>
  <c r="N574" i="10"/>
  <c r="N622" i="10"/>
  <c r="N646" i="10"/>
  <c r="N112" i="5"/>
  <c r="N94" i="5"/>
  <c r="N82" i="5"/>
  <c r="O76" i="5"/>
  <c r="O58" i="5"/>
  <c r="N58" i="5"/>
  <c r="O64" i="5"/>
  <c r="N76" i="5"/>
  <c r="N88" i="5"/>
  <c r="O118" i="5"/>
  <c r="O106" i="5"/>
  <c r="N118" i="5"/>
  <c r="O130" i="5"/>
  <c r="O124" i="5"/>
  <c r="N178" i="5"/>
  <c r="O178" i="5"/>
  <c r="N226" i="5"/>
  <c r="O226" i="5"/>
  <c r="N274" i="5"/>
  <c r="O274" i="5"/>
  <c r="N322" i="5"/>
  <c r="O322" i="5"/>
  <c r="N370" i="5"/>
  <c r="O370" i="5"/>
  <c r="N418" i="5"/>
  <c r="O418" i="5"/>
  <c r="N466" i="5"/>
  <c r="O466" i="5"/>
  <c r="N514" i="5"/>
  <c r="O514" i="5"/>
  <c r="N562" i="5"/>
  <c r="O562" i="5"/>
  <c r="N610" i="5"/>
  <c r="O610" i="5"/>
  <c r="N130" i="5"/>
  <c r="N142" i="5"/>
  <c r="O148" i="5"/>
  <c r="O172" i="5"/>
  <c r="O202" i="5"/>
  <c r="O220" i="5"/>
  <c r="O250" i="5"/>
  <c r="O268" i="5"/>
  <c r="N286" i="5"/>
  <c r="O298" i="5"/>
  <c r="O316" i="5"/>
  <c r="N334" i="5"/>
  <c r="O346" i="5"/>
  <c r="O364" i="5"/>
  <c r="N382" i="5"/>
  <c r="O394" i="5"/>
  <c r="O412" i="5"/>
  <c r="N430" i="5"/>
  <c r="O442" i="5"/>
  <c r="O460" i="5"/>
  <c r="N478" i="5"/>
  <c r="O490" i="5"/>
  <c r="O508" i="5"/>
  <c r="O538" i="5"/>
  <c r="O556" i="5"/>
  <c r="O586" i="5"/>
  <c r="O604" i="5"/>
  <c r="O634" i="5"/>
  <c r="O652" i="5"/>
  <c r="O166" i="5"/>
  <c r="O214" i="5"/>
  <c r="O262" i="5"/>
  <c r="O310" i="5"/>
  <c r="O358" i="5"/>
  <c r="O406" i="5"/>
  <c r="O454" i="5"/>
  <c r="O502" i="5"/>
  <c r="O550" i="5"/>
  <c r="O598" i="5"/>
  <c r="O646" i="5"/>
  <c r="O196" i="5"/>
  <c r="O244" i="5"/>
  <c r="N262" i="5"/>
  <c r="O292" i="5"/>
  <c r="N310" i="5"/>
  <c r="O340" i="5"/>
  <c r="N358" i="5"/>
  <c r="O388" i="5"/>
  <c r="N406" i="5"/>
  <c r="O436" i="5"/>
  <c r="N454" i="5"/>
  <c r="O484" i="5"/>
  <c r="N502" i="5"/>
  <c r="O532" i="5"/>
  <c r="O580" i="5"/>
  <c r="O628" i="5"/>
  <c r="N550" i="5"/>
  <c r="N574" i="5"/>
  <c r="N598" i="5"/>
  <c r="N622" i="5"/>
  <c r="N172" i="5"/>
  <c r="N196" i="5"/>
  <c r="N220" i="5"/>
  <c r="N244" i="5"/>
  <c r="N268" i="5"/>
  <c r="N292" i="5"/>
  <c r="N316" i="5"/>
  <c r="N340" i="5"/>
  <c r="N364" i="5"/>
  <c r="N388" i="5"/>
  <c r="N412" i="5"/>
  <c r="N436" i="5"/>
  <c r="N460" i="5"/>
  <c r="N484" i="5"/>
  <c r="N508" i="5"/>
  <c r="N532" i="5"/>
  <c r="N556" i="5"/>
  <c r="N580" i="5"/>
  <c r="N604" i="5"/>
  <c r="N628" i="5"/>
  <c r="N652" i="5"/>
  <c r="I4" i="5" l="1"/>
  <c r="M2" i="16"/>
  <c r="M2" i="17"/>
  <c r="I4" i="12"/>
  <c r="T2" i="17"/>
  <c r="T2" i="16"/>
  <c r="H4" i="13"/>
  <c r="Z2" i="16"/>
  <c r="Z2" i="17"/>
  <c r="F2" i="16"/>
  <c r="F2" i="17"/>
  <c r="K1" i="14"/>
  <c r="J4" i="12" l="1"/>
  <c r="U2" i="17"/>
  <c r="U2" i="16"/>
  <c r="I4" i="13"/>
  <c r="AA2" i="16"/>
  <c r="AA2" i="17"/>
  <c r="H4" i="14"/>
  <c r="AG2" i="17"/>
  <c r="AG2" i="16"/>
  <c r="J4" i="10"/>
  <c r="G2" i="17"/>
  <c r="G2" i="16"/>
  <c r="J4" i="5"/>
  <c r="N2" i="16"/>
  <c r="N2" i="17"/>
  <c r="K1" i="15"/>
  <c r="G4" i="15"/>
  <c r="J4" i="13" l="1"/>
  <c r="AB2" i="17"/>
  <c r="AB2" i="16"/>
  <c r="I4" i="14"/>
  <c r="AH2" i="17"/>
  <c r="AH2" i="16"/>
  <c r="H4" i="15"/>
  <c r="AN2" i="17"/>
  <c r="AN2" i="16"/>
  <c r="K4" i="5"/>
  <c r="O2" i="17"/>
  <c r="O2" i="16"/>
  <c r="H2" i="17"/>
  <c r="H2" i="16"/>
  <c r="K4" i="12"/>
  <c r="V2" i="16"/>
  <c r="V2" i="17"/>
  <c r="I4" i="15" l="1"/>
  <c r="AO2" i="16"/>
  <c r="AO2" i="17"/>
  <c r="L4" i="12"/>
  <c r="W2" i="16"/>
  <c r="W2" i="17"/>
  <c r="J4" i="14"/>
  <c r="AI2" i="16"/>
  <c r="AI2" i="17"/>
  <c r="L4" i="5"/>
  <c r="P2" i="17"/>
  <c r="P2" i="16"/>
  <c r="L4" i="10"/>
  <c r="I2" i="17"/>
  <c r="I2" i="16"/>
  <c r="K4" i="13"/>
  <c r="AC2" i="16"/>
  <c r="AC2" i="17"/>
  <c r="L4" i="13" l="1"/>
  <c r="AD2" i="16"/>
  <c r="AD2" i="17"/>
  <c r="M4" i="12"/>
  <c r="X2" i="17"/>
  <c r="X2" i="16"/>
  <c r="K4" i="14"/>
  <c r="AJ2" i="17"/>
  <c r="AJ2" i="16"/>
  <c r="M4" i="5"/>
  <c r="Q2" i="16"/>
  <c r="Q2" i="17"/>
  <c r="M4" i="10"/>
  <c r="J2" i="16"/>
  <c r="J2" i="17"/>
  <c r="J4" i="15"/>
  <c r="AP2" i="16"/>
  <c r="AP2" i="17"/>
  <c r="M4" i="13" l="1"/>
  <c r="AE2" i="17"/>
  <c r="AE2" i="16"/>
  <c r="K2" i="17"/>
  <c r="K2" i="16"/>
  <c r="K4" i="15"/>
  <c r="AQ2" i="17"/>
  <c r="AQ2" i="16"/>
  <c r="L4" i="14"/>
  <c r="AK2" i="16"/>
  <c r="AK2" i="17"/>
  <c r="Y2" i="16"/>
  <c r="Y2" i="17"/>
  <c r="R2" i="17"/>
  <c r="R2" i="16"/>
  <c r="M4" i="14" l="1"/>
  <c r="AL2" i="16"/>
  <c r="AL2" i="17"/>
  <c r="L4" i="15"/>
  <c r="AR2" i="17"/>
  <c r="AR2" i="16"/>
  <c r="AF2" i="17"/>
  <c r="AF2" i="16"/>
  <c r="AM2" i="16" l="1"/>
  <c r="AM2" i="17"/>
  <c r="M4" i="15"/>
  <c r="AS2" i="16"/>
  <c r="AS2" i="17"/>
  <c r="AT2" i="16" l="1"/>
  <c r="AT2" i="17"/>
  <c r="F67" i="19" l="1"/>
  <c r="F91" i="19"/>
  <c r="F18" i="19"/>
  <c r="F9" i="19"/>
  <c r="F34" i="19"/>
  <c r="F19" i="19"/>
  <c r="F72" i="19"/>
  <c r="F97" i="19"/>
  <c r="J27" i="19"/>
  <c r="Z27" i="19"/>
  <c r="N27" i="19"/>
  <c r="T27" i="19"/>
  <c r="H27" i="19"/>
  <c r="X27" i="19"/>
  <c r="R27" i="19"/>
  <c r="P27" i="19"/>
  <c r="L27" i="19"/>
  <c r="V27" i="19"/>
  <c r="V105" i="19"/>
  <c r="H105" i="19"/>
  <c r="R105" i="19"/>
  <c r="J105" i="19"/>
  <c r="X105" i="19"/>
  <c r="P105" i="19"/>
  <c r="Z105" i="19"/>
  <c r="N105" i="19"/>
  <c r="T105" i="19"/>
  <c r="L105" i="19"/>
  <c r="X75" i="19"/>
  <c r="P75" i="19"/>
  <c r="H75" i="19"/>
  <c r="N75" i="19"/>
  <c r="J75" i="19"/>
  <c r="V75" i="19"/>
  <c r="R75" i="19"/>
  <c r="T75" i="19"/>
  <c r="L75" i="19"/>
  <c r="Z75" i="19"/>
  <c r="P70" i="19"/>
  <c r="J70" i="19"/>
  <c r="H70" i="19"/>
  <c r="Z70" i="19"/>
  <c r="R70" i="19"/>
  <c r="V70" i="19"/>
  <c r="N70" i="19"/>
  <c r="X70" i="19"/>
  <c r="T70" i="19"/>
  <c r="L70" i="19"/>
  <c r="F69" i="19"/>
  <c r="F57" i="19"/>
  <c r="F8" i="19"/>
  <c r="H104" i="19"/>
  <c r="N104" i="19"/>
  <c r="Z104" i="19"/>
  <c r="V104" i="19"/>
  <c r="R104" i="19"/>
  <c r="X104" i="19"/>
  <c r="L104" i="19"/>
  <c r="P104" i="19"/>
  <c r="T104" i="19"/>
  <c r="J104" i="19"/>
  <c r="F36" i="19"/>
  <c r="F62" i="19"/>
  <c r="H85" i="19"/>
  <c r="V85" i="19"/>
  <c r="J85" i="19"/>
  <c r="L85" i="19"/>
  <c r="T85" i="19"/>
  <c r="R85" i="19"/>
  <c r="N85" i="19"/>
  <c r="Z85" i="19"/>
  <c r="P85" i="19"/>
  <c r="X85" i="19"/>
  <c r="F90" i="19"/>
  <c r="X28" i="19"/>
  <c r="L28" i="19"/>
  <c r="V28" i="19"/>
  <c r="J28" i="19"/>
  <c r="R28" i="19"/>
  <c r="N28" i="19"/>
  <c r="T28" i="19"/>
  <c r="Z28" i="19"/>
  <c r="H28" i="19"/>
  <c r="P28" i="19"/>
  <c r="H20" i="19"/>
  <c r="R20" i="19"/>
  <c r="J20" i="19"/>
  <c r="V20" i="19"/>
  <c r="L20" i="19"/>
  <c r="P20" i="19"/>
  <c r="N20" i="19"/>
  <c r="X20" i="19"/>
  <c r="Z20" i="19"/>
  <c r="T20" i="19"/>
  <c r="F93" i="19"/>
  <c r="F46" i="19"/>
  <c r="F14" i="19"/>
  <c r="V51" i="19"/>
  <c r="J51" i="19"/>
  <c r="N51" i="19"/>
  <c r="H51" i="19"/>
  <c r="R51" i="19"/>
  <c r="L51" i="19"/>
  <c r="T51" i="19"/>
  <c r="P51" i="19"/>
  <c r="X51" i="19"/>
  <c r="Z51" i="19"/>
  <c r="F24" i="19"/>
  <c r="F45" i="19"/>
  <c r="V45" i="19"/>
  <c r="J45" i="19"/>
  <c r="H45" i="19"/>
  <c r="Z45" i="19"/>
  <c r="N45" i="19"/>
  <c r="P45" i="19"/>
  <c r="L45" i="19"/>
  <c r="X45" i="19"/>
  <c r="T45" i="19"/>
  <c r="R45" i="19"/>
  <c r="F83" i="19"/>
  <c r="F48" i="19"/>
  <c r="J55" i="19"/>
  <c r="V55" i="19"/>
  <c r="H55" i="19"/>
  <c r="T55" i="19"/>
  <c r="L55" i="19"/>
  <c r="R55" i="19"/>
  <c r="P55" i="19"/>
  <c r="X55" i="19"/>
  <c r="N55" i="19"/>
  <c r="Z55" i="19"/>
  <c r="F52" i="19"/>
  <c r="N106" i="19"/>
  <c r="L106" i="19"/>
  <c r="P106" i="19"/>
  <c r="R106" i="19"/>
  <c r="Z106" i="19"/>
  <c r="X106" i="19"/>
  <c r="J106" i="19"/>
  <c r="T106" i="19"/>
  <c r="H106" i="19"/>
  <c r="V106" i="19"/>
  <c r="R61" i="19"/>
  <c r="N61" i="19"/>
  <c r="L61" i="19"/>
  <c r="P61" i="19"/>
  <c r="J61" i="19"/>
  <c r="H61" i="19"/>
  <c r="V61" i="19"/>
  <c r="T61" i="19"/>
  <c r="X61" i="19"/>
  <c r="Z61" i="19"/>
  <c r="F80" i="19"/>
  <c r="P33" i="19"/>
  <c r="X33" i="19"/>
  <c r="H33" i="19"/>
  <c r="L33" i="19"/>
  <c r="N33" i="19"/>
  <c r="R33" i="19"/>
  <c r="V33" i="19"/>
  <c r="J33" i="19"/>
  <c r="Z33" i="19"/>
  <c r="T33" i="19"/>
  <c r="J103" i="19"/>
  <c r="X103" i="19"/>
  <c r="L103" i="19"/>
  <c r="P103" i="19"/>
  <c r="Z103" i="19"/>
  <c r="H103" i="19"/>
  <c r="N103" i="19"/>
  <c r="R103" i="19"/>
  <c r="T103" i="19"/>
  <c r="V103" i="19"/>
  <c r="N43" i="19"/>
  <c r="X43" i="19"/>
  <c r="Z43" i="19"/>
  <c r="P43" i="19"/>
  <c r="L43" i="19"/>
  <c r="V43" i="19"/>
  <c r="H43" i="19"/>
  <c r="R43" i="19"/>
  <c r="T43" i="19"/>
  <c r="J43" i="19"/>
  <c r="L11" i="19"/>
  <c r="J11" i="19"/>
  <c r="X11" i="19"/>
  <c r="P11" i="19"/>
  <c r="R11" i="19"/>
  <c r="V11" i="19"/>
  <c r="T11" i="19"/>
  <c r="Z11" i="19"/>
  <c r="H11" i="19"/>
  <c r="N11" i="19"/>
  <c r="F49" i="19"/>
  <c r="Z39" i="19"/>
  <c r="J39" i="19"/>
  <c r="R39" i="19"/>
  <c r="P39" i="19"/>
  <c r="H39" i="19"/>
  <c r="L39" i="19"/>
  <c r="X39" i="19"/>
  <c r="T39" i="19"/>
  <c r="N39" i="19"/>
  <c r="V39" i="19"/>
  <c r="F7" i="19"/>
  <c r="F17" i="19"/>
  <c r="P7" i="19"/>
  <c r="J7" i="19"/>
  <c r="R7" i="19"/>
  <c r="N7" i="19"/>
  <c r="H7" i="19"/>
  <c r="Z7" i="19"/>
  <c r="X7" i="19"/>
  <c r="T7" i="19"/>
  <c r="V7" i="19"/>
  <c r="L7" i="19"/>
  <c r="F85" i="19"/>
  <c r="F41" i="19"/>
  <c r="P31" i="19"/>
  <c r="L31" i="19"/>
  <c r="J31" i="19"/>
  <c r="R31" i="19"/>
  <c r="T31" i="19"/>
  <c r="N31" i="19"/>
  <c r="V31" i="19"/>
  <c r="Z31" i="19"/>
  <c r="X31" i="19"/>
  <c r="H31" i="19"/>
  <c r="F30" i="19"/>
  <c r="F94" i="19"/>
  <c r="F61" i="19"/>
  <c r="Z47" i="19"/>
  <c r="V47" i="19"/>
  <c r="J47" i="19"/>
  <c r="X47" i="19"/>
  <c r="L47" i="19"/>
  <c r="R47" i="19"/>
  <c r="N47" i="19"/>
  <c r="T47" i="19"/>
  <c r="P47" i="19"/>
  <c r="H47" i="19"/>
  <c r="F53" i="19"/>
  <c r="P74" i="19"/>
  <c r="R74" i="19"/>
  <c r="L74" i="19"/>
  <c r="Z74" i="19"/>
  <c r="V74" i="19"/>
  <c r="J74" i="19"/>
  <c r="T74" i="19"/>
  <c r="N74" i="19"/>
  <c r="X74" i="19"/>
  <c r="H74" i="19"/>
  <c r="F78" i="19"/>
  <c r="Z14" i="19"/>
  <c r="P14" i="19"/>
  <c r="H14" i="19"/>
  <c r="J14" i="19"/>
  <c r="X14" i="19"/>
  <c r="L14" i="19"/>
  <c r="R14" i="19"/>
  <c r="V14" i="19"/>
  <c r="N14" i="19"/>
  <c r="T14" i="19"/>
  <c r="P44" i="19"/>
  <c r="H44" i="19"/>
  <c r="N44" i="19"/>
  <c r="X44" i="19"/>
  <c r="V44" i="19"/>
  <c r="T44" i="19"/>
  <c r="L44" i="19"/>
  <c r="Z44" i="19"/>
  <c r="J44" i="19"/>
  <c r="R44" i="19"/>
  <c r="F51" i="19"/>
  <c r="F29" i="19"/>
  <c r="R25" i="19"/>
  <c r="Z25" i="19"/>
  <c r="H25" i="19"/>
  <c r="N25" i="19"/>
  <c r="J25" i="19"/>
  <c r="V25" i="19"/>
  <c r="L25" i="19"/>
  <c r="X25" i="19"/>
  <c r="P25" i="19"/>
  <c r="T25" i="19"/>
  <c r="L100" i="19"/>
  <c r="V100" i="19"/>
  <c r="P100" i="19"/>
  <c r="Z100" i="19"/>
  <c r="N100" i="19"/>
  <c r="H100" i="19"/>
  <c r="X100" i="19"/>
  <c r="T100" i="19"/>
  <c r="R100" i="19"/>
  <c r="J100" i="19"/>
  <c r="F106" i="19"/>
  <c r="X24" i="19"/>
  <c r="T24" i="19"/>
  <c r="J24" i="19"/>
  <c r="H24" i="19"/>
  <c r="Z24" i="19"/>
  <c r="V24" i="19"/>
  <c r="P24" i="19"/>
  <c r="L24" i="19"/>
  <c r="R24" i="19"/>
  <c r="N24" i="19"/>
  <c r="P48" i="19"/>
  <c r="Z48" i="19"/>
  <c r="J48" i="19"/>
  <c r="V48" i="19"/>
  <c r="N48" i="19"/>
  <c r="X48" i="19"/>
  <c r="L48" i="19"/>
  <c r="R48" i="19"/>
  <c r="T48" i="19"/>
  <c r="H48" i="19"/>
  <c r="V89" i="19"/>
  <c r="P89" i="19"/>
  <c r="N89" i="19"/>
  <c r="Z89" i="19"/>
  <c r="R89" i="19"/>
  <c r="T89" i="19"/>
  <c r="X89" i="19"/>
  <c r="L89" i="19"/>
  <c r="J89" i="19"/>
  <c r="H89" i="19"/>
  <c r="T12" i="19"/>
  <c r="L12" i="19"/>
  <c r="J12" i="19"/>
  <c r="P12" i="19"/>
  <c r="H12" i="19"/>
  <c r="N12" i="19"/>
  <c r="Z12" i="19"/>
  <c r="R12" i="19"/>
  <c r="V12" i="19"/>
  <c r="X12" i="19"/>
  <c r="F95" i="19"/>
  <c r="X26" i="19"/>
  <c r="Z26" i="19"/>
  <c r="N26" i="19"/>
  <c r="T26" i="19"/>
  <c r="L26" i="19"/>
  <c r="R26" i="19"/>
  <c r="P26" i="19"/>
  <c r="H26" i="19"/>
  <c r="V26" i="19"/>
  <c r="J26" i="19"/>
  <c r="F25" i="19"/>
  <c r="F63" i="19"/>
  <c r="R10" i="19"/>
  <c r="J10" i="19"/>
  <c r="T10" i="19"/>
  <c r="P10" i="19"/>
  <c r="V10" i="19"/>
  <c r="X10" i="19"/>
  <c r="Z10" i="19"/>
  <c r="L10" i="19"/>
  <c r="N10" i="19"/>
  <c r="H10" i="19"/>
  <c r="F81" i="19"/>
  <c r="P21" i="19"/>
  <c r="H21" i="19"/>
  <c r="X21" i="19"/>
  <c r="J21" i="19"/>
  <c r="T21" i="19"/>
  <c r="R21" i="19"/>
  <c r="V21" i="19"/>
  <c r="Z21" i="19"/>
  <c r="L21" i="19"/>
  <c r="N21" i="19"/>
  <c r="F38" i="19"/>
  <c r="F42" i="19"/>
  <c r="Z62" i="19"/>
  <c r="T62" i="19"/>
  <c r="X62" i="19"/>
  <c r="R62" i="19"/>
  <c r="V62" i="19"/>
  <c r="L62" i="19"/>
  <c r="P62" i="19"/>
  <c r="N62" i="19"/>
  <c r="H62" i="19"/>
  <c r="J62" i="19"/>
  <c r="Z98" i="19"/>
  <c r="N98" i="19"/>
  <c r="T98" i="19"/>
  <c r="L98" i="19"/>
  <c r="J98" i="19"/>
  <c r="H98" i="19"/>
  <c r="R98" i="19"/>
  <c r="X98" i="19"/>
  <c r="V98" i="19"/>
  <c r="P98" i="19"/>
  <c r="Z57" i="19"/>
  <c r="P57" i="19"/>
  <c r="H57" i="19"/>
  <c r="J57" i="19"/>
  <c r="X57" i="19"/>
  <c r="L57" i="19"/>
  <c r="R57" i="19"/>
  <c r="T57" i="19"/>
  <c r="V57" i="19"/>
  <c r="N57" i="19"/>
  <c r="H76" i="19"/>
  <c r="T76" i="19"/>
  <c r="P76" i="19"/>
  <c r="R76" i="19"/>
  <c r="J76" i="19"/>
  <c r="N76" i="19"/>
  <c r="V76" i="19"/>
  <c r="L76" i="19"/>
  <c r="X76" i="19"/>
  <c r="Z76" i="19"/>
  <c r="F22" i="19"/>
  <c r="F105" i="19"/>
  <c r="F89" i="19"/>
  <c r="F31" i="19"/>
  <c r="Z42" i="19"/>
  <c r="H42" i="19"/>
  <c r="P42" i="19"/>
  <c r="L42" i="19"/>
  <c r="T42" i="19"/>
  <c r="R42" i="19"/>
  <c r="X42" i="19"/>
  <c r="J42" i="19"/>
  <c r="N42" i="19"/>
  <c r="V42" i="19"/>
  <c r="Z37" i="19"/>
  <c r="H37" i="19"/>
  <c r="P37" i="19"/>
  <c r="R37" i="19"/>
  <c r="J37" i="19"/>
  <c r="L37" i="19"/>
  <c r="T37" i="19"/>
  <c r="N37" i="19"/>
  <c r="V37" i="19"/>
  <c r="X37" i="19"/>
  <c r="L86" i="19"/>
  <c r="X86" i="19"/>
  <c r="J86" i="19"/>
  <c r="N86" i="19"/>
  <c r="P86" i="19"/>
  <c r="T86" i="19"/>
  <c r="R86" i="19"/>
  <c r="H86" i="19"/>
  <c r="V86" i="19"/>
  <c r="Z86" i="19"/>
  <c r="F47" i="19"/>
  <c r="L38" i="19"/>
  <c r="Z38" i="19"/>
  <c r="H38" i="19"/>
  <c r="P38" i="19"/>
  <c r="T38" i="19"/>
  <c r="N38" i="19"/>
  <c r="V38" i="19"/>
  <c r="R38" i="19"/>
  <c r="J38" i="19"/>
  <c r="X38" i="19"/>
  <c r="F65" i="19"/>
  <c r="V60" i="19"/>
  <c r="Z60" i="19"/>
  <c r="X60" i="19"/>
  <c r="J60" i="19"/>
  <c r="T60" i="19"/>
  <c r="R60" i="19"/>
  <c r="H60" i="19"/>
  <c r="P60" i="19"/>
  <c r="L60" i="19"/>
  <c r="N60" i="19"/>
  <c r="V97" i="19"/>
  <c r="Z97" i="19"/>
  <c r="L97" i="19"/>
  <c r="J97" i="19"/>
  <c r="H97" i="19"/>
  <c r="P97" i="19"/>
  <c r="R97" i="19"/>
  <c r="N97" i="19"/>
  <c r="X97" i="19"/>
  <c r="T97" i="19"/>
  <c r="V94" i="19"/>
  <c r="R94" i="19"/>
  <c r="Z94" i="19"/>
  <c r="H94" i="19"/>
  <c r="N94" i="19"/>
  <c r="T94" i="19"/>
  <c r="J94" i="19"/>
  <c r="L94" i="19"/>
  <c r="X94" i="19"/>
  <c r="P94" i="19"/>
  <c r="F21" i="19"/>
  <c r="N99" i="19"/>
  <c r="R99" i="19"/>
  <c r="P99" i="19"/>
  <c r="Z99" i="19"/>
  <c r="T99" i="19"/>
  <c r="L99" i="19"/>
  <c r="J99" i="19"/>
  <c r="H99" i="19"/>
  <c r="V99" i="19"/>
  <c r="X99" i="19"/>
  <c r="N82" i="19"/>
  <c r="H82" i="19"/>
  <c r="T82" i="19"/>
  <c r="X82" i="19"/>
  <c r="J82" i="19"/>
  <c r="Z82" i="19"/>
  <c r="L82" i="19"/>
  <c r="R82" i="19"/>
  <c r="P82" i="19"/>
  <c r="V82" i="19"/>
  <c r="F66" i="19"/>
  <c r="F98" i="19"/>
  <c r="Z72" i="19"/>
  <c r="J72" i="19"/>
  <c r="T72" i="19"/>
  <c r="H72" i="19"/>
  <c r="N72" i="19"/>
  <c r="X72" i="19"/>
  <c r="L72" i="19"/>
  <c r="P72" i="19"/>
  <c r="V72" i="19"/>
  <c r="R72" i="19"/>
  <c r="T32" i="19"/>
  <c r="P32" i="19"/>
  <c r="L32" i="19"/>
  <c r="R32" i="19"/>
  <c r="V32" i="19"/>
  <c r="Z32" i="19"/>
  <c r="X32" i="19"/>
  <c r="N32" i="19"/>
  <c r="H32" i="19"/>
  <c r="J32" i="19"/>
  <c r="V34" i="19"/>
  <c r="X34" i="19"/>
  <c r="R34" i="19"/>
  <c r="L34" i="19"/>
  <c r="T34" i="19"/>
  <c r="N34" i="19"/>
  <c r="H34" i="19"/>
  <c r="P34" i="19"/>
  <c r="Z34" i="19"/>
  <c r="J34" i="19"/>
  <c r="X46" i="19"/>
  <c r="P46" i="19"/>
  <c r="L46" i="19"/>
  <c r="J46" i="19"/>
  <c r="N46" i="19"/>
  <c r="V46" i="19"/>
  <c r="H46" i="19"/>
  <c r="R46" i="19"/>
  <c r="Z46" i="19"/>
  <c r="T46" i="19"/>
  <c r="X96" i="19"/>
  <c r="V96" i="19"/>
  <c r="R96" i="19"/>
  <c r="P96" i="19"/>
  <c r="H96" i="19"/>
  <c r="N96" i="19"/>
  <c r="L96" i="19"/>
  <c r="T96" i="19"/>
  <c r="J96" i="19"/>
  <c r="Z96" i="19"/>
  <c r="Z29" i="19"/>
  <c r="V29" i="19"/>
  <c r="T29" i="19"/>
  <c r="L29" i="19"/>
  <c r="J29" i="19"/>
  <c r="X29" i="19"/>
  <c r="H29" i="19"/>
  <c r="P29" i="19"/>
  <c r="N29" i="19"/>
  <c r="R29" i="19"/>
  <c r="V83" i="19"/>
  <c r="Z83" i="19"/>
  <c r="H83" i="19"/>
  <c r="J83" i="19"/>
  <c r="L83" i="19"/>
  <c r="T83" i="19"/>
  <c r="X83" i="19"/>
  <c r="P83" i="19"/>
  <c r="R83" i="19"/>
  <c r="N83" i="19"/>
  <c r="F76" i="19"/>
  <c r="F77" i="19"/>
  <c r="F71" i="19"/>
  <c r="P41" i="19"/>
  <c r="H41" i="19"/>
  <c r="J41" i="19"/>
  <c r="Z41" i="19"/>
  <c r="X41" i="19"/>
  <c r="R41" i="19"/>
  <c r="N41" i="19"/>
  <c r="V41" i="19"/>
  <c r="L41" i="19"/>
  <c r="T41" i="19"/>
  <c r="F70" i="19"/>
  <c r="F84" i="19"/>
  <c r="F73" i="19"/>
  <c r="J69" i="19"/>
  <c r="X69" i="19"/>
  <c r="V69" i="19"/>
  <c r="L69" i="19"/>
  <c r="P69" i="19"/>
  <c r="T69" i="19"/>
  <c r="N69" i="19"/>
  <c r="Z69" i="19"/>
  <c r="H69" i="19"/>
  <c r="R69" i="19"/>
  <c r="R16" i="19"/>
  <c r="V16" i="19"/>
  <c r="L16" i="19"/>
  <c r="X16" i="19"/>
  <c r="P16" i="19"/>
  <c r="T16" i="19"/>
  <c r="H16" i="19"/>
  <c r="Z16" i="19"/>
  <c r="N16" i="19"/>
  <c r="J16" i="19"/>
  <c r="F23" i="19"/>
  <c r="N63" i="19"/>
  <c r="Z63" i="19"/>
  <c r="L63" i="19"/>
  <c r="H63" i="19"/>
  <c r="X63" i="19"/>
  <c r="J63" i="19"/>
  <c r="R63" i="19"/>
  <c r="V63" i="19"/>
  <c r="P63" i="19"/>
  <c r="T63" i="19"/>
  <c r="H102" i="19"/>
  <c r="V102" i="19"/>
  <c r="P102" i="19"/>
  <c r="R102" i="19"/>
  <c r="L102" i="19"/>
  <c r="X102" i="19"/>
  <c r="N102" i="19"/>
  <c r="J102" i="19"/>
  <c r="Z102" i="19"/>
  <c r="T102" i="19"/>
  <c r="R19" i="19"/>
  <c r="Z19" i="19"/>
  <c r="H19" i="19"/>
  <c r="L19" i="19"/>
  <c r="T19" i="19"/>
  <c r="P19" i="19"/>
  <c r="X19" i="19"/>
  <c r="J19" i="19"/>
  <c r="V19" i="19"/>
  <c r="N19" i="19"/>
  <c r="L58" i="19"/>
  <c r="V58" i="19"/>
  <c r="N58" i="19"/>
  <c r="R58" i="19"/>
  <c r="J58" i="19"/>
  <c r="P58" i="19"/>
  <c r="Z58" i="19"/>
  <c r="H58" i="19"/>
  <c r="T58" i="19"/>
  <c r="X58" i="19"/>
  <c r="F103" i="19"/>
  <c r="J73" i="19"/>
  <c r="X73" i="19"/>
  <c r="Z73" i="19"/>
  <c r="N73" i="19"/>
  <c r="R73" i="19"/>
  <c r="P73" i="19"/>
  <c r="T73" i="19"/>
  <c r="H73" i="19"/>
  <c r="V73" i="19"/>
  <c r="L73" i="19"/>
  <c r="F87" i="19"/>
  <c r="R59" i="19"/>
  <c r="T59" i="19"/>
  <c r="H59" i="19"/>
  <c r="J59" i="19"/>
  <c r="P59" i="19"/>
  <c r="Z59" i="19"/>
  <c r="L59" i="19"/>
  <c r="N59" i="19"/>
  <c r="X59" i="19"/>
  <c r="V59" i="19"/>
  <c r="P79" i="19"/>
  <c r="T79" i="19"/>
  <c r="R79" i="19"/>
  <c r="L79" i="19"/>
  <c r="H79" i="19"/>
  <c r="J79" i="19"/>
  <c r="N79" i="19"/>
  <c r="Z79" i="19"/>
  <c r="X79" i="19"/>
  <c r="V79" i="19"/>
  <c r="F56" i="19"/>
  <c r="J40" i="19"/>
  <c r="N40" i="19"/>
  <c r="X40" i="19"/>
  <c r="P40" i="19"/>
  <c r="V40" i="19"/>
  <c r="T40" i="19"/>
  <c r="L40" i="19"/>
  <c r="H40" i="19"/>
  <c r="Z40" i="19"/>
  <c r="R40" i="19"/>
  <c r="N90" i="19"/>
  <c r="L90" i="19"/>
  <c r="T90" i="19"/>
  <c r="J90" i="19"/>
  <c r="X90" i="19"/>
  <c r="R90" i="19"/>
  <c r="V90" i="19"/>
  <c r="P90" i="19"/>
  <c r="H90" i="19"/>
  <c r="Z90" i="19"/>
  <c r="F68" i="19"/>
  <c r="N64" i="19"/>
  <c r="J64" i="19"/>
  <c r="X64" i="19"/>
  <c r="H64" i="19"/>
  <c r="Z64" i="19"/>
  <c r="L64" i="19"/>
  <c r="P64" i="19"/>
  <c r="V64" i="19"/>
  <c r="R64" i="19"/>
  <c r="T64" i="19"/>
  <c r="F35" i="19"/>
  <c r="N30" i="19"/>
  <c r="V30" i="19"/>
  <c r="P30" i="19"/>
  <c r="J30" i="19"/>
  <c r="T30" i="19"/>
  <c r="L30" i="19"/>
  <c r="R30" i="19"/>
  <c r="X30" i="19"/>
  <c r="Z30" i="19"/>
  <c r="H30" i="19"/>
  <c r="J71" i="19"/>
  <c r="L71" i="19"/>
  <c r="X71" i="19"/>
  <c r="N71" i="19"/>
  <c r="P71" i="19"/>
  <c r="H71" i="19"/>
  <c r="R71" i="19"/>
  <c r="V71" i="19"/>
  <c r="T71" i="19"/>
  <c r="Z71" i="19"/>
  <c r="L78" i="19"/>
  <c r="P78" i="19"/>
  <c r="X78" i="19"/>
  <c r="R78" i="19"/>
  <c r="H78" i="19"/>
  <c r="Z78" i="19"/>
  <c r="J78" i="19"/>
  <c r="V78" i="19"/>
  <c r="T78" i="19"/>
  <c r="N78" i="19"/>
  <c r="H56" i="19"/>
  <c r="V56" i="19"/>
  <c r="N56" i="19"/>
  <c r="Z56" i="19"/>
  <c r="P56" i="19"/>
  <c r="T56" i="19"/>
  <c r="J56" i="19"/>
  <c r="R56" i="19"/>
  <c r="L56" i="19"/>
  <c r="X56" i="19"/>
  <c r="Z22" i="19"/>
  <c r="R22" i="19"/>
  <c r="H22" i="19"/>
  <c r="X22" i="19"/>
  <c r="T22" i="19"/>
  <c r="L22" i="19"/>
  <c r="J22" i="19"/>
  <c r="N22" i="19"/>
  <c r="P22" i="19"/>
  <c r="V22" i="19"/>
  <c r="Z67" i="19"/>
  <c r="N67" i="19"/>
  <c r="J67" i="19"/>
  <c r="H67" i="19"/>
  <c r="X67" i="19"/>
  <c r="T67" i="19"/>
  <c r="R67" i="19"/>
  <c r="L67" i="19"/>
  <c r="P67" i="19"/>
  <c r="V67" i="19"/>
  <c r="F15" i="19"/>
  <c r="Z13" i="19"/>
  <c r="V13" i="19"/>
  <c r="R13" i="19"/>
  <c r="L13" i="19"/>
  <c r="P13" i="19"/>
  <c r="X13" i="19"/>
  <c r="T13" i="19"/>
  <c r="H13" i="19"/>
  <c r="J13" i="19"/>
  <c r="N13" i="19"/>
  <c r="F74" i="19"/>
  <c r="F101" i="19"/>
  <c r="F64" i="19"/>
  <c r="F104" i="19"/>
  <c r="H18" i="19"/>
  <c r="X18" i="19"/>
  <c r="N18" i="19"/>
  <c r="R18" i="19"/>
  <c r="T18" i="19"/>
  <c r="L18" i="19"/>
  <c r="J18" i="19"/>
  <c r="Z18" i="19"/>
  <c r="P18" i="19"/>
  <c r="V18" i="19"/>
  <c r="J49" i="19"/>
  <c r="N49" i="19"/>
  <c r="L49" i="19"/>
  <c r="V49" i="19"/>
  <c r="X49" i="19"/>
  <c r="R49" i="19"/>
  <c r="Z49" i="19"/>
  <c r="H49" i="19"/>
  <c r="T49" i="19"/>
  <c r="P49" i="19"/>
  <c r="F37" i="19"/>
  <c r="R9" i="19"/>
  <c r="Z9" i="19"/>
  <c r="T9" i="19"/>
  <c r="V9" i="19"/>
  <c r="H9" i="19"/>
  <c r="J9" i="19"/>
  <c r="P9" i="19"/>
  <c r="X9" i="19"/>
  <c r="N9" i="19"/>
  <c r="L9" i="19"/>
  <c r="F20" i="19"/>
  <c r="F79" i="19"/>
  <c r="F54" i="19"/>
  <c r="X66" i="19"/>
  <c r="T66" i="19"/>
  <c r="N66" i="19"/>
  <c r="H66" i="19"/>
  <c r="J66" i="19"/>
  <c r="Z66" i="19"/>
  <c r="V66" i="19"/>
  <c r="P66" i="19"/>
  <c r="L66" i="19"/>
  <c r="R66" i="19"/>
  <c r="F96" i="19"/>
  <c r="F99" i="19"/>
  <c r="F33" i="19"/>
  <c r="F100" i="19"/>
  <c r="H84" i="19"/>
  <c r="X84" i="19"/>
  <c r="V84" i="19"/>
  <c r="T84" i="19"/>
  <c r="J84" i="19"/>
  <c r="L84" i="19"/>
  <c r="Z84" i="19"/>
  <c r="N84" i="19"/>
  <c r="P84" i="19"/>
  <c r="R84" i="19"/>
  <c r="F88" i="19"/>
  <c r="L65" i="19"/>
  <c r="T65" i="19"/>
  <c r="R65" i="19"/>
  <c r="H65" i="19"/>
  <c r="J65" i="19"/>
  <c r="P65" i="19"/>
  <c r="V65" i="19"/>
  <c r="Z65" i="19"/>
  <c r="N65" i="19"/>
  <c r="X65" i="19"/>
  <c r="H17" i="19"/>
  <c r="L17" i="19"/>
  <c r="Z17" i="19"/>
  <c r="N17" i="19"/>
  <c r="V17" i="19"/>
  <c r="X17" i="19"/>
  <c r="R17" i="19"/>
  <c r="T17" i="19"/>
  <c r="J17" i="19"/>
  <c r="P17" i="19"/>
  <c r="F102" i="19"/>
  <c r="F86" i="19"/>
  <c r="F60" i="19"/>
  <c r="F10" i="19"/>
  <c r="F92" i="19"/>
  <c r="F43" i="19"/>
  <c r="F55" i="19"/>
  <c r="F58" i="19"/>
  <c r="V36" i="19"/>
  <c r="P36" i="19"/>
  <c r="T36" i="19"/>
  <c r="L36" i="19"/>
  <c r="Z36" i="19"/>
  <c r="R36" i="19"/>
  <c r="X36" i="19"/>
  <c r="J36" i="19"/>
  <c r="N36" i="19"/>
  <c r="H36" i="19"/>
  <c r="Z95" i="19"/>
  <c r="T95" i="19"/>
  <c r="N95" i="19"/>
  <c r="V95" i="19"/>
  <c r="H95" i="19"/>
  <c r="X95" i="19"/>
  <c r="L95" i="19"/>
  <c r="R95" i="19"/>
  <c r="P95" i="19"/>
  <c r="J95" i="19"/>
  <c r="V81" i="19"/>
  <c r="X81" i="19"/>
  <c r="J81" i="19"/>
  <c r="H81" i="19"/>
  <c r="P81" i="19"/>
  <c r="N81" i="19"/>
  <c r="R81" i="19"/>
  <c r="Z81" i="19"/>
  <c r="L81" i="19"/>
  <c r="T81" i="19"/>
  <c r="F16" i="19"/>
  <c r="F27" i="19"/>
  <c r="R91" i="19"/>
  <c r="T91" i="19"/>
  <c r="N91" i="19"/>
  <c r="X91" i="19"/>
  <c r="J91" i="19"/>
  <c r="V91" i="19"/>
  <c r="P91" i="19"/>
  <c r="H91" i="19"/>
  <c r="Z91" i="19"/>
  <c r="L91" i="19"/>
  <c r="P68" i="19"/>
  <c r="Z68" i="19"/>
  <c r="J68" i="19"/>
  <c r="L68" i="19"/>
  <c r="X68" i="19"/>
  <c r="N68" i="19"/>
  <c r="H68" i="19"/>
  <c r="V68" i="19"/>
  <c r="T68" i="19"/>
  <c r="R68" i="19"/>
  <c r="J35" i="19"/>
  <c r="R35" i="19"/>
  <c r="Z35" i="19"/>
  <c r="H35" i="19"/>
  <c r="X35" i="19"/>
  <c r="N35" i="19"/>
  <c r="V35" i="19"/>
  <c r="T35" i="19"/>
  <c r="L35" i="19"/>
  <c r="P35" i="19"/>
  <c r="F11" i="19"/>
  <c r="V87" i="19"/>
  <c r="Z87" i="19"/>
  <c r="L87" i="19"/>
  <c r="X87" i="19"/>
  <c r="N87" i="19"/>
  <c r="R87" i="19"/>
  <c r="T87" i="19"/>
  <c r="P87" i="19"/>
  <c r="J87" i="19"/>
  <c r="H87" i="19"/>
  <c r="N80" i="19"/>
  <c r="X80" i="19"/>
  <c r="H80" i="19"/>
  <c r="R80" i="19"/>
  <c r="P80" i="19"/>
  <c r="L80" i="19"/>
  <c r="J80" i="19"/>
  <c r="V80" i="19"/>
  <c r="T80" i="19"/>
  <c r="Z80" i="19"/>
  <c r="X92" i="19"/>
  <c r="T92" i="19"/>
  <c r="V92" i="19"/>
  <c r="H92" i="19"/>
  <c r="Z92" i="19"/>
  <c r="R92" i="19"/>
  <c r="L92" i="19"/>
  <c r="N92" i="19"/>
  <c r="J92" i="19"/>
  <c r="P92" i="19"/>
  <c r="F82" i="19"/>
  <c r="F50" i="19"/>
  <c r="F28" i="19"/>
  <c r="P23" i="19"/>
  <c r="T23" i="19"/>
  <c r="N23" i="19"/>
  <c r="R23" i="19"/>
  <c r="V23" i="19"/>
  <c r="H23" i="19"/>
  <c r="Z23" i="19"/>
  <c r="J23" i="19"/>
  <c r="L23" i="19"/>
  <c r="X23" i="19"/>
  <c r="F44" i="19"/>
  <c r="F32" i="19"/>
  <c r="R101" i="19"/>
  <c r="V101" i="19"/>
  <c r="H101" i="19"/>
  <c r="L101" i="19"/>
  <c r="Z101" i="19"/>
  <c r="T101" i="19"/>
  <c r="N101" i="19"/>
  <c r="X101" i="19"/>
  <c r="J101" i="19"/>
  <c r="P101" i="19"/>
  <c r="F40" i="19"/>
  <c r="L54" i="19"/>
  <c r="X54" i="19"/>
  <c r="V54" i="19"/>
  <c r="R54" i="19"/>
  <c r="J54" i="19"/>
  <c r="P54" i="19"/>
  <c r="N54" i="19"/>
  <c r="T54" i="19"/>
  <c r="Z54" i="19"/>
  <c r="H54" i="19"/>
  <c r="F75" i="19"/>
  <c r="X15" i="19"/>
  <c r="P15" i="19"/>
  <c r="V15" i="19"/>
  <c r="Z15" i="19"/>
  <c r="H15" i="19"/>
  <c r="R15" i="19"/>
  <c r="J15" i="19"/>
  <c r="N15" i="19"/>
  <c r="L15" i="19"/>
  <c r="T15" i="19"/>
  <c r="R8" i="19"/>
  <c r="X8" i="19"/>
  <c r="H8" i="19"/>
  <c r="L8" i="19"/>
  <c r="V8" i="19"/>
  <c r="Z8" i="19"/>
  <c r="P8" i="19"/>
  <c r="J8" i="19"/>
  <c r="N8" i="19"/>
  <c r="T8" i="19"/>
  <c r="F12" i="19"/>
  <c r="P93" i="19"/>
  <c r="J93" i="19"/>
  <c r="N93" i="19"/>
  <c r="T93" i="19"/>
  <c r="V93" i="19"/>
  <c r="L93" i="19"/>
  <c r="X93" i="19"/>
  <c r="Z93" i="19"/>
  <c r="H93" i="19"/>
  <c r="R93" i="19"/>
  <c r="F13" i="19"/>
  <c r="L52" i="19"/>
  <c r="Z52" i="19"/>
  <c r="T52" i="19"/>
  <c r="N52" i="19"/>
  <c r="X52" i="19"/>
  <c r="P52" i="19"/>
  <c r="R52" i="19"/>
  <c r="V52" i="19"/>
  <c r="J52" i="19"/>
  <c r="H52" i="19"/>
  <c r="V53" i="19"/>
  <c r="R53" i="19"/>
  <c r="T53" i="19"/>
  <c r="P53" i="19"/>
  <c r="Z53" i="19"/>
  <c r="X53" i="19"/>
  <c r="N53" i="19"/>
  <c r="J53" i="19"/>
  <c r="L53" i="19"/>
  <c r="H53" i="19"/>
  <c r="X50" i="19"/>
  <c r="P50" i="19"/>
  <c r="R50" i="19"/>
  <c r="V50" i="19"/>
  <c r="J50" i="19"/>
  <c r="H50" i="19"/>
  <c r="N50" i="19"/>
  <c r="L50" i="19"/>
  <c r="Z50" i="19"/>
  <c r="T50" i="19"/>
  <c r="F39" i="19"/>
  <c r="F26" i="19"/>
  <c r="N77" i="19"/>
  <c r="V77" i="19"/>
  <c r="Z77" i="19"/>
  <c r="J77" i="19"/>
  <c r="R77" i="19"/>
  <c r="P77" i="19"/>
  <c r="L77" i="19"/>
  <c r="H77" i="19"/>
  <c r="X77" i="19"/>
  <c r="T77" i="19"/>
  <c r="N88" i="19"/>
  <c r="J88" i="19"/>
  <c r="P88" i="19"/>
  <c r="Z88" i="19"/>
  <c r="R88" i="19"/>
  <c r="X88" i="19"/>
  <c r="T88" i="19"/>
  <c r="L88" i="19"/>
  <c r="V88" i="19"/>
  <c r="H88" i="19"/>
  <c r="F59" i="19"/>
  <c r="BK68" i="15" l="1"/>
  <c r="BA57" i="13"/>
  <c r="BE139" i="5"/>
  <c r="BO147" i="5"/>
  <c r="AF118" i="15"/>
  <c r="BB153" i="14"/>
  <c r="BJ105" i="5"/>
  <c r="AD108" i="15"/>
  <c r="BJ122" i="12"/>
  <c r="BJ139" i="12"/>
  <c r="AR151" i="10"/>
  <c r="AT71" i="5"/>
  <c r="BK137" i="15"/>
  <c r="BO130" i="5"/>
  <c r="AX80" i="15"/>
  <c r="AF79" i="12"/>
  <c r="AM154" i="13"/>
  <c r="AE84" i="12"/>
  <c r="AV147" i="15"/>
  <c r="AU101" i="10"/>
  <c r="AL89" i="5"/>
  <c r="BN66" i="15"/>
  <c r="BB81" i="12"/>
  <c r="BO92" i="10"/>
  <c r="BK144" i="13"/>
  <c r="BH126" i="13"/>
  <c r="AW87" i="15"/>
  <c r="AP120" i="12"/>
  <c r="AQ130" i="10"/>
  <c r="BK99" i="15"/>
  <c r="BC131" i="14"/>
  <c r="AC152" i="13"/>
  <c r="BC77" i="12"/>
  <c r="AM55" i="14"/>
  <c r="BG74" i="15"/>
  <c r="AJ60" i="15"/>
  <c r="BN70" i="10"/>
  <c r="BF98" i="10"/>
  <c r="AF153" i="12"/>
  <c r="BQ142" i="13"/>
  <c r="AI105" i="14"/>
  <c r="AM121" i="15"/>
  <c r="AU124" i="10"/>
  <c r="AY88" i="5"/>
  <c r="AO119" i="14"/>
  <c r="BM81" i="15"/>
  <c r="BJ93" i="14"/>
  <c r="BS56" i="10"/>
  <c r="BH126" i="14"/>
  <c r="AW59" i="12"/>
  <c r="AY113" i="13"/>
  <c r="AP153" i="12"/>
  <c r="AJ107" i="13"/>
  <c r="BK125" i="15"/>
  <c r="BI78" i="13"/>
  <c r="AB83" i="15"/>
  <c r="AI56" i="13"/>
  <c r="BC76" i="13"/>
  <c r="BG87" i="5"/>
  <c r="BK132" i="12"/>
  <c r="AR127" i="13"/>
  <c r="AS68" i="13"/>
  <c r="AZ65" i="10"/>
  <c r="AD97" i="10"/>
  <c r="AH111" i="14"/>
  <c r="BO121" i="15"/>
  <c r="AG93" i="10"/>
  <c r="BG135" i="13"/>
  <c r="AX100" i="14"/>
  <c r="AU116" i="14"/>
  <c r="BS127" i="12"/>
  <c r="AG108" i="15"/>
  <c r="BV76" i="14"/>
  <c r="AI80" i="15"/>
  <c r="AJ144" i="13"/>
  <c r="BE68" i="12"/>
  <c r="AO106" i="15"/>
  <c r="AI119" i="15"/>
  <c r="BK58" i="14"/>
  <c r="AV111" i="5"/>
  <c r="AG99" i="15"/>
  <c r="AF140" i="13"/>
  <c r="BL72" i="15"/>
  <c r="AN60" i="14"/>
  <c r="BH131" i="14"/>
  <c r="BI56" i="13"/>
  <c r="BE87" i="14"/>
  <c r="BB122" i="15"/>
  <c r="AK113" i="12"/>
  <c r="BS85" i="10"/>
  <c r="BD121" i="15"/>
  <c r="BN102" i="13"/>
  <c r="AX121" i="10"/>
  <c r="AT115" i="13"/>
  <c r="AU153" i="14"/>
  <c r="AJ142" i="14"/>
  <c r="BM78" i="12"/>
  <c r="AI135" i="15"/>
  <c r="AP114" i="15"/>
  <c r="AL137" i="5"/>
  <c r="BE142" i="13"/>
  <c r="AG131" i="10"/>
  <c r="BH58" i="12"/>
  <c r="BE77" i="10"/>
  <c r="BK124" i="5"/>
  <c r="AO146" i="14"/>
  <c r="AD65" i="10"/>
  <c r="BF112" i="13"/>
  <c r="AV146" i="14"/>
  <c r="BO138" i="13"/>
  <c r="AI113" i="12"/>
  <c r="BT111" i="13"/>
  <c r="BP77" i="12"/>
  <c r="AZ145" i="13"/>
  <c r="AJ81" i="13"/>
  <c r="BB127" i="5"/>
  <c r="AV85" i="15"/>
  <c r="BL122" i="12"/>
  <c r="AZ119" i="13"/>
  <c r="AM112" i="15"/>
  <c r="AE81" i="15"/>
  <c r="AB127" i="5"/>
  <c r="BK151" i="14"/>
  <c r="BT150" i="15"/>
  <c r="AW132" i="15"/>
  <c r="BA59" i="10"/>
  <c r="BE66" i="13"/>
  <c r="AC111" i="10"/>
  <c r="BJ153" i="15"/>
  <c r="BG75" i="10"/>
  <c r="AD121" i="15"/>
  <c r="BO103" i="12"/>
  <c r="AK140" i="12"/>
  <c r="AV84" i="15"/>
  <c r="AZ119" i="5"/>
  <c r="BF105" i="12"/>
  <c r="AO115" i="5"/>
  <c r="BL124" i="13"/>
  <c r="BC95" i="14"/>
  <c r="AW139" i="14"/>
  <c r="BK61" i="15"/>
  <c r="BO103" i="13"/>
  <c r="AL140" i="12"/>
  <c r="BD68" i="13"/>
  <c r="AP75" i="10"/>
  <c r="AI73" i="14"/>
  <c r="AJ78" i="5"/>
  <c r="AH103" i="14"/>
  <c r="BO61" i="12"/>
  <c r="AG116" i="14"/>
  <c r="AB101" i="14"/>
  <c r="AI81" i="12"/>
  <c r="BO150" i="5"/>
  <c r="AZ81" i="12"/>
  <c r="BL59" i="5"/>
  <c r="BP130" i="14"/>
  <c r="BA95" i="13"/>
  <c r="AX149" i="13"/>
  <c r="BR95" i="10"/>
  <c r="AC130" i="15"/>
  <c r="BI92" i="14"/>
  <c r="AV120" i="14"/>
  <c r="AM122" i="10"/>
  <c r="BH65" i="15"/>
  <c r="BG122" i="13"/>
  <c r="AE86" i="14"/>
  <c r="BU93" i="5"/>
  <c r="AQ134" i="15"/>
  <c r="BR78" i="5"/>
  <c r="BT141" i="15"/>
  <c r="BR137" i="5"/>
  <c r="BQ135" i="14"/>
  <c r="BS144" i="5"/>
  <c r="BG100" i="12"/>
  <c r="BI92" i="5"/>
  <c r="BB85" i="14"/>
  <c r="BA114" i="13"/>
  <c r="AF102" i="14"/>
  <c r="BR114" i="5"/>
  <c r="AC131" i="15"/>
  <c r="BR131" i="13"/>
  <c r="AM89" i="5"/>
  <c r="AE123" i="5"/>
  <c r="AY56" i="15"/>
  <c r="AS94" i="14"/>
  <c r="AD92" i="12"/>
  <c r="AL98" i="13"/>
  <c r="AC136" i="15"/>
  <c r="AV134" i="10"/>
  <c r="AV70" i="14"/>
  <c r="BQ108" i="14"/>
  <c r="AJ95" i="13"/>
  <c r="AM130" i="10"/>
  <c r="AV90" i="13"/>
  <c r="AW137" i="13"/>
  <c r="BG127" i="14"/>
  <c r="AI134" i="15"/>
  <c r="AS130" i="10"/>
  <c r="AC83" i="14"/>
  <c r="BR109" i="15"/>
  <c r="BI71" i="14"/>
  <c r="AN120" i="12"/>
  <c r="BD109" i="10"/>
  <c r="BK96" i="5"/>
  <c r="AL125" i="15"/>
  <c r="AT123" i="14"/>
  <c r="BE107" i="14"/>
  <c r="AY120" i="10"/>
  <c r="BR111" i="12"/>
  <c r="AD112" i="5"/>
  <c r="BB91" i="12"/>
  <c r="BO150" i="14"/>
  <c r="BN69" i="13"/>
  <c r="BJ151" i="13"/>
  <c r="AJ56" i="5"/>
  <c r="AQ91" i="15"/>
  <c r="AQ83" i="12"/>
  <c r="AX69" i="10"/>
  <c r="AE62" i="10"/>
  <c r="BO117" i="10"/>
  <c r="BJ126" i="13"/>
  <c r="AC131" i="14"/>
  <c r="AF71" i="12"/>
  <c r="AJ118" i="5"/>
  <c r="AJ141" i="10"/>
  <c r="BD100" i="15"/>
  <c r="AY74" i="15"/>
  <c r="BD74" i="14"/>
  <c r="BH105" i="13"/>
  <c r="AN148" i="14"/>
  <c r="BK115" i="15"/>
  <c r="AE95" i="12"/>
  <c r="BH125" i="15"/>
  <c r="BP137" i="14"/>
  <c r="AZ151" i="14"/>
  <c r="AY92" i="12"/>
  <c r="BL114" i="12"/>
  <c r="BJ140" i="10"/>
  <c r="AC104" i="10"/>
  <c r="BH66" i="5"/>
  <c r="AS113" i="15"/>
  <c r="BS151" i="5"/>
  <c r="AB127" i="15"/>
  <c r="AK154" i="14"/>
  <c r="AM148" i="13"/>
  <c r="BO134" i="14"/>
  <c r="BK86" i="10"/>
  <c r="BM101" i="14"/>
  <c r="BN140" i="12"/>
  <c r="BD150" i="13"/>
  <c r="BG105" i="10"/>
  <c r="BB130" i="5"/>
  <c r="AR128" i="14"/>
  <c r="BA98" i="14"/>
  <c r="AP100" i="15"/>
  <c r="AJ97" i="10"/>
  <c r="BT141" i="10"/>
  <c r="BR152" i="15"/>
  <c r="AI142" i="14"/>
  <c r="BK123" i="5"/>
  <c r="BK94" i="5"/>
  <c r="AG113" i="12"/>
  <c r="AI105" i="12"/>
  <c r="AL90" i="13"/>
  <c r="BD154" i="12"/>
  <c r="AK79" i="13"/>
  <c r="BS61" i="15"/>
  <c r="AN55" i="13"/>
  <c r="AK67" i="15"/>
  <c r="AN65" i="15"/>
  <c r="AF56" i="15"/>
  <c r="BA123" i="15"/>
  <c r="BV121" i="5"/>
  <c r="AH139" i="10"/>
  <c r="AD132" i="5"/>
  <c r="BL154" i="15"/>
  <c r="BI107" i="5"/>
  <c r="AO84" i="14"/>
  <c r="BN63" i="14"/>
  <c r="BF70" i="13"/>
  <c r="BC85" i="13"/>
  <c r="AB109" i="14"/>
  <c r="AR100" i="10"/>
  <c r="BT75" i="10"/>
  <c r="AC89" i="13"/>
  <c r="AD60" i="13"/>
  <c r="AT112" i="13"/>
  <c r="AY137" i="15"/>
  <c r="AK92" i="10"/>
  <c r="BT147" i="15"/>
  <c r="AW86" i="15"/>
  <c r="BV68" i="15"/>
  <c r="BO122" i="15"/>
  <c r="AJ61" i="12"/>
  <c r="AV82" i="14"/>
  <c r="BN127" i="13"/>
  <c r="AM110" i="5"/>
  <c r="BH120" i="14"/>
  <c r="BA113" i="10"/>
  <c r="BA59" i="14"/>
  <c r="BR104" i="12"/>
  <c r="AI140" i="15"/>
  <c r="BJ123" i="15"/>
  <c r="BO109" i="15"/>
  <c r="AS83" i="14"/>
  <c r="BK83" i="10"/>
  <c r="AH65" i="5"/>
  <c r="BR144" i="13"/>
  <c r="AO99" i="13"/>
  <c r="AF122" i="14"/>
  <c r="BU63" i="10"/>
  <c r="AB93" i="10"/>
  <c r="AL108" i="5"/>
  <c r="AX118" i="5"/>
  <c r="BC75" i="13"/>
  <c r="BT95" i="10"/>
  <c r="BH144" i="14"/>
  <c r="BK93" i="14"/>
  <c r="AK76" i="10"/>
  <c r="BQ62" i="13"/>
  <c r="AE119" i="13"/>
  <c r="BA139" i="14"/>
  <c r="AG102" i="5"/>
  <c r="AH91" i="15"/>
  <c r="AD142" i="12"/>
  <c r="BP149" i="14"/>
  <c r="BS144" i="14"/>
  <c r="AS137" i="5"/>
  <c r="AW68" i="10"/>
  <c r="BR76" i="13"/>
  <c r="AU98" i="12"/>
  <c r="AK117" i="5"/>
  <c r="BU61" i="10"/>
  <c r="BN154" i="10"/>
  <c r="BF64" i="10"/>
  <c r="AG113" i="13"/>
  <c r="AQ107" i="14"/>
  <c r="BK138" i="5"/>
  <c r="AW126" i="15"/>
  <c r="BE119" i="14"/>
  <c r="AP152" i="12"/>
  <c r="BG136" i="10"/>
  <c r="AX130" i="14"/>
  <c r="BU152" i="14"/>
  <c r="BT117" i="12"/>
  <c r="BI79" i="12"/>
  <c r="BE70" i="15"/>
  <c r="AX105" i="15"/>
  <c r="AL86" i="15"/>
  <c r="AE126" i="15"/>
  <c r="AF101" i="15"/>
  <c r="BK92" i="12"/>
  <c r="AY114" i="12"/>
  <c r="BN133" i="12"/>
  <c r="AO122" i="15"/>
  <c r="BN74" i="14"/>
  <c r="AW94" i="13"/>
  <c r="BP62" i="12"/>
  <c r="BU153" i="13"/>
  <c r="BL81" i="14"/>
  <c r="BI102" i="15"/>
  <c r="AI83" i="5"/>
  <c r="BD111" i="10"/>
  <c r="BG82" i="13"/>
  <c r="BD67" i="10"/>
  <c r="AN61" i="15"/>
  <c r="AK66" i="13"/>
  <c r="BK108" i="14"/>
  <c r="AD67" i="12"/>
  <c r="BU78" i="13"/>
  <c r="AL120" i="10"/>
  <c r="AZ92" i="14"/>
  <c r="BG151" i="14"/>
  <c r="AF82" i="15"/>
  <c r="AG96" i="14"/>
  <c r="BA151" i="5"/>
  <c r="AS103" i="13"/>
  <c r="BO139" i="5"/>
  <c r="AT57" i="5"/>
  <c r="BL136" i="15"/>
  <c r="AE66" i="10"/>
  <c r="AF148" i="12"/>
  <c r="AL83" i="10"/>
  <c r="BL104" i="13"/>
  <c r="AR75" i="10"/>
  <c r="AE138" i="14"/>
  <c r="BT61" i="14"/>
  <c r="BL130" i="13"/>
  <c r="AS97" i="12"/>
  <c r="BD153" i="14"/>
  <c r="AG149" i="14"/>
  <c r="AC61" i="13"/>
  <c r="AM61" i="10"/>
  <c r="BS137" i="10"/>
  <c r="AH146" i="14"/>
  <c r="AT86" i="13"/>
  <c r="AC119" i="5"/>
  <c r="AB144" i="12"/>
  <c r="BG133" i="15"/>
  <c r="BC121" i="15"/>
  <c r="BK63" i="5"/>
  <c r="AJ91" i="10"/>
  <c r="AX134" i="10"/>
  <c r="BI128" i="5"/>
  <c r="BU119" i="14"/>
  <c r="BE91" i="13"/>
  <c r="AZ110" i="13"/>
  <c r="BR90" i="15"/>
  <c r="AX59" i="12"/>
  <c r="AP116" i="5"/>
  <c r="AT100" i="12"/>
  <c r="BS83" i="15"/>
  <c r="AL109" i="15"/>
  <c r="BN83" i="10"/>
  <c r="AN86" i="5"/>
  <c r="AD121" i="13"/>
  <c r="BS153" i="10"/>
  <c r="AH76" i="13"/>
  <c r="AQ130" i="12"/>
  <c r="AS149" i="10"/>
  <c r="BD129" i="14"/>
  <c r="AV55" i="10"/>
  <c r="BF148" i="15"/>
  <c r="BD102" i="14"/>
  <c r="BG69" i="12"/>
  <c r="AI113" i="5"/>
  <c r="BL126" i="5"/>
  <c r="AS66" i="15"/>
  <c r="BQ76" i="15"/>
  <c r="BF103" i="12"/>
  <c r="AN77" i="15"/>
  <c r="AI142" i="13"/>
  <c r="BH113" i="12"/>
  <c r="AR67" i="15"/>
  <c r="BC79" i="5"/>
  <c r="AB106" i="14"/>
  <c r="BK106" i="12"/>
  <c r="AJ59" i="10"/>
  <c r="AJ139" i="5"/>
  <c r="BA107" i="5"/>
  <c r="AN60" i="15"/>
  <c r="AL138" i="10"/>
  <c r="BP68" i="13"/>
  <c r="AK55" i="15"/>
  <c r="BJ75" i="13"/>
  <c r="BE130" i="15"/>
  <c r="AR128" i="13"/>
  <c r="AK150" i="12"/>
  <c r="AJ99" i="10"/>
  <c r="BA69" i="10"/>
  <c r="BR142" i="14"/>
  <c r="AD125" i="13"/>
  <c r="AI63" i="13"/>
  <c r="AP111" i="10"/>
  <c r="BH80" i="13"/>
  <c r="BO73" i="15"/>
  <c r="AY145" i="13"/>
  <c r="AP107" i="5"/>
  <c r="AB69" i="14"/>
  <c r="BO119" i="5"/>
  <c r="AD73" i="13"/>
  <c r="BU141" i="5"/>
  <c r="BH99" i="12"/>
  <c r="AN109" i="10"/>
  <c r="BT101" i="12"/>
  <c r="BD97" i="13"/>
  <c r="AL119" i="12"/>
  <c r="AS124" i="15"/>
  <c r="AZ130" i="10"/>
  <c r="AF96" i="12"/>
  <c r="BM67" i="10"/>
  <c r="BM145" i="15"/>
  <c r="AE99" i="14"/>
  <c r="BD136" i="5"/>
  <c r="AP85" i="13"/>
  <c r="AM154" i="15"/>
  <c r="BD107" i="13"/>
  <c r="AK135" i="15"/>
  <c r="BB69" i="13"/>
  <c r="AI102" i="12"/>
  <c r="BO135" i="12"/>
  <c r="BV151" i="5"/>
  <c r="BF112" i="5"/>
  <c r="BB136" i="12"/>
  <c r="AM124" i="13"/>
  <c r="AN144" i="13"/>
  <c r="AT124" i="5"/>
  <c r="AF116" i="15"/>
  <c r="BC144" i="10"/>
  <c r="BC126" i="14"/>
  <c r="BU86" i="12"/>
  <c r="BQ133" i="10"/>
  <c r="BO90" i="14"/>
  <c r="AS80" i="10"/>
  <c r="BL148" i="13"/>
  <c r="AP148" i="14"/>
  <c r="AI120" i="10"/>
  <c r="AU67" i="5"/>
  <c r="AU112" i="10"/>
  <c r="BB93" i="10"/>
  <c r="BR66" i="5"/>
  <c r="BV113" i="13"/>
  <c r="AI147" i="12"/>
  <c r="AV108" i="12"/>
  <c r="AZ144" i="12"/>
  <c r="AR140" i="15"/>
  <c r="BI70" i="14"/>
  <c r="BN105" i="14"/>
  <c r="AT108" i="12"/>
  <c r="AR154" i="14"/>
  <c r="AD76" i="13"/>
  <c r="AS130" i="15"/>
  <c r="BJ142" i="13"/>
  <c r="BM104" i="13"/>
  <c r="BV73" i="14"/>
  <c r="BC136" i="15"/>
  <c r="AR69" i="10"/>
  <c r="AP77" i="15"/>
  <c r="BB68" i="5"/>
  <c r="AN101" i="14"/>
  <c r="AQ123" i="15"/>
  <c r="BV62" i="14"/>
  <c r="AC59" i="14"/>
  <c r="AO142" i="12"/>
  <c r="BG140" i="10"/>
  <c r="AU80" i="13"/>
  <c r="BI62" i="15"/>
  <c r="AI60" i="14"/>
  <c r="BU115" i="13"/>
  <c r="AJ90" i="5"/>
  <c r="AJ103" i="12"/>
  <c r="AV106" i="13"/>
  <c r="BA152" i="15"/>
  <c r="AZ148" i="5"/>
  <c r="BS143" i="15"/>
  <c r="BT131" i="13"/>
  <c r="BL88" i="12"/>
  <c r="BS128" i="5"/>
  <c r="BT72" i="10"/>
  <c r="AO137" i="5"/>
  <c r="AS60" i="5"/>
  <c r="AD76" i="12"/>
  <c r="AX113" i="13"/>
  <c r="AF72" i="5"/>
  <c r="BR78" i="12"/>
  <c r="AO81" i="10"/>
  <c r="BB59" i="10"/>
  <c r="BH121" i="10"/>
  <c r="BL62" i="10"/>
  <c r="AK113" i="15"/>
  <c r="AJ65" i="5"/>
  <c r="BK153" i="5"/>
  <c r="BL122" i="10"/>
  <c r="BM61" i="15"/>
  <c r="AH127" i="5"/>
  <c r="AI91" i="10"/>
  <c r="BD143" i="12"/>
  <c r="BQ89" i="13"/>
  <c r="BM130" i="12"/>
  <c r="AG89" i="15"/>
  <c r="BJ128" i="14"/>
  <c r="AF76" i="5"/>
  <c r="AH78" i="13"/>
  <c r="BJ81" i="12"/>
  <c r="AY138" i="10"/>
  <c r="AC72" i="14"/>
  <c r="AO149" i="12"/>
  <c r="AI67" i="5"/>
  <c r="AZ111" i="15"/>
  <c r="BF80" i="14"/>
  <c r="AU63" i="5"/>
  <c r="BL117" i="5"/>
  <c r="BB66" i="10"/>
  <c r="AD141" i="12"/>
  <c r="BA116" i="14"/>
  <c r="BN100" i="12"/>
  <c r="BE88" i="15"/>
  <c r="BL77" i="15"/>
  <c r="BG74" i="13"/>
  <c r="AD94" i="12"/>
  <c r="BH108" i="13"/>
  <c r="BV70" i="14"/>
  <c r="AU146" i="14"/>
  <c r="AY75" i="12"/>
  <c r="AL101" i="12"/>
  <c r="BP89" i="13"/>
  <c r="BG138" i="13"/>
  <c r="BE57" i="15"/>
  <c r="AL150" i="14"/>
  <c r="BI90" i="14"/>
  <c r="BR119" i="15"/>
  <c r="BP89" i="14"/>
  <c r="AU67" i="10"/>
  <c r="BF101" i="13"/>
  <c r="AM125" i="12"/>
  <c r="AL135" i="12"/>
  <c r="BK92" i="15"/>
  <c r="AR115" i="13"/>
  <c r="BS146" i="15"/>
  <c r="AD111" i="12"/>
  <c r="AJ113" i="15"/>
  <c r="AE142" i="14"/>
  <c r="AU60" i="15"/>
  <c r="BU74" i="5"/>
  <c r="AV89" i="14"/>
  <c r="AM152" i="12"/>
  <c r="AY82" i="5"/>
  <c r="BB118" i="12"/>
  <c r="AL111" i="15"/>
  <c r="BS107" i="5"/>
  <c r="AV128" i="13"/>
  <c r="AY95" i="10"/>
  <c r="BH150" i="15"/>
  <c r="AE120" i="14"/>
  <c r="AV65" i="12"/>
  <c r="BV80" i="14"/>
  <c r="BP131" i="13"/>
  <c r="AV135" i="14"/>
  <c r="AN100" i="15"/>
  <c r="BG110" i="12"/>
  <c r="AI65" i="5"/>
  <c r="BC124" i="15"/>
  <c r="AX86" i="13"/>
  <c r="AM57" i="10"/>
  <c r="BK110" i="12"/>
  <c r="BH123" i="12"/>
  <c r="AO120" i="13"/>
  <c r="BM99" i="12"/>
  <c r="AC78" i="10"/>
  <c r="AJ64" i="15"/>
  <c r="BO73" i="14"/>
  <c r="AC59" i="13"/>
  <c r="AI72" i="13"/>
  <c r="AR132" i="14"/>
  <c r="AH129" i="12"/>
  <c r="AI116" i="15"/>
  <c r="AI95" i="14"/>
  <c r="BD58" i="5"/>
  <c r="BP56" i="14"/>
  <c r="AH114" i="13"/>
  <c r="AT68" i="14"/>
  <c r="AC128" i="14"/>
  <c r="BN64" i="5"/>
  <c r="AU114" i="13"/>
  <c r="AR107" i="10"/>
  <c r="AM111" i="15"/>
  <c r="AI119" i="12"/>
  <c r="AG91" i="14"/>
  <c r="AJ60" i="10"/>
  <c r="AD140" i="5"/>
  <c r="BP86" i="13"/>
  <c r="AJ138" i="13"/>
  <c r="AU78" i="13"/>
  <c r="AE119" i="12"/>
  <c r="AS109" i="12"/>
  <c r="BO111" i="5"/>
  <c r="AP151" i="5"/>
  <c r="BC109" i="12"/>
  <c r="AM141" i="13"/>
  <c r="BD71" i="10"/>
  <c r="BS137" i="14"/>
  <c r="AJ102" i="10"/>
  <c r="AX99" i="15"/>
  <c r="AR66" i="15"/>
  <c r="BU55" i="13"/>
  <c r="BR144" i="15"/>
  <c r="AL109" i="10"/>
  <c r="BQ121" i="5"/>
  <c r="AG132" i="13"/>
  <c r="AW117" i="10"/>
  <c r="AP70" i="5"/>
  <c r="BU122" i="14"/>
  <c r="BJ136" i="14"/>
  <c r="AJ57" i="14"/>
  <c r="AC138" i="13"/>
  <c r="BV80" i="12"/>
  <c r="BS86" i="5"/>
  <c r="AO60" i="10"/>
  <c r="BN134" i="10"/>
  <c r="AT82" i="12"/>
  <c r="BP97" i="14"/>
  <c r="AM100" i="10"/>
  <c r="BN114" i="12"/>
  <c r="BP133" i="15"/>
  <c r="AW124" i="5"/>
  <c r="BL73" i="12"/>
  <c r="AO78" i="15"/>
  <c r="BP148" i="13"/>
  <c r="AS62" i="15"/>
  <c r="AF135" i="13"/>
  <c r="AU142" i="13"/>
  <c r="BG148" i="13"/>
  <c r="AD149" i="14"/>
  <c r="AF97" i="13"/>
  <c r="AD128" i="5"/>
  <c r="AW72" i="5"/>
  <c r="BG135" i="14"/>
  <c r="BG138" i="15"/>
  <c r="AZ124" i="14"/>
  <c r="AT139" i="10"/>
  <c r="AC120" i="15"/>
  <c r="BP134" i="14"/>
  <c r="AR101" i="15"/>
  <c r="AO149" i="13"/>
  <c r="BT92" i="5"/>
  <c r="AK134" i="13"/>
  <c r="BD81" i="15"/>
  <c r="AU137" i="14"/>
  <c r="AS88" i="5"/>
  <c r="AQ118" i="13"/>
  <c r="BA99" i="5"/>
  <c r="AB143" i="12"/>
  <c r="BM95" i="14"/>
  <c r="AS141" i="5"/>
  <c r="BP94" i="12"/>
  <c r="AX141" i="12"/>
  <c r="AG142" i="13"/>
  <c r="AW93" i="5"/>
  <c r="BV147" i="12"/>
  <c r="BJ104" i="10"/>
  <c r="BI112" i="13"/>
  <c r="AW123" i="15"/>
  <c r="AG63" i="14"/>
  <c r="AX87" i="15"/>
  <c r="BS137" i="12"/>
  <c r="BM77" i="15"/>
  <c r="BC123" i="12"/>
  <c r="AD138" i="15"/>
  <c r="BS79" i="15"/>
  <c r="BV91" i="12"/>
  <c r="AX111" i="5"/>
  <c r="AK110" i="10"/>
  <c r="AV102" i="12"/>
  <c r="BD108" i="15"/>
  <c r="AM123" i="15"/>
  <c r="AK143" i="15"/>
  <c r="AQ128" i="5"/>
  <c r="BD66" i="10"/>
  <c r="BU141" i="12"/>
  <c r="BT68" i="15"/>
  <c r="AV136" i="14"/>
  <c r="BI68" i="13"/>
  <c r="AX90" i="14"/>
  <c r="AW110" i="13"/>
  <c r="AB93" i="12"/>
  <c r="AH101" i="14"/>
  <c r="BI95" i="15"/>
  <c r="BE106" i="10"/>
  <c r="BI144" i="12"/>
  <c r="BV70" i="13"/>
  <c r="AC64" i="5"/>
  <c r="BP69" i="14"/>
  <c r="AR124" i="14"/>
  <c r="AB62" i="14"/>
  <c r="BO121" i="13"/>
  <c r="AC88" i="13"/>
  <c r="BK55" i="5"/>
  <c r="BL55" i="10"/>
  <c r="AU56" i="15"/>
  <c r="BM100" i="15"/>
  <c r="AX151" i="10"/>
  <c r="AJ90" i="10"/>
  <c r="AO74" i="5"/>
  <c r="AJ70" i="14"/>
  <c r="AX83" i="12"/>
  <c r="BH114" i="5"/>
  <c r="AN59" i="12"/>
  <c r="BR148" i="10"/>
  <c r="AR55" i="10"/>
  <c r="BH97" i="15"/>
  <c r="BU124" i="15"/>
  <c r="AP75" i="5"/>
  <c r="BR102" i="5"/>
  <c r="BE131" i="10"/>
  <c r="BU96" i="13"/>
  <c r="BJ57" i="12"/>
  <c r="AZ99" i="13"/>
  <c r="BS92" i="5"/>
  <c r="BB109" i="10"/>
  <c r="BV108" i="12"/>
  <c r="BT149" i="14"/>
  <c r="AN146" i="13"/>
  <c r="AG61" i="15"/>
  <c r="BO134" i="5"/>
  <c r="AB124" i="15"/>
  <c r="AM56" i="14"/>
  <c r="BG145" i="10"/>
  <c r="AN96" i="13"/>
  <c r="AU98" i="15"/>
  <c r="AJ103" i="10"/>
  <c r="BJ88" i="15"/>
  <c r="AZ68" i="10"/>
  <c r="BN153" i="15"/>
  <c r="AE86" i="5"/>
  <c r="BN129" i="13"/>
  <c r="AS74" i="15"/>
  <c r="AF145" i="10"/>
  <c r="AJ109" i="12"/>
  <c r="AQ112" i="15"/>
  <c r="BL149" i="14"/>
  <c r="AP86" i="10"/>
  <c r="BQ96" i="15"/>
  <c r="AQ80" i="15"/>
  <c r="AV60" i="12"/>
  <c r="AM75" i="10"/>
  <c r="BN138" i="5"/>
  <c r="AM126" i="13"/>
  <c r="AM86" i="10"/>
  <c r="AJ104" i="13"/>
  <c r="BP81" i="12"/>
  <c r="BI74" i="12"/>
  <c r="BO142" i="15"/>
  <c r="AD144" i="15"/>
  <c r="BM138" i="5"/>
  <c r="BF61" i="12"/>
  <c r="BO90" i="13"/>
  <c r="BM150" i="13"/>
  <c r="BV116" i="15"/>
  <c r="BV109" i="10"/>
  <c r="BK134" i="15"/>
  <c r="AF76" i="10"/>
  <c r="BS119" i="12"/>
  <c r="AM91" i="12"/>
  <c r="AM61" i="5"/>
  <c r="BC141" i="15"/>
  <c r="AH81" i="13"/>
  <c r="BL94" i="13"/>
  <c r="BD93" i="5"/>
  <c r="AM70" i="5"/>
  <c r="BK128" i="10"/>
  <c r="AW73" i="15"/>
  <c r="AW71" i="10"/>
  <c r="BJ141" i="15"/>
  <c r="AK87" i="15"/>
  <c r="BK100" i="10"/>
  <c r="BT135" i="12"/>
  <c r="BQ150" i="10"/>
  <c r="BD85" i="5"/>
  <c r="BH139" i="12"/>
  <c r="AN61" i="10"/>
  <c r="AJ109" i="15"/>
  <c r="BP103" i="5"/>
  <c r="BJ130" i="14"/>
  <c r="BK129" i="12"/>
  <c r="BF100" i="10"/>
  <c r="AP116" i="13"/>
  <c r="BO70" i="13"/>
  <c r="BG91" i="10"/>
  <c r="AL94" i="13"/>
  <c r="AR138" i="13"/>
  <c r="AU144" i="13"/>
  <c r="AF149" i="14"/>
  <c r="AP101" i="12"/>
  <c r="AN72" i="15"/>
  <c r="BE138" i="13"/>
  <c r="AK113" i="14"/>
  <c r="BU87" i="15"/>
  <c r="AF148" i="13"/>
  <c r="AW134" i="13"/>
  <c r="BQ134" i="14"/>
  <c r="BS126" i="14"/>
  <c r="BO115" i="14"/>
  <c r="AB56" i="5"/>
  <c r="AJ146" i="15"/>
  <c r="AN143" i="13"/>
  <c r="BA90" i="12"/>
  <c r="AV145" i="12"/>
  <c r="AI76" i="13"/>
  <c r="BM143" i="14"/>
  <c r="AY147" i="5"/>
  <c r="BV75" i="10"/>
  <c r="AM80" i="14"/>
  <c r="AB103" i="14"/>
  <c r="AZ143" i="12"/>
  <c r="BK150" i="15"/>
  <c r="AT65" i="5"/>
  <c r="AC141" i="13"/>
  <c r="AX104" i="12"/>
  <c r="BI64" i="13"/>
  <c r="BT125" i="15"/>
  <c r="AL119" i="13"/>
  <c r="AX133" i="14"/>
  <c r="BP101" i="15"/>
  <c r="AY61" i="12"/>
  <c r="AT103" i="12"/>
  <c r="AV119" i="5"/>
  <c r="AJ148" i="14"/>
  <c r="AY76" i="13"/>
  <c r="BQ75" i="13"/>
  <c r="AD104" i="14"/>
  <c r="AN83" i="5"/>
  <c r="AO136" i="14"/>
  <c r="BR77" i="5"/>
  <c r="BK133" i="15"/>
  <c r="AW104" i="5"/>
  <c r="AB138" i="12"/>
  <c r="AE55" i="13"/>
  <c r="AP123" i="14"/>
  <c r="AC85" i="12"/>
  <c r="BM80" i="15"/>
  <c r="AR84" i="14"/>
  <c r="BU141" i="15"/>
  <c r="AB112" i="12"/>
  <c r="AM73" i="13"/>
  <c r="AW88" i="14"/>
  <c r="BT121" i="15"/>
  <c r="BL82" i="14"/>
  <c r="AO130" i="15"/>
  <c r="AG117" i="13"/>
  <c r="AT142" i="5"/>
  <c r="BD95" i="12"/>
  <c r="BO85" i="5"/>
  <c r="AV145" i="5"/>
  <c r="AZ99" i="12"/>
  <c r="BC63" i="5"/>
  <c r="AI142" i="10"/>
  <c r="BA83" i="5"/>
  <c r="AG76" i="5"/>
  <c r="AT123" i="12"/>
  <c r="BK89" i="15"/>
  <c r="AN130" i="13"/>
  <c r="BQ75" i="5"/>
  <c r="BE81" i="12"/>
  <c r="BC153" i="15"/>
  <c r="BI123" i="12"/>
  <c r="AV74" i="12"/>
  <c r="BM69" i="13"/>
  <c r="AO100" i="10"/>
  <c r="AN143" i="12"/>
  <c r="BO129" i="12"/>
  <c r="BO83" i="12"/>
  <c r="AC151" i="5"/>
  <c r="AH142" i="13"/>
  <c r="AS121" i="13"/>
  <c r="BP151" i="12"/>
  <c r="AJ122" i="12"/>
  <c r="AC144" i="13"/>
  <c r="BB126" i="12"/>
  <c r="AR56" i="12"/>
  <c r="AK134" i="5"/>
  <c r="AJ143" i="12"/>
  <c r="AZ81" i="15"/>
  <c r="AJ89" i="12"/>
  <c r="BH135" i="14"/>
  <c r="BA102" i="5"/>
  <c r="BN80" i="10"/>
  <c r="BC111" i="14"/>
  <c r="AD124" i="5"/>
  <c r="BL143" i="10"/>
  <c r="AH137" i="15"/>
  <c r="AN133" i="5"/>
  <c r="BA74" i="14"/>
  <c r="AH79" i="14"/>
  <c r="AF114" i="15"/>
  <c r="AG129" i="10"/>
  <c r="BM120" i="14"/>
  <c r="AC150" i="5"/>
  <c r="BT76" i="13"/>
  <c r="AO117" i="5"/>
  <c r="BL154" i="14"/>
  <c r="BP87" i="12"/>
  <c r="AY118" i="13"/>
  <c r="AZ61" i="5"/>
  <c r="AY80" i="12"/>
  <c r="BT117" i="13"/>
  <c r="BL112" i="12"/>
  <c r="AP105" i="15"/>
  <c r="BO110" i="14"/>
  <c r="BN104" i="10"/>
  <c r="AS93" i="14"/>
  <c r="BL95" i="5"/>
  <c r="AS146" i="13"/>
  <c r="BE77" i="14"/>
  <c r="BL135" i="15"/>
  <c r="AQ87" i="5"/>
  <c r="AD122" i="14"/>
  <c r="BN127" i="5"/>
  <c r="AR102" i="10"/>
  <c r="AC143" i="13"/>
  <c r="AH104" i="15"/>
  <c r="AM143" i="15"/>
  <c r="AZ98" i="10"/>
  <c r="BJ125" i="5"/>
  <c r="BE90" i="12"/>
  <c r="AX113" i="12"/>
  <c r="AX148" i="13"/>
  <c r="AP77" i="5"/>
  <c r="AB55" i="12"/>
  <c r="BA66" i="15"/>
  <c r="AY75" i="13"/>
  <c r="BJ127" i="5"/>
  <c r="BE135" i="14"/>
  <c r="BV83" i="13"/>
  <c r="BC106" i="15"/>
  <c r="AZ110" i="14"/>
  <c r="BK132" i="10"/>
  <c r="AS60" i="14"/>
  <c r="AW113" i="5"/>
  <c r="BN145" i="12"/>
  <c r="AE147" i="13"/>
  <c r="BK150" i="10"/>
  <c r="AM106" i="13"/>
  <c r="AR84" i="15"/>
  <c r="AU81" i="5"/>
  <c r="BJ147" i="5"/>
  <c r="AO115" i="12"/>
  <c r="BO123" i="13"/>
  <c r="AJ99" i="13"/>
  <c r="BA55" i="10"/>
  <c r="AN144" i="14"/>
  <c r="AS90" i="12"/>
  <c r="BB118" i="15"/>
  <c r="AD132" i="13"/>
  <c r="AU144" i="10"/>
  <c r="BQ121" i="14"/>
  <c r="BR63" i="13"/>
  <c r="BQ118" i="12"/>
  <c r="BP107" i="15"/>
  <c r="BD69" i="15"/>
  <c r="BK131" i="5"/>
  <c r="BE61" i="12"/>
  <c r="BT108" i="13"/>
  <c r="AX107" i="14"/>
  <c r="AV84" i="14"/>
  <c r="BJ66" i="5"/>
  <c r="BO149" i="12"/>
  <c r="AU144" i="5"/>
  <c r="BD147" i="12"/>
  <c r="AM135" i="14"/>
  <c r="AN154" i="13"/>
  <c r="AB120" i="14"/>
  <c r="AG121" i="5"/>
  <c r="BD141" i="10"/>
  <c r="AF113" i="14"/>
  <c r="AI132" i="15"/>
  <c r="BG123" i="14"/>
  <c r="AV108" i="13"/>
  <c r="BA128" i="14"/>
  <c r="AE87" i="12"/>
  <c r="AZ64" i="10"/>
  <c r="BO77" i="14"/>
  <c r="BK81" i="15"/>
  <c r="BB108" i="13"/>
  <c r="BF107" i="5"/>
  <c r="AX80" i="12"/>
  <c r="BS123" i="5"/>
  <c r="AR111" i="14"/>
  <c r="AW57" i="12"/>
  <c r="AP128" i="10"/>
  <c r="BA152" i="12"/>
  <c r="BB135" i="12"/>
  <c r="BI76" i="10"/>
  <c r="BG129" i="5"/>
  <c r="BQ73" i="13"/>
  <c r="AL73" i="12"/>
  <c r="BE124" i="5"/>
  <c r="AX105" i="10"/>
  <c r="AE132" i="14"/>
  <c r="BO142" i="13"/>
  <c r="AM76" i="14"/>
  <c r="AJ113" i="13"/>
  <c r="AL135" i="13"/>
  <c r="AT107" i="10"/>
  <c r="BP146" i="10"/>
  <c r="AP139" i="13"/>
  <c r="AI116" i="13"/>
  <c r="AO62" i="14"/>
  <c r="BC88" i="13"/>
  <c r="AU127" i="5"/>
  <c r="BT122" i="15"/>
  <c r="BR147" i="10"/>
  <c r="AD151" i="14"/>
  <c r="AP65" i="12"/>
  <c r="AN154" i="5"/>
  <c r="BC78" i="10"/>
  <c r="BE142" i="12"/>
  <c r="AY151" i="14"/>
  <c r="BD75" i="13"/>
  <c r="BD77" i="14"/>
  <c r="BJ135" i="12"/>
  <c r="AW55" i="13"/>
  <c r="AK64" i="15"/>
  <c r="BO70" i="5"/>
  <c r="BO82" i="14"/>
  <c r="AI98" i="13"/>
  <c r="BF59" i="14"/>
  <c r="BL128" i="13"/>
  <c r="AX122" i="10"/>
  <c r="BU109" i="14"/>
  <c r="BK103" i="5"/>
  <c r="AY63" i="13"/>
  <c r="AV76" i="13"/>
  <c r="AE145" i="12"/>
  <c r="BI138" i="13"/>
  <c r="BR151" i="10"/>
  <c r="BG126" i="13"/>
  <c r="BR120" i="14"/>
  <c r="AO56" i="5"/>
  <c r="BV123" i="10"/>
  <c r="BT60" i="5"/>
  <c r="AF112" i="10"/>
  <c r="BU72" i="5"/>
  <c r="AW69" i="14"/>
  <c r="AL136" i="10"/>
  <c r="AZ58" i="12"/>
  <c r="AY134" i="5"/>
  <c r="BR120" i="5"/>
  <c r="BV119" i="14"/>
  <c r="AV114" i="15"/>
  <c r="AW82" i="10"/>
  <c r="AZ147" i="5"/>
  <c r="AH67" i="10"/>
  <c r="BL125" i="10"/>
  <c r="AF56" i="13"/>
  <c r="AL57" i="5"/>
  <c r="BF60" i="14"/>
  <c r="AN121" i="15"/>
  <c r="AF128" i="12"/>
  <c r="AN81" i="15"/>
  <c r="AK149" i="12"/>
  <c r="AS84" i="10"/>
  <c r="AH89" i="10"/>
  <c r="AD59" i="12"/>
  <c r="BP64" i="12"/>
  <c r="AH77" i="15"/>
  <c r="BK115" i="10"/>
  <c r="BL131" i="13"/>
  <c r="AV64" i="13"/>
  <c r="BQ65" i="12"/>
  <c r="AP145" i="15"/>
  <c r="AI130" i="15"/>
  <c r="AJ124" i="10"/>
  <c r="BS80" i="15"/>
  <c r="AI144" i="15"/>
  <c r="AF69" i="15"/>
  <c r="BN126" i="14"/>
  <c r="BG109" i="12"/>
  <c r="AH122" i="13"/>
  <c r="AY69" i="12"/>
  <c r="AE127" i="14"/>
  <c r="AM116" i="5"/>
  <c r="BU99" i="12"/>
  <c r="AT77" i="15"/>
  <c r="AE124" i="5"/>
  <c r="BL80" i="13"/>
  <c r="BO126" i="15"/>
  <c r="BJ71" i="14"/>
  <c r="BS154" i="13"/>
  <c r="AI88" i="10"/>
  <c r="BE127" i="5"/>
  <c r="BD149" i="10"/>
  <c r="BR83" i="10"/>
  <c r="BJ142" i="14"/>
  <c r="AE148" i="10"/>
  <c r="AT149" i="5"/>
  <c r="BV136" i="14"/>
  <c r="BS93" i="15"/>
  <c r="AJ148" i="13"/>
  <c r="AE149" i="10"/>
  <c r="AP102" i="12"/>
  <c r="AU79" i="13"/>
  <c r="BJ76" i="5"/>
  <c r="BM152" i="14"/>
  <c r="BB118" i="5"/>
  <c r="AZ122" i="10"/>
  <c r="BU85" i="14"/>
  <c r="AW96" i="14"/>
  <c r="BQ81" i="14"/>
  <c r="AQ126" i="10"/>
  <c r="AZ153" i="14"/>
  <c r="AC61" i="12"/>
  <c r="BN147" i="12"/>
  <c r="AO97" i="14"/>
  <c r="AT89" i="10"/>
  <c r="BT107" i="10"/>
  <c r="AG154" i="12"/>
  <c r="AW70" i="10"/>
  <c r="BL137" i="5"/>
  <c r="BU64" i="14"/>
  <c r="AN97" i="13"/>
  <c r="BM141" i="14"/>
  <c r="AI103" i="15"/>
  <c r="BF136" i="10"/>
  <c r="AO79" i="12"/>
  <c r="AZ154" i="12"/>
  <c r="AT116" i="14"/>
  <c r="BU151" i="5"/>
  <c r="BH135" i="10"/>
  <c r="BB89" i="12"/>
  <c r="AM63" i="5"/>
  <c r="AW63" i="14"/>
  <c r="BL68" i="12"/>
  <c r="AN82" i="15"/>
  <c r="BS137" i="15"/>
  <c r="AL100" i="5"/>
  <c r="AO129" i="13"/>
  <c r="AC124" i="13"/>
  <c r="AY122" i="12"/>
  <c r="AJ59" i="15"/>
  <c r="AC77" i="13"/>
  <c r="BE67" i="14"/>
  <c r="AM130" i="14"/>
  <c r="AH115" i="13"/>
  <c r="BC107" i="14"/>
  <c r="BR140" i="15"/>
  <c r="BA57" i="14"/>
  <c r="AC135" i="12"/>
  <c r="BT91" i="13"/>
  <c r="BT56" i="15"/>
  <c r="AN59" i="5"/>
  <c r="AY69" i="5"/>
  <c r="BA137" i="14"/>
  <c r="BM121" i="14"/>
  <c r="AE126" i="12"/>
  <c r="AT135" i="10"/>
  <c r="AN140" i="5"/>
  <c r="AP79" i="13"/>
  <c r="AX74" i="5"/>
  <c r="BJ151" i="10"/>
  <c r="AF138" i="14"/>
  <c r="AB114" i="5"/>
  <c r="AF140" i="15"/>
  <c r="AD100" i="5"/>
  <c r="BQ109" i="15"/>
  <c r="BM119" i="13"/>
  <c r="BU74" i="13"/>
  <c r="BR153" i="12"/>
  <c r="BA84" i="10"/>
  <c r="AG103" i="14"/>
  <c r="BM66" i="5"/>
  <c r="AP136" i="5"/>
  <c r="AW119" i="13"/>
  <c r="AI79" i="10"/>
  <c r="AV112" i="13"/>
  <c r="AG130" i="15"/>
  <c r="AF66" i="15"/>
  <c r="AN57" i="10"/>
  <c r="AW58" i="13"/>
  <c r="BE94" i="13"/>
  <c r="BK113" i="15"/>
  <c r="BK102" i="10"/>
  <c r="BE127" i="13"/>
  <c r="BB133" i="13"/>
  <c r="BQ57" i="13"/>
  <c r="AK105" i="14"/>
  <c r="AV148" i="14"/>
  <c r="AM125" i="10"/>
  <c r="AR134" i="10"/>
  <c r="AQ151" i="12"/>
  <c r="BB137" i="12"/>
  <c r="AJ90" i="12"/>
  <c r="AK106" i="5"/>
  <c r="AN150" i="13"/>
  <c r="AS65" i="10"/>
  <c r="BO108" i="14"/>
  <c r="AQ107" i="15"/>
  <c r="AQ126" i="15"/>
  <c r="AW57" i="15"/>
  <c r="AL71" i="5"/>
  <c r="BR87" i="15"/>
  <c r="AF71" i="5"/>
  <c r="AJ94" i="5"/>
  <c r="BO76" i="10"/>
  <c r="BQ76" i="10"/>
  <c r="AL65" i="12"/>
  <c r="AN77" i="14"/>
  <c r="AR65" i="10"/>
  <c r="BL79" i="5"/>
  <c r="AH112" i="12"/>
  <c r="AX84" i="5"/>
  <c r="BU100" i="15"/>
  <c r="AS105" i="13"/>
  <c r="AY121" i="13"/>
  <c r="AV152" i="13"/>
  <c r="BB132" i="15"/>
  <c r="BF127" i="14"/>
  <c r="BC104" i="14"/>
  <c r="BI107" i="13"/>
  <c r="BS151" i="12"/>
  <c r="BC97" i="10"/>
  <c r="AF95" i="13"/>
  <c r="BV116" i="10"/>
  <c r="AJ117" i="12"/>
  <c r="BR121" i="13"/>
  <c r="BL71" i="14"/>
  <c r="BI125" i="10"/>
  <c r="BI69" i="14"/>
  <c r="AN64" i="12"/>
  <c r="BL105" i="10"/>
  <c r="AT116" i="13"/>
  <c r="BT64" i="12"/>
  <c r="AN136" i="13"/>
  <c r="AT78" i="10"/>
  <c r="BR107" i="12"/>
  <c r="AC113" i="12"/>
  <c r="AB69" i="12"/>
  <c r="AO146" i="10"/>
  <c r="AD66" i="10"/>
  <c r="BP95" i="13"/>
  <c r="AD137" i="15"/>
  <c r="AX127" i="12"/>
  <c r="BE70" i="12"/>
  <c r="BE74" i="13"/>
  <c r="BQ80" i="12"/>
  <c r="AH107" i="15"/>
  <c r="BO81" i="10"/>
  <c r="BV82" i="5"/>
  <c r="BT82" i="10"/>
  <c r="BU89" i="12"/>
  <c r="AZ102" i="10"/>
  <c r="BD130" i="13"/>
  <c r="BI70" i="13"/>
  <c r="AO84" i="12"/>
  <c r="BV98" i="14"/>
  <c r="AO55" i="12"/>
  <c r="BP102" i="12"/>
  <c r="AW152" i="12"/>
  <c r="AE140" i="12"/>
  <c r="AK89" i="13"/>
  <c r="AS89" i="14"/>
  <c r="AP91" i="10"/>
  <c r="AN84" i="14"/>
  <c r="AF78" i="12"/>
  <c r="BS139" i="15"/>
  <c r="AC148" i="10"/>
  <c r="BS58" i="13"/>
  <c r="AX101" i="5"/>
  <c r="BN145" i="15"/>
  <c r="BK72" i="5"/>
  <c r="AF130" i="10"/>
  <c r="BO94" i="15"/>
  <c r="AV139" i="5"/>
  <c r="BV106" i="15"/>
  <c r="BF137" i="15"/>
  <c r="AV133" i="14"/>
  <c r="AN122" i="5"/>
  <c r="AD76" i="10"/>
  <c r="AG135" i="15"/>
  <c r="AS76" i="13"/>
  <c r="AX126" i="13"/>
  <c r="AC86" i="12"/>
  <c r="BI128" i="13"/>
  <c r="AG126" i="14"/>
  <c r="BR65" i="5"/>
  <c r="AI126" i="13"/>
  <c r="BI97" i="15"/>
  <c r="AB74" i="15"/>
  <c r="BG80" i="10"/>
  <c r="BQ139" i="13"/>
  <c r="BB102" i="15"/>
  <c r="BA135" i="14"/>
  <c r="BJ145" i="14"/>
  <c r="AD105" i="14"/>
  <c r="AE148" i="13"/>
  <c r="BH79" i="15"/>
  <c r="BF125" i="5"/>
  <c r="BO105" i="5"/>
  <c r="AJ74" i="13"/>
  <c r="BS71" i="13"/>
  <c r="BT129" i="14"/>
  <c r="AM88" i="13"/>
  <c r="AB107" i="14"/>
  <c r="BS95" i="14"/>
  <c r="AT60" i="13"/>
  <c r="BR77" i="13"/>
  <c r="BB63" i="14"/>
  <c r="BR93" i="15"/>
  <c r="BQ130" i="5"/>
  <c r="AT61" i="5"/>
  <c r="BR111" i="5"/>
  <c r="BH116" i="10"/>
  <c r="BA140" i="10"/>
  <c r="AF76" i="13"/>
  <c r="BU80" i="10"/>
  <c r="AM148" i="5"/>
  <c r="AD149" i="13"/>
  <c r="AJ56" i="14"/>
  <c r="AG117" i="5"/>
  <c r="AT75" i="15"/>
  <c r="AX108" i="15"/>
  <c r="AW140" i="14"/>
  <c r="AG122" i="15"/>
  <c r="AW118" i="14"/>
  <c r="AS91" i="10"/>
  <c r="AH153" i="12"/>
  <c r="BN77" i="12"/>
  <c r="AF59" i="12"/>
  <c r="BD80" i="10"/>
  <c r="BL129" i="13"/>
  <c r="BF139" i="10"/>
  <c r="AK60" i="5"/>
  <c r="AO58" i="12"/>
  <c r="BI73" i="5"/>
  <c r="AQ95" i="5"/>
  <c r="BA94" i="15"/>
  <c r="AD65" i="13"/>
  <c r="BA80" i="5"/>
  <c r="AL88" i="12"/>
  <c r="AC63" i="13"/>
  <c r="AO127" i="12"/>
  <c r="BN76" i="5"/>
  <c r="AO83" i="10"/>
  <c r="BT74" i="5"/>
  <c r="AY87" i="15"/>
  <c r="AE83" i="5"/>
  <c r="AC154" i="10"/>
  <c r="BT112" i="14"/>
  <c r="BR65" i="13"/>
  <c r="AQ99" i="14"/>
  <c r="BU59" i="15"/>
  <c r="BK120" i="12"/>
  <c r="BC140" i="15"/>
  <c r="AC92" i="12"/>
  <c r="AO154" i="13"/>
  <c r="BP144" i="5"/>
  <c r="AN78" i="13"/>
  <c r="BT122" i="14"/>
  <c r="BT149" i="15"/>
  <c r="BD69" i="10"/>
  <c r="AL96" i="12"/>
  <c r="AZ86" i="13"/>
  <c r="BL57" i="12"/>
  <c r="AL131" i="10"/>
  <c r="AJ111" i="15"/>
  <c r="AN142" i="13"/>
  <c r="BN140" i="14"/>
  <c r="AG109" i="15"/>
  <c r="BG106" i="10"/>
  <c r="AJ101" i="12"/>
  <c r="AK146" i="15"/>
  <c r="AG82" i="13"/>
  <c r="AF141" i="12"/>
  <c r="BS64" i="10"/>
  <c r="BF55" i="5"/>
  <c r="AC152" i="5"/>
  <c r="AT67" i="5"/>
  <c r="AP56" i="10"/>
  <c r="BU148" i="13"/>
  <c r="BN103" i="12"/>
  <c r="BH153" i="15"/>
  <c r="BJ122" i="10"/>
  <c r="AG59" i="15"/>
  <c r="BO60" i="5"/>
  <c r="BJ65" i="14"/>
  <c r="AY135" i="12"/>
  <c r="AT74" i="10"/>
  <c r="AT109" i="13"/>
  <c r="AJ77" i="5"/>
  <c r="BV79" i="14"/>
  <c r="BL125" i="12"/>
  <c r="AD82" i="15"/>
  <c r="AV83" i="13"/>
  <c r="AD123" i="12"/>
  <c r="AC78" i="14"/>
  <c r="AG96" i="12"/>
  <c r="BF93" i="13"/>
  <c r="AV96" i="15"/>
  <c r="AN71" i="5"/>
  <c r="AK117" i="13"/>
  <c r="AZ127" i="5"/>
  <c r="AC76" i="12"/>
  <c r="BC85" i="10"/>
  <c r="BU64" i="10"/>
  <c r="AN134" i="5"/>
  <c r="BI55" i="12"/>
  <c r="AP78" i="5"/>
  <c r="AE86" i="15"/>
  <c r="BV101" i="13"/>
  <c r="AN95" i="10"/>
  <c r="BJ80" i="15"/>
  <c r="AJ133" i="5"/>
  <c r="AJ152" i="14"/>
  <c r="BF145" i="15"/>
  <c r="BS126" i="13"/>
  <c r="BE152" i="15"/>
  <c r="BF140" i="15"/>
  <c r="BI106" i="13"/>
  <c r="AC74" i="15"/>
  <c r="BK139" i="12"/>
  <c r="AH89" i="14"/>
  <c r="BD65" i="12"/>
  <c r="AS150" i="15"/>
  <c r="AY148" i="10"/>
  <c r="AH113" i="15"/>
  <c r="BM133" i="12"/>
  <c r="BH67" i="12"/>
  <c r="AD139" i="15"/>
  <c r="AB125" i="5"/>
  <c r="AM87" i="5"/>
  <c r="BK77" i="12"/>
  <c r="BK141" i="12"/>
  <c r="BB133" i="12"/>
  <c r="BQ133" i="15"/>
  <c r="AC118" i="13"/>
  <c r="BQ125" i="5"/>
  <c r="AZ68" i="14"/>
  <c r="BS107" i="13"/>
  <c r="AS63" i="14"/>
  <c r="BO89" i="10"/>
  <c r="AN95" i="13"/>
  <c r="BS104" i="15"/>
  <c r="BK81" i="14"/>
  <c r="BO87" i="13"/>
  <c r="AU145" i="12"/>
  <c r="AW123" i="12"/>
  <c r="BQ136" i="14"/>
  <c r="AP141" i="12"/>
  <c r="BU154" i="15"/>
  <c r="AO56" i="12"/>
  <c r="AP90" i="5"/>
  <c r="AR140" i="12"/>
  <c r="BD151" i="5"/>
  <c r="BP126" i="13"/>
  <c r="AH61" i="14"/>
  <c r="BQ86" i="15"/>
  <c r="AZ139" i="13"/>
  <c r="AY91" i="10"/>
  <c r="BJ138" i="10"/>
  <c r="AE90" i="14"/>
  <c r="AE98" i="5"/>
  <c r="BC55" i="13"/>
  <c r="AF144" i="14"/>
  <c r="BV56" i="13"/>
  <c r="BN95" i="5"/>
  <c r="AY90" i="14"/>
  <c r="AM150" i="12"/>
  <c r="AU154" i="13"/>
  <c r="AT84" i="13"/>
  <c r="BJ94" i="12"/>
  <c r="BV145" i="5"/>
  <c r="AQ61" i="5"/>
  <c r="BO137" i="13"/>
  <c r="BB114" i="12"/>
  <c r="BE85" i="5"/>
  <c r="BG142" i="15"/>
  <c r="AG71" i="13"/>
  <c r="BT96" i="10"/>
  <c r="BB92" i="14"/>
  <c r="AQ63" i="13"/>
  <c r="AG114" i="13"/>
  <c r="BO140" i="5"/>
  <c r="AI149" i="15"/>
  <c r="AW111" i="12"/>
  <c r="AI143" i="13"/>
  <c r="AB113" i="12"/>
  <c r="BJ87" i="15"/>
  <c r="AW98" i="10"/>
  <c r="AO85" i="15"/>
  <c r="AH141" i="15"/>
  <c r="AZ132" i="5"/>
  <c r="BO123" i="5"/>
  <c r="BM131" i="14"/>
  <c r="BR60" i="13"/>
  <c r="BB116" i="10"/>
  <c r="AL144" i="14"/>
  <c r="AY93" i="12"/>
  <c r="BE147" i="15"/>
  <c r="AW139" i="10"/>
  <c r="AR105" i="15"/>
  <c r="BJ124" i="13"/>
  <c r="AS146" i="10"/>
  <c r="BF104" i="15"/>
  <c r="AJ149" i="13"/>
  <c r="AB131" i="5"/>
  <c r="AT114" i="5"/>
  <c r="BT110" i="5"/>
  <c r="AW87" i="10"/>
  <c r="AO117" i="10"/>
  <c r="BV153" i="14"/>
  <c r="BA143" i="10"/>
  <c r="BI135" i="13"/>
  <c r="AG64" i="13"/>
  <c r="AI85" i="12"/>
  <c r="AI78" i="12"/>
  <c r="BF90" i="13"/>
  <c r="AF145" i="14"/>
  <c r="AR105" i="14"/>
  <c r="BG141" i="14"/>
  <c r="BF154" i="13"/>
  <c r="BU81" i="12"/>
  <c r="BK128" i="14"/>
  <c r="BK111" i="15"/>
  <c r="BA130" i="14"/>
  <c r="AY70" i="5"/>
  <c r="BH59" i="5"/>
  <c r="AI59" i="5"/>
  <c r="BM152" i="12"/>
  <c r="BH96" i="14"/>
  <c r="BH104" i="15"/>
  <c r="BP91" i="10"/>
  <c r="AX129" i="15"/>
  <c r="BG144" i="13"/>
  <c r="BH149" i="5"/>
  <c r="AD111" i="10"/>
  <c r="BP123" i="14"/>
  <c r="AQ105" i="13"/>
  <c r="AF82" i="12"/>
  <c r="AZ121" i="10"/>
  <c r="AD118" i="14"/>
  <c r="AI115" i="14"/>
  <c r="BR112" i="15"/>
  <c r="AZ113" i="13"/>
  <c r="BP122" i="15"/>
  <c r="BB66" i="13"/>
  <c r="AU138" i="15"/>
  <c r="AO129" i="5"/>
  <c r="AP60" i="5"/>
  <c r="BK95" i="12"/>
  <c r="BM71" i="15"/>
  <c r="AE61" i="12"/>
  <c r="BK116" i="12"/>
  <c r="BV86" i="12"/>
  <c r="BU128" i="13"/>
  <c r="BU61" i="5"/>
  <c r="BD151" i="10"/>
  <c r="BI107" i="10"/>
  <c r="AI67" i="15"/>
  <c r="BD72" i="13"/>
  <c r="BD154" i="15"/>
  <c r="BF63" i="10"/>
  <c r="BE94" i="12"/>
  <c r="AY110" i="15"/>
  <c r="BK133" i="14"/>
  <c r="BQ154" i="14"/>
  <c r="AH88" i="10"/>
  <c r="BE76" i="13"/>
  <c r="AZ108" i="5"/>
  <c r="BC143" i="10"/>
  <c r="AQ154" i="13"/>
  <c r="AN111" i="5"/>
  <c r="BF69" i="5"/>
  <c r="AM65" i="14"/>
  <c r="AL149" i="5"/>
  <c r="AS152" i="5"/>
  <c r="BN144" i="12"/>
  <c r="AF68" i="15"/>
  <c r="BB96" i="14"/>
  <c r="BT80" i="5"/>
  <c r="BA88" i="5"/>
  <c r="BN132" i="14"/>
  <c r="AD102" i="12"/>
  <c r="BT115" i="15"/>
  <c r="AQ142" i="14"/>
  <c r="BD122" i="12"/>
  <c r="AD112" i="10"/>
  <c r="BD128" i="15"/>
  <c r="BQ55" i="5"/>
  <c r="AH73" i="13"/>
  <c r="AL79" i="13"/>
  <c r="AQ55" i="5"/>
  <c r="AD120" i="10"/>
  <c r="AD69" i="14"/>
  <c r="AP85" i="12"/>
  <c r="AD111" i="14"/>
  <c r="AJ114" i="12"/>
  <c r="AB73" i="12"/>
  <c r="BF119" i="13"/>
  <c r="BR122" i="5"/>
  <c r="AJ69" i="5"/>
  <c r="AC84" i="5"/>
  <c r="AM80" i="13"/>
  <c r="BS126" i="5"/>
  <c r="AL141" i="15"/>
  <c r="AX68" i="10"/>
  <c r="AG149" i="12"/>
  <c r="BO105" i="12"/>
  <c r="AU108" i="12"/>
  <c r="AQ96" i="15"/>
  <c r="BU119" i="13"/>
  <c r="BU61" i="13"/>
  <c r="BE100" i="12"/>
  <c r="BS90" i="5"/>
  <c r="AJ56" i="13"/>
  <c r="BJ102" i="5"/>
  <c r="BI89" i="15"/>
  <c r="BA114" i="12"/>
  <c r="AG132" i="5"/>
  <c r="AD68" i="10"/>
  <c r="AH70" i="15"/>
  <c r="BG118" i="14"/>
  <c r="AS75" i="14"/>
  <c r="AR71" i="15"/>
  <c r="AE138" i="12"/>
  <c r="BV127" i="13"/>
  <c r="BU132" i="13"/>
  <c r="AZ116" i="5"/>
  <c r="BH95" i="14"/>
  <c r="AD58" i="15"/>
  <c r="BE59" i="14"/>
  <c r="BB99" i="15"/>
  <c r="BT59" i="15"/>
  <c r="BC120" i="10"/>
  <c r="AM60" i="12"/>
  <c r="BN66" i="12"/>
  <c r="AH66" i="15"/>
  <c r="AV131" i="5"/>
  <c r="AZ131" i="14"/>
  <c r="BN135" i="12"/>
  <c r="BU144" i="15"/>
  <c r="BO132" i="14"/>
  <c r="BD73" i="12"/>
  <c r="AS65" i="5"/>
  <c r="AF88" i="12"/>
  <c r="AB62" i="15"/>
  <c r="AH83" i="12"/>
  <c r="BT98" i="5"/>
  <c r="AV99" i="10"/>
  <c r="AS118" i="15"/>
  <c r="BM78" i="14"/>
  <c r="BM72" i="13"/>
  <c r="AX114" i="13"/>
  <c r="BU69" i="5"/>
  <c r="BK121" i="12"/>
  <c r="AO103" i="14"/>
  <c r="BT62" i="12"/>
  <c r="AK62" i="10"/>
  <c r="AS71" i="13"/>
  <c r="AF86" i="13"/>
  <c r="BM91" i="12"/>
  <c r="AI56" i="12"/>
  <c r="BL78" i="10"/>
  <c r="AN134" i="13"/>
  <c r="BR154" i="13"/>
  <c r="AS134" i="12"/>
  <c r="AS108" i="13"/>
  <c r="AV120" i="13"/>
  <c r="AI108" i="15"/>
  <c r="BO64" i="10"/>
  <c r="AR82" i="14"/>
  <c r="AF55" i="12"/>
  <c r="AX111" i="13"/>
  <c r="AQ113" i="12"/>
  <c r="BB150" i="5"/>
  <c r="AX80" i="13"/>
  <c r="BF82" i="13"/>
  <c r="BD59" i="10"/>
  <c r="AE74" i="15"/>
  <c r="BI62" i="5"/>
  <c r="AB152" i="10"/>
  <c r="BD141" i="5"/>
  <c r="AL105" i="15"/>
  <c r="AO96" i="5"/>
  <c r="AQ131" i="14"/>
  <c r="AW112" i="15"/>
  <c r="BL144" i="15"/>
  <c r="BL105" i="12"/>
  <c r="AE88" i="13"/>
  <c r="AY70" i="15"/>
  <c r="AG79" i="10"/>
  <c r="AC126" i="13"/>
  <c r="AL139" i="14"/>
  <c r="AV56" i="13"/>
  <c r="BN97" i="13"/>
  <c r="AH60" i="10"/>
  <c r="BD138" i="13"/>
  <c r="BL118" i="10"/>
  <c r="BD62" i="5"/>
  <c r="AX133" i="15"/>
  <c r="BC153" i="13"/>
  <c r="BA76" i="13"/>
  <c r="BG103" i="12"/>
  <c r="BP80" i="10"/>
  <c r="AT67" i="12"/>
  <c r="BG71" i="14"/>
  <c r="AL88" i="13"/>
  <c r="AV86" i="10"/>
  <c r="AX96" i="15"/>
  <c r="AG57" i="12"/>
  <c r="BV78" i="13"/>
  <c r="BT82" i="12"/>
  <c r="BO78" i="12"/>
  <c r="BT73" i="10"/>
  <c r="BM134" i="13"/>
  <c r="AU112" i="15"/>
  <c r="BN118" i="15"/>
  <c r="BN84" i="14"/>
  <c r="BJ55" i="15"/>
  <c r="AT75" i="5"/>
  <c r="AZ131" i="5"/>
  <c r="BD86" i="15"/>
  <c r="BC101" i="15"/>
  <c r="BL149" i="13"/>
  <c r="AT101" i="5"/>
  <c r="BN61" i="14"/>
  <c r="AN67" i="15"/>
  <c r="AS96" i="10"/>
  <c r="AU139" i="14"/>
  <c r="AK136" i="5"/>
  <c r="AO111" i="13"/>
  <c r="AE113" i="5"/>
  <c r="AR79" i="12"/>
  <c r="AJ124" i="15"/>
  <c r="AP68" i="5"/>
  <c r="BQ88" i="15"/>
  <c r="AJ154" i="5"/>
  <c r="AN119" i="14"/>
  <c r="AG139" i="12"/>
  <c r="AB125" i="13"/>
  <c r="AS126" i="15"/>
  <c r="BC119" i="15"/>
  <c r="AJ61" i="5"/>
  <c r="AZ97" i="13"/>
  <c r="BB138" i="12"/>
  <c r="AP73" i="5"/>
  <c r="AS113" i="12"/>
  <c r="BL121" i="10"/>
  <c r="BB80" i="5"/>
  <c r="BF101" i="15"/>
  <c r="AW71" i="5"/>
  <c r="BI109" i="10"/>
  <c r="AX71" i="5"/>
  <c r="BG147" i="13"/>
  <c r="AM136" i="10"/>
  <c r="BK88" i="15"/>
  <c r="BH99" i="5"/>
  <c r="BH139" i="10"/>
  <c r="AR70" i="12"/>
  <c r="BM82" i="15"/>
  <c r="BR110" i="10"/>
  <c r="BS103" i="10"/>
  <c r="BB153" i="12"/>
  <c r="AZ103" i="14"/>
  <c r="AX58" i="12"/>
  <c r="BF145" i="14"/>
  <c r="AV114" i="14"/>
  <c r="BU144" i="14"/>
  <c r="AF148" i="10"/>
  <c r="AX99" i="12"/>
  <c r="AW116" i="14"/>
  <c r="BJ154" i="10"/>
  <c r="BU65" i="12"/>
  <c r="AI137" i="14"/>
  <c r="BS153" i="5"/>
  <c r="AH109" i="14"/>
  <c r="AB79" i="14"/>
  <c r="AY103" i="5"/>
  <c r="BN108" i="10"/>
  <c r="AD134" i="15"/>
  <c r="BJ68" i="15"/>
  <c r="BF66" i="14"/>
  <c r="AO70" i="10"/>
  <c r="BG124" i="5"/>
  <c r="AE101" i="10"/>
  <c r="AR119" i="12"/>
  <c r="BG95" i="12"/>
  <c r="BO79" i="14"/>
  <c r="BK132" i="14"/>
  <c r="BG93" i="10"/>
  <c r="BG129" i="10"/>
  <c r="AK117" i="14"/>
  <c r="AC115" i="15"/>
  <c r="AT154" i="14"/>
  <c r="AJ141" i="13"/>
  <c r="AX110" i="14"/>
  <c r="AS134" i="15"/>
  <c r="BA69" i="13"/>
  <c r="AC86" i="14"/>
  <c r="BH67" i="15"/>
  <c r="BT78" i="13"/>
  <c r="AU123" i="13"/>
  <c r="AN98" i="14"/>
  <c r="BC108" i="15"/>
  <c r="BQ107" i="10"/>
  <c r="AI132" i="5"/>
  <c r="AF99" i="10"/>
  <c r="AW100" i="14"/>
  <c r="AJ92" i="15"/>
  <c r="AS145" i="5"/>
  <c r="AO85" i="5"/>
  <c r="AC66" i="12"/>
  <c r="BL65" i="12"/>
  <c r="AG139" i="15"/>
  <c r="BR74" i="15"/>
  <c r="BQ99" i="5"/>
  <c r="AE92" i="15"/>
  <c r="BR64" i="14"/>
  <c r="AK100" i="10"/>
  <c r="BT59" i="10"/>
  <c r="BN116" i="12"/>
  <c r="BQ106" i="14"/>
  <c r="BB61" i="5"/>
  <c r="AL100" i="15"/>
  <c r="AS107" i="12"/>
  <c r="BB91" i="15"/>
  <c r="BU132" i="14"/>
  <c r="BD69" i="5"/>
  <c r="BF110" i="12"/>
  <c r="AV139" i="13"/>
  <c r="AJ151" i="13"/>
  <c r="BT74" i="14"/>
  <c r="BK95" i="15"/>
  <c r="BD124" i="13"/>
  <c r="BM107" i="14"/>
  <c r="BD101" i="12"/>
  <c r="BE74" i="5"/>
  <c r="BR117" i="13"/>
  <c r="AK93" i="5"/>
  <c r="AI76" i="15"/>
  <c r="AG134" i="12"/>
  <c r="BI120" i="13"/>
  <c r="BG124" i="14"/>
  <c r="BD76" i="14"/>
  <c r="BI96" i="14"/>
  <c r="AY144" i="10"/>
  <c r="BC131" i="10"/>
  <c r="AT63" i="15"/>
  <c r="BF63" i="12"/>
  <c r="BN89" i="14"/>
  <c r="BH120" i="10"/>
  <c r="BD59" i="14"/>
  <c r="AG92" i="5"/>
  <c r="AP75" i="14"/>
  <c r="AZ132" i="12"/>
  <c r="AP136" i="12"/>
  <c r="AG98" i="15"/>
  <c r="BB55" i="14"/>
  <c r="AQ87" i="10"/>
  <c r="AM70" i="12"/>
  <c r="AF126" i="13"/>
  <c r="BB129" i="12"/>
  <c r="BA81" i="10"/>
  <c r="BK106" i="15"/>
  <c r="BH134" i="14"/>
  <c r="AD152" i="14"/>
  <c r="AX125" i="13"/>
  <c r="AM114" i="15"/>
  <c r="AN127" i="5"/>
  <c r="BO149" i="15"/>
  <c r="BI87" i="14"/>
  <c r="AV130" i="13"/>
  <c r="BE56" i="12"/>
  <c r="AO135" i="5"/>
  <c r="BV69" i="15"/>
  <c r="AQ103" i="12"/>
  <c r="BB107" i="14"/>
  <c r="BS135" i="13"/>
  <c r="AG153" i="14"/>
  <c r="AO101" i="12"/>
  <c r="AS61" i="12"/>
  <c r="BP143" i="14"/>
  <c r="AC114" i="10"/>
  <c r="AD143" i="14"/>
  <c r="AL138" i="5"/>
  <c r="AE131" i="13"/>
  <c r="AU101" i="14"/>
  <c r="BM89" i="15"/>
  <c r="BN105" i="10"/>
  <c r="BB92" i="13"/>
  <c r="AL105" i="12"/>
  <c r="AZ89" i="14"/>
  <c r="AI93" i="5"/>
  <c r="BF141" i="14"/>
  <c r="BS100" i="5"/>
  <c r="AL146" i="13"/>
  <c r="BA76" i="15"/>
  <c r="AB83" i="13"/>
  <c r="BT121" i="5"/>
  <c r="BR120" i="12"/>
  <c r="BB60" i="15"/>
  <c r="BM100" i="12"/>
  <c r="AG59" i="14"/>
  <c r="AE64" i="5"/>
  <c r="AM120" i="13"/>
  <c r="BF80" i="5"/>
  <c r="BE116" i="14"/>
  <c r="AO119" i="10"/>
  <c r="AR92" i="10"/>
  <c r="BC78" i="13"/>
  <c r="AZ75" i="10"/>
  <c r="BB88" i="13"/>
  <c r="AR150" i="5"/>
  <c r="AF111" i="15"/>
  <c r="AP90" i="10"/>
  <c r="BK84" i="12"/>
  <c r="AS73" i="10"/>
  <c r="AK113" i="10"/>
  <c r="AF66" i="12"/>
  <c r="BE132" i="10"/>
  <c r="BQ96" i="13"/>
  <c r="AB78" i="15"/>
  <c r="AF103" i="14"/>
  <c r="BI131" i="13"/>
  <c r="AQ106" i="15"/>
  <c r="AG148" i="5"/>
  <c r="AW114" i="10"/>
  <c r="AO147" i="13"/>
  <c r="AN113" i="14"/>
  <c r="AQ66" i="14"/>
  <c r="BL80" i="5"/>
  <c r="AP143" i="12"/>
  <c r="BU71" i="14"/>
  <c r="BR63" i="14"/>
  <c r="AV56" i="12"/>
  <c r="AJ87" i="15"/>
  <c r="BL76" i="12"/>
  <c r="AW85" i="12"/>
  <c r="AC147" i="5"/>
  <c r="AO86" i="5"/>
  <c r="BV130" i="15"/>
  <c r="AN101" i="5"/>
  <c r="BL89" i="14"/>
  <c r="AW110" i="12"/>
  <c r="BE106" i="15"/>
  <c r="AC140" i="10"/>
  <c r="BE154" i="5"/>
  <c r="AJ62" i="5"/>
  <c r="AO103" i="5"/>
  <c r="AJ126" i="5"/>
  <c r="AZ129" i="15"/>
  <c r="BM124" i="13"/>
  <c r="AS134" i="13"/>
  <c r="BO135" i="13"/>
  <c r="AC109" i="12"/>
  <c r="AL94" i="15"/>
  <c r="BN81" i="15"/>
  <c r="BL130" i="10"/>
  <c r="AK107" i="5"/>
  <c r="AK143" i="13"/>
  <c r="AP125" i="13"/>
  <c r="AK117" i="10"/>
  <c r="AZ98" i="14"/>
  <c r="AY101" i="15"/>
  <c r="AB109" i="5"/>
  <c r="BK96" i="10"/>
  <c r="AL61" i="13"/>
  <c r="AN77" i="13"/>
  <c r="AJ62" i="10"/>
  <c r="BC154" i="10"/>
  <c r="AF92" i="13"/>
  <c r="BN62" i="13"/>
  <c r="BR127" i="5"/>
  <c r="BR63" i="5"/>
  <c r="AL112" i="13"/>
  <c r="BA71" i="14"/>
  <c r="AC101" i="14"/>
  <c r="AK74" i="10"/>
  <c r="AY99" i="10"/>
  <c r="AZ109" i="12"/>
  <c r="BP97" i="5"/>
  <c r="AP94" i="13"/>
  <c r="BV114" i="13"/>
  <c r="AF133" i="13"/>
  <c r="AB116" i="14"/>
  <c r="BJ85" i="13"/>
  <c r="BR131" i="15"/>
  <c r="BF57" i="5"/>
  <c r="BE67" i="10"/>
  <c r="BS98" i="15"/>
  <c r="BA119" i="5"/>
  <c r="AD106" i="14"/>
  <c r="BM65" i="12"/>
  <c r="BK119" i="10"/>
  <c r="BN128" i="12"/>
  <c r="BL86" i="14"/>
  <c r="BU89" i="10"/>
  <c r="BP97" i="15"/>
  <c r="AI104" i="10"/>
  <c r="AU148" i="13"/>
  <c r="AB118" i="13"/>
  <c r="AF145" i="12"/>
  <c r="AL107" i="12"/>
  <c r="AR146" i="12"/>
  <c r="BD86" i="5"/>
  <c r="BC147" i="14"/>
  <c r="BM101" i="15"/>
  <c r="AI118" i="12"/>
  <c r="BU140" i="10"/>
  <c r="AT121" i="13"/>
  <c r="BK122" i="12"/>
  <c r="AX82" i="14"/>
  <c r="BE81" i="14"/>
  <c r="AW149" i="5"/>
  <c r="BA123" i="12"/>
  <c r="BP105" i="10"/>
  <c r="BM100" i="10"/>
  <c r="AL87" i="10"/>
  <c r="AH117" i="13"/>
  <c r="BR85" i="10"/>
  <c r="BA151" i="13"/>
  <c r="AE63" i="12"/>
  <c r="BB58" i="10"/>
  <c r="AT95" i="10"/>
  <c r="BA64" i="14"/>
  <c r="BG143" i="12"/>
  <c r="AY90" i="10"/>
  <c r="AB79" i="10"/>
  <c r="AN69" i="13"/>
  <c r="AC115" i="14"/>
  <c r="BQ89" i="5"/>
  <c r="BA111" i="13"/>
  <c r="BT129" i="5"/>
  <c r="AL121" i="13"/>
  <c r="AI70" i="12"/>
  <c r="AO107" i="15"/>
  <c r="BE136" i="12"/>
  <c r="AW125" i="14"/>
  <c r="BV110" i="14"/>
  <c r="AE143" i="14"/>
  <c r="BP131" i="12"/>
  <c r="AH114" i="12"/>
  <c r="BO55" i="12"/>
  <c r="AK97" i="13"/>
  <c r="AI128" i="10"/>
  <c r="AE129" i="14"/>
  <c r="AV122" i="14"/>
  <c r="BB130" i="13"/>
  <c r="AH144" i="15"/>
  <c r="AV104" i="14"/>
  <c r="AZ115" i="10"/>
  <c r="BM59" i="15"/>
  <c r="BP142" i="14"/>
  <c r="BJ94" i="15"/>
  <c r="BD78" i="14"/>
  <c r="BN148" i="15"/>
  <c r="BM94" i="14"/>
  <c r="AU90" i="15"/>
  <c r="AJ98" i="10"/>
  <c r="AZ107" i="10"/>
  <c r="AH99" i="10"/>
  <c r="AE62" i="5"/>
  <c r="AK77" i="13"/>
  <c r="AO57" i="14"/>
  <c r="BD70" i="5"/>
  <c r="AO106" i="14"/>
  <c r="BU106" i="10"/>
  <c r="BE78" i="15"/>
  <c r="BA92" i="13"/>
  <c r="BA123" i="14"/>
  <c r="AO96" i="13"/>
  <c r="BC90" i="13"/>
  <c r="AO75" i="10"/>
  <c r="AW97" i="12"/>
  <c r="BB107" i="13"/>
  <c r="AT93" i="10"/>
  <c r="BI65" i="10"/>
  <c r="BQ118" i="15"/>
  <c r="AK55" i="5"/>
  <c r="AW140" i="15"/>
  <c r="BR81" i="15"/>
  <c r="AJ93" i="5"/>
  <c r="BP120" i="5"/>
  <c r="BC127" i="12"/>
  <c r="AB133" i="14"/>
  <c r="AK72" i="13"/>
  <c r="BG81" i="10"/>
  <c r="BU94" i="14"/>
  <c r="AI109" i="5"/>
  <c r="BU114" i="5"/>
  <c r="AT91" i="14"/>
  <c r="AT119" i="12"/>
  <c r="AZ146" i="15"/>
  <c r="BS87" i="5"/>
  <c r="AT147" i="15"/>
  <c r="AG143" i="15"/>
  <c r="AL99" i="12"/>
  <c r="BF152" i="13"/>
  <c r="AI105" i="13"/>
  <c r="BG69" i="14"/>
  <c r="AW137" i="12"/>
  <c r="AZ138" i="15"/>
  <c r="AT64" i="10"/>
  <c r="AT80" i="5"/>
  <c r="BG148" i="15"/>
  <c r="BU127" i="13"/>
  <c r="BN86" i="12"/>
  <c r="AS94" i="10"/>
  <c r="BR121" i="10"/>
  <c r="AS136" i="15"/>
  <c r="AJ82" i="5"/>
  <c r="BE87" i="10"/>
  <c r="BB88" i="10"/>
  <c r="AM65" i="10"/>
  <c r="AV129" i="13"/>
  <c r="BL142" i="12"/>
  <c r="AT110" i="10"/>
  <c r="BF85" i="12"/>
  <c r="AC116" i="12"/>
  <c r="BI136" i="13"/>
  <c r="AX103" i="12"/>
  <c r="AD77" i="14"/>
  <c r="BT63" i="10"/>
  <c r="AR74" i="10"/>
  <c r="BG137" i="12"/>
  <c r="BU151" i="10"/>
  <c r="AI112" i="15"/>
  <c r="AK129" i="14"/>
  <c r="AR111" i="5"/>
  <c r="AU149" i="12"/>
  <c r="BM107" i="12"/>
  <c r="AJ129" i="5"/>
  <c r="BQ78" i="15"/>
  <c r="AC91" i="12"/>
  <c r="BQ63" i="14"/>
  <c r="AR65" i="15"/>
  <c r="AX65" i="14"/>
  <c r="AL96" i="10"/>
  <c r="BG145" i="13"/>
  <c r="BG94" i="12"/>
  <c r="AL70" i="15"/>
  <c r="BS110" i="10"/>
  <c r="AI127" i="15"/>
  <c r="BA108" i="15"/>
  <c r="BD141" i="14"/>
  <c r="AD72" i="13"/>
  <c r="BI139" i="14"/>
  <c r="AE105" i="15"/>
  <c r="AC128" i="13"/>
  <c r="BG95" i="10"/>
  <c r="AY58" i="13"/>
  <c r="AL103" i="15"/>
  <c r="BH90" i="10"/>
  <c r="BP154" i="14"/>
  <c r="AX137" i="10"/>
  <c r="AL75" i="13"/>
  <c r="BA106" i="14"/>
  <c r="BD70" i="14"/>
  <c r="BQ110" i="5"/>
  <c r="BN139" i="10"/>
  <c r="BU112" i="14"/>
  <c r="BL104" i="10"/>
  <c r="AE118" i="5"/>
  <c r="AV127" i="10"/>
  <c r="BG61" i="12"/>
  <c r="BT127" i="15"/>
  <c r="AH74" i="14"/>
  <c r="AJ150" i="12"/>
  <c r="BM102" i="13"/>
  <c r="BQ114" i="12"/>
  <c r="BI145" i="15"/>
  <c r="AG125" i="13"/>
  <c r="AR66" i="14"/>
  <c r="AP154" i="10"/>
  <c r="BN77" i="10"/>
  <c r="AB129" i="12"/>
  <c r="BI150" i="10"/>
  <c r="AO88" i="12"/>
  <c r="BD58" i="12"/>
  <c r="AI105" i="5"/>
  <c r="BT138" i="13"/>
  <c r="BJ71" i="13"/>
  <c r="BD110" i="12"/>
  <c r="AV59" i="10"/>
  <c r="AH90" i="14"/>
  <c r="AC116" i="5"/>
  <c r="BA139" i="12"/>
  <c r="AD108" i="14"/>
  <c r="BF83" i="14"/>
  <c r="AO102" i="13"/>
  <c r="AR72" i="5"/>
  <c r="AD94" i="5"/>
  <c r="AN152" i="5"/>
  <c r="AS99" i="14"/>
  <c r="BF151" i="10"/>
  <c r="AD120" i="5"/>
  <c r="BI56" i="12"/>
  <c r="BQ93" i="5"/>
  <c r="AG55" i="5"/>
  <c r="BR60" i="15"/>
  <c r="AC144" i="12"/>
  <c r="AI108" i="13"/>
  <c r="AQ107" i="12"/>
  <c r="BO146" i="10"/>
  <c r="BT143" i="10"/>
  <c r="AC139" i="14"/>
  <c r="AP102" i="10"/>
  <c r="AX59" i="15"/>
  <c r="BI82" i="5"/>
  <c r="AF110" i="12"/>
  <c r="AW121" i="14"/>
  <c r="AC147" i="10"/>
  <c r="AD110" i="13"/>
  <c r="AO85" i="12"/>
  <c r="AB130" i="13"/>
  <c r="BT147" i="14"/>
  <c r="AR124" i="12"/>
  <c r="BO112" i="12"/>
  <c r="BV126" i="14"/>
  <c r="BI99" i="10"/>
  <c r="AE132" i="15"/>
  <c r="AN79" i="15"/>
  <c r="AN129" i="5"/>
  <c r="BB62" i="13"/>
  <c r="BS104" i="14"/>
  <c r="AH74" i="10"/>
  <c r="BL154" i="5"/>
  <c r="AP139" i="15"/>
  <c r="BO95" i="10"/>
  <c r="AE61" i="14"/>
  <c r="AY101" i="12"/>
  <c r="AL67" i="13"/>
  <c r="BK131" i="15"/>
  <c r="AW103" i="12"/>
  <c r="BN93" i="13"/>
  <c r="AW131" i="14"/>
  <c r="AN147" i="13"/>
  <c r="BV145" i="14"/>
  <c r="BC108" i="13"/>
  <c r="AW130" i="10"/>
  <c r="BU146" i="14"/>
  <c r="AC99" i="15"/>
  <c r="AL118" i="15"/>
  <c r="BB103" i="5"/>
  <c r="BR112" i="14"/>
  <c r="BE119" i="10"/>
  <c r="BU73" i="13"/>
  <c r="AF134" i="14"/>
  <c r="AF149" i="5"/>
  <c r="BC146" i="5"/>
  <c r="BR110" i="15"/>
  <c r="AU71" i="12"/>
  <c r="BL59" i="12"/>
  <c r="AT82" i="13"/>
  <c r="AC81" i="12"/>
  <c r="BI67" i="14"/>
  <c r="AF119" i="14"/>
  <c r="AZ74" i="15"/>
  <c r="AH74" i="5"/>
  <c r="AP63" i="15"/>
  <c r="BP65" i="5"/>
  <c r="AG136" i="15"/>
  <c r="AV152" i="10"/>
  <c r="AL121" i="14"/>
  <c r="AX85" i="15"/>
  <c r="AI62" i="5"/>
  <c r="AF94" i="10"/>
  <c r="BV81" i="14"/>
  <c r="BH137" i="12"/>
  <c r="BT79" i="13"/>
  <c r="BJ136" i="15"/>
  <c r="AQ120" i="15"/>
  <c r="AU82" i="10"/>
  <c r="AP108" i="13"/>
  <c r="AC111" i="5"/>
  <c r="AD59" i="13"/>
  <c r="BA125" i="15"/>
  <c r="BV81" i="12"/>
  <c r="BN148" i="14"/>
  <c r="BU121" i="13"/>
  <c r="AD95" i="15"/>
  <c r="BN68" i="5"/>
  <c r="AE116" i="13"/>
  <c r="AX92" i="15"/>
  <c r="BD134" i="13"/>
  <c r="AK139" i="13"/>
  <c r="BU143" i="12"/>
  <c r="BP95" i="5"/>
  <c r="BQ149" i="12"/>
  <c r="BC102" i="13"/>
  <c r="BF71" i="14"/>
  <c r="AV138" i="5"/>
  <c r="AV144" i="10"/>
  <c r="AE84" i="15"/>
  <c r="BC89" i="12"/>
  <c r="AF137" i="12"/>
  <c r="BV62" i="10"/>
  <c r="AF93" i="5"/>
  <c r="AF87" i="14"/>
  <c r="AD61" i="10"/>
  <c r="BH82" i="13"/>
  <c r="AG101" i="14"/>
  <c r="AO153" i="5"/>
  <c r="BT83" i="14"/>
  <c r="AU94" i="12"/>
  <c r="BD112" i="13"/>
  <c r="AH119" i="15"/>
  <c r="BK116" i="5"/>
  <c r="AX79" i="10"/>
  <c r="BU145" i="15"/>
  <c r="AY141" i="12"/>
  <c r="BH131" i="13"/>
  <c r="AS147" i="10"/>
  <c r="AO69" i="5"/>
  <c r="AD116" i="15"/>
  <c r="BK143" i="5"/>
  <c r="BS145" i="10"/>
  <c r="BE151" i="14"/>
  <c r="BJ55" i="13"/>
  <c r="AQ94" i="13"/>
  <c r="BS109" i="13"/>
  <c r="BU124" i="10"/>
  <c r="AO108" i="5"/>
  <c r="BF151" i="14"/>
  <c r="BP148" i="10"/>
  <c r="AV77" i="14"/>
  <c r="AD84" i="12"/>
  <c r="BM151" i="13"/>
  <c r="BS105" i="12"/>
  <c r="AI123" i="5"/>
  <c r="BP89" i="5"/>
  <c r="AT58" i="15"/>
  <c r="BU81" i="5"/>
  <c r="BV138" i="5"/>
  <c r="AG66" i="12"/>
  <c r="BQ133" i="12"/>
  <c r="AJ76" i="5"/>
  <c r="BP81" i="10"/>
  <c r="AR76" i="13"/>
  <c r="AX147" i="10"/>
  <c r="AH82" i="13"/>
  <c r="BG67" i="5"/>
  <c r="AX98" i="15"/>
  <c r="BA79" i="12"/>
  <c r="AO57" i="13"/>
  <c r="AY129" i="13"/>
  <c r="AG141" i="12"/>
  <c r="BO151" i="14"/>
  <c r="AC62" i="13"/>
  <c r="AV75" i="14"/>
  <c r="BM127" i="13"/>
  <c r="BM152" i="10"/>
  <c r="BJ118" i="14"/>
  <c r="AJ106" i="13"/>
  <c r="BD126" i="15"/>
  <c r="AC119" i="14"/>
  <c r="AS93" i="13"/>
  <c r="AZ80" i="5"/>
  <c r="AS138" i="13"/>
  <c r="BU67" i="10"/>
  <c r="BQ86" i="5"/>
  <c r="AB65" i="14"/>
  <c r="BO84" i="14"/>
  <c r="AQ130" i="5"/>
  <c r="AN89" i="15"/>
  <c r="BO102" i="10"/>
  <c r="AB152" i="15"/>
  <c r="AM124" i="12"/>
  <c r="AT116" i="12"/>
  <c r="AS81" i="15"/>
  <c r="AK71" i="14"/>
  <c r="BQ122" i="15"/>
  <c r="BO95" i="15"/>
  <c r="BL151" i="13"/>
  <c r="AT60" i="5"/>
  <c r="AI107" i="13"/>
  <c r="BK137" i="13"/>
  <c r="AX151" i="12"/>
  <c r="BM115" i="5"/>
  <c r="AX140" i="12"/>
  <c r="BP71" i="10"/>
  <c r="BE98" i="15"/>
  <c r="BK60" i="15"/>
  <c r="AC102" i="10"/>
  <c r="AG75" i="15"/>
  <c r="BK83" i="14"/>
  <c r="BN113" i="15"/>
  <c r="AU152" i="10"/>
  <c r="AQ104" i="10"/>
  <c r="AN97" i="10"/>
  <c r="AR141" i="12"/>
  <c r="BI106" i="10"/>
  <c r="AZ137" i="13"/>
  <c r="AH92" i="14"/>
  <c r="AX149" i="15"/>
  <c r="AV141" i="12"/>
  <c r="BD146" i="5"/>
  <c r="BL143" i="14"/>
  <c r="BC144" i="14"/>
  <c r="BD76" i="10"/>
  <c r="AN63" i="10"/>
  <c r="BT87" i="14"/>
  <c r="AZ62" i="15"/>
  <c r="BN97" i="15"/>
  <c r="BS97" i="10"/>
  <c r="AI126" i="12"/>
  <c r="BL122" i="14"/>
  <c r="BD99" i="13"/>
  <c r="BN135" i="10"/>
  <c r="BQ128" i="5"/>
  <c r="BO111" i="10"/>
  <c r="BJ108" i="15"/>
  <c r="BT101" i="5"/>
  <c r="BA64" i="10"/>
  <c r="BT97" i="12"/>
  <c r="BT103" i="12"/>
  <c r="AP110" i="12"/>
  <c r="BP153" i="15"/>
  <c r="AU106" i="14"/>
  <c r="AW112" i="13"/>
  <c r="AH77" i="13"/>
  <c r="BH82" i="12"/>
  <c r="AL137" i="14"/>
  <c r="AD104" i="12"/>
  <c r="BR98" i="14"/>
  <c r="BH143" i="5"/>
  <c r="AD133" i="10"/>
  <c r="AN100" i="10"/>
  <c r="AF66" i="13"/>
  <c r="BV137" i="5"/>
  <c r="BC105" i="5"/>
  <c r="AF139" i="13"/>
  <c r="BG113" i="14"/>
  <c r="AN147" i="10"/>
  <c r="BG92" i="12"/>
  <c r="BT78" i="14"/>
  <c r="BT90" i="10"/>
  <c r="BV106" i="13"/>
  <c r="AJ142" i="5"/>
  <c r="BT72" i="13"/>
  <c r="AB149" i="14"/>
  <c r="BN84" i="5"/>
  <c r="AS139" i="5"/>
  <c r="BP63" i="10"/>
  <c r="BQ78" i="10"/>
  <c r="AB102" i="12"/>
  <c r="BN73" i="5"/>
  <c r="BM118" i="14"/>
  <c r="AJ104" i="12"/>
  <c r="AZ140" i="13"/>
  <c r="BA79" i="13"/>
  <c r="BR140" i="10"/>
  <c r="AY140" i="15"/>
  <c r="AO106" i="5"/>
  <c r="BL105" i="14"/>
  <c r="AJ75" i="13"/>
  <c r="BI131" i="14"/>
  <c r="AF73" i="14"/>
  <c r="AB130" i="14"/>
  <c r="BO113" i="13"/>
  <c r="BA64" i="12"/>
  <c r="AR111" i="15"/>
  <c r="BR57" i="15"/>
  <c r="AG132" i="12"/>
  <c r="AI146" i="14"/>
  <c r="BG108" i="15"/>
  <c r="BH101" i="13"/>
  <c r="BC101" i="10"/>
  <c r="BS72" i="15"/>
  <c r="AW105" i="13"/>
  <c r="BH62" i="13"/>
  <c r="AB95" i="5"/>
  <c r="AS154" i="14"/>
  <c r="AF64" i="14"/>
  <c r="AG80" i="14"/>
  <c r="AN72" i="13"/>
  <c r="AB152" i="14"/>
  <c r="AR85" i="15"/>
  <c r="AS56" i="5"/>
  <c r="BU108" i="10"/>
  <c r="AL111" i="10"/>
  <c r="AF115" i="10"/>
  <c r="AG110" i="12"/>
  <c r="AF154" i="5"/>
  <c r="AH133" i="5"/>
  <c r="AO103" i="13"/>
  <c r="AM127" i="15"/>
  <c r="AC69" i="15"/>
  <c r="AO147" i="15"/>
  <c r="BP88" i="15"/>
  <c r="BU147" i="10"/>
  <c r="AE93" i="13"/>
  <c r="BR88" i="10"/>
  <c r="AV137" i="10"/>
  <c r="AC76" i="13"/>
  <c r="AD116" i="12"/>
  <c r="BT116" i="10"/>
  <c r="AJ116" i="14"/>
  <c r="BR147" i="15"/>
  <c r="BA119" i="10"/>
  <c r="BG57" i="13"/>
  <c r="AF149" i="12"/>
  <c r="BG114" i="14"/>
  <c r="AD154" i="13"/>
  <c r="BG104" i="13"/>
  <c r="BH122" i="12"/>
  <c r="BI122" i="5"/>
  <c r="AU123" i="15"/>
  <c r="AU146" i="13"/>
  <c r="AS76" i="14"/>
  <c r="AT98" i="13"/>
  <c r="AG137" i="15"/>
  <c r="AC125" i="14"/>
  <c r="AQ127" i="13"/>
  <c r="AQ75" i="5"/>
  <c r="BE93" i="10"/>
  <c r="AD153" i="10"/>
  <c r="AL125" i="5"/>
  <c r="BN86" i="5"/>
  <c r="BS138" i="10"/>
  <c r="BH126" i="15"/>
  <c r="AH74" i="13"/>
  <c r="AX107" i="13"/>
  <c r="AG142" i="15"/>
  <c r="BQ141" i="14"/>
  <c r="AM108" i="14"/>
  <c r="AJ73" i="15"/>
  <c r="BP103" i="13"/>
  <c r="BR70" i="12"/>
  <c r="AR90" i="15"/>
  <c r="BJ67" i="15"/>
  <c r="BN64" i="12"/>
  <c r="BO148" i="13"/>
  <c r="BD154" i="13"/>
  <c r="AM84" i="14"/>
  <c r="AZ116" i="12"/>
  <c r="BP106" i="12"/>
  <c r="BQ149" i="14"/>
  <c r="BK74" i="13"/>
  <c r="AU115" i="15"/>
  <c r="BN57" i="10"/>
  <c r="BR102" i="10"/>
  <c r="AI69" i="14"/>
  <c r="AI97" i="5"/>
  <c r="BE73" i="15"/>
  <c r="AY108" i="15"/>
  <c r="AM107" i="15"/>
  <c r="AH93" i="14"/>
  <c r="BN152" i="15"/>
  <c r="AU125" i="12"/>
  <c r="BB87" i="13"/>
  <c r="BQ132" i="12"/>
  <c r="AU135" i="15"/>
  <c r="BK93" i="13"/>
  <c r="AC91" i="10"/>
  <c r="AO150" i="10"/>
  <c r="AV86" i="12"/>
  <c r="BA82" i="5"/>
  <c r="BN106" i="14"/>
  <c r="BT63" i="12"/>
  <c r="AM81" i="13"/>
  <c r="BJ136" i="12"/>
  <c r="BI137" i="10"/>
  <c r="AY144" i="15"/>
  <c r="AN141" i="13"/>
  <c r="BR137" i="12"/>
  <c r="AW103" i="10"/>
  <c r="AE125" i="13"/>
  <c r="BF141" i="13"/>
  <c r="BH145" i="13"/>
  <c r="BA62" i="14"/>
  <c r="AB112" i="13"/>
  <c r="AS94" i="12"/>
  <c r="AY85" i="5"/>
  <c r="BO149" i="13"/>
  <c r="AO111" i="10"/>
  <c r="AR120" i="5"/>
  <c r="AB58" i="10"/>
  <c r="BB124" i="15"/>
  <c r="AR103" i="12"/>
  <c r="AP133" i="12"/>
  <c r="AH131" i="14"/>
  <c r="AJ100" i="15"/>
  <c r="AT148" i="14"/>
  <c r="AV118" i="13"/>
  <c r="AJ90" i="14"/>
  <c r="AJ136" i="15"/>
  <c r="AL61" i="15"/>
  <c r="BS81" i="10"/>
  <c r="BA148" i="13"/>
  <c r="BP153" i="5"/>
  <c r="BQ95" i="12"/>
  <c r="AS144" i="14"/>
  <c r="BR131" i="10"/>
  <c r="BV126" i="13"/>
  <c r="AT114" i="10"/>
  <c r="BN122" i="14"/>
  <c r="AE109" i="10"/>
  <c r="AO84" i="5"/>
  <c r="AS63" i="5"/>
  <c r="BN144" i="5"/>
  <c r="BA83" i="13"/>
  <c r="BL57" i="5"/>
  <c r="AU108" i="15"/>
  <c r="AU103" i="14"/>
  <c r="AF133" i="10"/>
  <c r="BP74" i="15"/>
  <c r="AV121" i="12"/>
  <c r="AM112" i="13"/>
  <c r="BJ97" i="14"/>
  <c r="AT129" i="12"/>
  <c r="AV150" i="14"/>
  <c r="AJ115" i="13"/>
  <c r="AM131" i="13"/>
  <c r="BI76" i="12"/>
  <c r="AT141" i="5"/>
  <c r="BC153" i="14"/>
  <c r="BL134" i="14"/>
  <c r="BH134" i="5"/>
  <c r="BP113" i="14"/>
  <c r="BU112" i="10"/>
  <c r="BC89" i="15"/>
  <c r="AQ149" i="12"/>
  <c r="BA101" i="13"/>
  <c r="BR145" i="15"/>
  <c r="AL92" i="10"/>
  <c r="AX60" i="12"/>
  <c r="AS139" i="10"/>
  <c r="AV87" i="12"/>
  <c r="AH58" i="12"/>
  <c r="BL141" i="10"/>
  <c r="BE154" i="10"/>
  <c r="BB82" i="12"/>
  <c r="BI140" i="10"/>
  <c r="BP125" i="13"/>
  <c r="BI116" i="12"/>
  <c r="BG93" i="12"/>
  <c r="AG69" i="12"/>
  <c r="AZ133" i="12"/>
  <c r="AN127" i="15"/>
  <c r="AM137" i="12"/>
  <c r="AZ110" i="12"/>
  <c r="BB81" i="13"/>
  <c r="AZ113" i="12"/>
  <c r="AX78" i="12"/>
  <c r="AO117" i="15"/>
  <c r="AO63" i="15"/>
  <c r="BJ150" i="14"/>
  <c r="AG149" i="13"/>
  <c r="AV117" i="12"/>
  <c r="AG115" i="10"/>
  <c r="BF111" i="10"/>
  <c r="BL83" i="5"/>
  <c r="AF91" i="5"/>
  <c r="BD100" i="14"/>
  <c r="AS93" i="15"/>
  <c r="AR74" i="15"/>
  <c r="AP107" i="15"/>
  <c r="BQ146" i="10"/>
  <c r="AG145" i="5"/>
  <c r="BT79" i="14"/>
  <c r="AH55" i="13"/>
  <c r="AS58" i="13"/>
  <c r="AZ124" i="5"/>
  <c r="BF102" i="10"/>
  <c r="BU88" i="12"/>
  <c r="BK72" i="13"/>
  <c r="AV62" i="10"/>
  <c r="BG70" i="14"/>
  <c r="AN109" i="13"/>
  <c r="BR116" i="13"/>
  <c r="AR64" i="12"/>
  <c r="AX136" i="13"/>
  <c r="AC63" i="14"/>
  <c r="AU86" i="14"/>
  <c r="AI124" i="14"/>
  <c r="AC154" i="14"/>
  <c r="AL130" i="5"/>
  <c r="BR105" i="10"/>
  <c r="BR123" i="14"/>
  <c r="AX147" i="12"/>
  <c r="AY80" i="14"/>
  <c r="AH68" i="14"/>
  <c r="BB144" i="5"/>
  <c r="BM147" i="13"/>
  <c r="BJ57" i="13"/>
  <c r="AL104" i="10"/>
  <c r="BA141" i="5"/>
  <c r="AK139" i="15"/>
  <c r="BP68" i="12"/>
  <c r="BO99" i="5"/>
  <c r="AC72" i="15"/>
  <c r="BN119" i="12"/>
  <c r="AF139" i="14"/>
  <c r="AS58" i="12"/>
  <c r="BL65" i="13"/>
  <c r="BT133" i="14"/>
  <c r="BA132" i="10"/>
  <c r="AG145" i="15"/>
  <c r="AO128" i="5"/>
  <c r="BC131" i="15"/>
  <c r="BI57" i="12"/>
  <c r="BN70" i="13"/>
  <c r="AL83" i="12"/>
  <c r="AP70" i="13"/>
  <c r="BF153" i="15"/>
  <c r="AM102" i="10"/>
  <c r="AQ127" i="5"/>
  <c r="AI79" i="14"/>
  <c r="BO137" i="14"/>
  <c r="BD56" i="15"/>
  <c r="BU153" i="5"/>
  <c r="BG139" i="13"/>
  <c r="AP99" i="12"/>
  <c r="BD111" i="14"/>
  <c r="AH81" i="15"/>
  <c r="AO150" i="14"/>
  <c r="BL97" i="5"/>
  <c r="BP127" i="13"/>
  <c r="BO125" i="10"/>
  <c r="BK90" i="12"/>
  <c r="AT107" i="15"/>
  <c r="AN134" i="12"/>
  <c r="AU154" i="5"/>
  <c r="BR61" i="10"/>
  <c r="AS146" i="12"/>
  <c r="AY121" i="10"/>
  <c r="AP86" i="14"/>
  <c r="AM142" i="14"/>
  <c r="BS88" i="15"/>
  <c r="BE138" i="14"/>
  <c r="AW69" i="15"/>
  <c r="AK80" i="13"/>
  <c r="BF123" i="10"/>
  <c r="AU76" i="5"/>
  <c r="AF141" i="5"/>
  <c r="AK89" i="12"/>
  <c r="BR128" i="5"/>
  <c r="BJ90" i="15"/>
  <c r="BB84" i="15"/>
  <c r="AZ120" i="15"/>
  <c r="BV63" i="14"/>
  <c r="BA112" i="10"/>
  <c r="AI60" i="10"/>
  <c r="BQ147" i="14"/>
  <c r="AS70" i="12"/>
  <c r="AY75" i="15"/>
  <c r="AQ105" i="5"/>
  <c r="BR93" i="14"/>
  <c r="BD103" i="15"/>
  <c r="BP138" i="15"/>
  <c r="BF104" i="10"/>
  <c r="AD80" i="10"/>
  <c r="AE101" i="12"/>
  <c r="BS67" i="5"/>
  <c r="AV73" i="14"/>
  <c r="AX134" i="12"/>
  <c r="AP58" i="5"/>
  <c r="BE95" i="15"/>
  <c r="BK69" i="12"/>
  <c r="AX151" i="15"/>
  <c r="AO65" i="14"/>
  <c r="BS86" i="13"/>
  <c r="BR153" i="13"/>
  <c r="AC60" i="14"/>
  <c r="AT100" i="14"/>
  <c r="AN131" i="15"/>
  <c r="BQ84" i="12"/>
  <c r="BN85" i="13"/>
  <c r="AG97" i="15"/>
  <c r="BE112" i="5"/>
  <c r="AV110" i="10"/>
  <c r="BG97" i="12"/>
  <c r="AO131" i="13"/>
  <c r="AD149" i="5"/>
  <c r="BF113" i="13"/>
  <c r="AV109" i="5"/>
  <c r="BO97" i="10"/>
  <c r="BK99" i="13"/>
  <c r="AM134" i="14"/>
  <c r="BU103" i="15"/>
  <c r="BP145" i="15"/>
  <c r="AU91" i="5"/>
  <c r="BJ74" i="12"/>
  <c r="BN100" i="10"/>
  <c r="AE77" i="15"/>
  <c r="AN67" i="5"/>
  <c r="AC82" i="12"/>
  <c r="BQ57" i="5"/>
  <c r="BR92" i="15"/>
  <c r="BM104" i="10"/>
  <c r="BT58" i="15"/>
  <c r="BS139" i="5"/>
  <c r="AX93" i="12"/>
  <c r="AW149" i="10"/>
  <c r="BP93" i="12"/>
  <c r="BL136" i="10"/>
  <c r="AW117" i="14"/>
  <c r="BR60" i="10"/>
  <c r="BB104" i="14"/>
  <c r="AE57" i="12"/>
  <c r="AT98" i="10"/>
  <c r="AL70" i="14"/>
  <c r="AO95" i="12"/>
  <c r="BF87" i="13"/>
  <c r="AU122" i="5"/>
  <c r="AE107" i="12"/>
  <c r="AX105" i="14"/>
  <c r="BN125" i="12"/>
  <c r="AP86" i="13"/>
  <c r="AF146" i="10"/>
  <c r="AO81" i="15"/>
  <c r="BJ106" i="10"/>
  <c r="BM138" i="10"/>
  <c r="BL106" i="12"/>
  <c r="AL101" i="5"/>
  <c r="AN104" i="5"/>
  <c r="BH77" i="5"/>
  <c r="BQ139" i="14"/>
  <c r="BA96" i="15"/>
  <c r="BN121" i="12"/>
  <c r="AQ79" i="10"/>
  <c r="AZ56" i="15"/>
  <c r="AH78" i="15"/>
  <c r="AK70" i="5"/>
  <c r="BL135" i="13"/>
  <c r="BS88" i="12"/>
  <c r="AJ60" i="13"/>
  <c r="AF112" i="5"/>
  <c r="AI85" i="14"/>
  <c r="AL94" i="10"/>
  <c r="BD83" i="5"/>
  <c r="AZ83" i="14"/>
  <c r="BN94" i="10"/>
  <c r="AG106" i="12"/>
  <c r="BR62" i="10"/>
  <c r="AH149" i="14"/>
  <c r="BD112" i="14"/>
  <c r="AO55" i="14"/>
  <c r="AV150" i="5"/>
  <c r="AJ150" i="15"/>
  <c r="AL92" i="13"/>
  <c r="AK122" i="15"/>
  <c r="AK75" i="14"/>
  <c r="BN103" i="13"/>
  <c r="AK121" i="10"/>
  <c r="BL139" i="5"/>
  <c r="AT144" i="14"/>
  <c r="BR123" i="12"/>
  <c r="BJ70" i="12"/>
  <c r="AQ108" i="5"/>
  <c r="BC62" i="14"/>
  <c r="BN146" i="13"/>
  <c r="BP140" i="13"/>
  <c r="AJ105" i="14"/>
  <c r="AT133" i="5"/>
  <c r="AN72" i="14"/>
  <c r="BR90" i="5"/>
  <c r="AK143" i="5"/>
  <c r="BU60" i="14"/>
  <c r="BI152" i="13"/>
  <c r="AF142" i="5"/>
  <c r="AR117" i="15"/>
  <c r="AW85" i="14"/>
  <c r="BE137" i="14"/>
  <c r="BI133" i="5"/>
  <c r="AW69" i="5"/>
  <c r="BB91" i="13"/>
  <c r="AT140" i="12"/>
  <c r="AP131" i="12"/>
  <c r="BF126" i="15"/>
  <c r="BH83" i="12"/>
  <c r="AC77" i="5"/>
  <c r="AY64" i="15"/>
  <c r="BM76" i="12"/>
  <c r="BF76" i="13"/>
  <c r="AS113" i="13"/>
  <c r="AF111" i="10"/>
  <c r="BG151" i="13"/>
  <c r="BQ112" i="5"/>
  <c r="AO108" i="14"/>
  <c r="AL110" i="13"/>
  <c r="BN67" i="10"/>
  <c r="BS63" i="15"/>
  <c r="AN91" i="13"/>
  <c r="AN146" i="14"/>
  <c r="AE88" i="5"/>
  <c r="BJ121" i="12"/>
  <c r="AL91" i="10"/>
  <c r="BL146" i="5"/>
  <c r="AQ146" i="13"/>
  <c r="BK141" i="15"/>
  <c r="AT84" i="15"/>
  <c r="BI120" i="15"/>
  <c r="AB67" i="15"/>
  <c r="BF116" i="10"/>
  <c r="AZ133" i="13"/>
  <c r="BB135" i="5"/>
  <c r="BQ96" i="14"/>
  <c r="BS64" i="12"/>
  <c r="AX136" i="15"/>
  <c r="AF147" i="14"/>
  <c r="BD73" i="13"/>
  <c r="AO135" i="14"/>
  <c r="BH76" i="5"/>
  <c r="AI114" i="12"/>
  <c r="AJ120" i="13"/>
  <c r="AB59" i="15"/>
  <c r="AD141" i="13"/>
  <c r="BJ150" i="12"/>
  <c r="BR136" i="13"/>
  <c r="AD127" i="10"/>
  <c r="AV97" i="14"/>
  <c r="AM68" i="15"/>
  <c r="AV119" i="12"/>
  <c r="AW136" i="10"/>
  <c r="AQ94" i="12"/>
  <c r="BL116" i="10"/>
  <c r="AC111" i="14"/>
  <c r="BA66" i="5"/>
  <c r="AH71" i="13"/>
  <c r="BC96" i="10"/>
  <c r="AZ103" i="15"/>
  <c r="AC94" i="13"/>
  <c r="AC98" i="13"/>
  <c r="BP92" i="14"/>
  <c r="AM62" i="5"/>
  <c r="AN73" i="10"/>
  <c r="BA64" i="13"/>
  <c r="BR141" i="13"/>
  <c r="BK136" i="10"/>
  <c r="AC117" i="13"/>
  <c r="BQ145" i="10"/>
  <c r="AY106" i="15"/>
  <c r="AW142" i="15"/>
  <c r="BI63" i="15"/>
  <c r="AD123" i="13"/>
  <c r="AR143" i="13"/>
  <c r="BB115" i="12"/>
  <c r="AT94" i="14"/>
  <c r="BT55" i="10"/>
  <c r="BQ111" i="10"/>
  <c r="AZ82" i="12"/>
  <c r="AG65" i="13"/>
  <c r="AD106" i="13"/>
  <c r="AZ92" i="13"/>
  <c r="BS153" i="12"/>
  <c r="AY77" i="14"/>
  <c r="BE80" i="10"/>
  <c r="BU118" i="10"/>
  <c r="AX74" i="13"/>
  <c r="BH121" i="5"/>
  <c r="BB119" i="14"/>
  <c r="AF96" i="14"/>
  <c r="BN132" i="13"/>
  <c r="AB124" i="12"/>
  <c r="BO97" i="12"/>
  <c r="AJ94" i="12"/>
  <c r="BE142" i="14"/>
  <c r="AF94" i="15"/>
  <c r="AJ95" i="10"/>
  <c r="AD60" i="5"/>
  <c r="BA141" i="15"/>
  <c r="BE153" i="14"/>
  <c r="BH56" i="15"/>
  <c r="BD95" i="10"/>
  <c r="AY113" i="15"/>
  <c r="BE70" i="13"/>
  <c r="BA94" i="12"/>
  <c r="AU82" i="13"/>
  <c r="AP114" i="14"/>
  <c r="AW77" i="15"/>
  <c r="AH154" i="15"/>
  <c r="AS154" i="10"/>
  <c r="AU134" i="13"/>
  <c r="AH144" i="5"/>
  <c r="BC80" i="13"/>
  <c r="AQ123" i="12"/>
  <c r="AV142" i="14"/>
  <c r="AK125" i="13"/>
  <c r="AQ141" i="13"/>
  <c r="AF151" i="10"/>
  <c r="AY139" i="14"/>
  <c r="AX144" i="13"/>
  <c r="BJ144" i="5"/>
  <c r="BP150" i="15"/>
  <c r="AB77" i="5"/>
  <c r="AB137" i="5"/>
  <c r="AI97" i="12"/>
  <c r="AD138" i="12"/>
  <c r="AD91" i="14"/>
  <c r="BG100" i="5"/>
  <c r="BH115" i="10"/>
  <c r="BB103" i="13"/>
  <c r="AU62" i="13"/>
  <c r="BI129" i="5"/>
  <c r="BS65" i="15"/>
  <c r="BO134" i="12"/>
  <c r="BN83" i="5"/>
  <c r="BT131" i="12"/>
  <c r="AG128" i="14"/>
  <c r="AV96" i="14"/>
  <c r="AB119" i="12"/>
  <c r="AI92" i="13"/>
  <c r="BS114" i="13"/>
  <c r="AM123" i="14"/>
  <c r="BD143" i="10"/>
  <c r="AH58" i="15"/>
  <c r="AK91" i="14"/>
  <c r="BC145" i="14"/>
  <c r="AQ60" i="13"/>
  <c r="BJ78" i="5"/>
  <c r="BL82" i="15"/>
  <c r="AM87" i="14"/>
  <c r="AL124" i="10"/>
  <c r="BD143" i="5"/>
  <c r="AT134" i="13"/>
  <c r="AB145" i="15"/>
  <c r="AY76" i="15"/>
  <c r="BG137" i="5"/>
  <c r="AF73" i="5"/>
  <c r="BV57" i="12"/>
  <c r="AS121" i="5"/>
  <c r="BA132" i="14"/>
  <c r="AL110" i="15"/>
  <c r="AY121" i="14"/>
  <c r="AE105" i="5"/>
  <c r="BM116" i="15"/>
  <c r="AR86" i="13"/>
  <c r="AQ136" i="13"/>
  <c r="BO141" i="10"/>
  <c r="AS139" i="12"/>
  <c r="BO58" i="12"/>
  <c r="BJ99" i="15"/>
  <c r="BV76" i="10"/>
  <c r="AD109" i="12"/>
  <c r="AB118" i="5"/>
  <c r="AX96" i="5"/>
  <c r="AP59" i="5"/>
  <c r="AO125" i="5"/>
  <c r="AM72" i="5"/>
  <c r="AS89" i="12"/>
  <c r="BC62" i="15"/>
  <c r="AD114" i="12"/>
  <c r="AK63" i="5"/>
  <c r="AH137" i="10"/>
  <c r="AX126" i="15"/>
  <c r="AK80" i="12"/>
  <c r="BH131" i="10"/>
  <c r="BE80" i="5"/>
  <c r="BM96" i="15"/>
  <c r="BC110" i="15"/>
  <c r="BF144" i="14"/>
  <c r="AK59" i="14"/>
  <c r="AJ72" i="15"/>
  <c r="AH136" i="13"/>
  <c r="BB61" i="13"/>
  <c r="AO132" i="13"/>
  <c r="AK58" i="14"/>
  <c r="BD131" i="15"/>
  <c r="AR64" i="5"/>
  <c r="BA133" i="15"/>
  <c r="BL129" i="15"/>
  <c r="AM60" i="10"/>
  <c r="BK58" i="12"/>
  <c r="BK143" i="12"/>
  <c r="AP126" i="13"/>
  <c r="BT66" i="13"/>
  <c r="AQ63" i="15"/>
  <c r="BD81" i="14"/>
  <c r="BC105" i="10"/>
  <c r="AQ117" i="15"/>
  <c r="BQ137" i="13"/>
  <c r="BD151" i="14"/>
  <c r="AQ64" i="13"/>
  <c r="BS121" i="12"/>
  <c r="AK121" i="5"/>
  <c r="AV141" i="10"/>
  <c r="AJ64" i="10"/>
  <c r="AW65" i="5"/>
  <c r="BP102" i="15"/>
  <c r="AU109" i="10"/>
  <c r="BN98" i="10"/>
  <c r="BM136" i="14"/>
  <c r="BK134" i="5"/>
  <c r="AJ94" i="10"/>
  <c r="BQ61" i="12"/>
  <c r="AV123" i="5"/>
  <c r="AL112" i="15"/>
  <c r="BU57" i="5"/>
  <c r="BE114" i="12"/>
  <c r="BN122" i="13"/>
  <c r="BN150" i="13"/>
  <c r="AB153" i="5"/>
  <c r="BL128" i="5"/>
  <c r="AI115" i="15"/>
  <c r="BN73" i="14"/>
  <c r="AQ152" i="12"/>
  <c r="BL153" i="10"/>
  <c r="BV91" i="5"/>
  <c r="BB125" i="15"/>
  <c r="BT79" i="10"/>
  <c r="AN87" i="13"/>
  <c r="AS98" i="10"/>
  <c r="BJ131" i="12"/>
  <c r="BE71" i="14"/>
  <c r="BN146" i="15"/>
  <c r="BG73" i="14"/>
  <c r="AC59" i="12"/>
  <c r="AZ73" i="10"/>
  <c r="AQ77" i="15"/>
  <c r="BK61" i="14"/>
  <c r="AJ116" i="5"/>
  <c r="AJ87" i="13"/>
  <c r="BN66" i="14"/>
  <c r="AR66" i="13"/>
  <c r="BN140" i="10"/>
  <c r="BQ98" i="14"/>
  <c r="AR114" i="12"/>
  <c r="AJ126" i="12"/>
  <c r="AN89" i="10"/>
  <c r="AO100" i="13"/>
  <c r="AO148" i="15"/>
  <c r="AP61" i="5"/>
  <c r="AN58" i="14"/>
  <c r="AP132" i="15"/>
  <c r="AX110" i="13"/>
  <c r="BI71" i="5"/>
  <c r="AD129" i="5"/>
  <c r="AI141" i="5"/>
  <c r="AT146" i="13"/>
  <c r="BT82" i="5"/>
  <c r="BN125" i="10"/>
  <c r="BB149" i="10"/>
  <c r="BQ81" i="10"/>
  <c r="BD150" i="14"/>
  <c r="BP119" i="10"/>
  <c r="AU126" i="13"/>
  <c r="AK90" i="15"/>
  <c r="BO57" i="5"/>
  <c r="BG136" i="14"/>
  <c r="AH123" i="13"/>
  <c r="BB113" i="13"/>
  <c r="AF147" i="13"/>
  <c r="BL137" i="12"/>
  <c r="AQ133" i="10"/>
  <c r="AI132" i="10"/>
  <c r="AG133" i="12"/>
  <c r="AD87" i="10"/>
  <c r="AQ112" i="10"/>
  <c r="BA87" i="14"/>
  <c r="BM131" i="13"/>
  <c r="AN151" i="13"/>
  <c r="BV128" i="15"/>
  <c r="AC139" i="12"/>
  <c r="BQ59" i="5"/>
  <c r="BT79" i="5"/>
  <c r="BH76" i="12"/>
  <c r="AH90" i="13"/>
  <c r="BN68" i="12"/>
  <c r="AH60" i="14"/>
  <c r="BQ87" i="15"/>
  <c r="AK82" i="10"/>
  <c r="BV58" i="15"/>
  <c r="AN119" i="13"/>
  <c r="BD141" i="15"/>
  <c r="AE120" i="13"/>
  <c r="BB148" i="5"/>
  <c r="AK96" i="10"/>
  <c r="BP126" i="10"/>
  <c r="AE117" i="14"/>
  <c r="BH65" i="14"/>
  <c r="AM129" i="12"/>
  <c r="BD67" i="14"/>
  <c r="AI115" i="13"/>
  <c r="AT144" i="5"/>
  <c r="BL128" i="12"/>
  <c r="AM131" i="15"/>
  <c r="BK122" i="5"/>
  <c r="BF110" i="10"/>
  <c r="AX101" i="10"/>
  <c r="AB101" i="5"/>
  <c r="AF102" i="12"/>
  <c r="AH94" i="5"/>
  <c r="AL149" i="14"/>
  <c r="BS149" i="14"/>
  <c r="AL137" i="15"/>
  <c r="AI72" i="10"/>
  <c r="AP60" i="12"/>
  <c r="AB141" i="10"/>
  <c r="AY118" i="14"/>
  <c r="BF144" i="12"/>
  <c r="BE56" i="13"/>
  <c r="AO75" i="14"/>
  <c r="AH69" i="10"/>
  <c r="BC99" i="14"/>
  <c r="AF129" i="5"/>
  <c r="BR116" i="14"/>
  <c r="AL103" i="14"/>
  <c r="BO110" i="15"/>
  <c r="BA70" i="5"/>
  <c r="BV123" i="13"/>
  <c r="BP109" i="14"/>
  <c r="AB110" i="12"/>
  <c r="BI61" i="10"/>
  <c r="BF91" i="15"/>
  <c r="BK78" i="12"/>
  <c r="BG88" i="5"/>
  <c r="AV77" i="5"/>
  <c r="AF132" i="10"/>
  <c r="BT131" i="15"/>
  <c r="BB97" i="15"/>
  <c r="AT87" i="12"/>
  <c r="AP144" i="5"/>
  <c r="BL74" i="12"/>
  <c r="BU105" i="13"/>
  <c r="AP135" i="10"/>
  <c r="AW89" i="14"/>
  <c r="AX70" i="14"/>
  <c r="AP55" i="14"/>
  <c r="AV107" i="5"/>
  <c r="AK132" i="14"/>
  <c r="AU104" i="12"/>
  <c r="BK91" i="14"/>
  <c r="AY61" i="14"/>
  <c r="AL147" i="10"/>
  <c r="AJ135" i="12"/>
  <c r="AJ131" i="10"/>
  <c r="BG144" i="5"/>
  <c r="BJ109" i="10"/>
  <c r="AH85" i="10"/>
  <c r="BC70" i="5"/>
  <c r="BC99" i="12"/>
  <c r="AZ154" i="15"/>
  <c r="BV144" i="12"/>
  <c r="AM70" i="15"/>
  <c r="BH87" i="5"/>
  <c r="AH145" i="5"/>
  <c r="AI70" i="15"/>
  <c r="BK136" i="13"/>
  <c r="AG139" i="14"/>
  <c r="AE60" i="5"/>
  <c r="AR77" i="5"/>
  <c r="AV79" i="5"/>
  <c r="BO99" i="12"/>
  <c r="BN141" i="5"/>
  <c r="BV95" i="10"/>
  <c r="BO118" i="10"/>
  <c r="AL86" i="13"/>
  <c r="AE95" i="10"/>
  <c r="BC68" i="15"/>
  <c r="BH139" i="14"/>
  <c r="BO85" i="14"/>
  <c r="BO78" i="13"/>
  <c r="BJ119" i="5"/>
  <c r="BU85" i="13"/>
  <c r="AU94" i="15"/>
  <c r="BI105" i="13"/>
  <c r="BO55" i="13"/>
  <c r="BK55" i="14"/>
  <c r="AN115" i="13"/>
  <c r="BE55" i="10"/>
  <c r="AL125" i="14"/>
  <c r="AS126" i="14"/>
  <c r="BS149" i="13"/>
  <c r="BV55" i="5"/>
  <c r="BA125" i="5"/>
  <c r="AK105" i="5"/>
  <c r="BM148" i="12"/>
  <c r="BT106" i="5"/>
  <c r="BE120" i="13"/>
  <c r="BT119" i="14"/>
  <c r="BE144" i="5"/>
  <c r="BL132" i="12"/>
  <c r="BV85" i="15"/>
  <c r="BL61" i="5"/>
  <c r="AS137" i="12"/>
  <c r="BT136" i="5"/>
  <c r="BG78" i="12"/>
  <c r="BK109" i="15"/>
  <c r="AH150" i="15"/>
  <c r="AT144" i="13"/>
  <c r="AU154" i="14"/>
  <c r="AD91" i="13"/>
  <c r="AO143" i="15"/>
  <c r="AB58" i="15"/>
  <c r="BF111" i="5"/>
  <c r="BA124" i="5"/>
  <c r="BO56" i="15"/>
  <c r="AQ147" i="5"/>
  <c r="AT137" i="13"/>
  <c r="AC112" i="12"/>
  <c r="AD110" i="5"/>
  <c r="AM57" i="14"/>
  <c r="BK139" i="14"/>
  <c r="BN128" i="15"/>
  <c r="AP111" i="5"/>
  <c r="AF131" i="13"/>
  <c r="BC152" i="13"/>
  <c r="BQ126" i="13"/>
  <c r="AQ121" i="13"/>
  <c r="AG136" i="5"/>
  <c r="BK123" i="13"/>
  <c r="AL139" i="5"/>
  <c r="AE134" i="10"/>
  <c r="AX142" i="10"/>
  <c r="AR62" i="12"/>
  <c r="AE143" i="15"/>
  <c r="BV67" i="14"/>
  <c r="BU133" i="15"/>
  <c r="BR69" i="14"/>
  <c r="AH91" i="5"/>
  <c r="AW124" i="13"/>
  <c r="BH57" i="5"/>
  <c r="AU101" i="13"/>
  <c r="AL96" i="5"/>
  <c r="BH116" i="13"/>
  <c r="AD83" i="15"/>
  <c r="BO121" i="5"/>
  <c r="BV154" i="10"/>
  <c r="BQ79" i="10"/>
  <c r="AT148" i="15"/>
  <c r="BD78" i="13"/>
  <c r="BB82" i="14"/>
  <c r="BN99" i="14"/>
  <c r="BR83" i="15"/>
  <c r="BL83" i="15"/>
  <c r="AK96" i="15"/>
  <c r="AM75" i="15"/>
  <c r="AP124" i="15"/>
  <c r="BG83" i="5"/>
  <c r="AC81" i="13"/>
  <c r="BD75" i="14"/>
  <c r="BK80" i="10"/>
  <c r="AZ82" i="5"/>
  <c r="AR58" i="15"/>
  <c r="AF118" i="14"/>
  <c r="BP57" i="10"/>
  <c r="BC56" i="10"/>
  <c r="BH81" i="13"/>
  <c r="AU55" i="10"/>
  <c r="BP66" i="13"/>
  <c r="BG123" i="12"/>
  <c r="BK122" i="10"/>
  <c r="BH151" i="10"/>
  <c r="BP57" i="15"/>
  <c r="BD153" i="15"/>
  <c r="AL113" i="13"/>
  <c r="AJ66" i="10"/>
  <c r="BO133" i="12"/>
  <c r="BS92" i="12"/>
  <c r="AD133" i="13"/>
  <c r="BN104" i="12"/>
  <c r="BS72" i="14"/>
  <c r="AT62" i="15"/>
  <c r="BA130" i="13"/>
  <c r="BU72" i="14"/>
  <c r="AD100" i="10"/>
  <c r="AP133" i="5"/>
  <c r="AP128" i="15"/>
  <c r="AP140" i="10"/>
  <c r="AF89" i="10"/>
  <c r="AT136" i="15"/>
  <c r="AO63" i="5"/>
  <c r="AG122" i="10"/>
  <c r="AO57" i="5"/>
  <c r="AY136" i="13"/>
  <c r="BR146" i="5"/>
  <c r="AI59" i="10"/>
  <c r="BJ63" i="14"/>
  <c r="BA120" i="15"/>
  <c r="BU111" i="13"/>
  <c r="AG112" i="15"/>
  <c r="AX133" i="12"/>
  <c r="AK127" i="13"/>
  <c r="BO106" i="15"/>
  <c r="AH140" i="10"/>
  <c r="BN62" i="15"/>
  <c r="BO122" i="10"/>
  <c r="AF143" i="10"/>
  <c r="BS112" i="12"/>
  <c r="BE146" i="13"/>
  <c r="BK101" i="12"/>
  <c r="BL104" i="12"/>
  <c r="BC77" i="13"/>
  <c r="AB118" i="15"/>
  <c r="AC114" i="5"/>
  <c r="BO60" i="12"/>
  <c r="BF126" i="13"/>
  <c r="BI60" i="5"/>
  <c r="BT81" i="10"/>
  <c r="BI74" i="14"/>
  <c r="AG154" i="15"/>
  <c r="AJ60" i="5"/>
  <c r="BM95" i="10"/>
  <c r="AY148" i="14"/>
  <c r="AT91" i="12"/>
  <c r="AX71" i="13"/>
  <c r="AU76" i="12"/>
  <c r="AW86" i="14"/>
  <c r="AF127" i="15"/>
  <c r="BD62" i="13"/>
  <c r="BJ92" i="14"/>
  <c r="AT106" i="15"/>
  <c r="AT95" i="15"/>
  <c r="AB90" i="15"/>
  <c r="BU138" i="12"/>
  <c r="AB124" i="10"/>
  <c r="AP130" i="14"/>
  <c r="AR143" i="5"/>
  <c r="AY154" i="13"/>
  <c r="AC147" i="12"/>
  <c r="AO85" i="13"/>
  <c r="BE76" i="12"/>
  <c r="BV145" i="12"/>
  <c r="BT86" i="12"/>
  <c r="BO63" i="15"/>
  <c r="BF120" i="15"/>
  <c r="AP77" i="13"/>
  <c r="BP71" i="15"/>
  <c r="BQ102" i="5"/>
  <c r="AB108" i="14"/>
  <c r="BT146" i="12"/>
  <c r="AQ118" i="14"/>
  <c r="BS136" i="12"/>
  <c r="AK87" i="10"/>
  <c r="BD145" i="10"/>
  <c r="BN80" i="5"/>
  <c r="AZ59" i="14"/>
  <c r="BT147" i="12"/>
  <c r="AL132" i="5"/>
  <c r="BA132" i="13"/>
  <c r="BI67" i="13"/>
  <c r="BC140" i="14"/>
  <c r="AR135" i="13"/>
  <c r="AU120" i="14"/>
  <c r="AO82" i="12"/>
  <c r="AU116" i="10"/>
  <c r="AS110" i="14"/>
  <c r="AM85" i="5"/>
  <c r="AP103" i="12"/>
  <c r="BF89" i="15"/>
  <c r="BR57" i="10"/>
  <c r="BA146" i="5"/>
  <c r="BH143" i="15"/>
  <c r="BQ88" i="10"/>
  <c r="AH135" i="12"/>
  <c r="BT77" i="15"/>
  <c r="BT93" i="10"/>
  <c r="BP92" i="12"/>
  <c r="AC151" i="10"/>
  <c r="BJ135" i="15"/>
  <c r="BG153" i="14"/>
  <c r="AO126" i="5"/>
  <c r="BD75" i="15"/>
  <c r="AK128" i="13"/>
  <c r="BO117" i="5"/>
  <c r="BA85" i="13"/>
  <c r="BA145" i="14"/>
  <c r="BD144" i="5"/>
  <c r="AN132" i="5"/>
  <c r="BN123" i="14"/>
  <c r="BQ131" i="13"/>
  <c r="BE149" i="5"/>
  <c r="BP90" i="10"/>
  <c r="BD144" i="14"/>
  <c r="BV66" i="13"/>
  <c r="AO149" i="5"/>
  <c r="AB120" i="5"/>
  <c r="AS63" i="13"/>
  <c r="BL151" i="14"/>
  <c r="AD111" i="13"/>
  <c r="BE96" i="14"/>
  <c r="AL59" i="10"/>
  <c r="BJ61" i="13"/>
  <c r="BP101" i="10"/>
  <c r="BE94" i="14"/>
  <c r="AS95" i="5"/>
  <c r="AJ145" i="10"/>
  <c r="AB139" i="10"/>
  <c r="BE85" i="15"/>
  <c r="AF71" i="10"/>
  <c r="BL102" i="5"/>
  <c r="AQ150" i="15"/>
  <c r="BP92" i="10"/>
  <c r="AD127" i="12"/>
  <c r="BF135" i="5"/>
  <c r="AY102" i="13"/>
  <c r="AS101" i="5"/>
  <c r="AZ104" i="10"/>
  <c r="BR70" i="15"/>
  <c r="AH66" i="5"/>
  <c r="AP99" i="5"/>
  <c r="AT119" i="13"/>
  <c r="BU136" i="13"/>
  <c r="BV93" i="10"/>
  <c r="BP84" i="12"/>
  <c r="AU94" i="14"/>
  <c r="BU68" i="10"/>
  <c r="BB86" i="5"/>
  <c r="BC72" i="10"/>
  <c r="AN110" i="14"/>
  <c r="BV110" i="12"/>
  <c r="AO82" i="15"/>
  <c r="BP134" i="5"/>
  <c r="BB103" i="10"/>
  <c r="AL68" i="10"/>
  <c r="AR123" i="12"/>
  <c r="AF61" i="13"/>
  <c r="BE115" i="12"/>
  <c r="BL117" i="10"/>
  <c r="AK133" i="15"/>
  <c r="BV83" i="14"/>
  <c r="AQ69" i="5"/>
  <c r="AV151" i="14"/>
  <c r="AQ128" i="13"/>
  <c r="AQ136" i="10"/>
  <c r="AG57" i="13"/>
  <c r="AG74" i="12"/>
  <c r="AV115" i="5"/>
  <c r="AN150" i="10"/>
  <c r="AQ108" i="13"/>
  <c r="AO64" i="15"/>
  <c r="BM76" i="15"/>
  <c r="AO116" i="12"/>
  <c r="BR58" i="13"/>
  <c r="BC154" i="15"/>
  <c r="AB142" i="12"/>
  <c r="BI119" i="5"/>
  <c r="AF153" i="5"/>
  <c r="BU130" i="15"/>
  <c r="AZ56" i="13"/>
  <c r="BQ145" i="5"/>
  <c r="AR64" i="10"/>
  <c r="BP111" i="13"/>
  <c r="BU97" i="14"/>
  <c r="BR76" i="15"/>
  <c r="AW107" i="12"/>
  <c r="BE93" i="12"/>
  <c r="BH71" i="12"/>
  <c r="AQ119" i="13"/>
  <c r="AW98" i="14"/>
  <c r="AQ131" i="5"/>
  <c r="AF143" i="5"/>
  <c r="AF149" i="13"/>
  <c r="AH147" i="10"/>
  <c r="BG149" i="12"/>
  <c r="BP61" i="13"/>
  <c r="AG147" i="15"/>
  <c r="BF57" i="13"/>
  <c r="AE139" i="14"/>
  <c r="AB146" i="5"/>
  <c r="BH108" i="15"/>
  <c r="AR59" i="12"/>
  <c r="AZ150" i="10"/>
  <c r="BL135" i="10"/>
  <c r="AZ117" i="5"/>
  <c r="AT132" i="15"/>
  <c r="BE63" i="13"/>
  <c r="AX148" i="5"/>
  <c r="BO130" i="10"/>
  <c r="AU100" i="13"/>
  <c r="BU81" i="10"/>
  <c r="AV117" i="13"/>
  <c r="BQ83" i="12"/>
  <c r="BU56" i="13"/>
  <c r="AD150" i="12"/>
  <c r="AC100" i="12"/>
  <c r="BL130" i="15"/>
  <c r="AZ138" i="14"/>
  <c r="BK126" i="12"/>
  <c r="AD75" i="13"/>
  <c r="AH124" i="5"/>
  <c r="AT145" i="10"/>
  <c r="BK55" i="15"/>
  <c r="AP133" i="14"/>
  <c r="AJ94" i="15"/>
  <c r="AN147" i="5"/>
  <c r="BO83" i="14"/>
  <c r="AG137" i="13"/>
  <c r="BH147" i="15"/>
  <c r="AW91" i="10"/>
  <c r="BD109" i="13"/>
  <c r="BL129" i="14"/>
  <c r="AS118" i="14"/>
  <c r="AT94" i="5"/>
  <c r="AO90" i="5"/>
  <c r="AK60" i="10"/>
  <c r="AK90" i="10"/>
  <c r="AK86" i="12"/>
  <c r="AN61" i="12"/>
  <c r="AN65" i="12"/>
  <c r="BT61" i="10"/>
  <c r="BD64" i="12"/>
  <c r="BT126" i="14"/>
  <c r="AN145" i="13"/>
  <c r="AT69" i="13"/>
  <c r="AN78" i="12"/>
  <c r="BQ128" i="15"/>
  <c r="AB72" i="10"/>
  <c r="AE128" i="10"/>
  <c r="AS123" i="14"/>
  <c r="BS123" i="14"/>
  <c r="BN86" i="13"/>
  <c r="AO80" i="10"/>
  <c r="AL64" i="10"/>
  <c r="BK149" i="14"/>
  <c r="AR74" i="5"/>
  <c r="AR55" i="5"/>
  <c r="BA110" i="15"/>
  <c r="AO118" i="12"/>
  <c r="AM74" i="14"/>
  <c r="AU134" i="5"/>
  <c r="BJ141" i="5"/>
  <c r="BD102" i="15"/>
  <c r="AD130" i="12"/>
  <c r="AE115" i="14"/>
  <c r="BN121" i="5"/>
  <c r="BU113" i="14"/>
  <c r="BM121" i="5"/>
  <c r="BB112" i="10"/>
  <c r="AJ150" i="13"/>
  <c r="BO145" i="15"/>
  <c r="BR144" i="10"/>
  <c r="BB58" i="12"/>
  <c r="AT62" i="14"/>
  <c r="AZ150" i="13"/>
  <c r="AV81" i="12"/>
  <c r="AD135" i="13"/>
  <c r="BP115" i="14"/>
  <c r="BN122" i="10"/>
  <c r="AK142" i="10"/>
  <c r="AY124" i="5"/>
  <c r="BA129" i="13"/>
  <c r="BU114" i="10"/>
  <c r="BP116" i="12"/>
  <c r="BR147" i="12"/>
  <c r="BB73" i="12"/>
  <c r="BL151" i="12"/>
  <c r="BL133" i="5"/>
  <c r="BC137" i="5"/>
  <c r="AB64" i="5"/>
  <c r="AT89" i="5"/>
  <c r="AE102" i="10"/>
  <c r="AK151" i="12"/>
  <c r="BM146" i="15"/>
  <c r="AB116" i="10"/>
  <c r="AK144" i="12"/>
  <c r="BM93" i="5"/>
  <c r="BU116" i="5"/>
  <c r="BF101" i="12"/>
  <c r="AN69" i="15"/>
  <c r="BK102" i="12"/>
  <c r="AK80" i="5"/>
  <c r="BK62" i="10"/>
  <c r="BQ116" i="13"/>
  <c r="BD135" i="5"/>
  <c r="AR104" i="5"/>
  <c r="BK105" i="15"/>
  <c r="BK107" i="14"/>
  <c r="BB62" i="10"/>
  <c r="BD119" i="13"/>
  <c r="AS135" i="10"/>
  <c r="BJ77" i="15"/>
  <c r="BE57" i="13"/>
  <c r="BB91" i="5"/>
  <c r="BC100" i="13"/>
  <c r="BA113" i="14"/>
  <c r="AU64" i="14"/>
  <c r="BE97" i="15"/>
  <c r="AK138" i="15"/>
  <c r="BQ145" i="14"/>
  <c r="BG128" i="5"/>
  <c r="BP114" i="5"/>
  <c r="AT81" i="10"/>
  <c r="BD90" i="12"/>
  <c r="AE82" i="15"/>
  <c r="AR71" i="14"/>
  <c r="AF82" i="13"/>
  <c r="BJ116" i="14"/>
  <c r="AT154" i="5"/>
  <c r="AU61" i="14"/>
  <c r="AT141" i="13"/>
  <c r="AM58" i="10"/>
  <c r="BQ64" i="15"/>
  <c r="AV133" i="5"/>
  <c r="BJ109" i="12"/>
  <c r="AW91" i="14"/>
  <c r="AD127" i="14"/>
  <c r="AL128" i="10"/>
  <c r="AV57" i="14"/>
  <c r="AZ91" i="15"/>
  <c r="BA116" i="15"/>
  <c r="AL104" i="13"/>
  <c r="AY139" i="13"/>
  <c r="BE63" i="5"/>
  <c r="AM105" i="5"/>
  <c r="BU138" i="14"/>
  <c r="BH152" i="15"/>
  <c r="AK125" i="14"/>
  <c r="AH132" i="13"/>
  <c r="AZ127" i="10"/>
  <c r="BO81" i="13"/>
  <c r="AC136" i="14"/>
  <c r="AF119" i="10"/>
  <c r="BI88" i="10"/>
  <c r="AX97" i="5"/>
  <c r="BO65" i="14"/>
  <c r="BJ150" i="13"/>
  <c r="AJ96" i="10"/>
  <c r="AB77" i="10"/>
  <c r="AI100" i="14"/>
  <c r="AQ62" i="14"/>
  <c r="BR138" i="10"/>
  <c r="BQ125" i="12"/>
  <c r="AG65" i="10"/>
  <c r="AE153" i="13"/>
  <c r="BM146" i="10"/>
  <c r="AQ73" i="14"/>
  <c r="AZ147" i="12"/>
  <c r="BU144" i="13"/>
  <c r="AT78" i="5"/>
  <c r="AE140" i="14"/>
  <c r="BJ76" i="14"/>
  <c r="BE114" i="15"/>
  <c r="BR118" i="13"/>
  <c r="BG64" i="5"/>
  <c r="AS101" i="15"/>
  <c r="BS69" i="13"/>
  <c r="BG87" i="10"/>
  <c r="BE67" i="12"/>
  <c r="BL70" i="15"/>
  <c r="AY61" i="13"/>
  <c r="AT85" i="10"/>
  <c r="BA118" i="15"/>
  <c r="AD124" i="14"/>
  <c r="BS141" i="5"/>
  <c r="AY94" i="10"/>
  <c r="AG148" i="15"/>
  <c r="AT72" i="12"/>
  <c r="BC139" i="5"/>
  <c r="BE98" i="10"/>
  <c r="AG151" i="5"/>
  <c r="AX152" i="15"/>
  <c r="AR94" i="5"/>
  <c r="AK85" i="14"/>
  <c r="BG89" i="14"/>
  <c r="BC82" i="13"/>
  <c r="AM143" i="14"/>
  <c r="AD64" i="10"/>
  <c r="BE114" i="10"/>
  <c r="AS152" i="14"/>
  <c r="BQ113" i="15"/>
  <c r="BQ117" i="12"/>
  <c r="BR103" i="13"/>
  <c r="BV90" i="15"/>
  <c r="AN79" i="13"/>
  <c r="AP83" i="13"/>
  <c r="BR99" i="15"/>
  <c r="AY81" i="13"/>
  <c r="BI84" i="13"/>
  <c r="AQ67" i="15"/>
  <c r="AU134" i="14"/>
  <c r="AD68" i="13"/>
  <c r="AZ154" i="10"/>
  <c r="AU119" i="13"/>
  <c r="BR154" i="5"/>
  <c r="AJ126" i="15"/>
  <c r="BP117" i="14"/>
  <c r="AU94" i="5"/>
  <c r="BC84" i="5"/>
  <c r="BC81" i="10"/>
  <c r="AE61" i="10"/>
  <c r="BH72" i="5"/>
  <c r="AD70" i="15"/>
  <c r="AH136" i="10"/>
  <c r="BP128" i="12"/>
  <c r="AL143" i="10"/>
  <c r="AB78" i="13"/>
  <c r="BN84" i="12"/>
  <c r="BU140" i="5"/>
  <c r="AP150" i="12"/>
  <c r="BM69" i="14"/>
  <c r="AH69" i="15"/>
  <c r="AR94" i="12"/>
  <c r="AZ78" i="10"/>
  <c r="BB134" i="10"/>
  <c r="AT130" i="5"/>
  <c r="AG62" i="13"/>
  <c r="BR116" i="12"/>
  <c r="AK105" i="15"/>
  <c r="AD142" i="14"/>
  <c r="BI115" i="14"/>
  <c r="BC79" i="12"/>
  <c r="AK92" i="5"/>
  <c r="AQ109" i="10"/>
  <c r="AT123" i="5"/>
  <c r="AK151" i="10"/>
  <c r="AL97" i="15"/>
  <c r="BM92" i="14"/>
  <c r="AT90" i="12"/>
  <c r="BS117" i="14"/>
  <c r="BV88" i="14"/>
  <c r="BS140" i="15"/>
  <c r="AZ142" i="12"/>
  <c r="AI119" i="13"/>
  <c r="AZ70" i="12"/>
  <c r="BB62" i="5"/>
  <c r="AR116" i="15"/>
  <c r="AB55" i="15"/>
  <c r="BI141" i="13"/>
  <c r="BM149" i="5"/>
  <c r="AL133" i="5"/>
  <c r="AS121" i="15"/>
  <c r="AM141" i="5"/>
  <c r="AQ129" i="10"/>
  <c r="AQ120" i="14"/>
  <c r="BD95" i="13"/>
  <c r="BU136" i="10"/>
  <c r="AL84" i="5"/>
  <c r="AD55" i="10"/>
  <c r="AH103" i="15"/>
  <c r="AQ105" i="15"/>
  <c r="BT97" i="5"/>
  <c r="BQ74" i="15"/>
  <c r="AO140" i="12"/>
  <c r="BC131" i="12"/>
  <c r="BD137" i="5"/>
  <c r="AT79" i="14"/>
  <c r="AI81" i="10"/>
  <c r="BQ127" i="10"/>
  <c r="BP149" i="10"/>
  <c r="BA147" i="5"/>
  <c r="AF151" i="5"/>
  <c r="AJ102" i="5"/>
  <c r="AD65" i="15"/>
  <c r="AY71" i="15"/>
  <c r="BI92" i="15"/>
  <c r="BM111" i="13"/>
  <c r="BJ154" i="15"/>
  <c r="AH108" i="12"/>
  <c r="AS147" i="13"/>
  <c r="BA98" i="12"/>
  <c r="AS86" i="13"/>
  <c r="AV76" i="14"/>
  <c r="BQ99" i="15"/>
  <c r="BS93" i="14"/>
  <c r="AK78" i="5"/>
  <c r="BU95" i="13"/>
  <c r="AW74" i="15"/>
  <c r="AV105" i="15"/>
  <c r="AY60" i="5"/>
  <c r="AZ108" i="15"/>
  <c r="BN90" i="12"/>
  <c r="BL108" i="13"/>
  <c r="BI114" i="14"/>
  <c r="AF117" i="13"/>
  <c r="AK129" i="12"/>
  <c r="BO140" i="14"/>
  <c r="BA120" i="5"/>
  <c r="AD148" i="15"/>
  <c r="AW146" i="5"/>
  <c r="AV121" i="15"/>
  <c r="AV137" i="15"/>
  <c r="BS58" i="15"/>
  <c r="AF67" i="5"/>
  <c r="BC112" i="15"/>
  <c r="BL90" i="10"/>
  <c r="AD83" i="10"/>
  <c r="AP131" i="15"/>
  <c r="BQ114" i="14"/>
  <c r="AB147" i="5"/>
  <c r="AZ142" i="14"/>
  <c r="BM76" i="10"/>
  <c r="AM85" i="13"/>
  <c r="AY134" i="15"/>
  <c r="AP64" i="5"/>
  <c r="BD91" i="15"/>
  <c r="AO99" i="14"/>
  <c r="AW94" i="5"/>
  <c r="AI135" i="10"/>
  <c r="AC110" i="15"/>
  <c r="AP141" i="10"/>
  <c r="BC94" i="10"/>
  <c r="AG81" i="12"/>
  <c r="AY96" i="13"/>
  <c r="AB95" i="12"/>
  <c r="AD66" i="14"/>
  <c r="AL80" i="14"/>
  <c r="BH84" i="14"/>
  <c r="AS75" i="13"/>
  <c r="AK115" i="15"/>
  <c r="AU105" i="5"/>
  <c r="BS139" i="13"/>
  <c r="BD55" i="15"/>
  <c r="AU90" i="5"/>
  <c r="AP97" i="15"/>
  <c r="BS111" i="12"/>
  <c r="AS75" i="12"/>
  <c r="AM97" i="5"/>
  <c r="AT85" i="12"/>
  <c r="AU84" i="15"/>
  <c r="BR129" i="12"/>
  <c r="AP109" i="10"/>
  <c r="BN114" i="14"/>
  <c r="BU129" i="15"/>
  <c r="BI147" i="13"/>
  <c r="AF133" i="5"/>
  <c r="AS117" i="5"/>
  <c r="AR81" i="12"/>
  <c r="BD118" i="13"/>
  <c r="AL67" i="14"/>
  <c r="BK85" i="5"/>
  <c r="AB96" i="14"/>
  <c r="BU74" i="15"/>
  <c r="BA106" i="13"/>
  <c r="BN136" i="10"/>
  <c r="AJ128" i="14"/>
  <c r="AL127" i="15"/>
  <c r="BE111" i="10"/>
  <c r="BB82" i="5"/>
  <c r="AV57" i="15"/>
  <c r="AO93" i="12"/>
  <c r="BA120" i="14"/>
  <c r="BD89" i="14"/>
  <c r="AC72" i="10"/>
  <c r="AR72" i="10"/>
  <c r="AV144" i="13"/>
  <c r="BD61" i="13"/>
  <c r="BE145" i="12"/>
  <c r="BE132" i="5"/>
  <c r="AT107" i="5"/>
  <c r="BQ71" i="12"/>
  <c r="AV119" i="14"/>
  <c r="BJ134" i="15"/>
  <c r="BN73" i="10"/>
  <c r="AR110" i="5"/>
  <c r="BV117" i="14"/>
  <c r="AV83" i="5"/>
  <c r="BU92" i="14"/>
  <c r="BP114" i="15"/>
  <c r="BL109" i="15"/>
  <c r="AG60" i="10"/>
  <c r="AH109" i="15"/>
  <c r="AH69" i="13"/>
  <c r="BJ151" i="15"/>
  <c r="BK123" i="12"/>
  <c r="BK140" i="15"/>
  <c r="BT116" i="12"/>
  <c r="BQ67" i="12"/>
  <c r="AY122" i="13"/>
  <c r="AQ152" i="14"/>
  <c r="BK105" i="14"/>
  <c r="AD79" i="13"/>
  <c r="AZ84" i="15"/>
  <c r="AZ99" i="5"/>
  <c r="BF64" i="13"/>
  <c r="AC124" i="10"/>
  <c r="AI151" i="10"/>
  <c r="AM77" i="12"/>
  <c r="AB107" i="12"/>
  <c r="AT56" i="12"/>
  <c r="BL73" i="5"/>
  <c r="AQ108" i="15"/>
  <c r="AU145" i="10"/>
  <c r="BU106" i="12"/>
  <c r="BC120" i="12"/>
  <c r="AN102" i="5"/>
  <c r="AX153" i="14"/>
  <c r="AD117" i="12"/>
  <c r="AD91" i="15"/>
  <c r="BB81" i="5"/>
  <c r="AC58" i="5"/>
  <c r="AC134" i="10"/>
  <c r="AZ103" i="12"/>
  <c r="BU150" i="13"/>
  <c r="BQ71" i="5"/>
  <c r="BN93" i="14"/>
  <c r="BI145" i="5"/>
  <c r="BH133" i="15"/>
  <c r="AM67" i="12"/>
  <c r="AZ62" i="10"/>
  <c r="AS78" i="5"/>
  <c r="BC94" i="5"/>
  <c r="AG117" i="15"/>
  <c r="BD90" i="10"/>
  <c r="BT73" i="5"/>
  <c r="AW57" i="5"/>
  <c r="BK80" i="13"/>
  <c r="BH98" i="13"/>
  <c r="BA77" i="15"/>
  <c r="AT73" i="12"/>
  <c r="BF147" i="14"/>
  <c r="BT68" i="5"/>
  <c r="BB146" i="15"/>
  <c r="BC146" i="12"/>
  <c r="BN129" i="5"/>
  <c r="AI80" i="12"/>
  <c r="BU111" i="10"/>
  <c r="AU56" i="5"/>
  <c r="AI102" i="5"/>
  <c r="BA60" i="15"/>
  <c r="BT124" i="10"/>
  <c r="BB149" i="14"/>
  <c r="BQ67" i="15"/>
  <c r="BO59" i="14"/>
  <c r="AQ75" i="14"/>
  <c r="AP143" i="10"/>
  <c r="BR113" i="10"/>
  <c r="AZ55" i="14"/>
  <c r="BQ119" i="12"/>
  <c r="AR78" i="10"/>
  <c r="AO120" i="15"/>
  <c r="AP66" i="5"/>
  <c r="AJ88" i="15"/>
  <c r="BK76" i="12"/>
  <c r="AL80" i="12"/>
  <c r="BT137" i="14"/>
  <c r="BR149" i="12"/>
  <c r="AF124" i="14"/>
  <c r="AY90" i="13"/>
  <c r="AO92" i="5"/>
  <c r="AP73" i="10"/>
  <c r="BI91" i="12"/>
  <c r="AK91" i="15"/>
  <c r="BB56" i="5"/>
  <c r="AM120" i="15"/>
  <c r="BK136" i="15"/>
  <c r="AM124" i="10"/>
  <c r="BQ125" i="14"/>
  <c r="AW152" i="5"/>
  <c r="BM142" i="12"/>
  <c r="BI122" i="13"/>
  <c r="BC117" i="12"/>
  <c r="AQ96" i="13"/>
  <c r="BG132" i="12"/>
  <c r="AO138" i="12"/>
  <c r="BB95" i="5"/>
  <c r="AO148" i="14"/>
  <c r="BJ87" i="14"/>
  <c r="AH76" i="5"/>
  <c r="AL136" i="13"/>
  <c r="BG140" i="15"/>
  <c r="BG96" i="14"/>
  <c r="AU128" i="10"/>
  <c r="BV140" i="14"/>
  <c r="BO146" i="5"/>
  <c r="BM83" i="10"/>
  <c r="AT132" i="12"/>
  <c r="AC60" i="15"/>
  <c r="BH88" i="15"/>
  <c r="BS114" i="10"/>
  <c r="AE89" i="15"/>
  <c r="AI136" i="14"/>
  <c r="AI58" i="14"/>
  <c r="AL86" i="12"/>
  <c r="BQ93" i="12"/>
  <c r="AC127" i="12"/>
  <c r="AN137" i="13"/>
  <c r="AY57" i="12"/>
  <c r="BP79" i="10"/>
  <c r="BE147" i="5"/>
  <c r="BV148" i="10"/>
  <c r="BL69" i="12"/>
  <c r="AD147" i="5"/>
  <c r="BF89" i="10"/>
  <c r="AT57" i="10"/>
  <c r="AV89" i="13"/>
  <c r="BV153" i="10"/>
  <c r="BB125" i="5"/>
  <c r="BI121" i="14"/>
  <c r="BT89" i="13"/>
  <c r="BM84" i="14"/>
  <c r="AO116" i="10"/>
  <c r="AK111" i="15"/>
  <c r="BR92" i="14"/>
  <c r="AU139" i="10"/>
  <c r="BR141" i="15"/>
  <c r="AS111" i="14"/>
  <c r="AM116" i="14"/>
  <c r="AY150" i="13"/>
  <c r="BF80" i="13"/>
  <c r="BG71" i="5"/>
  <c r="AW106" i="15"/>
  <c r="AJ131" i="12"/>
  <c r="BK101" i="13"/>
  <c r="BG109" i="10"/>
  <c r="BV148" i="12"/>
  <c r="BV117" i="10"/>
  <c r="BU148" i="12"/>
  <c r="BR92" i="10"/>
  <c r="AS145" i="13"/>
  <c r="AX146" i="14"/>
  <c r="BD91" i="5"/>
  <c r="BC81" i="13"/>
  <c r="BE81" i="15"/>
  <c r="BG148" i="14"/>
  <c r="AS83" i="5"/>
  <c r="BH86" i="13"/>
  <c r="AT106" i="10"/>
  <c r="BG83" i="10"/>
  <c r="BM118" i="15"/>
  <c r="AR143" i="15"/>
  <c r="AI66" i="15"/>
  <c r="AR60" i="5"/>
  <c r="BO74" i="13"/>
  <c r="BQ95" i="15"/>
  <c r="AV138" i="13"/>
  <c r="AE61" i="13"/>
  <c r="AX88" i="15"/>
  <c r="AI62" i="14"/>
  <c r="AU71" i="15"/>
  <c r="BT115" i="14"/>
  <c r="AJ85" i="12"/>
  <c r="AM140" i="15"/>
  <c r="AG124" i="10"/>
  <c r="BG133" i="5"/>
  <c r="AQ88" i="15"/>
  <c r="BT99" i="14"/>
  <c r="AV89" i="12"/>
  <c r="AC94" i="15"/>
  <c r="BN80" i="12"/>
  <c r="AM113" i="12"/>
  <c r="AG82" i="14"/>
  <c r="AM98" i="14"/>
  <c r="BL145" i="14"/>
  <c r="AW148" i="14"/>
  <c r="BJ112" i="10"/>
  <c r="BE106" i="13"/>
  <c r="BA107" i="14"/>
  <c r="BR56" i="5"/>
  <c r="BG152" i="15"/>
  <c r="BP88" i="5"/>
  <c r="BD104" i="14"/>
  <c r="AP57" i="15"/>
  <c r="BB94" i="12"/>
  <c r="AN109" i="15"/>
  <c r="AT77" i="10"/>
  <c r="AG62" i="14"/>
  <c r="AL114" i="10"/>
  <c r="BJ100" i="5"/>
  <c r="AG153" i="13"/>
  <c r="BF132" i="14"/>
  <c r="BC119" i="10"/>
  <c r="AR86" i="14"/>
  <c r="BT84" i="13"/>
  <c r="BG104" i="10"/>
  <c r="BH86" i="15"/>
  <c r="AH87" i="13"/>
  <c r="BA136" i="13"/>
  <c r="BC69" i="15"/>
  <c r="AC89" i="5"/>
  <c r="AS137" i="14"/>
  <c r="AB79" i="13"/>
  <c r="AQ114" i="12"/>
  <c r="AO139" i="15"/>
  <c r="AC79" i="15"/>
  <c r="BF121" i="5"/>
  <c r="AI138" i="12"/>
  <c r="BD139" i="14"/>
  <c r="AD137" i="5"/>
  <c r="BU101" i="12"/>
  <c r="AW101" i="5"/>
  <c r="AG67" i="13"/>
  <c r="AE101" i="15"/>
  <c r="AD92" i="13"/>
  <c r="AP72" i="15"/>
  <c r="BR59" i="12"/>
  <c r="AY66" i="10"/>
  <c r="BL89" i="10"/>
  <c r="BU66" i="10"/>
  <c r="BH81" i="15"/>
  <c r="AO112" i="5"/>
  <c r="BG138" i="10"/>
  <c r="AX92" i="5"/>
  <c r="AU58" i="14"/>
  <c r="AH68" i="13"/>
  <c r="BR118" i="5"/>
  <c r="AY136" i="5"/>
  <c r="BS135" i="15"/>
  <c r="BV105" i="5"/>
  <c r="BK114" i="13"/>
  <c r="BE143" i="14"/>
  <c r="BP144" i="15"/>
  <c r="BV112" i="10"/>
  <c r="BJ108" i="5"/>
  <c r="AX141" i="5"/>
  <c r="BM120" i="12"/>
  <c r="AG108" i="13"/>
  <c r="BQ72" i="12"/>
  <c r="AP60" i="15"/>
  <c r="AW129" i="12"/>
  <c r="AV97" i="15"/>
  <c r="BL89" i="12"/>
  <c r="BA144" i="13"/>
  <c r="AY141" i="5"/>
  <c r="BT69" i="12"/>
  <c r="AR105" i="5"/>
  <c r="AT81" i="14"/>
  <c r="BA139" i="13"/>
  <c r="BS77" i="10"/>
  <c r="AJ127" i="15"/>
  <c r="AF94" i="5"/>
  <c r="AV79" i="13"/>
  <c r="BN118" i="13"/>
  <c r="BD125" i="5"/>
  <c r="BG154" i="12"/>
  <c r="BO69" i="15"/>
  <c r="BR150" i="15"/>
  <c r="AT140" i="14"/>
  <c r="AQ82" i="14"/>
  <c r="AE70" i="5"/>
  <c r="AP130" i="5"/>
  <c r="AD142" i="13"/>
  <c r="BM110" i="15"/>
  <c r="AS112" i="15"/>
  <c r="AT78" i="15"/>
  <c r="AN108" i="10"/>
  <c r="AX83" i="13"/>
  <c r="AX126" i="14"/>
  <c r="AG135" i="13"/>
  <c r="AF66" i="14"/>
  <c r="AO144" i="15"/>
  <c r="AE65" i="10"/>
  <c r="AY62" i="5"/>
  <c r="AX154" i="14"/>
  <c r="BP116" i="13"/>
  <c r="AM145" i="13"/>
  <c r="AM76" i="15"/>
  <c r="BN149" i="5"/>
  <c r="BC76" i="5"/>
  <c r="BF120" i="13"/>
  <c r="AO94" i="5"/>
  <c r="AZ63" i="15"/>
  <c r="BE149" i="12"/>
  <c r="AO89" i="13"/>
  <c r="AE132" i="5"/>
  <c r="AM97" i="13"/>
  <c r="AJ120" i="12"/>
  <c r="BK140" i="12"/>
  <c r="BC58" i="12"/>
  <c r="BD77" i="15"/>
  <c r="AW127" i="5"/>
  <c r="BQ130" i="12"/>
  <c r="BL146" i="12"/>
  <c r="AL123" i="14"/>
  <c r="BQ84" i="10"/>
  <c r="BM103" i="13"/>
  <c r="BB57" i="5"/>
  <c r="BC62" i="13"/>
  <c r="AO98" i="12"/>
  <c r="AQ79" i="14"/>
  <c r="AD117" i="5"/>
  <c r="AS154" i="15"/>
  <c r="BV101" i="10"/>
  <c r="BJ95" i="13"/>
  <c r="BS69" i="10"/>
  <c r="AT138" i="5"/>
  <c r="BA67" i="12"/>
  <c r="AB96" i="12"/>
  <c r="AT130" i="12"/>
  <c r="BO118" i="5"/>
  <c r="BU98" i="15"/>
  <c r="AM83" i="15"/>
  <c r="AR148" i="13"/>
  <c r="AW76" i="14"/>
  <c r="AK146" i="5"/>
  <c r="AP146" i="15"/>
  <c r="AD137" i="10"/>
  <c r="AQ139" i="13"/>
  <c r="BP99" i="12"/>
  <c r="AC75" i="15"/>
  <c r="BG111" i="5"/>
  <c r="AX150" i="12"/>
  <c r="BO143" i="15"/>
  <c r="AX112" i="14"/>
  <c r="AY112" i="5"/>
  <c r="AV80" i="13"/>
  <c r="AG112" i="10"/>
  <c r="AN55" i="14"/>
  <c r="AQ127" i="12"/>
  <c r="AL124" i="13"/>
  <c r="BG107" i="15"/>
  <c r="BI145" i="14"/>
  <c r="BD89" i="15"/>
  <c r="AS56" i="15"/>
  <c r="BK111" i="10"/>
  <c r="AD91" i="12"/>
  <c r="AO141" i="10"/>
  <c r="BB114" i="13"/>
  <c r="AZ111" i="5"/>
  <c r="AX149" i="5"/>
  <c r="BG98" i="10"/>
  <c r="AB143" i="5"/>
  <c r="AY108" i="12"/>
  <c r="AZ152" i="13"/>
  <c r="AU142" i="15"/>
  <c r="AH80" i="15"/>
  <c r="AG132" i="15"/>
  <c r="BT90" i="13"/>
  <c r="BB124" i="12"/>
  <c r="AE133" i="14"/>
  <c r="AM62" i="13"/>
  <c r="AK99" i="14"/>
  <c r="BA83" i="15"/>
  <c r="BB119" i="15"/>
  <c r="AT117" i="12"/>
  <c r="AF72" i="13"/>
  <c r="BD131" i="12"/>
  <c r="AS109" i="10"/>
  <c r="BL140" i="12"/>
  <c r="AR79" i="5"/>
  <c r="AU138" i="5"/>
  <c r="BA131" i="15"/>
  <c r="AV106" i="14"/>
  <c r="AM125" i="13"/>
  <c r="BN137" i="15"/>
  <c r="BN106" i="15"/>
  <c r="AH127" i="10"/>
  <c r="AZ149" i="14"/>
  <c r="AM79" i="13"/>
  <c r="BM140" i="14"/>
  <c r="BK96" i="14"/>
  <c r="AY65" i="14"/>
  <c r="AE105" i="13"/>
  <c r="BK101" i="5"/>
  <c r="BT112" i="5"/>
  <c r="BH148" i="15"/>
  <c r="BH97" i="14"/>
  <c r="AR80" i="12"/>
  <c r="BS122" i="12"/>
  <c r="BD92" i="15"/>
  <c r="AS64" i="10"/>
  <c r="BG72" i="13"/>
  <c r="AX111" i="14"/>
  <c r="AO140" i="5"/>
  <c r="BM91" i="5"/>
  <c r="AJ123" i="10"/>
  <c r="BJ104" i="12"/>
  <c r="AU151" i="10"/>
  <c r="AG123" i="15"/>
  <c r="BK71" i="5"/>
  <c r="BH83" i="15"/>
  <c r="AF62" i="14"/>
  <c r="AU147" i="12"/>
  <c r="AF123" i="15"/>
  <c r="BM109" i="10"/>
  <c r="BR101" i="5"/>
  <c r="BE115" i="10"/>
  <c r="BN85" i="10"/>
  <c r="BD55" i="10"/>
  <c r="AN93" i="10"/>
  <c r="BB115" i="10"/>
  <c r="BB120" i="15"/>
  <c r="AY82" i="10"/>
  <c r="AZ124" i="15"/>
  <c r="BT72" i="15"/>
  <c r="AZ61" i="10"/>
  <c r="BH64" i="12"/>
  <c r="AN61" i="13"/>
  <c r="BJ101" i="13"/>
  <c r="BE56" i="15"/>
  <c r="AF67" i="14"/>
  <c r="AI55" i="15"/>
  <c r="AD144" i="12"/>
  <c r="BH58" i="15"/>
  <c r="BP65" i="15"/>
  <c r="AV68" i="13"/>
  <c r="AQ62" i="12"/>
  <c r="AX94" i="15"/>
  <c r="AC57" i="5"/>
  <c r="BT131" i="10"/>
  <c r="AY76" i="5"/>
  <c r="AF65" i="13"/>
  <c r="BT135" i="10"/>
  <c r="BL70" i="12"/>
  <c r="AE73" i="15"/>
  <c r="AQ64" i="12"/>
  <c r="AK132" i="15"/>
  <c r="BE109" i="10"/>
  <c r="AV142" i="15"/>
  <c r="BA112" i="5"/>
  <c r="AG117" i="10"/>
  <c r="AD145" i="13"/>
  <c r="BC69" i="13"/>
  <c r="BI71" i="13"/>
  <c r="AQ122" i="5"/>
  <c r="BD108" i="12"/>
  <c r="AG63" i="10"/>
  <c r="BV84" i="10"/>
  <c r="BM125" i="15"/>
  <c r="AR86" i="5"/>
  <c r="BL96" i="15"/>
  <c r="BL98" i="14"/>
  <c r="AS72" i="13"/>
  <c r="BO101" i="14"/>
  <c r="BQ144" i="13"/>
  <c r="AY93" i="10"/>
  <c r="AN68" i="15"/>
  <c r="BG133" i="13"/>
  <c r="AV94" i="10"/>
  <c r="BP98" i="13"/>
  <c r="AS104" i="13"/>
  <c r="BH100" i="10"/>
  <c r="BV62" i="12"/>
  <c r="AK149" i="13"/>
  <c r="AU141" i="15"/>
  <c r="AH81" i="10"/>
  <c r="BM119" i="14"/>
  <c r="BE117" i="5"/>
  <c r="BI97" i="12"/>
  <c r="AY95" i="5"/>
  <c r="BH73" i="12"/>
  <c r="BE64" i="5"/>
  <c r="AZ89" i="13"/>
  <c r="AE85" i="12"/>
  <c r="AQ93" i="14"/>
  <c r="AM55" i="15"/>
  <c r="AP81" i="13"/>
  <c r="BF129" i="10"/>
  <c r="BL132" i="13"/>
  <c r="BN123" i="12"/>
  <c r="AP112" i="5"/>
  <c r="AD112" i="12"/>
  <c r="AW82" i="15"/>
  <c r="BH104" i="14"/>
  <c r="AB135" i="15"/>
  <c r="AX68" i="13"/>
  <c r="AK145" i="12"/>
  <c r="AE154" i="13"/>
  <c r="AZ78" i="15"/>
  <c r="AH151" i="15"/>
  <c r="AM139" i="13"/>
  <c r="AS148" i="5"/>
  <c r="BN118" i="12"/>
  <c r="BF64" i="12"/>
  <c r="AZ118" i="5"/>
  <c r="AR154" i="13"/>
  <c r="AO126" i="14"/>
  <c r="AE121" i="14"/>
  <c r="BH56" i="5"/>
  <c r="AD100" i="12"/>
  <c r="BJ147" i="13"/>
  <c r="BJ132" i="15"/>
  <c r="AH147" i="14"/>
  <c r="BV134" i="12"/>
  <c r="AE96" i="12"/>
  <c r="BU94" i="13"/>
  <c r="BU84" i="10"/>
  <c r="AQ122" i="10"/>
  <c r="BN85" i="14"/>
  <c r="AB63" i="15"/>
  <c r="AR63" i="15"/>
  <c r="AC95" i="13"/>
  <c r="BS119" i="13"/>
  <c r="AR83" i="14"/>
  <c r="AC77" i="12"/>
  <c r="AR154" i="15"/>
  <c r="BB76" i="10"/>
  <c r="BB59" i="5"/>
  <c r="BO74" i="14"/>
  <c r="BJ82" i="14"/>
  <c r="AU88" i="12"/>
  <c r="BV73" i="10"/>
  <c r="BR99" i="13"/>
  <c r="AZ90" i="13"/>
  <c r="AG98" i="10"/>
  <c r="BB140" i="5"/>
  <c r="BC142" i="15"/>
  <c r="AE83" i="12"/>
  <c r="AW73" i="14"/>
  <c r="AO86" i="13"/>
  <c r="BO147" i="15"/>
  <c r="AQ149" i="14"/>
  <c r="AR97" i="13"/>
  <c r="BD135" i="14"/>
  <c r="AN84" i="10"/>
  <c r="BG73" i="12"/>
  <c r="BH148" i="5"/>
  <c r="BD129" i="5"/>
  <c r="AP61" i="10"/>
  <c r="AY71" i="12"/>
  <c r="AO124" i="15"/>
  <c r="BA87" i="5"/>
  <c r="AW131" i="10"/>
  <c r="BV120" i="14"/>
  <c r="BU129" i="10"/>
  <c r="AX127" i="5"/>
  <c r="BU126" i="13"/>
  <c r="BP115" i="10"/>
  <c r="BN72" i="14"/>
  <c r="BC92" i="14"/>
  <c r="AX103" i="10"/>
  <c r="AD56" i="14"/>
  <c r="AR96" i="13"/>
  <c r="BG90" i="15"/>
  <c r="BI135" i="10"/>
  <c r="AL104" i="5"/>
  <c r="BT130" i="12"/>
  <c r="AV149" i="12"/>
  <c r="BE151" i="13"/>
  <c r="AN68" i="10"/>
  <c r="BK72" i="12"/>
  <c r="BM113" i="5"/>
  <c r="AB82" i="10"/>
  <c r="AR132" i="10"/>
  <c r="AL136" i="5"/>
  <c r="AM77" i="14"/>
  <c r="AP79" i="14"/>
  <c r="BD55" i="5"/>
  <c r="BC68" i="14"/>
  <c r="AM107" i="10"/>
  <c r="AG77" i="12"/>
  <c r="BE108" i="14"/>
  <c r="BL121" i="14"/>
  <c r="BK82" i="15"/>
  <c r="BD60" i="13"/>
  <c r="AI154" i="14"/>
  <c r="BS92" i="10"/>
  <c r="AR129" i="5"/>
  <c r="AG142" i="5"/>
  <c r="AT150" i="10"/>
  <c r="AX112" i="10"/>
  <c r="AN107" i="10"/>
  <c r="BT146" i="5"/>
  <c r="BG76" i="14"/>
  <c r="BO143" i="12"/>
  <c r="AI145" i="5"/>
  <c r="BK114" i="15"/>
  <c r="AM103" i="10"/>
  <c r="AQ105" i="12"/>
  <c r="BI107" i="12"/>
  <c r="BM75" i="15"/>
  <c r="AT108" i="14"/>
  <c r="BF147" i="5"/>
  <c r="AT56" i="10"/>
  <c r="BH94" i="15"/>
  <c r="BV68" i="12"/>
  <c r="BG146" i="12"/>
  <c r="BR71" i="15"/>
  <c r="BK132" i="15"/>
  <c r="BR154" i="15"/>
  <c r="AK137" i="5"/>
  <c r="AI151" i="15"/>
  <c r="BI77" i="13"/>
  <c r="BJ69" i="10"/>
  <c r="BF139" i="14"/>
  <c r="AE138" i="5"/>
  <c r="BS119" i="14"/>
  <c r="BM107" i="13"/>
  <c r="AL72" i="15"/>
  <c r="AE146" i="12"/>
  <c r="BE116" i="15"/>
  <c r="AY63" i="14"/>
  <c r="AF109" i="13"/>
  <c r="BD144" i="12"/>
  <c r="AF55" i="14"/>
  <c r="BE151" i="5"/>
  <c r="AH141" i="12"/>
  <c r="AG152" i="5"/>
  <c r="AR106" i="15"/>
  <c r="BL90" i="12"/>
  <c r="AJ108" i="13"/>
  <c r="AR87" i="14"/>
  <c r="AS133" i="12"/>
  <c r="BR59" i="15"/>
  <c r="AV134" i="13"/>
  <c r="BR112" i="5"/>
  <c r="AY72" i="13"/>
  <c r="BG56" i="12"/>
  <c r="AO138" i="13"/>
  <c r="AW83" i="13"/>
  <c r="AF129" i="14"/>
  <c r="AM76" i="10"/>
  <c r="AB89" i="5"/>
  <c r="AS71" i="5"/>
  <c r="AN95" i="15"/>
  <c r="AZ147" i="10"/>
  <c r="BT79" i="12"/>
  <c r="AO130" i="5"/>
  <c r="AL99" i="13"/>
  <c r="AR112" i="5"/>
  <c r="BL115" i="15"/>
  <c r="BG57" i="15"/>
  <c r="AD102" i="13"/>
  <c r="BI153" i="15"/>
  <c r="BR129" i="15"/>
  <c r="AB93" i="15"/>
  <c r="BA60" i="14"/>
  <c r="BE64" i="15"/>
  <c r="BO63" i="10"/>
  <c r="AV89" i="15"/>
  <c r="BS125" i="12"/>
  <c r="AJ78" i="13"/>
  <c r="AX58" i="14"/>
  <c r="BR96" i="14"/>
  <c r="AC80" i="13"/>
  <c r="AL123" i="5"/>
  <c r="BC81" i="15"/>
  <c r="AK116" i="12"/>
  <c r="BR132" i="12"/>
  <c r="AZ107" i="14"/>
  <c r="BH84" i="5"/>
  <c r="AK145" i="14"/>
  <c r="AO76" i="12"/>
  <c r="BH130" i="15"/>
  <c r="BN141" i="12"/>
  <c r="BF71" i="12"/>
  <c r="AH133" i="14"/>
  <c r="BB78" i="14"/>
  <c r="BE151" i="12"/>
  <c r="AM140" i="13"/>
  <c r="BT57" i="15"/>
  <c r="AJ96" i="15"/>
  <c r="AW148" i="12"/>
  <c r="BT152" i="12"/>
  <c r="BJ139" i="5"/>
  <c r="BB60" i="10"/>
  <c r="AM152" i="15"/>
  <c r="AO81" i="5"/>
  <c r="AN138" i="14"/>
  <c r="BH132" i="12"/>
  <c r="BO60" i="15"/>
  <c r="BE106" i="5"/>
  <c r="BT141" i="14"/>
  <c r="BA146" i="12"/>
  <c r="BO95" i="12"/>
  <c r="BD79" i="12"/>
  <c r="AE124" i="14"/>
  <c r="BQ130" i="10"/>
  <c r="BF113" i="5"/>
  <c r="AC148" i="13"/>
  <c r="AM70" i="10"/>
  <c r="AH70" i="5"/>
  <c r="AG103" i="13"/>
  <c r="AE154" i="10"/>
  <c r="BO105" i="15"/>
  <c r="BG119" i="13"/>
  <c r="AU73" i="13"/>
  <c r="BA100" i="12"/>
  <c r="AY152" i="15"/>
  <c r="AV134" i="5"/>
  <c r="AZ141" i="5"/>
  <c r="AW72" i="15"/>
  <c r="AO151" i="15"/>
  <c r="AS72" i="15"/>
  <c r="AU147" i="14"/>
  <c r="BS62" i="10"/>
  <c r="BB123" i="15"/>
  <c r="AU107" i="12"/>
  <c r="AF69" i="5"/>
  <c r="BT113" i="5"/>
  <c r="AC123" i="12"/>
  <c r="AK124" i="13"/>
  <c r="AK94" i="14"/>
  <c r="BT102" i="5"/>
  <c r="BM102" i="12"/>
  <c r="BC71" i="10"/>
  <c r="BL88" i="10"/>
  <c r="AS145" i="15"/>
  <c r="AS83" i="10"/>
  <c r="BN112" i="15"/>
  <c r="AT152" i="14"/>
  <c r="BE90" i="13"/>
  <c r="AX87" i="12"/>
  <c r="AY83" i="14"/>
  <c r="BR76" i="12"/>
  <c r="AX132" i="13"/>
  <c r="AF77" i="13"/>
  <c r="AK137" i="13"/>
  <c r="BV78" i="12"/>
  <c r="BP107" i="5"/>
  <c r="BJ90" i="10"/>
  <c r="BI80" i="5"/>
  <c r="BJ58" i="12"/>
  <c r="BI135" i="12"/>
  <c r="AT119" i="5"/>
  <c r="BG130" i="13"/>
  <c r="BP118" i="10"/>
  <c r="AL109" i="14"/>
  <c r="BJ71" i="15"/>
  <c r="AS130" i="5"/>
  <c r="BL118" i="12"/>
  <c r="AV91" i="12"/>
  <c r="AG145" i="10"/>
  <c r="BS72" i="5"/>
  <c r="AN107" i="13"/>
  <c r="BM120" i="5"/>
  <c r="AO76" i="13"/>
  <c r="AO129" i="12"/>
  <c r="AR140" i="13"/>
  <c r="BJ85" i="5"/>
  <c r="BV127" i="12"/>
  <c r="AW106" i="14"/>
  <c r="AT104" i="12"/>
  <c r="AB140" i="15"/>
  <c r="AQ143" i="10"/>
  <c r="AV64" i="15"/>
  <c r="AU137" i="12"/>
  <c r="AR125" i="10"/>
  <c r="BB128" i="5"/>
  <c r="AZ93" i="14"/>
  <c r="BV101" i="5"/>
  <c r="AV130" i="5"/>
  <c r="AS106" i="15"/>
  <c r="AX131" i="5"/>
  <c r="AD85" i="12"/>
  <c r="AF90" i="5"/>
  <c r="BH79" i="10"/>
  <c r="BI113" i="10"/>
  <c r="BF132" i="10"/>
  <c r="BF132" i="12"/>
  <c r="AI58" i="13"/>
  <c r="AN141" i="12"/>
  <c r="BN56" i="14"/>
  <c r="AN87" i="14"/>
  <c r="BE132" i="15"/>
  <c r="AG137" i="10"/>
  <c r="BB56" i="12"/>
  <c r="BD124" i="15"/>
  <c r="AS67" i="10"/>
  <c r="BO102" i="15"/>
  <c r="BN151" i="13"/>
  <c r="AT71" i="10"/>
  <c r="AP68" i="12"/>
  <c r="AT97" i="15"/>
  <c r="AE74" i="14"/>
  <c r="AY150" i="5"/>
  <c r="AH65" i="12"/>
  <c r="AX127" i="10"/>
  <c r="AT112" i="10"/>
  <c r="BE86" i="5"/>
  <c r="BV146" i="5"/>
  <c r="AC103" i="12"/>
  <c r="AB93" i="14"/>
  <c r="BR90" i="14"/>
  <c r="AF121" i="5"/>
  <c r="AU73" i="12"/>
  <c r="AJ111" i="13"/>
  <c r="BC98" i="5"/>
  <c r="AU150" i="12"/>
  <c r="AU148" i="5"/>
  <c r="AY55" i="14"/>
  <c r="BU75" i="14"/>
  <c r="AO62" i="10"/>
  <c r="AH84" i="12"/>
  <c r="BN73" i="15"/>
  <c r="BN81" i="5"/>
  <c r="AX82" i="10"/>
  <c r="AC145" i="5"/>
  <c r="BK120" i="15"/>
  <c r="AJ134" i="10"/>
  <c r="AZ87" i="13"/>
  <c r="AW138" i="12"/>
  <c r="BL73" i="14"/>
  <c r="AQ137" i="15"/>
  <c r="AT110" i="12"/>
  <c r="AP138" i="10"/>
  <c r="AI120" i="12"/>
  <c r="AY120" i="13"/>
  <c r="BN65" i="12"/>
  <c r="AE62" i="15"/>
  <c r="BR74" i="12"/>
  <c r="AI139" i="14"/>
  <c r="AN79" i="12"/>
  <c r="AT111" i="13"/>
  <c r="BT101" i="13"/>
  <c r="BK94" i="10"/>
  <c r="AI123" i="15"/>
  <c r="BQ148" i="15"/>
  <c r="AI90" i="12"/>
  <c r="BI62" i="12"/>
  <c r="AC139" i="13"/>
  <c r="BL72" i="13"/>
  <c r="BA89" i="12"/>
  <c r="BO114" i="10"/>
  <c r="AL131" i="15"/>
  <c r="AZ66" i="12"/>
  <c r="BC132" i="13"/>
  <c r="BV130" i="5"/>
  <c r="BD136" i="15"/>
  <c r="AP84" i="15"/>
  <c r="AB127" i="12"/>
  <c r="AX70" i="13"/>
  <c r="BO107" i="10"/>
  <c r="AM121" i="13"/>
  <c r="AP78" i="15"/>
  <c r="BQ106" i="12"/>
  <c r="BG141" i="5"/>
  <c r="BR135" i="5"/>
  <c r="AX58" i="10"/>
  <c r="AM66" i="12"/>
  <c r="AS122" i="13"/>
  <c r="AU84" i="10"/>
  <c r="BO154" i="13"/>
  <c r="AN93" i="13"/>
  <c r="AT100" i="5"/>
  <c r="AS79" i="5"/>
  <c r="AN56" i="10"/>
  <c r="AG99" i="12"/>
  <c r="AD113" i="14"/>
  <c r="BA147" i="13"/>
  <c r="AM94" i="15"/>
  <c r="AO123" i="14"/>
  <c r="BM145" i="13"/>
  <c r="AQ90" i="12"/>
  <c r="BG134" i="12"/>
  <c r="BE103" i="5"/>
  <c r="BJ104" i="14"/>
  <c r="BO100" i="14"/>
  <c r="AG56" i="13"/>
  <c r="BF66" i="5"/>
  <c r="AG98" i="13"/>
  <c r="BN90" i="13"/>
  <c r="BU135" i="15"/>
  <c r="AC84" i="14"/>
  <c r="AB147" i="13"/>
  <c r="AD153" i="13"/>
  <c r="AQ114" i="10"/>
  <c r="BR138" i="13"/>
  <c r="AR73" i="12"/>
  <c r="BA88" i="12"/>
  <c r="BC140" i="13"/>
  <c r="BE61" i="13"/>
  <c r="AL126" i="13"/>
  <c r="BE69" i="5"/>
  <c r="AI101" i="14"/>
  <c r="BF85" i="13"/>
  <c r="AD74" i="15"/>
  <c r="BJ110" i="15"/>
  <c r="BA69" i="12"/>
  <c r="BE94" i="15"/>
  <c r="AU118" i="14"/>
  <c r="BD68" i="14"/>
  <c r="BC80" i="14"/>
  <c r="BA80" i="10"/>
  <c r="BJ111" i="5"/>
  <c r="AY109" i="14"/>
  <c r="BO60" i="10"/>
  <c r="AY124" i="12"/>
  <c r="AM89" i="12"/>
  <c r="AB153" i="12"/>
  <c r="BB140" i="14"/>
  <c r="BS95" i="5"/>
  <c r="BK144" i="10"/>
  <c r="AQ79" i="13"/>
  <c r="BH80" i="12"/>
  <c r="BM64" i="15"/>
  <c r="AE149" i="15"/>
  <c r="AR56" i="13"/>
  <c r="BN65" i="13"/>
  <c r="AL120" i="15"/>
  <c r="AG104" i="15"/>
  <c r="BP107" i="12"/>
  <c r="AG85" i="15"/>
  <c r="BH93" i="14"/>
  <c r="AS81" i="10"/>
  <c r="AH64" i="15"/>
  <c r="BI139" i="13"/>
  <c r="BJ98" i="12"/>
  <c r="AJ137" i="5"/>
  <c r="AH95" i="5"/>
  <c r="BS133" i="10"/>
  <c r="AZ92" i="5"/>
  <c r="BV125" i="15"/>
  <c r="AC80" i="12"/>
  <c r="AQ108" i="14"/>
  <c r="AQ84" i="12"/>
  <c r="BC61" i="12"/>
  <c r="AI120" i="5"/>
  <c r="BD117" i="12"/>
  <c r="AO90" i="13"/>
  <c r="BG73" i="10"/>
  <c r="AL60" i="15"/>
  <c r="AW86" i="10"/>
  <c r="BV129" i="15"/>
  <c r="BV71" i="10"/>
  <c r="AC146" i="13"/>
  <c r="AU124" i="13"/>
  <c r="AI129" i="13"/>
  <c r="BF71" i="5"/>
  <c r="AQ115" i="10"/>
  <c r="BS103" i="13"/>
  <c r="BT88" i="5"/>
  <c r="BQ79" i="5"/>
  <c r="AF103" i="10"/>
  <c r="AL100" i="12"/>
  <c r="AI80" i="5"/>
  <c r="AK127" i="15"/>
  <c r="AZ87" i="5"/>
  <c r="AX68" i="12"/>
  <c r="BD104" i="5"/>
  <c r="BG150" i="5"/>
  <c r="BP141" i="15"/>
  <c r="BF58" i="15"/>
  <c r="AB134" i="13"/>
  <c r="BM103" i="12"/>
  <c r="BV77" i="14"/>
  <c r="AE115" i="15"/>
  <c r="BG127" i="13"/>
  <c r="AJ112" i="10"/>
  <c r="AJ136" i="14"/>
  <c r="BA149" i="14"/>
  <c r="BE112" i="14"/>
  <c r="AH126" i="14"/>
  <c r="BQ77" i="13"/>
  <c r="AW58" i="12"/>
  <c r="BU95" i="10"/>
  <c r="BN92" i="15"/>
  <c r="BD97" i="10"/>
  <c r="BO143" i="5"/>
  <c r="BD72" i="5"/>
  <c r="BQ140" i="5"/>
  <c r="AR117" i="14"/>
  <c r="BQ149" i="13"/>
  <c r="AX83" i="10"/>
  <c r="BE104" i="14"/>
  <c r="AN82" i="12"/>
  <c r="AP56" i="15"/>
  <c r="BN149" i="12"/>
  <c r="AG105" i="10"/>
  <c r="AI86" i="10"/>
  <c r="BK140" i="13"/>
  <c r="BQ146" i="12"/>
  <c r="BG92" i="5"/>
  <c r="AK113" i="5"/>
  <c r="BT148" i="10"/>
  <c r="AP136" i="14"/>
  <c r="BH137" i="5"/>
  <c r="BF94" i="12"/>
  <c r="AG69" i="15"/>
  <c r="BH82" i="10"/>
  <c r="AR108" i="5"/>
  <c r="AO116" i="14"/>
  <c r="AR106" i="10"/>
  <c r="AC58" i="13"/>
  <c r="BK119" i="12"/>
  <c r="BS148" i="15"/>
  <c r="BA104" i="12"/>
  <c r="AJ144" i="14"/>
  <c r="BS56" i="15"/>
  <c r="AR98" i="10"/>
  <c r="AC96" i="13"/>
  <c r="BS76" i="15"/>
  <c r="AE94" i="15"/>
  <c r="AT103" i="14"/>
  <c r="BQ67" i="10"/>
  <c r="BJ149" i="10"/>
  <c r="BU109" i="13"/>
  <c r="AS127" i="15"/>
  <c r="BT112" i="10"/>
  <c r="AR151" i="5"/>
  <c r="BK84" i="14"/>
  <c r="AP115" i="14"/>
  <c r="AR110" i="13"/>
  <c r="BV71" i="15"/>
  <c r="AR67" i="13"/>
  <c r="AI56" i="14"/>
  <c r="AR73" i="14"/>
  <c r="BL131" i="14"/>
  <c r="BP56" i="10"/>
  <c r="BM117" i="10"/>
  <c r="AP80" i="15"/>
  <c r="AI72" i="15"/>
  <c r="BP108" i="10"/>
  <c r="BQ119" i="15"/>
  <c r="AX96" i="14"/>
  <c r="BD95" i="14"/>
  <c r="BU130" i="12"/>
  <c r="BH87" i="12"/>
  <c r="AH72" i="10"/>
  <c r="AR142" i="12"/>
  <c r="AD136" i="12"/>
  <c r="BA78" i="5"/>
  <c r="AT150" i="13"/>
  <c r="BU151" i="14"/>
  <c r="BK90" i="5"/>
  <c r="AI78" i="13"/>
  <c r="BC104" i="13"/>
  <c r="AB104" i="5"/>
  <c r="AP122" i="10"/>
  <c r="AX81" i="5"/>
  <c r="AS80" i="14"/>
  <c r="BV74" i="13"/>
  <c r="AS125" i="5"/>
  <c r="BB139" i="12"/>
  <c r="BR86" i="13"/>
  <c r="BA102" i="12"/>
  <c r="AT136" i="12"/>
  <c r="AP142" i="10"/>
  <c r="AP149" i="13"/>
  <c r="BT93" i="5"/>
  <c r="AC87" i="13"/>
  <c r="AC107" i="15"/>
  <c r="BD90" i="15"/>
  <c r="AN80" i="13"/>
  <c r="AJ149" i="15"/>
  <c r="BA61" i="15"/>
  <c r="BD82" i="15"/>
  <c r="AD118" i="5"/>
  <c r="BM78" i="13"/>
  <c r="AX121" i="15"/>
  <c r="AR88" i="14"/>
  <c r="AR70" i="5"/>
  <c r="AY94" i="15"/>
  <c r="BF152" i="10"/>
  <c r="BT143" i="15"/>
  <c r="AL131" i="14"/>
  <c r="BG113" i="10"/>
  <c r="AJ60" i="14"/>
  <c r="BP119" i="13"/>
  <c r="BT85" i="5"/>
  <c r="BG108" i="12"/>
  <c r="BN88" i="12"/>
  <c r="AZ65" i="13"/>
  <c r="AY89" i="5"/>
  <c r="BJ86" i="5"/>
  <c r="AJ115" i="5"/>
  <c r="BC151" i="5"/>
  <c r="BT134" i="12"/>
  <c r="BH133" i="5"/>
  <c r="AU137" i="13"/>
  <c r="AY151" i="5"/>
  <c r="AS124" i="10"/>
  <c r="BH129" i="10"/>
  <c r="AX110" i="12"/>
  <c r="BG77" i="10"/>
  <c r="BU96" i="10"/>
  <c r="BO131" i="5"/>
  <c r="AW88" i="10"/>
  <c r="AM122" i="15"/>
  <c r="BC152" i="5"/>
  <c r="BN105" i="15"/>
  <c r="AU65" i="5"/>
  <c r="AR138" i="15"/>
  <c r="AY132" i="15"/>
  <c r="AR100" i="15"/>
  <c r="AQ55" i="14"/>
  <c r="BV61" i="5"/>
  <c r="AE106" i="12"/>
  <c r="BM89" i="10"/>
  <c r="AF125" i="13"/>
  <c r="AF69" i="12"/>
  <c r="AF101" i="13"/>
  <c r="BH60" i="14"/>
  <c r="AU130" i="13"/>
  <c r="BU131" i="5"/>
  <c r="BD91" i="10"/>
  <c r="AW115" i="10"/>
  <c r="AE73" i="13"/>
  <c r="BJ115" i="15"/>
  <c r="BL143" i="15"/>
  <c r="BG115" i="13"/>
  <c r="BS136" i="5"/>
  <c r="AC147" i="13"/>
  <c r="BK134" i="14"/>
  <c r="BI102" i="10"/>
  <c r="BG65" i="14"/>
  <c r="AO101" i="10"/>
  <c r="AW114" i="5"/>
  <c r="BC113" i="10"/>
  <c r="AC133" i="15"/>
  <c r="AW144" i="14"/>
  <c r="AI100" i="12"/>
  <c r="AZ112" i="15"/>
  <c r="AE139" i="5"/>
  <c r="AK135" i="10"/>
  <c r="AD91" i="10"/>
  <c r="AL133" i="12"/>
  <c r="AF152" i="15"/>
  <c r="BG105" i="13"/>
  <c r="BA84" i="12"/>
  <c r="AH95" i="14"/>
  <c r="AC122" i="13"/>
  <c r="AL106" i="13"/>
  <c r="AY73" i="15"/>
  <c r="AB121" i="13"/>
  <c r="AD124" i="10"/>
  <c r="BC86" i="5"/>
  <c r="BV73" i="13"/>
  <c r="AD137" i="14"/>
  <c r="BB115" i="14"/>
  <c r="BO120" i="15"/>
  <c r="BN71" i="10"/>
  <c r="BI74" i="10"/>
  <c r="AM124" i="5"/>
  <c r="AV136" i="5"/>
  <c r="AQ63" i="12"/>
  <c r="AX141" i="14"/>
  <c r="AT154" i="15"/>
  <c r="BI139" i="10"/>
  <c r="AS146" i="14"/>
  <c r="AJ65" i="14"/>
  <c r="AW72" i="14"/>
  <c r="AJ105" i="12"/>
  <c r="AO63" i="10"/>
  <c r="BB65" i="5"/>
  <c r="BS60" i="5"/>
  <c r="BJ55" i="10"/>
  <c r="AI64" i="15"/>
  <c r="AM118" i="10"/>
  <c r="BV136" i="10"/>
  <c r="BE79" i="15"/>
  <c r="AV150" i="10"/>
  <c r="AV136" i="12"/>
  <c r="BK73" i="10"/>
  <c r="AO112" i="12"/>
  <c r="BH126" i="5"/>
  <c r="AZ99" i="10"/>
  <c r="AB148" i="5"/>
  <c r="AV58" i="14"/>
  <c r="AU81" i="10"/>
  <c r="AK101" i="5"/>
  <c r="AB145" i="5"/>
  <c r="AB127" i="14"/>
  <c r="BU79" i="15"/>
  <c r="AR69" i="15"/>
  <c r="BJ91" i="10"/>
  <c r="AY93" i="15"/>
  <c r="BB135" i="15"/>
  <c r="AK58" i="13"/>
  <c r="AX62" i="15"/>
  <c r="AP129" i="14"/>
  <c r="BP80" i="14"/>
  <c r="AQ129" i="12"/>
  <c r="AB91" i="14"/>
  <c r="AZ154" i="13"/>
  <c r="AV80" i="10"/>
  <c r="BP99" i="15"/>
  <c r="AF148" i="15"/>
  <c r="BQ141" i="10"/>
  <c r="AQ78" i="13"/>
  <c r="AB90" i="12"/>
  <c r="BE99" i="10"/>
  <c r="BL153" i="12"/>
  <c r="AO122" i="10"/>
  <c r="AD74" i="13"/>
  <c r="AB142" i="15"/>
  <c r="AP123" i="12"/>
  <c r="AY136" i="10"/>
  <c r="BV115" i="13"/>
  <c r="AX87" i="13"/>
  <c r="BH136" i="14"/>
  <c r="AU93" i="14"/>
  <c r="BA104" i="5"/>
  <c r="AS152" i="13"/>
  <c r="AO123" i="10"/>
  <c r="AY105" i="14"/>
  <c r="BI58" i="10"/>
  <c r="AD63" i="12"/>
  <c r="AY107" i="15"/>
  <c r="AT112" i="15"/>
  <c r="AM64" i="13"/>
  <c r="BI57" i="14"/>
  <c r="BS133" i="13"/>
  <c r="BO143" i="13"/>
  <c r="BM72" i="15"/>
  <c r="AX141" i="15"/>
  <c r="BV148" i="13"/>
  <c r="AT96" i="13"/>
  <c r="BR93" i="5"/>
  <c r="BL77" i="12"/>
  <c r="AS70" i="13"/>
  <c r="BS131" i="12"/>
  <c r="AC149" i="15"/>
  <c r="AH116" i="15"/>
  <c r="AF73" i="15"/>
  <c r="AD153" i="14"/>
  <c r="BS109" i="14"/>
  <c r="AT58" i="14"/>
  <c r="BP77" i="13"/>
  <c r="BA57" i="5"/>
  <c r="AY144" i="5"/>
  <c r="BI152" i="14"/>
  <c r="AE84" i="10"/>
  <c r="AW62" i="13"/>
  <c r="AZ65" i="5"/>
  <c r="BE110" i="5"/>
  <c r="AZ83" i="12"/>
  <c r="BI118" i="10"/>
  <c r="AB154" i="13"/>
  <c r="AO75" i="12"/>
  <c r="BH85" i="15"/>
  <c r="BM136" i="13"/>
  <c r="AX121" i="14"/>
  <c r="BQ90" i="5"/>
  <c r="AG132" i="14"/>
  <c r="AO73" i="15"/>
  <c r="AB124" i="5"/>
  <c r="BQ115" i="12"/>
  <c r="BF127" i="10"/>
  <c r="AP84" i="5"/>
  <c r="AF150" i="14"/>
  <c r="BP108" i="12"/>
  <c r="AD150" i="14"/>
  <c r="AK94" i="5"/>
  <c r="AL103" i="12"/>
  <c r="AE125" i="14"/>
  <c r="AZ123" i="10"/>
  <c r="BH134" i="12"/>
  <c r="BR105" i="12"/>
  <c r="BG111" i="12"/>
  <c r="BT64" i="5"/>
  <c r="AZ79" i="13"/>
  <c r="BG118" i="5"/>
  <c r="BP144" i="12"/>
  <c r="AU58" i="10"/>
  <c r="BJ125" i="13"/>
  <c r="AO77" i="15"/>
  <c r="AP106" i="14"/>
  <c r="BT65" i="15"/>
  <c r="AP90" i="12"/>
  <c r="AW143" i="14"/>
  <c r="BT124" i="12"/>
  <c r="BJ134" i="12"/>
  <c r="BA118" i="12"/>
  <c r="BN142" i="12"/>
  <c r="BH115" i="15"/>
  <c r="AO91" i="14"/>
  <c r="BI72" i="13"/>
  <c r="BJ69" i="14"/>
  <c r="BJ109" i="14"/>
  <c r="AW114" i="14"/>
  <c r="AV145" i="14"/>
  <c r="AY103" i="14"/>
  <c r="AQ65" i="15"/>
  <c r="BD111" i="15"/>
  <c r="AE73" i="10"/>
  <c r="BN57" i="15"/>
  <c r="BH151" i="14"/>
  <c r="AJ98" i="12"/>
  <c r="BD153" i="10"/>
  <c r="AV75" i="12"/>
  <c r="AL117" i="12"/>
  <c r="AO122" i="13"/>
  <c r="AB126" i="13"/>
  <c r="AX79" i="15"/>
  <c r="AS65" i="13"/>
  <c r="BS84" i="10"/>
  <c r="BV137" i="14"/>
  <c r="BT139" i="14"/>
  <c r="AW80" i="12"/>
  <c r="BL145" i="13"/>
  <c r="BC79" i="13"/>
  <c r="BF125" i="10"/>
  <c r="BC110" i="12"/>
  <c r="AU112" i="14"/>
  <c r="BA119" i="13"/>
  <c r="BF120" i="14"/>
  <c r="AE86" i="12"/>
  <c r="AX123" i="10"/>
  <c r="BS78" i="13"/>
  <c r="AN56" i="13"/>
  <c r="BU143" i="14"/>
  <c r="BL142" i="13"/>
  <c r="AQ110" i="14"/>
  <c r="BU116" i="15"/>
  <c r="AK59" i="10"/>
  <c r="AZ110" i="10"/>
  <c r="AM148" i="12"/>
  <c r="BP83" i="15"/>
  <c r="BN124" i="10"/>
  <c r="AZ152" i="5"/>
  <c r="AT114" i="13"/>
  <c r="AO56" i="10"/>
  <c r="BG149" i="10"/>
  <c r="BN81" i="14"/>
  <c r="BN87" i="10"/>
  <c r="BI94" i="15"/>
  <c r="AT73" i="10"/>
  <c r="AO144" i="10"/>
  <c r="BO133" i="10"/>
  <c r="BT108" i="10"/>
  <c r="AF64" i="10"/>
  <c r="AR152" i="14"/>
  <c r="BT91" i="12"/>
  <c r="AH123" i="14"/>
  <c r="AH79" i="15"/>
  <c r="AV83" i="12"/>
  <c r="BF151" i="12"/>
  <c r="BF129" i="15"/>
  <c r="AU74" i="13"/>
  <c r="BQ100" i="15"/>
  <c r="BU56" i="12"/>
  <c r="AI84" i="10"/>
  <c r="BO66" i="15"/>
  <c r="BD125" i="13"/>
  <c r="AG126" i="13"/>
  <c r="AM132" i="14"/>
  <c r="BP60" i="5"/>
  <c r="BT106" i="15"/>
  <c r="AY129" i="12"/>
  <c r="AJ57" i="10"/>
  <c r="BK72" i="10"/>
  <c r="AJ140" i="14"/>
  <c r="AY138" i="15"/>
  <c r="BA58" i="12"/>
  <c r="AQ94" i="5"/>
  <c r="BI143" i="14"/>
  <c r="BS141" i="13"/>
  <c r="AK118" i="5"/>
  <c r="AH59" i="13"/>
  <c r="BA62" i="12"/>
  <c r="BT132" i="15"/>
  <c r="BC140" i="12"/>
  <c r="BB84" i="13"/>
  <c r="AV114" i="13"/>
  <c r="AS149" i="15"/>
  <c r="BR135" i="15"/>
  <c r="BU110" i="13"/>
  <c r="AK77" i="12"/>
  <c r="AB151" i="12"/>
  <c r="AS138" i="15"/>
  <c r="AF80" i="5"/>
  <c r="AX137" i="15"/>
  <c r="BJ84" i="15"/>
  <c r="BQ56" i="12"/>
  <c r="BL141" i="14"/>
  <c r="AU125" i="13"/>
  <c r="AZ97" i="14"/>
  <c r="BV125" i="13"/>
  <c r="AM119" i="14"/>
  <c r="BJ90" i="5"/>
  <c r="BQ70" i="15"/>
  <c r="AU91" i="15"/>
  <c r="BV76" i="15"/>
  <c r="BS93" i="10"/>
  <c r="AU119" i="15"/>
  <c r="AH93" i="5"/>
  <c r="AF113" i="5"/>
  <c r="AM137" i="15"/>
  <c r="BT98" i="13"/>
  <c r="AD56" i="12"/>
  <c r="AR127" i="10"/>
  <c r="AS55" i="5"/>
  <c r="BH145" i="10"/>
  <c r="AC98" i="12"/>
  <c r="AZ142" i="5"/>
  <c r="AE87" i="10"/>
  <c r="BA85" i="5"/>
  <c r="AX64" i="5"/>
  <c r="BJ150" i="10"/>
  <c r="BP101" i="13"/>
  <c r="AQ124" i="12"/>
  <c r="AO109" i="10"/>
  <c r="AF102" i="5"/>
  <c r="BI116" i="5"/>
  <c r="BB146" i="5"/>
  <c r="AF96" i="5"/>
  <c r="AT55" i="12"/>
  <c r="BG117" i="14"/>
  <c r="BF72" i="5"/>
  <c r="BS107" i="10"/>
  <c r="BQ86" i="13"/>
  <c r="AT58" i="5"/>
  <c r="BA68" i="10"/>
  <c r="BI57" i="5"/>
  <c r="BE120" i="10"/>
  <c r="AS118" i="10"/>
  <c r="AR126" i="15"/>
  <c r="BL79" i="13"/>
  <c r="AZ106" i="10"/>
  <c r="AT84" i="14"/>
  <c r="BD86" i="10"/>
  <c r="BL123" i="12"/>
  <c r="BV68" i="10"/>
  <c r="BV79" i="5"/>
  <c r="BO63" i="5"/>
  <c r="BV105" i="10"/>
  <c r="BQ111" i="12"/>
  <c r="BO78" i="14"/>
  <c r="BC102" i="12"/>
  <c r="BP125" i="5"/>
  <c r="AO140" i="13"/>
  <c r="BV67" i="15"/>
  <c r="BD96" i="12"/>
  <c r="BP141" i="10"/>
  <c r="BB94" i="15"/>
  <c r="BT118" i="14"/>
  <c r="AK114" i="10"/>
  <c r="AU145" i="14"/>
  <c r="AC61" i="15"/>
  <c r="BG76" i="13"/>
  <c r="BT136" i="10"/>
  <c r="AJ72" i="14"/>
  <c r="AI117" i="13"/>
  <c r="BM141" i="10"/>
  <c r="BU152" i="12"/>
  <c r="AV109" i="14"/>
  <c r="AJ84" i="13"/>
  <c r="BV109" i="13"/>
  <c r="BA86" i="14"/>
  <c r="BK94" i="14"/>
  <c r="BM72" i="12"/>
  <c r="AG133" i="10"/>
  <c r="BP79" i="15"/>
  <c r="AN143" i="5"/>
  <c r="BQ84" i="14"/>
  <c r="BS142" i="14"/>
  <c r="BB84" i="12"/>
  <c r="AJ119" i="5"/>
  <c r="AL91" i="12"/>
  <c r="BV107" i="10"/>
  <c r="AN124" i="14"/>
  <c r="AI106" i="10"/>
  <c r="BD78" i="15"/>
  <c r="AC142" i="5"/>
  <c r="BO115" i="13"/>
  <c r="AG84" i="10"/>
  <c r="BB99" i="13"/>
  <c r="AK71" i="5"/>
  <c r="AP92" i="5"/>
  <c r="BH84" i="10"/>
  <c r="AV89" i="5"/>
  <c r="BH62" i="10"/>
  <c r="AQ152" i="15"/>
  <c r="AC106" i="10"/>
  <c r="AO95" i="13"/>
  <c r="AG64" i="14"/>
  <c r="AJ80" i="12"/>
  <c r="BO72" i="5"/>
  <c r="BH102" i="14"/>
  <c r="BL67" i="5"/>
  <c r="AN103" i="13"/>
  <c r="AK56" i="14"/>
  <c r="AR154" i="12"/>
  <c r="BT122" i="13"/>
  <c r="BP89" i="15"/>
  <c r="BQ100" i="12"/>
  <c r="AH84" i="14"/>
  <c r="BC147" i="5"/>
  <c r="AC93" i="12"/>
  <c r="BM86" i="12"/>
  <c r="BM129" i="14"/>
  <c r="BI128" i="12"/>
  <c r="BG102" i="15"/>
  <c r="AK123" i="10"/>
  <c r="AQ151" i="13"/>
  <c r="AE154" i="12"/>
  <c r="AJ134" i="12"/>
  <c r="BQ139" i="5"/>
  <c r="AL71" i="12"/>
  <c r="BN115" i="5"/>
  <c r="BR115" i="12"/>
  <c r="AK66" i="14"/>
  <c r="AO110" i="5"/>
  <c r="AV118" i="14"/>
  <c r="AM149" i="12"/>
  <c r="AW90" i="15"/>
  <c r="AM96" i="12"/>
  <c r="BH118" i="14"/>
  <c r="AV112" i="14"/>
  <c r="BT135" i="13"/>
  <c r="AX108" i="13"/>
  <c r="AT118" i="5"/>
  <c r="AU125" i="10"/>
  <c r="AB115" i="10"/>
  <c r="AO124" i="12"/>
  <c r="BF110" i="13"/>
  <c r="BH85" i="10"/>
  <c r="BJ144" i="12"/>
  <c r="AK94" i="13"/>
  <c r="AO105" i="12"/>
  <c r="AI151" i="13"/>
  <c r="BB106" i="5"/>
  <c r="BP112" i="10"/>
  <c r="BC126" i="13"/>
  <c r="AP56" i="13"/>
  <c r="BI153" i="5"/>
  <c r="AS69" i="12"/>
  <c r="AZ121" i="13"/>
  <c r="BM87" i="15"/>
  <c r="BC145" i="10"/>
  <c r="BP55" i="12"/>
  <c r="AK131" i="14"/>
  <c r="AN75" i="12"/>
  <c r="AN94" i="15"/>
  <c r="AN76" i="10"/>
  <c r="AT104" i="14"/>
  <c r="BL78" i="13"/>
  <c r="AR117" i="13"/>
  <c r="BM125" i="10"/>
  <c r="BT124" i="13"/>
  <c r="AI141" i="12"/>
  <c r="AD103" i="5"/>
  <c r="BU92" i="15"/>
  <c r="AF70" i="5"/>
  <c r="BJ72" i="13"/>
  <c r="AF106" i="5"/>
  <c r="BF68" i="15"/>
  <c r="BG115" i="15"/>
  <c r="BE87" i="15"/>
  <c r="BS78" i="15"/>
  <c r="AS121" i="10"/>
  <c r="BP55" i="10"/>
  <c r="BP122" i="14"/>
  <c r="AJ93" i="12"/>
  <c r="BU71" i="5"/>
  <c r="BC102" i="15"/>
  <c r="BO142" i="14"/>
  <c r="AR130" i="15"/>
  <c r="BK150" i="13"/>
  <c r="AO151" i="12"/>
  <c r="AD141" i="14"/>
  <c r="AR139" i="13"/>
  <c r="BC56" i="14"/>
  <c r="AT70" i="10"/>
  <c r="AN139" i="10"/>
  <c r="AS130" i="14"/>
  <c r="AL66" i="10"/>
  <c r="BS55" i="15"/>
  <c r="AN142" i="10"/>
  <c r="BH125" i="5"/>
  <c r="AV64" i="14"/>
  <c r="AE58" i="12"/>
  <c r="BS117" i="5"/>
  <c r="AD105" i="15"/>
  <c r="BE146" i="12"/>
  <c r="AQ137" i="14"/>
  <c r="AN118" i="5"/>
  <c r="BO80" i="5"/>
  <c r="AM74" i="5"/>
  <c r="AY152" i="5"/>
  <c r="BP124" i="10"/>
  <c r="BB126" i="15"/>
  <c r="AD120" i="12"/>
  <c r="AJ97" i="13"/>
  <c r="AV91" i="15"/>
  <c r="BA138" i="12"/>
  <c r="AE95" i="15"/>
  <c r="AZ59" i="12"/>
  <c r="BP98" i="10"/>
  <c r="AX95" i="12"/>
  <c r="AF86" i="14"/>
  <c r="BN82" i="14"/>
  <c r="BM113" i="15"/>
  <c r="AY122" i="10"/>
  <c r="BO74" i="5"/>
  <c r="AT76" i="14"/>
  <c r="BM108" i="13"/>
  <c r="BM88" i="14"/>
  <c r="AI143" i="10"/>
  <c r="AP100" i="10"/>
  <c r="BM61" i="10"/>
  <c r="AH130" i="12"/>
  <c r="BV96" i="10"/>
  <c r="AX119" i="10"/>
  <c r="AJ92" i="12"/>
  <c r="BV65" i="15"/>
  <c r="BO78" i="5"/>
  <c r="AO147" i="14"/>
  <c r="AM69" i="10"/>
  <c r="AH88" i="14"/>
  <c r="AX77" i="5"/>
  <c r="AD73" i="15"/>
  <c r="AC75" i="5"/>
  <c r="AL76" i="15"/>
  <c r="BO150" i="15"/>
  <c r="BT74" i="15"/>
  <c r="AP57" i="13"/>
  <c r="AK77" i="14"/>
  <c r="BB58" i="5"/>
  <c r="AM115" i="10"/>
  <c r="BJ106" i="14"/>
  <c r="AE75" i="5"/>
  <c r="AC100" i="10"/>
  <c r="BO118" i="15"/>
  <c r="AK142" i="14"/>
  <c r="AK97" i="12"/>
  <c r="AK86" i="14"/>
  <c r="BI143" i="10"/>
  <c r="AF139" i="12"/>
  <c r="BQ70" i="10"/>
  <c r="AS94" i="13"/>
  <c r="BD92" i="13"/>
  <c r="AC122" i="15"/>
  <c r="AR134" i="12"/>
  <c r="BT89" i="12"/>
  <c r="AQ109" i="13"/>
  <c r="BL113" i="13"/>
  <c r="AQ99" i="13"/>
  <c r="BG146" i="15"/>
  <c r="BM132" i="12"/>
  <c r="BF142" i="10"/>
  <c r="BS106" i="13"/>
  <c r="AF74" i="14"/>
  <c r="AW81" i="10"/>
  <c r="BK71" i="15"/>
  <c r="BF104" i="12"/>
  <c r="BS64" i="5"/>
  <c r="AI129" i="5"/>
  <c r="AI95" i="15"/>
  <c r="BG112" i="13"/>
  <c r="AU97" i="13"/>
  <c r="AW112" i="14"/>
  <c r="BH81" i="5"/>
  <c r="AQ85" i="10"/>
  <c r="BO153" i="10"/>
  <c r="AV103" i="10"/>
  <c r="BS57" i="13"/>
  <c r="BE119" i="5"/>
  <c r="BE61" i="14"/>
  <c r="AV126" i="10"/>
  <c r="BJ81" i="5"/>
  <c r="BP82" i="15"/>
  <c r="BB87" i="5"/>
  <c r="AJ133" i="14"/>
  <c r="BL80" i="12"/>
  <c r="AT74" i="5"/>
  <c r="BU80" i="15"/>
  <c r="BV108" i="14"/>
  <c r="AY73" i="13"/>
  <c r="BM121" i="13"/>
  <c r="BL149" i="5"/>
  <c r="BJ118" i="15"/>
  <c r="AR99" i="10"/>
  <c r="BE154" i="14"/>
  <c r="AW141" i="15"/>
  <c r="AC93" i="10"/>
  <c r="AS77" i="14"/>
  <c r="AR122" i="10"/>
  <c r="BK131" i="14"/>
  <c r="BS90" i="15"/>
  <c r="BG74" i="12"/>
  <c r="AX92" i="12"/>
  <c r="BB86" i="15"/>
  <c r="BE66" i="5"/>
  <c r="BI99" i="13"/>
  <c r="BJ137" i="14"/>
  <c r="AR147" i="13"/>
  <c r="BB86" i="14"/>
  <c r="AC139" i="5"/>
  <c r="BL92" i="13"/>
  <c r="AY112" i="10"/>
  <c r="BR61" i="5"/>
  <c r="BT70" i="12"/>
  <c r="AX80" i="10"/>
  <c r="BV129" i="13"/>
  <c r="AJ146" i="14"/>
  <c r="BM93" i="12"/>
  <c r="BB141" i="10"/>
  <c r="BL144" i="5"/>
  <c r="BA101" i="5"/>
  <c r="AK149" i="14"/>
  <c r="AC135" i="15"/>
  <c r="AT125" i="14"/>
  <c r="AG88" i="5"/>
  <c r="BF76" i="15"/>
  <c r="BT115" i="5"/>
  <c r="AW153" i="14"/>
  <c r="BP85" i="10"/>
  <c r="AE126" i="5"/>
  <c r="BE139" i="14"/>
  <c r="BA81" i="5"/>
  <c r="BR106" i="12"/>
  <c r="AZ74" i="5"/>
  <c r="AF104" i="5"/>
  <c r="AI123" i="10"/>
  <c r="AV122" i="12"/>
  <c r="BA137" i="12"/>
  <c r="BO144" i="13"/>
  <c r="AG84" i="12"/>
  <c r="BG65" i="10"/>
  <c r="AS125" i="13"/>
  <c r="BH68" i="15"/>
  <c r="AK102" i="15"/>
  <c r="AL68" i="15"/>
  <c r="AJ64" i="13"/>
  <c r="AJ151" i="15"/>
  <c r="BE146" i="14"/>
  <c r="BD102" i="12"/>
  <c r="BC115" i="14"/>
  <c r="AN102" i="15"/>
  <c r="AW151" i="10"/>
  <c r="BG95" i="15"/>
  <c r="AZ135" i="10"/>
  <c r="BP77" i="14"/>
  <c r="BR95" i="12"/>
  <c r="BD99" i="14"/>
  <c r="BL83" i="14"/>
  <c r="AW71" i="15"/>
  <c r="AL126" i="12"/>
  <c r="AX153" i="10"/>
  <c r="BS140" i="12"/>
  <c r="AK97" i="14"/>
  <c r="BM91" i="14"/>
  <c r="BP78" i="10"/>
  <c r="AE129" i="15"/>
  <c r="BC107" i="10"/>
  <c r="AQ142" i="5"/>
  <c r="BO82" i="10"/>
  <c r="AI131" i="5"/>
  <c r="BP149" i="15"/>
  <c r="BC66" i="13"/>
  <c r="BC119" i="13"/>
  <c r="AT139" i="14"/>
  <c r="AL114" i="15"/>
  <c r="BJ120" i="13"/>
  <c r="BM150" i="15"/>
  <c r="AP134" i="5"/>
  <c r="AB142" i="13"/>
  <c r="AY64" i="12"/>
  <c r="AJ105" i="13"/>
  <c r="AE154" i="15"/>
  <c r="BA117" i="12"/>
  <c r="BK85" i="15"/>
  <c r="BS127" i="10"/>
  <c r="BQ122" i="13"/>
  <c r="AO74" i="10"/>
  <c r="BD95" i="15"/>
  <c r="BC67" i="5"/>
  <c r="AN144" i="5"/>
  <c r="BS135" i="14"/>
  <c r="AM113" i="5"/>
  <c r="AC99" i="12"/>
  <c r="BH128" i="12"/>
  <c r="AC87" i="12"/>
  <c r="AG90" i="5"/>
  <c r="AF133" i="14"/>
  <c r="BO101" i="10"/>
  <c r="BQ109" i="13"/>
  <c r="AB56" i="14"/>
  <c r="BH130" i="12"/>
  <c r="AZ74" i="13"/>
  <c r="BP154" i="5"/>
  <c r="BC97" i="12"/>
  <c r="BQ92" i="14"/>
  <c r="AG84" i="14"/>
  <c r="BU62" i="10"/>
  <c r="AD121" i="10"/>
  <c r="BL56" i="13"/>
  <c r="AC113" i="15"/>
  <c r="AH100" i="10"/>
  <c r="AU150" i="15"/>
  <c r="AP74" i="13"/>
  <c r="BB116" i="12"/>
  <c r="BG101" i="5"/>
  <c r="AS142" i="12"/>
  <c r="AY94" i="5"/>
  <c r="AJ118" i="12"/>
  <c r="AH96" i="15"/>
  <c r="BN111" i="15"/>
  <c r="AZ55" i="12"/>
  <c r="BD129" i="10"/>
  <c r="AD147" i="13"/>
  <c r="AU67" i="12"/>
  <c r="AP130" i="12"/>
  <c r="AH84" i="13"/>
  <c r="BS87" i="15"/>
  <c r="AL153" i="14"/>
  <c r="AD74" i="14"/>
  <c r="AP93" i="15"/>
  <c r="AR107" i="15"/>
  <c r="BJ76" i="13"/>
  <c r="BI69" i="10"/>
  <c r="AP121" i="15"/>
  <c r="AG116" i="15"/>
  <c r="AW120" i="5"/>
  <c r="BK107" i="15"/>
  <c r="AC56" i="13"/>
  <c r="AC67" i="12"/>
  <c r="BG90" i="13"/>
  <c r="AG121" i="15"/>
  <c r="BA144" i="12"/>
  <c r="BE58" i="5"/>
  <c r="BR111" i="15"/>
  <c r="AI74" i="12"/>
  <c r="AM81" i="15"/>
  <c r="AO148" i="10"/>
  <c r="BN76" i="13"/>
  <c r="BV138" i="14"/>
  <c r="AK130" i="5"/>
  <c r="BP74" i="5"/>
  <c r="BC61" i="15"/>
  <c r="AP105" i="12"/>
  <c r="AN56" i="5"/>
  <c r="BJ83" i="14"/>
  <c r="AG154" i="14"/>
  <c r="AL148" i="5"/>
  <c r="BO90" i="10"/>
  <c r="BN57" i="12"/>
  <c r="AC142" i="13"/>
  <c r="AM85" i="14"/>
  <c r="AZ104" i="5"/>
  <c r="AE85" i="15"/>
  <c r="BM112" i="5"/>
  <c r="AM83" i="14"/>
  <c r="AL136" i="12"/>
  <c r="BG143" i="5"/>
  <c r="AW152" i="14"/>
  <c r="AL56" i="10"/>
  <c r="AJ102" i="14"/>
  <c r="AH115" i="15"/>
  <c r="AK110" i="13"/>
  <c r="AP110" i="14"/>
  <c r="BV154" i="13"/>
  <c r="BN130" i="15"/>
  <c r="AS61" i="10"/>
  <c r="AW128" i="13"/>
  <c r="BJ65" i="5"/>
  <c r="AR68" i="14"/>
  <c r="BP111" i="15"/>
  <c r="BA133" i="5"/>
  <c r="AG131" i="5"/>
  <c r="AE124" i="15"/>
  <c r="AH71" i="15"/>
  <c r="AN94" i="13"/>
  <c r="BR68" i="14"/>
  <c r="BD66" i="15"/>
  <c r="AH112" i="13"/>
  <c r="BE105" i="5"/>
  <c r="AP91" i="5"/>
  <c r="AC117" i="15"/>
  <c r="AN78" i="10"/>
  <c r="BJ59" i="13"/>
  <c r="AO89" i="12"/>
  <c r="AG71" i="10"/>
  <c r="AT77" i="13"/>
  <c r="BP122" i="13"/>
  <c r="AD104" i="5"/>
  <c r="BD123" i="15"/>
  <c r="BM78" i="5"/>
  <c r="AF126" i="5"/>
  <c r="BH117" i="10"/>
  <c r="AH123" i="15"/>
  <c r="BD103" i="10"/>
  <c r="AP101" i="13"/>
  <c r="AY65" i="13"/>
  <c r="AS142" i="13"/>
  <c r="AN102" i="13"/>
  <c r="BR87" i="14"/>
  <c r="AI151" i="14"/>
  <c r="BO77" i="13"/>
  <c r="AY72" i="10"/>
  <c r="BJ147" i="12"/>
  <c r="AS55" i="15"/>
  <c r="BB131" i="15"/>
  <c r="AY133" i="13"/>
  <c r="AG128" i="10"/>
  <c r="AN98" i="12"/>
  <c r="AN107" i="12"/>
  <c r="AU115" i="12"/>
  <c r="AB129" i="13"/>
  <c r="BS127" i="5"/>
  <c r="AG68" i="12"/>
  <c r="BI121" i="10"/>
  <c r="BS102" i="10"/>
  <c r="AZ136" i="10"/>
  <c r="BH146" i="14"/>
  <c r="AZ74" i="14"/>
  <c r="AP151" i="15"/>
  <c r="AL56" i="12"/>
  <c r="AY138" i="14"/>
  <c r="AM147" i="12"/>
  <c r="BM73" i="14"/>
  <c r="AM98" i="12"/>
  <c r="AY82" i="15"/>
  <c r="BD136" i="14"/>
  <c r="BO148" i="14"/>
  <c r="BF108" i="10"/>
  <c r="BF86" i="12"/>
  <c r="BH153" i="12"/>
  <c r="AY124" i="10"/>
  <c r="BG96" i="13"/>
  <c r="BM128" i="10"/>
  <c r="BI138" i="14"/>
  <c r="BP62" i="13"/>
  <c r="BU67" i="15"/>
  <c r="BA68" i="15"/>
  <c r="BS94" i="15"/>
  <c r="AP74" i="14"/>
  <c r="BF87" i="5"/>
  <c r="AE103" i="12"/>
  <c r="BA151" i="10"/>
  <c r="AD116" i="13"/>
  <c r="AB92" i="5"/>
  <c r="BR71" i="5"/>
  <c r="AP64" i="13"/>
  <c r="BV137" i="12"/>
  <c r="BP130" i="10"/>
  <c r="BL96" i="13"/>
  <c r="BQ148" i="5"/>
  <c r="BJ134" i="14"/>
  <c r="BD150" i="12"/>
  <c r="BF71" i="10"/>
  <c r="AB88" i="12"/>
  <c r="BV132" i="12"/>
  <c r="BJ146" i="12"/>
  <c r="AL131" i="12"/>
  <c r="AU121" i="15"/>
  <c r="BR116" i="10"/>
  <c r="AS68" i="15"/>
  <c r="AV88" i="14"/>
  <c r="BM100" i="14"/>
  <c r="BP96" i="13"/>
  <c r="AI57" i="5"/>
  <c r="AR60" i="10"/>
  <c r="BR145" i="12"/>
  <c r="BI89" i="13"/>
  <c r="AU84" i="14"/>
  <c r="BL111" i="5"/>
  <c r="AT76" i="12"/>
  <c r="BN96" i="15"/>
  <c r="BN55" i="14"/>
  <c r="AG134" i="5"/>
  <c r="AJ125" i="14"/>
  <c r="AB86" i="5"/>
  <c r="BJ95" i="12"/>
  <c r="BM55" i="5"/>
  <c r="BO88" i="10"/>
  <c r="AF74" i="12"/>
  <c r="AD118" i="10"/>
  <c r="AY141" i="15"/>
  <c r="AR84" i="13"/>
  <c r="AG68" i="13"/>
  <c r="BV121" i="12"/>
  <c r="BS143" i="13"/>
  <c r="BN138" i="15"/>
  <c r="AR120" i="15"/>
  <c r="BJ95" i="5"/>
  <c r="AS85" i="5"/>
  <c r="AC119" i="13"/>
  <c r="AN71" i="15"/>
  <c r="BQ142" i="15"/>
  <c r="AG102" i="13"/>
  <c r="BC56" i="5"/>
  <c r="AR92" i="5"/>
  <c r="BB68" i="12"/>
  <c r="AR78" i="5"/>
  <c r="AX133" i="10"/>
  <c r="BB88" i="5"/>
  <c r="BP82" i="10"/>
  <c r="AZ123" i="5"/>
  <c r="BC90" i="5"/>
  <c r="BK89" i="12"/>
  <c r="AH92" i="13"/>
  <c r="BU119" i="12"/>
  <c r="AS59" i="14"/>
  <c r="BV85" i="12"/>
  <c r="AY113" i="10"/>
  <c r="AJ122" i="15"/>
  <c r="AX114" i="15"/>
  <c r="AO152" i="12"/>
  <c r="BN129" i="10"/>
  <c r="BM124" i="14"/>
  <c r="AX60" i="10"/>
  <c r="AD89" i="13"/>
  <c r="BI81" i="5"/>
  <c r="AY109" i="5"/>
  <c r="AL132" i="13"/>
  <c r="AP132" i="5"/>
  <c r="BD84" i="5"/>
  <c r="BI132" i="15"/>
  <c r="AP97" i="14"/>
  <c r="AH146" i="13"/>
  <c r="AW60" i="15"/>
  <c r="AQ99" i="12"/>
  <c r="BF64" i="14"/>
  <c r="BM59" i="12"/>
  <c r="BI123" i="13"/>
  <c r="AN73" i="14"/>
  <c r="BC101" i="13"/>
  <c r="AF124" i="15"/>
  <c r="AG98" i="12"/>
  <c r="AK101" i="13"/>
  <c r="BO107" i="12"/>
  <c r="BV59" i="5"/>
  <c r="BQ153" i="10"/>
  <c r="BO153" i="5"/>
  <c r="AR144" i="14"/>
  <c r="BA89" i="14"/>
  <c r="AW81" i="12"/>
  <c r="AN92" i="14"/>
  <c r="AS114" i="10"/>
  <c r="BE111" i="14"/>
  <c r="AV76" i="12"/>
  <c r="BE83" i="13"/>
  <c r="BG134" i="10"/>
  <c r="AR134" i="5"/>
  <c r="AL79" i="5"/>
  <c r="AH76" i="15"/>
  <c r="BO63" i="12"/>
  <c r="BL61" i="12"/>
  <c r="AI153" i="15"/>
  <c r="AU69" i="13"/>
  <c r="BC109" i="14"/>
  <c r="BS67" i="10"/>
  <c r="BQ151" i="15"/>
  <c r="AN127" i="12"/>
  <c r="BG86" i="10"/>
  <c r="AH142" i="15"/>
  <c r="BB59" i="14"/>
  <c r="AV151" i="5"/>
  <c r="BC68" i="13"/>
  <c r="AU110" i="12"/>
  <c r="BF153" i="14"/>
  <c r="AE94" i="12"/>
  <c r="AJ110" i="13"/>
  <c r="BT88" i="15"/>
  <c r="AB126" i="12"/>
  <c r="BP95" i="14"/>
  <c r="AT69" i="12"/>
  <c r="BQ65" i="5"/>
  <c r="AF94" i="14"/>
  <c r="BD87" i="5"/>
  <c r="BU117" i="5"/>
  <c r="BT119" i="10"/>
  <c r="AG126" i="15"/>
  <c r="BC103" i="15"/>
  <c r="AT125" i="12"/>
  <c r="BB136" i="5"/>
  <c r="AD108" i="12"/>
  <c r="BV72" i="10"/>
  <c r="AF91" i="14"/>
  <c r="BV100" i="14"/>
  <c r="BP98" i="15"/>
  <c r="AQ104" i="5"/>
  <c r="AL154" i="5"/>
  <c r="AD148" i="10"/>
  <c r="AD150" i="10"/>
  <c r="BK76" i="14"/>
  <c r="AH98" i="15"/>
  <c r="AK62" i="14"/>
  <c r="BN74" i="12"/>
  <c r="BJ137" i="13"/>
  <c r="BK87" i="12"/>
  <c r="AE67" i="13"/>
  <c r="AI76" i="10"/>
  <c r="AZ114" i="10"/>
  <c r="AB65" i="5"/>
  <c r="BF137" i="12"/>
  <c r="BT125" i="14"/>
  <c r="AP74" i="5"/>
  <c r="AB92" i="14"/>
  <c r="BA154" i="14"/>
  <c r="BM62" i="15"/>
  <c r="BU77" i="12"/>
  <c r="BN59" i="15"/>
  <c r="AX95" i="13"/>
  <c r="BE104" i="13"/>
  <c r="AC100" i="5"/>
  <c r="AL120" i="12"/>
  <c r="AZ115" i="15"/>
  <c r="AG111" i="5"/>
  <c r="BE107" i="10"/>
  <c r="BR127" i="12"/>
  <c r="AS62" i="14"/>
  <c r="AU150" i="13"/>
  <c r="AS108" i="10"/>
  <c r="AP89" i="13"/>
  <c r="AL133" i="13"/>
  <c r="AW66" i="5"/>
  <c r="BJ143" i="13"/>
  <c r="BI149" i="5"/>
  <c r="AL76" i="5"/>
  <c r="AQ144" i="13"/>
  <c r="AJ91" i="14"/>
  <c r="BO128" i="12"/>
  <c r="AH122" i="10"/>
  <c r="BB128" i="15"/>
  <c r="AN121" i="14"/>
  <c r="AS100" i="14"/>
  <c r="AB83" i="10"/>
  <c r="BV64" i="15"/>
  <c r="BS80" i="10"/>
  <c r="AU113" i="15"/>
  <c r="BA119" i="15"/>
  <c r="AU125" i="14"/>
  <c r="AW90" i="14"/>
  <c r="BB76" i="15"/>
  <c r="BT146" i="14"/>
  <c r="BL59" i="14"/>
  <c r="AS78" i="10"/>
  <c r="BQ89" i="14"/>
  <c r="AR62" i="14"/>
  <c r="AX149" i="10"/>
  <c r="BP129" i="10"/>
  <c r="AR136" i="13"/>
  <c r="BF75" i="15"/>
  <c r="AH118" i="14"/>
  <c r="AB82" i="12"/>
  <c r="AQ118" i="15"/>
  <c r="AT68" i="10"/>
  <c r="BG55" i="13"/>
  <c r="AJ116" i="15"/>
  <c r="AH102" i="12"/>
  <c r="AN60" i="5"/>
  <c r="AB85" i="12"/>
  <c r="AQ102" i="14"/>
  <c r="BF127" i="5"/>
  <c r="AH60" i="12"/>
  <c r="AX66" i="13"/>
  <c r="AC137" i="15"/>
  <c r="AF78" i="15"/>
  <c r="AU106" i="5"/>
  <c r="AK140" i="5"/>
  <c r="BF73" i="15"/>
  <c r="AI69" i="12"/>
  <c r="BF152" i="12"/>
  <c r="AL152" i="10"/>
  <c r="AG153" i="15"/>
  <c r="AO72" i="5"/>
  <c r="BN120" i="12"/>
  <c r="BB75" i="10"/>
  <c r="AT77" i="14"/>
  <c r="AQ145" i="5"/>
  <c r="BB58" i="15"/>
  <c r="BV131" i="5"/>
  <c r="BO135" i="5"/>
  <c r="BP98" i="5"/>
  <c r="BB140" i="13"/>
  <c r="AG137" i="14"/>
  <c r="BL112" i="13"/>
  <c r="AE108" i="5"/>
  <c r="AH152" i="14"/>
  <c r="BO79" i="12"/>
  <c r="AX60" i="5"/>
  <c r="AI88" i="13"/>
  <c r="AG123" i="14"/>
  <c r="BH81" i="14"/>
  <c r="BD137" i="10"/>
  <c r="AL82" i="5"/>
  <c r="BQ143" i="14"/>
  <c r="BO86" i="13"/>
  <c r="AF137" i="10"/>
  <c r="AZ130" i="12"/>
  <c r="BP87" i="5"/>
  <c r="AL115" i="5"/>
  <c r="BK81" i="5"/>
  <c r="BO151" i="5"/>
  <c r="AL67" i="15"/>
  <c r="AL106" i="5"/>
  <c r="AE85" i="10"/>
  <c r="BF59" i="15"/>
  <c r="AY154" i="10"/>
  <c r="BF145" i="13"/>
  <c r="AT60" i="12"/>
  <c r="BC112" i="14"/>
  <c r="AL61" i="5"/>
  <c r="AR119" i="15"/>
  <c r="AC148" i="15"/>
  <c r="AX104" i="10"/>
  <c r="AQ58" i="10"/>
  <c r="BG138" i="14"/>
  <c r="AL62" i="12"/>
  <c r="BL121" i="13"/>
  <c r="AW75" i="12"/>
  <c r="AL75" i="10"/>
  <c r="BM129" i="5"/>
  <c r="BV126" i="12"/>
  <c r="AY154" i="12"/>
  <c r="AE60" i="13"/>
  <c r="AF143" i="15"/>
  <c r="BQ109" i="12"/>
  <c r="AJ66" i="14"/>
  <c r="BN131" i="12"/>
  <c r="BI108" i="5"/>
  <c r="BG71" i="12"/>
  <c r="BB97" i="10"/>
  <c r="BA142" i="14"/>
  <c r="AJ110" i="15"/>
  <c r="BM58" i="10"/>
  <c r="AB88" i="15"/>
  <c r="AS119" i="5"/>
  <c r="AC64" i="13"/>
  <c r="AP85" i="14"/>
  <c r="AE131" i="10"/>
  <c r="BA73" i="15"/>
  <c r="AB153" i="15"/>
  <c r="AU135" i="14"/>
  <c r="BU57" i="15"/>
  <c r="BS130" i="15"/>
  <c r="AB130" i="15"/>
  <c r="AD151" i="10"/>
  <c r="BC146" i="13"/>
  <c r="BE86" i="14"/>
  <c r="BJ138" i="13"/>
  <c r="AN96" i="5"/>
  <c r="AQ78" i="15"/>
  <c r="AF151" i="14"/>
  <c r="BT87" i="15"/>
  <c r="BS131" i="10"/>
  <c r="BP78" i="15"/>
  <c r="AS105" i="12"/>
  <c r="AQ128" i="10"/>
  <c r="BP109" i="13"/>
  <c r="BD74" i="15"/>
  <c r="BP135" i="13"/>
  <c r="BC100" i="15"/>
  <c r="BK65" i="15"/>
  <c r="BD73" i="5"/>
  <c r="AQ146" i="12"/>
  <c r="BS64" i="13"/>
  <c r="BS106" i="5"/>
  <c r="BG91" i="13"/>
  <c r="BT140" i="14"/>
  <c r="AN152" i="10"/>
  <c r="AV135" i="15"/>
  <c r="AN80" i="10"/>
  <c r="AF117" i="12"/>
  <c r="AK99" i="10"/>
  <c r="AI143" i="12"/>
  <c r="BH141" i="13"/>
  <c r="BI116" i="10"/>
  <c r="BE64" i="12"/>
  <c r="BQ122" i="14"/>
  <c r="BG57" i="10"/>
  <c r="AG92" i="10"/>
  <c r="BG63" i="14"/>
  <c r="BH150" i="13"/>
  <c r="AZ72" i="10"/>
  <c r="AG91" i="12"/>
  <c r="BM97" i="13"/>
  <c r="AN63" i="15"/>
  <c r="BR61" i="15"/>
  <c r="BO113" i="12"/>
  <c r="AF118" i="12"/>
  <c r="AM147" i="13"/>
  <c r="BL87" i="5"/>
  <c r="BN117" i="14"/>
  <c r="AR107" i="5"/>
  <c r="BT62" i="14"/>
  <c r="BD57" i="5"/>
  <c r="BB71" i="15"/>
  <c r="AZ106" i="14"/>
  <c r="BJ101" i="5"/>
  <c r="BB93" i="15"/>
  <c r="BE126" i="10"/>
  <c r="BQ76" i="14"/>
  <c r="BQ68" i="14"/>
  <c r="BO70" i="14"/>
  <c r="BE59" i="15"/>
  <c r="BJ89" i="15"/>
  <c r="AU70" i="13"/>
  <c r="BJ98" i="14"/>
  <c r="AC60" i="10"/>
  <c r="AL58" i="10"/>
  <c r="AQ93" i="15"/>
  <c r="AW90" i="10"/>
  <c r="BF150" i="13"/>
  <c r="AE100" i="5"/>
  <c r="BQ88" i="13"/>
  <c r="AH73" i="15"/>
  <c r="BA96" i="10"/>
  <c r="BH88" i="5"/>
  <c r="BO136" i="15"/>
  <c r="AK133" i="12"/>
  <c r="BL75" i="15"/>
  <c r="AO142" i="15"/>
  <c r="AM133" i="14"/>
  <c r="AC81" i="14"/>
  <c r="AW94" i="14"/>
  <c r="AH82" i="5"/>
  <c r="AV62" i="12"/>
  <c r="AS129" i="14"/>
  <c r="AY135" i="10"/>
  <c r="AL124" i="12"/>
  <c r="BN65" i="10"/>
  <c r="BS138" i="13"/>
  <c r="AN67" i="14"/>
  <c r="BD124" i="10"/>
  <c r="BK77" i="5"/>
  <c r="AE64" i="12"/>
  <c r="BH101" i="15"/>
  <c r="AE131" i="5"/>
  <c r="BV141" i="10"/>
  <c r="BF59" i="12"/>
  <c r="BC124" i="10"/>
  <c r="BJ137" i="10"/>
  <c r="BT128" i="13"/>
  <c r="AY140" i="12"/>
  <c r="BI152" i="12"/>
  <c r="BK89" i="13"/>
  <c r="AP115" i="13"/>
  <c r="BR91" i="13"/>
  <c r="AX118" i="13"/>
  <c r="AR72" i="14"/>
  <c r="BB73" i="10"/>
  <c r="AV59" i="15"/>
  <c r="AR153" i="15"/>
  <c r="BL132" i="15"/>
  <c r="AB82" i="14"/>
  <c r="AR99" i="14"/>
  <c r="AP91" i="13"/>
  <c r="AQ148" i="13"/>
  <c r="AZ71" i="10"/>
  <c r="AF72" i="12"/>
  <c r="BG144" i="15"/>
  <c r="BP142" i="15"/>
  <c r="AQ121" i="10"/>
  <c r="BC115" i="5"/>
  <c r="AJ117" i="14"/>
  <c r="AB69" i="13"/>
  <c r="AY124" i="14"/>
  <c r="BG63" i="15"/>
  <c r="BF137" i="13"/>
  <c r="BC148" i="14"/>
  <c r="BU113" i="12"/>
  <c r="AT61" i="14"/>
  <c r="AK115" i="13"/>
  <c r="BM83" i="15"/>
  <c r="BQ139" i="15"/>
  <c r="BP104" i="13"/>
  <c r="BB76" i="14"/>
  <c r="BD152" i="15"/>
  <c r="BF142" i="12"/>
  <c r="BF119" i="5"/>
  <c r="AR71" i="12"/>
  <c r="AT145" i="14"/>
  <c r="AM145" i="5"/>
  <c r="AM150" i="15"/>
  <c r="AS84" i="13"/>
  <c r="BM95" i="12"/>
  <c r="BB56" i="13"/>
  <c r="BB77" i="10"/>
  <c r="AR113" i="15"/>
  <c r="BT87" i="10"/>
  <c r="AU121" i="5"/>
  <c r="AM109" i="14"/>
  <c r="BN107" i="12"/>
  <c r="AB105" i="13"/>
  <c r="AD105" i="5"/>
  <c r="AE57" i="5"/>
  <c r="AL140" i="5"/>
  <c r="AV102" i="13"/>
  <c r="BV64" i="12"/>
  <c r="BK145" i="15"/>
  <c r="BG132" i="13"/>
  <c r="BR101" i="13"/>
  <c r="BD130" i="14"/>
  <c r="BT107" i="14"/>
  <c r="AC138" i="5"/>
  <c r="AK76" i="5"/>
  <c r="AS76" i="10"/>
  <c r="BN91" i="10"/>
  <c r="AM140" i="10"/>
  <c r="BB124" i="10"/>
  <c r="BV140" i="10"/>
  <c r="BG65" i="15"/>
  <c r="AS131" i="14"/>
  <c r="BU133" i="10"/>
  <c r="AM56" i="15"/>
  <c r="BQ99" i="10"/>
  <c r="AP122" i="5"/>
  <c r="BB154" i="15"/>
  <c r="AE58" i="15"/>
  <c r="AB136" i="14"/>
  <c r="AO109" i="14"/>
  <c r="AT118" i="15"/>
  <c r="BG146" i="5"/>
  <c r="AP140" i="12"/>
  <c r="AD66" i="15"/>
  <c r="AX94" i="12"/>
  <c r="BE107" i="12"/>
  <c r="AM151" i="10"/>
  <c r="BF62" i="15"/>
  <c r="BB98" i="14"/>
  <c r="AD93" i="15"/>
  <c r="BH123" i="10"/>
  <c r="AB128" i="15"/>
  <c r="AF88" i="5"/>
  <c r="BB65" i="15"/>
  <c r="AH131" i="10"/>
  <c r="AU86" i="15"/>
  <c r="BD120" i="5"/>
  <c r="AU109" i="5"/>
  <c r="AZ101" i="5"/>
  <c r="AF153" i="14"/>
  <c r="BB56" i="15"/>
  <c r="BN69" i="12"/>
  <c r="AY137" i="13"/>
  <c r="BO116" i="12"/>
  <c r="AI139" i="15"/>
  <c r="AX76" i="14"/>
  <c r="BK103" i="14"/>
  <c r="BG123" i="13"/>
  <c r="AR103" i="14"/>
  <c r="BG98" i="14"/>
  <c r="BD70" i="13"/>
  <c r="BG127" i="10"/>
  <c r="AN91" i="14"/>
  <c r="BT145" i="13"/>
  <c r="BT69" i="14"/>
  <c r="AE147" i="15"/>
  <c r="AE61" i="15"/>
  <c r="BC91" i="14"/>
  <c r="AF61" i="10"/>
  <c r="BQ63" i="13"/>
  <c r="AR58" i="5"/>
  <c r="AY114" i="5"/>
  <c r="AN137" i="15"/>
  <c r="BO92" i="12"/>
  <c r="AS106" i="12"/>
  <c r="BG107" i="10"/>
  <c r="AG76" i="15"/>
  <c r="BQ97" i="12"/>
  <c r="BM96" i="5"/>
  <c r="BI101" i="13"/>
  <c r="BB151" i="14"/>
  <c r="AE117" i="13"/>
  <c r="AS103" i="12"/>
  <c r="BF90" i="15"/>
  <c r="BL143" i="13"/>
  <c r="AK80" i="14"/>
  <c r="BU93" i="14"/>
  <c r="BJ109" i="5"/>
  <c r="AY124" i="15"/>
  <c r="AK93" i="14"/>
  <c r="AS136" i="12"/>
  <c r="BS75" i="10"/>
  <c r="BI72" i="12"/>
  <c r="AL110" i="14"/>
  <c r="BD56" i="5"/>
  <c r="AX86" i="5"/>
  <c r="BD138" i="5"/>
  <c r="BM147" i="10"/>
  <c r="BG120" i="13"/>
  <c r="BS113" i="15"/>
  <c r="BS152" i="12"/>
  <c r="AE91" i="15"/>
  <c r="AV124" i="15"/>
  <c r="AC66" i="14"/>
  <c r="BG140" i="12"/>
  <c r="BL116" i="13"/>
  <c r="AX132" i="14"/>
  <c r="AU133" i="14"/>
  <c r="BE79" i="13"/>
  <c r="BL148" i="5"/>
  <c r="AB76" i="5"/>
  <c r="AW154" i="14"/>
  <c r="AF89" i="5"/>
  <c r="AG152" i="15"/>
  <c r="AK79" i="10"/>
  <c r="AK134" i="10"/>
  <c r="AX126" i="5"/>
  <c r="BS59" i="14"/>
  <c r="BD88" i="14"/>
  <c r="BP59" i="14"/>
  <c r="BL63" i="13"/>
  <c r="AR62" i="5"/>
  <c r="BL81" i="13"/>
  <c r="AH139" i="13"/>
  <c r="AW99" i="10"/>
  <c r="AI122" i="15"/>
  <c r="AT93" i="13"/>
  <c r="BL64" i="13"/>
  <c r="AS116" i="5"/>
  <c r="BN151" i="12"/>
  <c r="AG65" i="14"/>
  <c r="AK59" i="12"/>
  <c r="AP123" i="10"/>
  <c r="BP124" i="5"/>
  <c r="BQ148" i="13"/>
  <c r="AT113" i="12"/>
  <c r="AT111" i="15"/>
  <c r="AJ89" i="15"/>
  <c r="AN57" i="14"/>
  <c r="AD79" i="10"/>
  <c r="BN109" i="13"/>
  <c r="AE113" i="10"/>
  <c r="BE71" i="5"/>
  <c r="AV134" i="15"/>
  <c r="BC111" i="13"/>
  <c r="AB59" i="13"/>
  <c r="AC84" i="12"/>
  <c r="AK87" i="12"/>
  <c r="AC150" i="10"/>
  <c r="AN99" i="10"/>
  <c r="AU74" i="12"/>
  <c r="BI123" i="10"/>
  <c r="AC115" i="12"/>
  <c r="AV81" i="15"/>
  <c r="AI57" i="14"/>
  <c r="AO105" i="5"/>
  <c r="AV92" i="12"/>
  <c r="AK87" i="14"/>
  <c r="BS73" i="12"/>
  <c r="BO150" i="12"/>
  <c r="AK102" i="10"/>
  <c r="AR131" i="10"/>
  <c r="AF79" i="10"/>
  <c r="AD127" i="13"/>
  <c r="BK76" i="10"/>
  <c r="BH56" i="14"/>
  <c r="AP120" i="15"/>
  <c r="AV93" i="5"/>
  <c r="BP69" i="12"/>
  <c r="BN126" i="15"/>
  <c r="BQ94" i="10"/>
  <c r="BV104" i="5"/>
  <c r="AO58" i="14"/>
  <c r="AM98" i="10"/>
  <c r="AS147" i="5"/>
  <c r="AU153" i="13"/>
  <c r="AZ59" i="13"/>
  <c r="AG151" i="13"/>
  <c r="AN132" i="14"/>
  <c r="BD130" i="10"/>
  <c r="AZ141" i="14"/>
  <c r="AK121" i="12"/>
  <c r="AJ119" i="10"/>
  <c r="AP55" i="5"/>
  <c r="AM75" i="5"/>
  <c r="AT146" i="12"/>
  <c r="AZ126" i="12"/>
  <c r="BI83" i="12"/>
  <c r="AQ74" i="5"/>
  <c r="AY126" i="5"/>
  <c r="BO103" i="10"/>
  <c r="BJ120" i="10"/>
  <c r="AS71" i="10"/>
  <c r="AR102" i="15"/>
  <c r="AI146" i="10"/>
  <c r="AV100" i="13"/>
  <c r="BA101" i="10"/>
  <c r="BC107" i="15"/>
  <c r="AX115" i="13"/>
  <c r="AL114" i="5"/>
  <c r="AT136" i="13"/>
  <c r="BK139" i="13"/>
  <c r="BT143" i="14"/>
  <c r="BN65" i="15"/>
  <c r="AL150" i="13"/>
  <c r="AB100" i="12"/>
  <c r="BT152" i="5"/>
  <c r="AD120" i="14"/>
  <c r="BG143" i="15"/>
  <c r="AW153" i="5"/>
  <c r="BE154" i="15"/>
  <c r="AV127" i="5"/>
  <c r="AJ119" i="15"/>
  <c r="BT105" i="13"/>
  <c r="BN64" i="10"/>
  <c r="BI133" i="10"/>
  <c r="AS59" i="12"/>
  <c r="AU63" i="13"/>
  <c r="BS101" i="12"/>
  <c r="BL148" i="15"/>
  <c r="AP82" i="10"/>
  <c r="AX144" i="5"/>
  <c r="BN77" i="14"/>
  <c r="BG150" i="12"/>
  <c r="AV55" i="12"/>
  <c r="AH91" i="13"/>
  <c r="AJ86" i="10"/>
  <c r="BV64" i="13"/>
  <c r="BE77" i="15"/>
  <c r="AM82" i="13"/>
  <c r="BP135" i="12"/>
  <c r="AW56" i="10"/>
  <c r="AL151" i="12"/>
  <c r="AY101" i="10"/>
  <c r="AS81" i="13"/>
  <c r="AV135" i="10"/>
  <c r="BH91" i="5"/>
  <c r="AQ101" i="10"/>
  <c r="BE66" i="14"/>
  <c r="BL149" i="15"/>
  <c r="BI81" i="15"/>
  <c r="AU97" i="12"/>
  <c r="AI83" i="15"/>
  <c r="AY145" i="5"/>
  <c r="BG55" i="14"/>
  <c r="AN134" i="14"/>
  <c r="BC143" i="15"/>
  <c r="BF103" i="13"/>
  <c r="AI126" i="15"/>
  <c r="AK72" i="12"/>
  <c r="BS106" i="14"/>
  <c r="BB67" i="13"/>
  <c r="AK61" i="12"/>
  <c r="AV73" i="15"/>
  <c r="AY90" i="12"/>
  <c r="BB110" i="10"/>
  <c r="AH120" i="10"/>
  <c r="BV136" i="5"/>
  <c r="BM120" i="13"/>
  <c r="BB154" i="13"/>
  <c r="BF122" i="15"/>
  <c r="AQ120" i="13"/>
  <c r="BD132" i="10"/>
  <c r="BI146" i="5"/>
  <c r="AB69" i="5"/>
  <c r="AX72" i="5"/>
  <c r="BV150" i="15"/>
  <c r="AB78" i="12"/>
  <c r="AI123" i="12"/>
  <c r="BT64" i="14"/>
  <c r="BS89" i="15"/>
  <c r="AM145" i="12"/>
  <c r="AG72" i="15"/>
  <c r="AE71" i="13"/>
  <c r="AE87" i="14"/>
  <c r="BR95" i="15"/>
  <c r="AE68" i="10"/>
  <c r="BU64" i="5"/>
  <c r="BN133" i="5"/>
  <c r="AO60" i="5"/>
  <c r="BV134" i="5"/>
  <c r="AH120" i="5"/>
  <c r="AN77" i="12"/>
  <c r="AF73" i="13"/>
  <c r="AP76" i="13"/>
  <c r="BF128" i="10"/>
  <c r="AD58" i="13"/>
  <c r="AD133" i="15"/>
  <c r="AL99" i="15"/>
  <c r="BI59" i="14"/>
  <c r="AO97" i="15"/>
  <c r="AH116" i="13"/>
  <c r="BC58" i="10"/>
  <c r="AV78" i="12"/>
  <c r="AL77" i="5"/>
  <c r="AZ89" i="5"/>
  <c r="AW63" i="5"/>
  <c r="BR102" i="15"/>
  <c r="AP110" i="13"/>
  <c r="AP120" i="13"/>
  <c r="BA121" i="14"/>
  <c r="AW111" i="15"/>
  <c r="BO132" i="10"/>
  <c r="AC135" i="5"/>
  <c r="AI126" i="5"/>
  <c r="AF64" i="15"/>
  <c r="BS65" i="13"/>
  <c r="AZ96" i="12"/>
  <c r="AF89" i="13"/>
  <c r="BM71" i="14"/>
  <c r="AG56" i="10"/>
  <c r="BU66" i="12"/>
  <c r="BF103" i="14"/>
  <c r="BG82" i="15"/>
  <c r="AL73" i="15"/>
  <c r="AD115" i="13"/>
  <c r="AV72" i="15"/>
  <c r="BF93" i="14"/>
  <c r="BN72" i="10"/>
  <c r="BK154" i="12"/>
  <c r="BO107" i="5"/>
  <c r="BN117" i="15"/>
  <c r="BL87" i="15"/>
  <c r="AO62" i="15"/>
  <c r="AP92" i="12"/>
  <c r="BJ75" i="12"/>
  <c r="AU145" i="15"/>
  <c r="BG135" i="5"/>
  <c r="BN145" i="13"/>
  <c r="AZ134" i="10"/>
  <c r="BF62" i="10"/>
  <c r="BM60" i="10"/>
  <c r="BO105" i="14"/>
  <c r="AL102" i="5"/>
  <c r="AE153" i="5"/>
  <c r="AL117" i="13"/>
  <c r="AY122" i="14"/>
  <c r="AV114" i="12"/>
  <c r="BN83" i="15"/>
  <c r="BV87" i="15"/>
  <c r="AR152" i="15"/>
  <c r="BF100" i="13"/>
  <c r="AK102" i="5"/>
  <c r="BM83" i="5"/>
  <c r="AL76" i="10"/>
  <c r="AI124" i="10"/>
  <c r="AF112" i="14"/>
  <c r="AV153" i="5"/>
  <c r="AU139" i="15"/>
  <c r="AB97" i="5"/>
  <c r="AX74" i="10"/>
  <c r="BA149" i="12"/>
  <c r="AV75" i="13"/>
  <c r="AF106" i="15"/>
  <c r="BH124" i="5"/>
  <c r="BI126" i="10"/>
  <c r="AW116" i="15"/>
  <c r="AL109" i="12"/>
  <c r="AM101" i="12"/>
  <c r="BG114" i="13"/>
  <c r="BR98" i="15"/>
  <c r="BL74" i="5"/>
  <c r="BJ102" i="15"/>
  <c r="BL145" i="12"/>
  <c r="BA138" i="14"/>
  <c r="AO82" i="14"/>
  <c r="AU122" i="15"/>
  <c r="AW116" i="5"/>
  <c r="BO66" i="14"/>
  <c r="BD107" i="12"/>
  <c r="BS63" i="10"/>
  <c r="BP123" i="13"/>
  <c r="AT92" i="14"/>
  <c r="AN105" i="12"/>
  <c r="AW70" i="5"/>
  <c r="AM75" i="12"/>
  <c r="AJ59" i="5"/>
  <c r="AM60" i="13"/>
  <c r="AB86" i="10"/>
  <c r="BB67" i="5"/>
  <c r="AH94" i="12"/>
  <c r="BC73" i="5"/>
  <c r="BK124" i="14"/>
  <c r="AZ149" i="12"/>
  <c r="AQ79" i="5"/>
  <c r="AV79" i="15"/>
  <c r="BP92" i="15"/>
  <c r="BJ146" i="15"/>
  <c r="AD99" i="12"/>
  <c r="BA129" i="5"/>
  <c r="BO75" i="15"/>
  <c r="BC55" i="14"/>
  <c r="BM98" i="5"/>
  <c r="BN136" i="15"/>
  <c r="AC63" i="12"/>
  <c r="AC77" i="15"/>
  <c r="BQ113" i="10"/>
  <c r="AD110" i="14"/>
  <c r="AZ67" i="15"/>
  <c r="BN78" i="5"/>
  <c r="AJ82" i="15"/>
  <c r="AL154" i="14"/>
  <c r="BP141" i="5"/>
  <c r="BJ95" i="10"/>
  <c r="AD94" i="14"/>
  <c r="BM82" i="14"/>
  <c r="AF67" i="13"/>
  <c r="BS147" i="13"/>
  <c r="BU69" i="10"/>
  <c r="AC131" i="13"/>
  <c r="BT93" i="12"/>
  <c r="BM116" i="14"/>
  <c r="AJ140" i="12"/>
  <c r="BM138" i="13"/>
  <c r="AM130" i="12"/>
  <c r="BB126" i="10"/>
  <c r="BA127" i="12"/>
  <c r="BF129" i="13"/>
  <c r="BV137" i="15"/>
  <c r="BK116" i="14"/>
  <c r="BG117" i="5"/>
  <c r="AE83" i="10"/>
  <c r="AJ146" i="10"/>
  <c r="BC106" i="14"/>
  <c r="BP64" i="5"/>
  <c r="AG134" i="10"/>
  <c r="AY62" i="15"/>
  <c r="AQ101" i="13"/>
  <c r="BT109" i="13"/>
  <c r="BO76" i="5"/>
  <c r="BO102" i="14"/>
  <c r="BG62" i="13"/>
  <c r="AC149" i="13"/>
  <c r="AT146" i="5"/>
  <c r="AE149" i="14"/>
  <c r="BH92" i="12"/>
  <c r="AK56" i="13"/>
  <c r="BG64" i="13"/>
  <c r="BR75" i="15"/>
  <c r="AH61" i="13"/>
  <c r="AN106" i="10"/>
  <c r="BH64" i="10"/>
  <c r="AJ149" i="5"/>
  <c r="BA109" i="5"/>
  <c r="AV109" i="10"/>
  <c r="BF145" i="10"/>
  <c r="AQ142" i="15"/>
  <c r="AN103" i="12"/>
  <c r="BO141" i="14"/>
  <c r="BT125" i="10"/>
  <c r="BQ140" i="12"/>
  <c r="BB75" i="14"/>
  <c r="AG83" i="14"/>
  <c r="AP106" i="5"/>
  <c r="BB73" i="13"/>
  <c r="BA121" i="5"/>
  <c r="AL107" i="10"/>
  <c r="AF71" i="13"/>
  <c r="AN135" i="14"/>
  <c r="BV145" i="15"/>
  <c r="AP91" i="14"/>
  <c r="BA61" i="5"/>
  <c r="AE104" i="10"/>
  <c r="AO64" i="14"/>
  <c r="AB154" i="15"/>
  <c r="BR67" i="14"/>
  <c r="AC76" i="14"/>
  <c r="BL115" i="10"/>
  <c r="AH145" i="14"/>
  <c r="AP153" i="14"/>
  <c r="AX107" i="5"/>
  <c r="AS87" i="5"/>
  <c r="BI104" i="12"/>
  <c r="AH138" i="5"/>
  <c r="AZ55" i="13"/>
  <c r="AY59" i="13"/>
  <c r="AD115" i="14"/>
  <c r="BP133" i="13"/>
  <c r="AI96" i="13"/>
  <c r="BK113" i="5"/>
  <c r="AS64" i="12"/>
  <c r="AR96" i="12"/>
  <c r="AP126" i="10"/>
  <c r="AJ145" i="15"/>
  <c r="AS59" i="15"/>
  <c r="BJ64" i="12"/>
  <c r="BV109" i="14"/>
  <c r="BQ132" i="13"/>
  <c r="BQ104" i="10"/>
  <c r="AJ147" i="10"/>
  <c r="BQ81" i="15"/>
  <c r="AG105" i="14"/>
  <c r="AS102" i="12"/>
  <c r="AB112" i="14"/>
  <c r="BK142" i="15"/>
  <c r="BV151" i="10"/>
  <c r="AV116" i="5"/>
  <c r="AT104" i="15"/>
  <c r="AH148" i="14"/>
  <c r="AM62" i="12"/>
  <c r="AN130" i="12"/>
  <c r="AR108" i="10"/>
  <c r="AU121" i="14"/>
  <c r="AW102" i="14"/>
  <c r="BH110" i="10"/>
  <c r="AE71" i="15"/>
  <c r="BP87" i="13"/>
  <c r="BI81" i="13"/>
  <c r="BQ124" i="13"/>
  <c r="BC118" i="5"/>
  <c r="AK74" i="13"/>
  <c r="AR110" i="14"/>
  <c r="AL108" i="13"/>
  <c r="BV125" i="12"/>
  <c r="AM82" i="12"/>
  <c r="BP66" i="15"/>
  <c r="AD64" i="14"/>
  <c r="AV56" i="10"/>
  <c r="AM72" i="12"/>
  <c r="BJ121" i="15"/>
  <c r="AC71" i="13"/>
  <c r="AK63" i="12"/>
  <c r="BJ119" i="15"/>
  <c r="AS109" i="14"/>
  <c r="BG73" i="15"/>
  <c r="BR80" i="5"/>
  <c r="BM57" i="13"/>
  <c r="BJ60" i="14"/>
  <c r="BS115" i="5"/>
  <c r="BB146" i="10"/>
  <c r="BM126" i="12"/>
  <c r="AQ116" i="14"/>
  <c r="BI114" i="12"/>
  <c r="AC119" i="15"/>
  <c r="AK83" i="15"/>
  <c r="AN144" i="15"/>
  <c r="BA148" i="12"/>
  <c r="AN68" i="13"/>
  <c r="AG130" i="13"/>
  <c r="BK95" i="10"/>
  <c r="AP154" i="15"/>
  <c r="AY150" i="15"/>
  <c r="AL129" i="14"/>
  <c r="BA94" i="14"/>
  <c r="AX63" i="13"/>
  <c r="AW87" i="13"/>
  <c r="AB106" i="10"/>
  <c r="AL61" i="12"/>
  <c r="BF96" i="14"/>
  <c r="BA108" i="10"/>
  <c r="AT134" i="5"/>
  <c r="BK130" i="12"/>
  <c r="AU142" i="5"/>
  <c r="AC139" i="15"/>
  <c r="BJ145" i="5"/>
  <c r="AF91" i="10"/>
  <c r="BO98" i="13"/>
  <c r="BB117" i="10"/>
  <c r="BG143" i="14"/>
  <c r="BO88" i="15"/>
  <c r="AJ91" i="15"/>
  <c r="BV89" i="15"/>
  <c r="AZ112" i="10"/>
  <c r="AL141" i="5"/>
  <c r="BR153" i="5"/>
  <c r="BQ80" i="15"/>
  <c r="AM74" i="15"/>
  <c r="AU129" i="12"/>
  <c r="AY67" i="15"/>
  <c r="AW151" i="13"/>
  <c r="AN115" i="12"/>
  <c r="BR141" i="5"/>
  <c r="BQ69" i="5"/>
  <c r="AO91" i="15"/>
  <c r="AO109" i="12"/>
  <c r="AT124" i="15"/>
  <c r="AG139" i="5"/>
  <c r="BH70" i="12"/>
  <c r="BG117" i="12"/>
  <c r="AP99" i="10"/>
  <c r="BS97" i="15"/>
  <c r="AI82" i="13"/>
  <c r="AH129" i="5"/>
  <c r="BN116" i="5"/>
  <c r="BF126" i="5"/>
  <c r="BU63" i="15"/>
  <c r="BA134" i="13"/>
  <c r="AW59" i="5"/>
  <c r="BN92" i="13"/>
  <c r="AN75" i="5"/>
  <c r="BA117" i="5"/>
  <c r="AL114" i="12"/>
  <c r="AO152" i="13"/>
  <c r="BE83" i="15"/>
  <c r="BS85" i="14"/>
  <c r="BJ60" i="13"/>
  <c r="BJ57" i="10"/>
  <c r="BN82" i="10"/>
  <c r="BS141" i="12"/>
  <c r="BC140" i="10"/>
  <c r="BB96" i="13"/>
  <c r="BS59" i="5"/>
  <c r="BR124" i="10"/>
  <c r="AO104" i="5"/>
  <c r="AN84" i="12"/>
  <c r="AS119" i="12"/>
  <c r="AD74" i="12"/>
  <c r="AR133" i="12"/>
  <c r="AE67" i="15"/>
  <c r="AG115" i="15"/>
  <c r="BQ146" i="5"/>
  <c r="AU72" i="13"/>
  <c r="AM118" i="15"/>
  <c r="BC149" i="14"/>
  <c r="AZ138" i="10"/>
  <c r="BU129" i="14"/>
  <c r="BV95" i="5"/>
  <c r="BR140" i="14"/>
  <c r="AD59" i="10"/>
  <c r="BG78" i="14"/>
  <c r="AY104" i="14"/>
  <c r="AG94" i="5"/>
  <c r="BQ140" i="10"/>
  <c r="AC63" i="10"/>
  <c r="AQ115" i="12"/>
  <c r="BQ98" i="13"/>
  <c r="BU149" i="14"/>
  <c r="AX115" i="14"/>
  <c r="BB98" i="10"/>
  <c r="AW103" i="5"/>
  <c r="AH140" i="14"/>
  <c r="BT145" i="15"/>
  <c r="BL98" i="10"/>
  <c r="BB94" i="13"/>
  <c r="BD127" i="10"/>
  <c r="AY136" i="15"/>
  <c r="AB142" i="5"/>
  <c r="BT62" i="10"/>
  <c r="AM109" i="5"/>
  <c r="AX69" i="15"/>
  <c r="AE87" i="5"/>
  <c r="BL123" i="5"/>
  <c r="AY83" i="10"/>
  <c r="AI94" i="12"/>
  <c r="AW83" i="10"/>
  <c r="BC73" i="12"/>
  <c r="AH91" i="12"/>
  <c r="BK113" i="12"/>
  <c r="BV141" i="5"/>
  <c r="AQ104" i="15"/>
  <c r="BQ142" i="14"/>
  <c r="BP143" i="10"/>
  <c r="AT147" i="12"/>
  <c r="AL79" i="14"/>
  <c r="AS125" i="10"/>
  <c r="BP67" i="13"/>
  <c r="BB98" i="13"/>
  <c r="BI149" i="10"/>
  <c r="AF116" i="12"/>
  <c r="AP135" i="14"/>
  <c r="AP107" i="12"/>
  <c r="BT139" i="10"/>
  <c r="AO152" i="5"/>
  <c r="AT57" i="13"/>
  <c r="AH109" i="5"/>
  <c r="AC144" i="10"/>
  <c r="BL150" i="10"/>
  <c r="BG135" i="12"/>
  <c r="AX129" i="12"/>
  <c r="AY127" i="10"/>
  <c r="BI151" i="10"/>
  <c r="BM86" i="10"/>
  <c r="BQ91" i="14"/>
  <c r="AE121" i="5"/>
  <c r="AP152" i="14"/>
  <c r="BC92" i="10"/>
  <c r="BF144" i="13"/>
  <c r="BU137" i="10"/>
  <c r="AX63" i="5"/>
  <c r="BC115" i="15"/>
  <c r="BB100" i="12"/>
  <c r="AT75" i="12"/>
  <c r="AN132" i="13"/>
  <c r="BM118" i="10"/>
  <c r="BF139" i="15"/>
  <c r="AB144" i="14"/>
  <c r="AY133" i="5"/>
  <c r="BO149" i="10"/>
  <c r="AN131" i="5"/>
  <c r="AW151" i="5"/>
  <c r="BN91" i="13"/>
  <c r="AB104" i="15"/>
  <c r="BL110" i="10"/>
  <c r="BV79" i="13"/>
  <c r="AC85" i="14"/>
  <c r="BE98" i="5"/>
  <c r="BR108" i="14"/>
  <c r="AB144" i="10"/>
  <c r="AR96" i="14"/>
  <c r="BI153" i="13"/>
  <c r="BQ82" i="12"/>
  <c r="BQ154" i="13"/>
  <c r="AZ102" i="15"/>
  <c r="BT148" i="12"/>
  <c r="AE101" i="13"/>
  <c r="BU69" i="14"/>
  <c r="BG139" i="15"/>
  <c r="AB141" i="5"/>
  <c r="AI113" i="15"/>
  <c r="AP70" i="10"/>
  <c r="BS127" i="14"/>
  <c r="AV79" i="12"/>
  <c r="AE135" i="14"/>
  <c r="AO134" i="12"/>
  <c r="AS100" i="12"/>
  <c r="AS72" i="14"/>
  <c r="BO92" i="5"/>
  <c r="BL68" i="15"/>
  <c r="BS55" i="14"/>
  <c r="BF150" i="10"/>
  <c r="AS55" i="10"/>
  <c r="BV99" i="12"/>
  <c r="AR67" i="10"/>
  <c r="AX125" i="10"/>
  <c r="AE134" i="14"/>
  <c r="BQ70" i="5"/>
  <c r="AO121" i="12"/>
  <c r="AZ121" i="12"/>
  <c r="AM115" i="13"/>
  <c r="BM82" i="12"/>
  <c r="AH93" i="13"/>
  <c r="BJ143" i="15"/>
  <c r="AT107" i="12"/>
  <c r="BQ70" i="13"/>
  <c r="AT59" i="12"/>
  <c r="AM105" i="12"/>
  <c r="AI104" i="14"/>
  <c r="AC95" i="10"/>
  <c r="BD131" i="13"/>
  <c r="AW65" i="14"/>
  <c r="AJ109" i="13"/>
  <c r="AZ153" i="13"/>
  <c r="AR145" i="13"/>
  <c r="BH97" i="13"/>
  <c r="AX153" i="13"/>
  <c r="AR100" i="5"/>
  <c r="BQ116" i="10"/>
  <c r="AJ121" i="5"/>
  <c r="AC72" i="5"/>
  <c r="BF71" i="13"/>
  <c r="BT95" i="13"/>
  <c r="AG144" i="12"/>
  <c r="BV77" i="13"/>
  <c r="BG101" i="13"/>
  <c r="AQ100" i="15"/>
  <c r="AM136" i="12"/>
  <c r="BS62" i="12"/>
  <c r="BS88" i="5"/>
  <c r="AD105" i="13"/>
  <c r="BV104" i="13"/>
  <c r="AH102" i="13"/>
  <c r="AU106" i="10"/>
  <c r="AS140" i="14"/>
  <c r="BF107" i="14"/>
  <c r="AG139" i="13"/>
  <c r="BP79" i="5"/>
  <c r="BM137" i="12"/>
  <c r="AP123" i="15"/>
  <c r="BK57" i="5"/>
  <c r="AF105" i="5"/>
  <c r="BS99" i="10"/>
  <c r="AW66" i="13"/>
  <c r="AD140" i="13"/>
  <c r="AU132" i="12"/>
  <c r="AD89" i="14"/>
  <c r="AR131" i="12"/>
  <c r="BI131" i="12"/>
  <c r="AU90" i="12"/>
  <c r="BM72" i="5"/>
  <c r="BV138" i="13"/>
  <c r="AU126" i="5"/>
  <c r="AE142" i="12"/>
  <c r="AI71" i="10"/>
  <c r="AZ95" i="10"/>
  <c r="BL78" i="12"/>
  <c r="BS77" i="12"/>
  <c r="AB107" i="5"/>
  <c r="BR135" i="14"/>
  <c r="BK78" i="14"/>
  <c r="BE131" i="13"/>
  <c r="AC121" i="5"/>
  <c r="AQ90" i="14"/>
  <c r="AX116" i="13"/>
  <c r="AG134" i="15"/>
  <c r="AR147" i="15"/>
  <c r="AQ154" i="14"/>
  <c r="AN153" i="15"/>
  <c r="BD77" i="10"/>
  <c r="BO99" i="10"/>
  <c r="BE84" i="12"/>
  <c r="BL132" i="10"/>
  <c r="BB83" i="12"/>
  <c r="AB97" i="13"/>
  <c r="AC143" i="12"/>
  <c r="AP109" i="14"/>
  <c r="BB88" i="14"/>
  <c r="BH72" i="14"/>
  <c r="BJ133" i="12"/>
  <c r="AX140" i="5"/>
  <c r="BB122" i="5"/>
  <c r="BG109" i="14"/>
  <c r="AX83" i="14"/>
  <c r="BT107" i="5"/>
  <c r="AJ65" i="12"/>
  <c r="AQ137" i="10"/>
  <c r="BJ121" i="14"/>
  <c r="AM89" i="14"/>
  <c r="AQ101" i="14"/>
  <c r="AN58" i="5"/>
  <c r="BQ91" i="13"/>
  <c r="BC71" i="14"/>
  <c r="AS145" i="12"/>
  <c r="AD57" i="5"/>
  <c r="BB83" i="14"/>
  <c r="AB129" i="5"/>
  <c r="AT143" i="5"/>
  <c r="AQ133" i="13"/>
  <c r="AB82" i="5"/>
  <c r="BA134" i="10"/>
  <c r="AB75" i="13"/>
  <c r="BM148" i="15"/>
  <c r="AE152" i="14"/>
  <c r="AL148" i="14"/>
  <c r="BD101" i="13"/>
  <c r="AU102" i="5"/>
  <c r="BE72" i="10"/>
  <c r="AR71" i="5"/>
  <c r="BS66" i="5"/>
  <c r="AZ108" i="12"/>
  <c r="AX111" i="12"/>
  <c r="BO112" i="10"/>
  <c r="BF65" i="12"/>
  <c r="BU134" i="13"/>
  <c r="BP105" i="13"/>
  <c r="AE75" i="13"/>
  <c r="BE74" i="10"/>
  <c r="AK84" i="15"/>
  <c r="AR115" i="15"/>
  <c r="BV60" i="15"/>
  <c r="BB83" i="5"/>
  <c r="AG57" i="14"/>
  <c r="AK103" i="14"/>
  <c r="BJ99" i="14"/>
  <c r="BU110" i="14"/>
  <c r="BI61" i="5"/>
  <c r="AY84" i="15"/>
  <c r="BR122" i="13"/>
  <c r="AN110" i="5"/>
  <c r="BB90" i="14"/>
  <c r="AH99" i="15"/>
  <c r="BA86" i="13"/>
  <c r="BQ85" i="15"/>
  <c r="AU126" i="12"/>
  <c r="BC145" i="12"/>
  <c r="BT137" i="5"/>
  <c r="AT88" i="10"/>
  <c r="BK67" i="15"/>
  <c r="BQ102" i="13"/>
  <c r="BV116" i="14"/>
  <c r="BV93" i="12"/>
  <c r="AN125" i="12"/>
  <c r="BK84" i="5"/>
  <c r="AP63" i="5"/>
  <c r="AI107" i="10"/>
  <c r="BU133" i="5"/>
  <c r="BM129" i="10"/>
  <c r="BL120" i="15"/>
  <c r="BJ56" i="10"/>
  <c r="AI114" i="14"/>
  <c r="AV125" i="5"/>
  <c r="BN123" i="13"/>
  <c r="BK97" i="10"/>
  <c r="AE107" i="13"/>
  <c r="AN104" i="12"/>
  <c r="AT128" i="5"/>
  <c r="AJ125" i="15"/>
  <c r="AB145" i="13"/>
  <c r="BD117" i="14"/>
  <c r="BK63" i="15"/>
  <c r="BT86" i="10"/>
  <c r="AM118" i="12"/>
  <c r="AD142" i="10"/>
  <c r="AM137" i="13"/>
  <c r="BT133" i="10"/>
  <c r="AM83" i="5"/>
  <c r="BF140" i="5"/>
  <c r="AJ69" i="14"/>
  <c r="AU59" i="13"/>
  <c r="AX130" i="15"/>
  <c r="AV86" i="14"/>
  <c r="AH63" i="13"/>
  <c r="AF102" i="13"/>
  <c r="BD70" i="15"/>
  <c r="AC61" i="14"/>
  <c r="BN55" i="10"/>
  <c r="AU71" i="13"/>
  <c r="BQ56" i="15"/>
  <c r="BU85" i="12"/>
  <c r="AN89" i="13"/>
  <c r="BS120" i="12"/>
  <c r="AF108" i="10"/>
  <c r="AB152" i="5"/>
  <c r="BH89" i="14"/>
  <c r="BH152" i="5"/>
  <c r="AG94" i="12"/>
  <c r="BS78" i="12"/>
  <c r="BL58" i="12"/>
  <c r="AK80" i="10"/>
  <c r="AY123" i="5"/>
  <c r="BS109" i="12"/>
  <c r="BS92" i="13"/>
  <c r="BV153" i="12"/>
  <c r="AI100" i="10"/>
  <c r="AH122" i="12"/>
  <c r="BG131" i="5"/>
  <c r="BM84" i="13"/>
  <c r="AN123" i="12"/>
  <c r="AI75" i="12"/>
  <c r="AD135" i="14"/>
  <c r="BN75" i="14"/>
  <c r="BH123" i="5"/>
  <c r="AJ77" i="15"/>
  <c r="BQ94" i="13"/>
  <c r="BC126" i="12"/>
  <c r="AS122" i="5"/>
  <c r="AW125" i="15"/>
  <c r="AX100" i="10"/>
  <c r="BF66" i="10"/>
  <c r="AK96" i="5"/>
  <c r="BN147" i="13"/>
  <c r="BH115" i="5"/>
  <c r="AX97" i="13"/>
  <c r="AW86" i="5"/>
  <c r="BS96" i="12"/>
  <c r="AZ154" i="5"/>
  <c r="AX130" i="5"/>
  <c r="AC99" i="10"/>
  <c r="AS144" i="5"/>
  <c r="BT59" i="13"/>
  <c r="AM123" i="10"/>
  <c r="BA101" i="15"/>
  <c r="BB129" i="13"/>
  <c r="AZ105" i="15"/>
  <c r="BS146" i="12"/>
  <c r="AL86" i="14"/>
  <c r="AC74" i="10"/>
  <c r="AR104" i="12"/>
  <c r="AB89" i="15"/>
  <c r="BK115" i="12"/>
  <c r="AS93" i="10"/>
  <c r="AL55" i="14"/>
  <c r="BN151" i="10"/>
  <c r="BS134" i="13"/>
  <c r="BL59" i="13"/>
  <c r="BN130" i="12"/>
  <c r="AL55" i="10"/>
  <c r="BD56" i="14"/>
  <c r="BJ59" i="10"/>
  <c r="BP94" i="5"/>
  <c r="AC65" i="5"/>
  <c r="BJ103" i="14"/>
  <c r="AL152" i="13"/>
  <c r="AT102" i="14"/>
  <c r="AU83" i="13"/>
  <c r="AQ89" i="13"/>
  <c r="BD149" i="12"/>
  <c r="AI84" i="15"/>
  <c r="AQ92" i="14"/>
  <c r="BA83" i="14"/>
  <c r="BQ69" i="12"/>
  <c r="BG153" i="13"/>
  <c r="AI111" i="10"/>
  <c r="AF78" i="13"/>
  <c r="BF134" i="5"/>
  <c r="AC110" i="14"/>
  <c r="BT62" i="13"/>
  <c r="AS96" i="5"/>
  <c r="BL101" i="5"/>
  <c r="BA96" i="5"/>
  <c r="AG94" i="13"/>
  <c r="AQ74" i="15"/>
  <c r="BU100" i="10"/>
  <c r="AC78" i="15"/>
  <c r="BI69" i="15"/>
  <c r="BF83" i="10"/>
  <c r="AI112" i="13"/>
  <c r="BI141" i="14"/>
  <c r="AK115" i="14"/>
  <c r="AR68" i="10"/>
  <c r="BM111" i="5"/>
  <c r="BR136" i="5"/>
  <c r="BI79" i="13"/>
  <c r="AN126" i="10"/>
  <c r="BH63" i="14"/>
  <c r="AP58" i="12"/>
  <c r="BV139" i="13"/>
  <c r="BF81" i="13"/>
  <c r="BK79" i="15"/>
  <c r="AD130" i="13"/>
  <c r="AK135" i="12"/>
  <c r="AH94" i="14"/>
  <c r="BJ144" i="15"/>
  <c r="AB131" i="12"/>
  <c r="AJ84" i="5"/>
  <c r="AY56" i="10"/>
  <c r="AZ80" i="12"/>
  <c r="AK66" i="5"/>
  <c r="BH143" i="10"/>
  <c r="AS151" i="12"/>
  <c r="AZ115" i="12"/>
  <c r="BP109" i="5"/>
  <c r="AY144" i="12"/>
  <c r="AM64" i="5"/>
  <c r="BI138" i="12"/>
  <c r="AM147" i="15"/>
  <c r="BS88" i="14"/>
  <c r="BU122" i="10"/>
  <c r="AV120" i="15"/>
  <c r="AU130" i="12"/>
  <c r="BS66" i="12"/>
  <c r="AS129" i="10"/>
  <c r="AM89" i="13"/>
  <c r="AM91" i="13"/>
  <c r="BP132" i="12"/>
  <c r="BU113" i="13"/>
  <c r="BV109" i="12"/>
  <c r="BE111" i="15"/>
  <c r="AZ63" i="13"/>
  <c r="BN59" i="10"/>
  <c r="AG86" i="13"/>
  <c r="AK122" i="5"/>
  <c r="AM127" i="12"/>
  <c r="AC129" i="12"/>
  <c r="BB55" i="15"/>
  <c r="AD87" i="13"/>
  <c r="AJ86" i="13"/>
  <c r="AQ66" i="10"/>
  <c r="AP106" i="12"/>
  <c r="BM146" i="5"/>
  <c r="AK104" i="14"/>
  <c r="AJ123" i="14"/>
  <c r="AR108" i="14"/>
  <c r="AR113" i="13"/>
  <c r="BE86" i="13"/>
  <c r="BG70" i="13"/>
  <c r="BO66" i="12"/>
  <c r="AW62" i="12"/>
  <c r="BN76" i="12"/>
  <c r="BA132" i="12"/>
  <c r="BL74" i="10"/>
  <c r="AC75" i="14"/>
  <c r="AU74" i="10"/>
  <c r="AU110" i="15"/>
  <c r="AC153" i="13"/>
  <c r="AN75" i="10"/>
  <c r="AD72" i="10"/>
  <c r="BC126" i="5"/>
  <c r="BI108" i="12"/>
  <c r="BM153" i="10"/>
  <c r="AS66" i="13"/>
  <c r="AM72" i="10"/>
  <c r="BK64" i="5"/>
  <c r="AK122" i="13"/>
  <c r="AU88" i="5"/>
  <c r="BA117" i="15"/>
  <c r="BV60" i="12"/>
  <c r="BT137" i="15"/>
  <c r="BF60" i="10"/>
  <c r="AM94" i="14"/>
  <c r="BR114" i="13"/>
  <c r="BA71" i="15"/>
  <c r="AT116" i="10"/>
  <c r="BU122" i="5"/>
  <c r="AJ120" i="14"/>
  <c r="BJ113" i="5"/>
  <c r="AR89" i="14"/>
  <c r="AF84" i="10"/>
  <c r="BP118" i="14"/>
  <c r="AO145" i="10"/>
  <c r="BT63" i="15"/>
  <c r="AP86" i="15"/>
  <c r="AF139" i="15"/>
  <c r="BE78" i="5"/>
  <c r="BO123" i="14"/>
  <c r="BE89" i="12"/>
  <c r="BC84" i="12"/>
  <c r="AR101" i="5"/>
  <c r="BN74" i="5"/>
  <c r="AO66" i="10"/>
  <c r="BR65" i="14"/>
  <c r="BU148" i="10"/>
  <c r="BU101" i="10"/>
  <c r="BI66" i="13"/>
  <c r="BV72" i="5"/>
  <c r="BK144" i="14"/>
  <c r="AY76" i="14"/>
  <c r="AO152" i="15"/>
  <c r="AY88" i="13"/>
  <c r="BJ149" i="14"/>
  <c r="AV110" i="12"/>
  <c r="BF144" i="15"/>
  <c r="BH75" i="12"/>
  <c r="BL141" i="15"/>
  <c r="BF73" i="10"/>
  <c r="BM150" i="5"/>
  <c r="AT119" i="14"/>
  <c r="BQ129" i="5"/>
  <c r="AZ135" i="12"/>
  <c r="BH147" i="13"/>
  <c r="AL117" i="5"/>
  <c r="BA70" i="13"/>
  <c r="BD138" i="15"/>
  <c r="BL68" i="14"/>
  <c r="AO112" i="14"/>
  <c r="BU85" i="5"/>
  <c r="BC91" i="15"/>
  <c r="AH55" i="14"/>
  <c r="AQ123" i="13"/>
  <c r="BK131" i="13"/>
  <c r="AQ59" i="5"/>
  <c r="AR115" i="5"/>
  <c r="AV128" i="10"/>
  <c r="BJ78" i="15"/>
  <c r="BD102" i="10"/>
  <c r="BJ122" i="13"/>
  <c r="AX88" i="10"/>
  <c r="AK146" i="12"/>
  <c r="AM134" i="10"/>
  <c r="AU93" i="12"/>
  <c r="BF67" i="5"/>
  <c r="BT60" i="13"/>
  <c r="BV82" i="10"/>
  <c r="AC138" i="10"/>
  <c r="AO141" i="14"/>
  <c r="AC97" i="5"/>
  <c r="AY119" i="5"/>
  <c r="BU138" i="10"/>
  <c r="AC57" i="14"/>
  <c r="AW78" i="5"/>
  <c r="AG73" i="12"/>
  <c r="AI110" i="10"/>
  <c r="AT76" i="5"/>
  <c r="BL127" i="13"/>
  <c r="AC88" i="5"/>
  <c r="AM141" i="15"/>
  <c r="AT117" i="13"/>
  <c r="AV105" i="13"/>
  <c r="BA86" i="12"/>
  <c r="AM134" i="13"/>
  <c r="AR103" i="15"/>
  <c r="BN93" i="15"/>
  <c r="AW99" i="14"/>
  <c r="BN116" i="15"/>
  <c r="BC103" i="5"/>
  <c r="BD60" i="5"/>
  <c r="BF128" i="15"/>
  <c r="AL59" i="15"/>
  <c r="AT56" i="15"/>
  <c r="BN127" i="14"/>
  <c r="AZ123" i="15"/>
  <c r="BL143" i="12"/>
  <c r="BI106" i="14"/>
  <c r="AS150" i="14"/>
  <c r="AB63" i="5"/>
  <c r="AW100" i="10"/>
  <c r="BK82" i="10"/>
  <c r="AK119" i="5"/>
  <c r="AP116" i="10"/>
  <c r="AE125" i="15"/>
  <c r="BN79" i="12"/>
  <c r="BK138" i="10"/>
  <c r="BN98" i="13"/>
  <c r="AY140" i="14"/>
  <c r="AX111" i="10"/>
  <c r="AY154" i="5"/>
  <c r="AI137" i="12"/>
  <c r="BQ84" i="5"/>
  <c r="AE82" i="5"/>
  <c r="BC84" i="14"/>
  <c r="BT61" i="13"/>
  <c r="AM67" i="14"/>
  <c r="AI128" i="13"/>
  <c r="AJ104" i="5"/>
  <c r="BC116" i="13"/>
  <c r="BK76" i="13"/>
  <c r="AQ141" i="15"/>
  <c r="AT118" i="10"/>
  <c r="AY69" i="13"/>
  <c r="AV109" i="13"/>
  <c r="AF56" i="5"/>
  <c r="AF75" i="15"/>
  <c r="BI61" i="15"/>
  <c r="BK109" i="13"/>
  <c r="BB119" i="5"/>
  <c r="AB59" i="10"/>
  <c r="AL105" i="5"/>
  <c r="AZ123" i="14"/>
  <c r="BA148" i="15"/>
  <c r="AV143" i="10"/>
  <c r="AR90" i="13"/>
  <c r="BA122" i="10"/>
  <c r="BV151" i="12"/>
  <c r="BI74" i="5"/>
  <c r="BL79" i="15"/>
  <c r="BR130" i="10"/>
  <c r="BN144" i="13"/>
  <c r="AB65" i="13"/>
  <c r="AB135" i="10"/>
  <c r="AL68" i="13"/>
  <c r="AU70" i="14"/>
  <c r="AU55" i="12"/>
  <c r="BQ107" i="13"/>
  <c r="AU135" i="12"/>
  <c r="AZ133" i="15"/>
  <c r="AQ76" i="13"/>
  <c r="BK152" i="12"/>
  <c r="BF113" i="12"/>
  <c r="AX117" i="14"/>
  <c r="AY102" i="15"/>
  <c r="BL56" i="10"/>
  <c r="AK65" i="5"/>
  <c r="BC108" i="14"/>
  <c r="AK91" i="10"/>
  <c r="BV138" i="12"/>
  <c r="BL122" i="13"/>
  <c r="BE141" i="10"/>
  <c r="BH55" i="5"/>
  <c r="BQ62" i="5"/>
  <c r="AG86" i="12"/>
  <c r="BF58" i="10"/>
  <c r="AH143" i="13"/>
  <c r="AF128" i="5"/>
  <c r="AT86" i="5"/>
  <c r="BF107" i="10"/>
  <c r="AW97" i="5"/>
  <c r="BE115" i="14"/>
  <c r="AU117" i="10"/>
  <c r="BP95" i="10"/>
  <c r="BU62" i="14"/>
  <c r="AT93" i="12"/>
  <c r="AK72" i="5"/>
  <c r="BL81" i="15"/>
  <c r="BM96" i="10"/>
  <c r="AH149" i="5"/>
  <c r="BI149" i="12"/>
  <c r="AH56" i="12"/>
  <c r="AB86" i="14"/>
  <c r="AJ88" i="13"/>
  <c r="BL139" i="10"/>
  <c r="BQ104" i="12"/>
  <c r="BH145" i="12"/>
  <c r="AT109" i="12"/>
  <c r="AU62" i="10"/>
  <c r="AZ103" i="5"/>
  <c r="AC62" i="12"/>
  <c r="BJ79" i="13"/>
  <c r="AM133" i="15"/>
  <c r="BE134" i="15"/>
  <c r="AF65" i="15"/>
  <c r="BO101" i="15"/>
  <c r="AE115" i="5"/>
  <c r="BI107" i="15"/>
  <c r="AJ139" i="12"/>
  <c r="AC115" i="13"/>
  <c r="AW68" i="12"/>
  <c r="BE85" i="12"/>
  <c r="AE123" i="12"/>
  <c r="AX84" i="15"/>
  <c r="AO147" i="12"/>
  <c r="AM130" i="13"/>
  <c r="BS96" i="5"/>
  <c r="BC79" i="10"/>
  <c r="AW121" i="5"/>
  <c r="BI84" i="12"/>
  <c r="AK56" i="15"/>
  <c r="BL91" i="12"/>
  <c r="AD82" i="5"/>
  <c r="AR145" i="5"/>
  <c r="AQ148" i="5"/>
  <c r="AN105" i="5"/>
  <c r="AK90" i="5"/>
  <c r="BS67" i="12"/>
  <c r="AR109" i="5"/>
  <c r="BC148" i="15"/>
  <c r="AV99" i="12"/>
  <c r="BG153" i="12"/>
  <c r="AR119" i="10"/>
  <c r="BL154" i="10"/>
  <c r="AD140" i="12"/>
  <c r="AE55" i="5"/>
  <c r="BU120" i="15"/>
  <c r="AO59" i="12"/>
  <c r="AJ134" i="14"/>
  <c r="BG91" i="5"/>
  <c r="BM116" i="12"/>
  <c r="AX152" i="10"/>
  <c r="BQ113" i="14"/>
  <c r="AY62" i="13"/>
  <c r="BO100" i="13"/>
  <c r="BC88" i="10"/>
  <c r="BE138" i="5"/>
  <c r="BO106" i="5"/>
  <c r="BH130" i="5"/>
  <c r="AH134" i="12"/>
  <c r="AP62" i="10"/>
  <c r="BJ96" i="10"/>
  <c r="AP107" i="10"/>
  <c r="AY116" i="15"/>
  <c r="AE120" i="10"/>
  <c r="AE123" i="10"/>
  <c r="AJ128" i="10"/>
  <c r="AF111" i="5"/>
  <c r="BU74" i="12"/>
  <c r="AQ125" i="14"/>
  <c r="BI104" i="10"/>
  <c r="BI138" i="5"/>
  <c r="BH78" i="10"/>
  <c r="AT124" i="12"/>
  <c r="AM76" i="5"/>
  <c r="AE104" i="14"/>
  <c r="AG131" i="15"/>
  <c r="BP65" i="14"/>
  <c r="BK75" i="14"/>
  <c r="BF73" i="14"/>
  <c r="AX99" i="10"/>
  <c r="AH89" i="13"/>
  <c r="AG139" i="10"/>
  <c r="AN83" i="15"/>
  <c r="AH128" i="5"/>
  <c r="AH88" i="5"/>
  <c r="AM56" i="13"/>
  <c r="AR121" i="5"/>
  <c r="AR93" i="15"/>
  <c r="AK126" i="13"/>
  <c r="AO73" i="13"/>
  <c r="AY107" i="10"/>
  <c r="AV107" i="14"/>
  <c r="AP72" i="13"/>
  <c r="BK72" i="14"/>
  <c r="AI131" i="15"/>
  <c r="AI153" i="12"/>
  <c r="BT98" i="12"/>
  <c r="BJ148" i="15"/>
  <c r="BJ88" i="10"/>
  <c r="AX71" i="12"/>
  <c r="AH92" i="5"/>
  <c r="AU65" i="13"/>
  <c r="AG143" i="10"/>
  <c r="BO139" i="14"/>
  <c r="BA86" i="5"/>
  <c r="BV76" i="13"/>
  <c r="BC135" i="14"/>
  <c r="BL127" i="14"/>
  <c r="BV149" i="12"/>
  <c r="BH142" i="13"/>
  <c r="AV99" i="5"/>
  <c r="BQ94" i="15"/>
  <c r="AW113" i="12"/>
  <c r="BP152" i="5"/>
  <c r="BF107" i="15"/>
  <c r="AY127" i="5"/>
  <c r="BV135" i="13"/>
  <c r="AN126" i="15"/>
  <c r="BJ74" i="14"/>
  <c r="BO126" i="12"/>
  <c r="AC95" i="12"/>
  <c r="BA142" i="15"/>
  <c r="BQ142" i="10"/>
  <c r="BL104" i="14"/>
  <c r="BQ70" i="12"/>
  <c r="AV129" i="5"/>
  <c r="BV113" i="12"/>
  <c r="AM120" i="5"/>
  <c r="AT80" i="14"/>
  <c r="BP131" i="14"/>
  <c r="BP104" i="10"/>
  <c r="AE119" i="10"/>
  <c r="AR131" i="5"/>
  <c r="AQ110" i="12"/>
  <c r="AJ77" i="14"/>
  <c r="BI142" i="14"/>
  <c r="AK114" i="5"/>
  <c r="AS136" i="10"/>
  <c r="AZ143" i="5"/>
  <c r="AB118" i="10"/>
  <c r="AY143" i="5"/>
  <c r="AE102" i="12"/>
  <c r="BN86" i="10"/>
  <c r="BG128" i="12"/>
  <c r="AW66" i="15"/>
  <c r="AR98" i="12"/>
  <c r="BE118" i="13"/>
  <c r="BO131" i="15"/>
  <c r="BT56" i="5"/>
  <c r="BN131" i="5"/>
  <c r="AU68" i="10"/>
  <c r="BO104" i="15"/>
  <c r="AN142" i="14"/>
  <c r="AJ154" i="14"/>
  <c r="AI125" i="12"/>
  <c r="BB74" i="13"/>
  <c r="AI59" i="15"/>
  <c r="BV65" i="14"/>
  <c r="BJ55" i="14"/>
  <c r="BC93" i="15"/>
  <c r="BI115" i="15"/>
  <c r="AY84" i="14"/>
  <c r="BO72" i="14"/>
  <c r="AI103" i="12"/>
  <c r="BQ101" i="12"/>
  <c r="BL89" i="5"/>
  <c r="BG125" i="5"/>
  <c r="BC130" i="12"/>
  <c r="AV71" i="5"/>
  <c r="AB109" i="12"/>
  <c r="AF83" i="12"/>
  <c r="BQ87" i="10"/>
  <c r="AQ119" i="14"/>
  <c r="AJ91" i="12"/>
  <c r="AH102" i="14"/>
  <c r="BE112" i="10"/>
  <c r="BM132" i="15"/>
  <c r="AH118" i="12"/>
  <c r="BT141" i="12"/>
  <c r="AK152" i="12"/>
  <c r="BN136" i="13"/>
  <c r="AQ125" i="12"/>
  <c r="AX120" i="10"/>
  <c r="BO140" i="15"/>
  <c r="BE89" i="15"/>
  <c r="AR122" i="12"/>
  <c r="BO71" i="15"/>
  <c r="BG70" i="10"/>
  <c r="AL78" i="14"/>
  <c r="BL147" i="13"/>
  <c r="BV147" i="13"/>
  <c r="AE82" i="14"/>
  <c r="BP99" i="10"/>
  <c r="BL121" i="15"/>
  <c r="BB125" i="14"/>
  <c r="BD110" i="10"/>
  <c r="AU80" i="15"/>
  <c r="AL98" i="12"/>
  <c r="AF112" i="15"/>
  <c r="AE55" i="14"/>
  <c r="BF95" i="15"/>
  <c r="BV131" i="12"/>
  <c r="AO131" i="15"/>
  <c r="AE88" i="15"/>
  <c r="AH118" i="15"/>
  <c r="AG72" i="14"/>
  <c r="AH152" i="15"/>
  <c r="BH104" i="13"/>
  <c r="BJ120" i="14"/>
  <c r="AY106" i="13"/>
  <c r="AS96" i="15"/>
  <c r="AM75" i="14"/>
  <c r="AR125" i="14"/>
  <c r="BT120" i="12"/>
  <c r="AS102" i="10"/>
  <c r="AY136" i="12"/>
  <c r="BM103" i="5"/>
  <c r="BO101" i="5"/>
  <c r="BL137" i="14"/>
  <c r="AY106" i="12"/>
  <c r="BC79" i="14"/>
  <c r="BJ81" i="15"/>
  <c r="AJ103" i="5"/>
  <c r="BD78" i="5"/>
  <c r="AL63" i="10"/>
  <c r="AI134" i="10"/>
  <c r="AV63" i="14"/>
  <c r="AN124" i="10"/>
  <c r="AS102" i="15"/>
  <c r="AP104" i="12"/>
  <c r="AW117" i="15"/>
  <c r="BC107" i="12"/>
  <c r="AY70" i="14"/>
  <c r="AQ136" i="12"/>
  <c r="AM153" i="12"/>
  <c r="AM139" i="14"/>
  <c r="BI115" i="10"/>
  <c r="AT149" i="14"/>
  <c r="AR93" i="10"/>
  <c r="AG119" i="5"/>
  <c r="AY100" i="5"/>
  <c r="BN74" i="15"/>
  <c r="AX144" i="12"/>
  <c r="AM144" i="10"/>
  <c r="AL95" i="14"/>
  <c r="AE66" i="15"/>
  <c r="AD111" i="15"/>
  <c r="AV55" i="15"/>
  <c r="AM90" i="12"/>
  <c r="BA109" i="15"/>
  <c r="BC150" i="15"/>
  <c r="BH124" i="13"/>
  <c r="BU152" i="13"/>
  <c r="BD114" i="15"/>
  <c r="AY107" i="5"/>
  <c r="BN95" i="13"/>
  <c r="BO133" i="15"/>
  <c r="BS89" i="10"/>
  <c r="BK66" i="13"/>
  <c r="BL123" i="14"/>
  <c r="AN123" i="15"/>
  <c r="AE109" i="5"/>
  <c r="BK94" i="13"/>
  <c r="AK138" i="13"/>
  <c r="AS55" i="12"/>
  <c r="AN60" i="13"/>
  <c r="BN66" i="13"/>
  <c r="AI96" i="15"/>
  <c r="AQ91" i="14"/>
  <c r="AU121" i="10"/>
  <c r="AJ143" i="5"/>
  <c r="BP91" i="13"/>
  <c r="BI70" i="15"/>
  <c r="BT85" i="13"/>
  <c r="AC129" i="15"/>
  <c r="AO142" i="14"/>
  <c r="BL66" i="15"/>
  <c r="AG86" i="5"/>
  <c r="BI117" i="14"/>
  <c r="AV117" i="15"/>
  <c r="AX108" i="12"/>
  <c r="AU154" i="15"/>
  <c r="BP113" i="15"/>
  <c r="AV68" i="14"/>
  <c r="BM115" i="14"/>
  <c r="BP125" i="15"/>
  <c r="BR130" i="13"/>
  <c r="BA84" i="5"/>
  <c r="BP128" i="13"/>
  <c r="BH119" i="12"/>
  <c r="BL74" i="15"/>
  <c r="AE130" i="5"/>
  <c r="BF88" i="13"/>
  <c r="AE131" i="12"/>
  <c r="BV65" i="12"/>
  <c r="BQ151" i="14"/>
  <c r="BF85" i="10"/>
  <c r="BD92" i="10"/>
  <c r="BA113" i="5"/>
  <c r="AH127" i="15"/>
  <c r="BJ153" i="12"/>
  <c r="AE99" i="13"/>
  <c r="BQ139" i="12"/>
  <c r="AB138" i="13"/>
  <c r="AP96" i="14"/>
  <c r="BN154" i="15"/>
  <c r="BU123" i="14"/>
  <c r="AJ154" i="12"/>
  <c r="AE127" i="10"/>
  <c r="BS74" i="12"/>
  <c r="AZ76" i="14"/>
  <c r="AC139" i="10"/>
  <c r="AQ89" i="15"/>
  <c r="AS151" i="5"/>
  <c r="AE139" i="13"/>
  <c r="BT133" i="12"/>
  <c r="AQ119" i="12"/>
  <c r="BL119" i="5"/>
  <c r="BQ133" i="13"/>
  <c r="AC88" i="10"/>
  <c r="BR58" i="15"/>
  <c r="AG87" i="13"/>
  <c r="AR117" i="10"/>
  <c r="BI88" i="15"/>
  <c r="AV124" i="12"/>
  <c r="BV59" i="12"/>
  <c r="BT144" i="10"/>
  <c r="AH96" i="13"/>
  <c r="AM93" i="14"/>
  <c r="BA126" i="5"/>
  <c r="BE118" i="10"/>
  <c r="BR134" i="15"/>
  <c r="BO57" i="12"/>
  <c r="AS147" i="15"/>
  <c r="BN81" i="12"/>
  <c r="AG128" i="5"/>
  <c r="AQ58" i="5"/>
  <c r="AW131" i="12"/>
  <c r="AN95" i="14"/>
  <c r="AJ86" i="15"/>
  <c r="BA89" i="10"/>
  <c r="BV103" i="14"/>
  <c r="AK81" i="14"/>
  <c r="BV142" i="12"/>
  <c r="BQ138" i="10"/>
  <c r="BR88" i="15"/>
  <c r="AG106" i="14"/>
  <c r="AB119" i="13"/>
  <c r="AW70" i="15"/>
  <c r="BA137" i="13"/>
  <c r="AD128" i="15"/>
  <c r="AX99" i="13"/>
  <c r="AB70" i="13"/>
  <c r="AM125" i="5"/>
  <c r="BK141" i="10"/>
  <c r="AO95" i="15"/>
  <c r="AP109" i="15"/>
  <c r="AR146" i="13"/>
  <c r="BG123" i="10"/>
  <c r="BT71" i="15"/>
  <c r="AD119" i="13"/>
  <c r="BL120" i="5"/>
  <c r="AN125" i="14"/>
  <c r="AX102" i="5"/>
  <c r="AF94" i="13"/>
  <c r="BR108" i="5"/>
  <c r="BN101" i="14"/>
  <c r="AQ75" i="15"/>
  <c r="AN93" i="5"/>
  <c r="BM106" i="15"/>
  <c r="AB113" i="5"/>
  <c r="AS143" i="5"/>
  <c r="AK109" i="15"/>
  <c r="BN88" i="5"/>
  <c r="BN119" i="10"/>
  <c r="BF131" i="13"/>
  <c r="BP95" i="12"/>
  <c r="BP84" i="15"/>
  <c r="BN150" i="15"/>
  <c r="AK70" i="13"/>
  <c r="BN68" i="10"/>
  <c r="BH103" i="14"/>
  <c r="BJ74" i="13"/>
  <c r="AN139" i="12"/>
  <c r="AD75" i="14"/>
  <c r="BQ151" i="12"/>
  <c r="BD59" i="12"/>
  <c r="BH100" i="15"/>
  <c r="AS141" i="10"/>
  <c r="AB140" i="13"/>
  <c r="BJ128" i="13"/>
  <c r="BL102" i="10"/>
  <c r="BH78" i="13"/>
  <c r="AB115" i="5"/>
  <c r="AK125" i="5"/>
  <c r="AI60" i="15"/>
  <c r="BK94" i="12"/>
  <c r="BB119" i="10"/>
  <c r="AI140" i="5"/>
  <c r="BO114" i="15"/>
  <c r="BS60" i="12"/>
  <c r="AG58" i="14"/>
  <c r="AM108" i="12"/>
  <c r="AC85" i="5"/>
  <c r="BG136" i="12"/>
  <c r="BI150" i="13"/>
  <c r="BT100" i="12"/>
  <c r="BJ58" i="13"/>
  <c r="BQ140" i="14"/>
  <c r="BE139" i="10"/>
  <c r="AI63" i="5"/>
  <c r="BH136" i="13"/>
  <c r="BB81" i="14"/>
  <c r="AT113" i="14"/>
  <c r="BE125" i="10"/>
  <c r="BJ135" i="10"/>
  <c r="BB114" i="5"/>
  <c r="BF149" i="10"/>
  <c r="AP111" i="13"/>
  <c r="AY76" i="12"/>
  <c r="AD154" i="10"/>
  <c r="AX124" i="12"/>
  <c r="BH103" i="13"/>
  <c r="BC113" i="5"/>
  <c r="BF79" i="14"/>
  <c r="BR73" i="12"/>
  <c r="BU64" i="13"/>
  <c r="BC135" i="5"/>
  <c r="BN150" i="12"/>
  <c r="AS77" i="15"/>
  <c r="AX109" i="5"/>
  <c r="AM135" i="15"/>
  <c r="BT127" i="14"/>
  <c r="AS124" i="12"/>
  <c r="AP128" i="12"/>
  <c r="AX58" i="15"/>
  <c r="BO119" i="15"/>
  <c r="BF141" i="10"/>
  <c r="BM126" i="10"/>
  <c r="AN101" i="10"/>
  <c r="AH154" i="5"/>
  <c r="AT122" i="12"/>
  <c r="AH121" i="15"/>
  <c r="BG101" i="15"/>
  <c r="AQ129" i="15"/>
  <c r="AV123" i="14"/>
  <c r="AU135" i="13"/>
  <c r="BC67" i="15"/>
  <c r="BN73" i="13"/>
  <c r="BU118" i="15"/>
  <c r="AO127" i="13"/>
  <c r="AT118" i="12"/>
  <c r="BJ68" i="10"/>
  <c r="BL134" i="15"/>
  <c r="AD135" i="12"/>
  <c r="BO144" i="12"/>
  <c r="AT73" i="14"/>
  <c r="BL106" i="14"/>
  <c r="AC73" i="5"/>
  <c r="BL85" i="10"/>
  <c r="AD139" i="14"/>
  <c r="AE72" i="10"/>
  <c r="BN154" i="14"/>
  <c r="BN120" i="5"/>
  <c r="AQ86" i="12"/>
  <c r="AQ76" i="15"/>
  <c r="AF82" i="10"/>
  <c r="BA128" i="15"/>
  <c r="BF93" i="5"/>
  <c r="AZ132" i="14"/>
  <c r="BE109" i="13"/>
  <c r="BI65" i="5"/>
  <c r="BL106" i="10"/>
  <c r="AH74" i="12"/>
  <c r="BR143" i="5"/>
  <c r="BC127" i="10"/>
  <c r="BS116" i="13"/>
  <c r="AB133" i="10"/>
  <c r="AP145" i="12"/>
  <c r="AX124" i="13"/>
  <c r="AY60" i="10"/>
  <c r="AF128" i="14"/>
  <c r="BI151" i="14"/>
  <c r="BR68" i="15"/>
  <c r="AN114" i="12"/>
  <c r="AM139" i="10"/>
  <c r="BH128" i="5"/>
  <c r="BD139" i="13"/>
  <c r="AM117" i="5"/>
  <c r="BB129" i="15"/>
  <c r="BD94" i="14"/>
  <c r="BB147" i="15"/>
  <c r="BR120" i="15"/>
  <c r="AS119" i="14"/>
  <c r="BK80" i="15"/>
  <c r="AO131" i="10"/>
  <c r="AH137" i="13"/>
  <c r="BA116" i="12"/>
  <c r="AZ127" i="13"/>
  <c r="AY143" i="12"/>
  <c r="AP87" i="13"/>
  <c r="BD88" i="10"/>
  <c r="BV96" i="13"/>
  <c r="BL122" i="5"/>
  <c r="BS79" i="10"/>
  <c r="BI97" i="14"/>
  <c r="BM143" i="13"/>
  <c r="AI134" i="13"/>
  <c r="AN119" i="12"/>
  <c r="BF94" i="10"/>
  <c r="AW65" i="15"/>
  <c r="BM140" i="10"/>
  <c r="AB122" i="13"/>
  <c r="BC122" i="15"/>
  <c r="AL103" i="10"/>
  <c r="AR123" i="14"/>
  <c r="AV63" i="10"/>
  <c r="BS99" i="14"/>
  <c r="AV142" i="12"/>
  <c r="AO111" i="12"/>
  <c r="AR147" i="14"/>
  <c r="AT72" i="10"/>
  <c r="AB132" i="15"/>
  <c r="BJ62" i="15"/>
  <c r="BF59" i="5"/>
  <c r="AE56" i="14"/>
  <c r="AY97" i="14"/>
  <c r="AM134" i="12"/>
  <c r="BF145" i="12"/>
  <c r="AB67" i="14"/>
  <c r="AN142" i="15"/>
  <c r="BB62" i="14"/>
  <c r="BU94" i="15"/>
  <c r="BL142" i="15"/>
  <c r="BO85" i="12"/>
  <c r="AB55" i="5"/>
  <c r="BH107" i="12"/>
  <c r="AE125" i="10"/>
  <c r="BN152" i="5"/>
  <c r="AC74" i="14"/>
  <c r="BK154" i="5"/>
  <c r="AG72" i="13"/>
  <c r="AW140" i="5"/>
  <c r="AR130" i="5"/>
  <c r="BT77" i="10"/>
  <c r="BA143" i="12"/>
  <c r="AY146" i="13"/>
  <c r="AV81" i="5"/>
  <c r="BK142" i="10"/>
  <c r="BQ132" i="14"/>
  <c r="BU147" i="12"/>
  <c r="AP117" i="15"/>
  <c r="AS147" i="12"/>
  <c r="AK95" i="10"/>
  <c r="AL107" i="14"/>
  <c r="AZ125" i="15"/>
  <c r="AT105" i="5"/>
  <c r="BT154" i="10"/>
  <c r="BU116" i="12"/>
  <c r="BC123" i="13"/>
  <c r="AL123" i="12"/>
  <c r="BL101" i="12"/>
  <c r="AC70" i="15"/>
  <c r="BQ124" i="12"/>
  <c r="AH139" i="15"/>
  <c r="AU92" i="12"/>
  <c r="AO127" i="5"/>
  <c r="AE67" i="5"/>
  <c r="AO88" i="15"/>
  <c r="AM131" i="10"/>
  <c r="AS115" i="15"/>
  <c r="BM73" i="12"/>
  <c r="AY87" i="5"/>
  <c r="AE106" i="13"/>
  <c r="AD85" i="5"/>
  <c r="AM108" i="10"/>
  <c r="BK134" i="10"/>
  <c r="AF105" i="13"/>
  <c r="BP112" i="13"/>
  <c r="BM121" i="10"/>
  <c r="BJ146" i="14"/>
  <c r="AZ120" i="12"/>
  <c r="AG101" i="15"/>
  <c r="BE95" i="14"/>
  <c r="BC94" i="15"/>
  <c r="BR105" i="13"/>
  <c r="AE79" i="13"/>
  <c r="AK58" i="10"/>
  <c r="BU62" i="5"/>
  <c r="BG65" i="12"/>
  <c r="AX113" i="14"/>
  <c r="BG118" i="13"/>
  <c r="BF129" i="12"/>
  <c r="AJ56" i="10"/>
  <c r="BL65" i="5"/>
  <c r="AV150" i="13"/>
  <c r="AY84" i="5"/>
  <c r="BK57" i="13"/>
  <c r="BE64" i="14"/>
  <c r="BQ153" i="15"/>
  <c r="BJ131" i="13"/>
  <c r="AN93" i="15"/>
  <c r="AJ104" i="14"/>
  <c r="AW71" i="14"/>
  <c r="BS110" i="13"/>
  <c r="AJ146" i="13"/>
  <c r="AT98" i="12"/>
  <c r="AL129" i="10"/>
  <c r="BQ109" i="10"/>
  <c r="BN60" i="15"/>
  <c r="BE110" i="14"/>
  <c r="BQ103" i="10"/>
  <c r="AV111" i="13"/>
  <c r="AI129" i="15"/>
  <c r="AV66" i="14"/>
  <c r="AC59" i="15"/>
  <c r="AV116" i="14"/>
  <c r="AG104" i="13"/>
  <c r="AI111" i="13"/>
  <c r="AB84" i="14"/>
  <c r="BM56" i="15"/>
  <c r="AZ151" i="12"/>
  <c r="BO69" i="5"/>
  <c r="BR139" i="5"/>
  <c r="BP75" i="12"/>
  <c r="AS91" i="12"/>
  <c r="AY110" i="12"/>
  <c r="BJ72" i="5"/>
  <c r="AJ92" i="13"/>
  <c r="AZ90" i="15"/>
  <c r="BH149" i="14"/>
  <c r="AW139" i="12"/>
  <c r="AZ97" i="10"/>
  <c r="AF137" i="5"/>
  <c r="BD76" i="15"/>
  <c r="BR150" i="5"/>
  <c r="AE127" i="13"/>
  <c r="BA71" i="12"/>
  <c r="BA100" i="5"/>
  <c r="BH122" i="14"/>
  <c r="BR133" i="10"/>
  <c r="BE108" i="12"/>
  <c r="AR123" i="15"/>
  <c r="BP145" i="14"/>
  <c r="AE118" i="12"/>
  <c r="BB76" i="5"/>
  <c r="AY134" i="10"/>
  <c r="BE105" i="15"/>
  <c r="AU59" i="12"/>
  <c r="BF147" i="13"/>
  <c r="BG66" i="10"/>
  <c r="BC103" i="13"/>
  <c r="BS111" i="14"/>
  <c r="BO132" i="13"/>
  <c r="AL121" i="5"/>
  <c r="AQ91" i="12"/>
  <c r="BM136" i="5"/>
  <c r="BE89" i="13"/>
  <c r="BU62" i="15"/>
  <c r="BG88" i="12"/>
  <c r="AX112" i="13"/>
  <c r="AJ98" i="13"/>
  <c r="AY63" i="10"/>
  <c r="BP136" i="15"/>
  <c r="AM112" i="12"/>
  <c r="BG120" i="15"/>
  <c r="BM125" i="14"/>
  <c r="AW97" i="15"/>
  <c r="AW59" i="13"/>
  <c r="BO109" i="12"/>
  <c r="AR68" i="12"/>
  <c r="BO112" i="5"/>
  <c r="BF134" i="13"/>
  <c r="AT152" i="10"/>
  <c r="BT152" i="10"/>
  <c r="AY86" i="12"/>
  <c r="BM89" i="12"/>
  <c r="BF146" i="12"/>
  <c r="AS132" i="15"/>
  <c r="BV80" i="13"/>
  <c r="AC126" i="15"/>
  <c r="AP125" i="5"/>
  <c r="BP88" i="14"/>
  <c r="BL88" i="14"/>
  <c r="BV85" i="13"/>
  <c r="AR129" i="12"/>
  <c r="AY147" i="14"/>
  <c r="BL112" i="10"/>
  <c r="BD153" i="12"/>
  <c r="BL68" i="5"/>
  <c r="BJ121" i="10"/>
  <c r="AI58" i="15"/>
  <c r="AB133" i="13"/>
  <c r="AN154" i="15"/>
  <c r="AQ119" i="10"/>
  <c r="AK131" i="15"/>
  <c r="AN118" i="10"/>
  <c r="AK120" i="14"/>
  <c r="BT125" i="13"/>
  <c r="BD150" i="5"/>
  <c r="BF119" i="15"/>
  <c r="BJ122" i="14"/>
  <c r="AB68" i="10"/>
  <c r="BQ68" i="15"/>
  <c r="AF56" i="12"/>
  <c r="BV107" i="13"/>
  <c r="AS73" i="15"/>
  <c r="AE150" i="15"/>
  <c r="AM105" i="14"/>
  <c r="AY143" i="10"/>
  <c r="AI148" i="15"/>
  <c r="AV97" i="13"/>
  <c r="AX88" i="14"/>
  <c r="BK125" i="12"/>
  <c r="AB97" i="15"/>
  <c r="AK127" i="14"/>
  <c r="AD114" i="5"/>
  <c r="BP90" i="14"/>
  <c r="BA121" i="12"/>
  <c r="BM70" i="12"/>
  <c r="AS111" i="5"/>
  <c r="AH97" i="13"/>
  <c r="AQ125" i="10"/>
  <c r="BI127" i="15"/>
  <c r="BE75" i="12"/>
  <c r="BK104" i="13"/>
  <c r="AH124" i="10"/>
  <c r="BR93" i="10"/>
  <c r="BV150" i="13"/>
  <c r="BU132" i="10"/>
  <c r="AB117" i="14"/>
  <c r="AF95" i="12"/>
  <c r="AU67" i="13"/>
  <c r="BP149" i="13"/>
  <c r="BV94" i="13"/>
  <c r="BS69" i="14"/>
  <c r="AH67" i="15"/>
  <c r="BL109" i="5"/>
  <c r="AG81" i="10"/>
  <c r="BR85" i="13"/>
  <c r="BR71" i="14"/>
  <c r="BE92" i="15"/>
  <c r="AM58" i="14"/>
  <c r="BP55" i="14"/>
  <c r="BC56" i="12"/>
  <c r="AX57" i="14"/>
  <c r="AN103" i="14"/>
  <c r="BQ77" i="15"/>
  <c r="BQ100" i="5"/>
  <c r="AN59" i="14"/>
  <c r="AY60" i="13"/>
  <c r="AX69" i="12"/>
  <c r="BV102" i="5"/>
  <c r="AI76" i="14"/>
  <c r="BM106" i="14"/>
  <c r="BO68" i="15"/>
  <c r="BD136" i="13"/>
  <c r="AT104" i="13"/>
  <c r="AW103" i="14"/>
  <c r="AJ55" i="10"/>
  <c r="AS129" i="13"/>
  <c r="AI80" i="10"/>
  <c r="AH80" i="13"/>
  <c r="BJ152" i="13"/>
  <c r="AH138" i="13"/>
  <c r="BM112" i="12"/>
  <c r="AK149" i="5"/>
  <c r="BV142" i="5"/>
  <c r="AW81" i="14"/>
  <c r="AW96" i="10"/>
  <c r="BB110" i="13"/>
  <c r="BN84" i="13"/>
  <c r="AW77" i="14"/>
  <c r="BK139" i="10"/>
  <c r="AY99" i="14"/>
  <c r="AT64" i="5"/>
  <c r="BA56" i="10"/>
  <c r="AD65" i="14"/>
  <c r="AN94" i="10"/>
  <c r="BE62" i="10"/>
  <c r="AG55" i="10"/>
  <c r="AU114" i="14"/>
  <c r="AN121" i="10"/>
  <c r="AU80" i="14"/>
  <c r="AH79" i="5"/>
  <c r="AI55" i="10"/>
  <c r="AM83" i="13"/>
  <c r="BP88" i="12"/>
  <c r="AK98" i="15"/>
  <c r="AY79" i="15"/>
  <c r="BK118" i="12"/>
  <c r="AX55" i="12"/>
  <c r="BV60" i="5"/>
  <c r="BJ144" i="14"/>
  <c r="BA70" i="12"/>
  <c r="BB133" i="15"/>
  <c r="BB65" i="13"/>
  <c r="BE124" i="15"/>
  <c r="AP59" i="15"/>
  <c r="BM66" i="14"/>
  <c r="BQ101" i="5"/>
  <c r="BR103" i="12"/>
  <c r="AM67" i="13"/>
  <c r="BO84" i="15"/>
  <c r="BP142" i="10"/>
  <c r="AI110" i="13"/>
  <c r="BN149" i="15"/>
  <c r="BD98" i="12"/>
  <c r="AJ112" i="14"/>
  <c r="AK92" i="13"/>
  <c r="BV106" i="12"/>
  <c r="AT147" i="10"/>
  <c r="AK77" i="15"/>
  <c r="AE56" i="5"/>
  <c r="BV102" i="12"/>
  <c r="AJ106" i="10"/>
  <c r="AS121" i="14"/>
  <c r="AB111" i="10"/>
  <c r="BB107" i="15"/>
  <c r="BM69" i="15"/>
  <c r="BK82" i="5"/>
  <c r="BO81" i="5"/>
  <c r="AU75" i="10"/>
  <c r="BC102" i="10"/>
  <c r="BV62" i="13"/>
  <c r="BH148" i="13"/>
  <c r="BN93" i="12"/>
  <c r="AU140" i="5"/>
  <c r="AB76" i="10"/>
  <c r="AS111" i="12"/>
  <c r="BU143" i="13"/>
  <c r="BK83" i="15"/>
  <c r="AH117" i="12"/>
  <c r="BA127" i="15"/>
  <c r="BK96" i="13"/>
  <c r="AT102" i="12"/>
  <c r="BS70" i="10"/>
  <c r="BT152" i="14"/>
  <c r="AZ117" i="10"/>
  <c r="AU57" i="14"/>
  <c r="BC66" i="10"/>
  <c r="AR82" i="15"/>
  <c r="AF105" i="14"/>
  <c r="BI149" i="14"/>
  <c r="AN68" i="14"/>
  <c r="BC94" i="12"/>
  <c r="BV78" i="15"/>
  <c r="AF108" i="15"/>
  <c r="AB90" i="10"/>
  <c r="AT92" i="13"/>
  <c r="AI135" i="14"/>
  <c r="BE59" i="13"/>
  <c r="AQ60" i="10"/>
  <c r="BN122" i="15"/>
  <c r="BU149" i="5"/>
  <c r="BL82" i="13"/>
  <c r="BB103" i="15"/>
  <c r="AX88" i="5"/>
  <c r="AM61" i="13"/>
  <c r="BJ71" i="10"/>
  <c r="BD141" i="12"/>
  <c r="BS68" i="12"/>
  <c r="AE73" i="14"/>
  <c r="AR95" i="5"/>
  <c r="AU134" i="10"/>
  <c r="BT61" i="12"/>
  <c r="BF66" i="15"/>
  <c r="BU94" i="10"/>
  <c r="BO62" i="14"/>
  <c r="AW56" i="15"/>
  <c r="BI62" i="10"/>
  <c r="BU91" i="12"/>
  <c r="AF130" i="12"/>
  <c r="BN84" i="10"/>
  <c r="BR119" i="10"/>
  <c r="BE76" i="14"/>
  <c r="BS87" i="10"/>
  <c r="AT110" i="15"/>
  <c r="AR126" i="10"/>
  <c r="BK93" i="5"/>
  <c r="AE58" i="5"/>
  <c r="AC82" i="14"/>
  <c r="BC126" i="15"/>
  <c r="BB68" i="13"/>
  <c r="AW151" i="12"/>
  <c r="AB100" i="5"/>
  <c r="BM145" i="14"/>
  <c r="BH140" i="10"/>
  <c r="AZ152" i="15"/>
  <c r="BM90" i="5"/>
  <c r="AZ100" i="14"/>
  <c r="BP101" i="5"/>
  <c r="AP98" i="10"/>
  <c r="AF113" i="13"/>
  <c r="AY114" i="15"/>
  <c r="AS92" i="12"/>
  <c r="BS73" i="15"/>
  <c r="AS99" i="10"/>
  <c r="BQ136" i="15"/>
  <c r="BR125" i="5"/>
  <c r="AQ140" i="14"/>
  <c r="AJ121" i="12"/>
  <c r="AY145" i="15"/>
  <c r="AJ83" i="10"/>
  <c r="AI150" i="14"/>
  <c r="BI90" i="10"/>
  <c r="AU58" i="12"/>
  <c r="AH113" i="5"/>
  <c r="AG89" i="10"/>
  <c r="BM86" i="5"/>
  <c r="BV134" i="10"/>
  <c r="BR91" i="12"/>
  <c r="AG90" i="14"/>
  <c r="BL125" i="14"/>
  <c r="AW83" i="15"/>
  <c r="AX96" i="12"/>
  <c r="AH72" i="13"/>
  <c r="BH152" i="14"/>
  <c r="AJ134" i="15"/>
  <c r="AT125" i="15"/>
  <c r="BQ82" i="5"/>
  <c r="BI101" i="12"/>
  <c r="BK84" i="10"/>
  <c r="BH130" i="10"/>
  <c r="BE125" i="5"/>
  <c r="BN131" i="10"/>
  <c r="BE125" i="13"/>
  <c r="BK67" i="14"/>
  <c r="AV147" i="12"/>
  <c r="AJ76" i="14"/>
  <c r="BP63" i="13"/>
  <c r="AT96" i="15"/>
  <c r="AV105" i="14"/>
  <c r="BE78" i="10"/>
  <c r="AP121" i="10"/>
  <c r="AB143" i="13"/>
  <c r="AF123" i="14"/>
  <c r="AS149" i="14"/>
  <c r="BB117" i="12"/>
  <c r="AZ127" i="12"/>
  <c r="BD115" i="15"/>
  <c r="AZ77" i="12"/>
  <c r="AM153" i="14"/>
  <c r="BL111" i="12"/>
  <c r="BR62" i="14"/>
  <c r="AZ152" i="14"/>
  <c r="AH132" i="12"/>
  <c r="BU135" i="10"/>
  <c r="BG111" i="13"/>
  <c r="BE57" i="5"/>
  <c r="BQ83" i="13"/>
  <c r="AV125" i="15"/>
  <c r="BB72" i="14"/>
  <c r="AJ120" i="10"/>
  <c r="AK114" i="14"/>
  <c r="BF76" i="10"/>
  <c r="AW128" i="10"/>
  <c r="BP139" i="12"/>
  <c r="BM101" i="13"/>
  <c r="BE153" i="13"/>
  <c r="BK135" i="14"/>
  <c r="BG125" i="13"/>
  <c r="BC88" i="5"/>
  <c r="AX140" i="15"/>
  <c r="BJ149" i="12"/>
  <c r="BK118" i="15"/>
  <c r="AB80" i="13"/>
  <c r="BQ119" i="14"/>
  <c r="AF81" i="10"/>
  <c r="AZ81" i="10"/>
  <c r="AU106" i="15"/>
  <c r="BQ148" i="14"/>
  <c r="AD83" i="12"/>
  <c r="AW111" i="14"/>
  <c r="BI61" i="14"/>
  <c r="BM72" i="10"/>
  <c r="AZ86" i="5"/>
  <c r="BV147" i="14"/>
  <c r="AT118" i="13"/>
  <c r="BF121" i="13"/>
  <c r="BT108" i="14"/>
  <c r="AP134" i="14"/>
  <c r="BC106" i="13"/>
  <c r="BI74" i="15"/>
  <c r="BM63" i="15"/>
  <c r="AP147" i="15"/>
  <c r="BF109" i="12"/>
  <c r="BB113" i="10"/>
  <c r="BI61" i="12"/>
  <c r="BU72" i="13"/>
  <c r="AT110" i="14"/>
  <c r="AP131" i="14"/>
  <c r="AD99" i="14"/>
  <c r="AJ69" i="10"/>
  <c r="BC99" i="13"/>
  <c r="BD57" i="13"/>
  <c r="AP104" i="15"/>
  <c r="AK64" i="12"/>
  <c r="AF117" i="15"/>
  <c r="AR146" i="10"/>
  <c r="AS102" i="5"/>
  <c r="BQ74" i="14"/>
  <c r="AP136" i="13"/>
  <c r="AM148" i="10"/>
  <c r="BA105" i="5"/>
  <c r="BM93" i="15"/>
  <c r="AM69" i="15"/>
  <c r="BA100" i="13"/>
  <c r="BS126" i="12"/>
  <c r="AJ70" i="15"/>
  <c r="BE69" i="15"/>
  <c r="AW127" i="10"/>
  <c r="AU103" i="10"/>
  <c r="BB145" i="15"/>
  <c r="AJ84" i="14"/>
  <c r="BF134" i="14"/>
  <c r="AV127" i="12"/>
  <c r="BC65" i="15"/>
  <c r="BB144" i="12"/>
  <c r="BA135" i="15"/>
  <c r="BM135" i="5"/>
  <c r="AF93" i="13"/>
  <c r="BK123" i="14"/>
  <c r="BG65" i="5"/>
  <c r="BT105" i="12"/>
  <c r="BA70" i="15"/>
  <c r="AB114" i="12"/>
  <c r="AD107" i="5"/>
  <c r="BL66" i="10"/>
  <c r="AW108" i="5"/>
  <c r="BR103" i="14"/>
  <c r="BP136" i="14"/>
  <c r="BU101" i="15"/>
  <c r="AS114" i="14"/>
  <c r="AD81" i="5"/>
  <c r="AF58" i="10"/>
  <c r="BR107" i="10"/>
  <c r="BP130" i="15"/>
  <c r="BB107" i="12"/>
  <c r="AG141" i="10"/>
  <c r="AC108" i="13"/>
  <c r="BC113" i="13"/>
  <c r="AU95" i="10"/>
  <c r="AF112" i="13"/>
  <c r="AO108" i="12"/>
  <c r="AO58" i="5"/>
  <c r="BS78" i="14"/>
  <c r="BD140" i="14"/>
  <c r="AX56" i="12"/>
  <c r="AK103" i="15"/>
  <c r="AG99" i="13"/>
  <c r="AI125" i="10"/>
  <c r="AT147" i="14"/>
  <c r="AD154" i="5"/>
  <c r="BK68" i="5"/>
  <c r="AQ133" i="12"/>
  <c r="AV99" i="13"/>
  <c r="AE152" i="12"/>
  <c r="BB127" i="14"/>
  <c r="BQ112" i="15"/>
  <c r="AW60" i="5"/>
  <c r="AG73" i="14"/>
  <c r="BD90" i="14"/>
  <c r="AL82" i="12"/>
  <c r="BG145" i="14"/>
  <c r="AZ102" i="14"/>
  <c r="AU127" i="15"/>
  <c r="BO65" i="15"/>
  <c r="BC146" i="15"/>
  <c r="BK72" i="15"/>
  <c r="BB66" i="15"/>
  <c r="BN61" i="10"/>
  <c r="AM90" i="5"/>
  <c r="BO59" i="13"/>
  <c r="BF129" i="14"/>
  <c r="AP105" i="13"/>
  <c r="BL152" i="5"/>
  <c r="BM79" i="15"/>
  <c r="AP127" i="12"/>
  <c r="BP70" i="5"/>
  <c r="AK103" i="5"/>
  <c r="AC142" i="15"/>
  <c r="AG97" i="14"/>
  <c r="AW75" i="10"/>
  <c r="AN126" i="14"/>
  <c r="BS121" i="10"/>
  <c r="BC133" i="14"/>
  <c r="BI125" i="14"/>
  <c r="AX93" i="5"/>
  <c r="AW72" i="10"/>
  <c r="BN144" i="14"/>
  <c r="BT154" i="15"/>
  <c r="BV140" i="13"/>
  <c r="BV119" i="5"/>
  <c r="AS154" i="5"/>
  <c r="AP78" i="13"/>
  <c r="AZ124" i="12"/>
  <c r="BJ135" i="13"/>
  <c r="AI150" i="5"/>
  <c r="BL55" i="5"/>
  <c r="BB110" i="5"/>
  <c r="AM115" i="5"/>
  <c r="AZ57" i="14"/>
  <c r="AG68" i="5"/>
  <c r="BJ58" i="5"/>
  <c r="BP74" i="14"/>
  <c r="AP153" i="15"/>
  <c r="AQ107" i="5"/>
  <c r="AK57" i="14"/>
  <c r="BE121" i="15"/>
  <c r="AD144" i="13"/>
  <c r="BL87" i="13"/>
  <c r="BT129" i="15"/>
  <c r="BR77" i="12"/>
  <c r="BR88" i="5"/>
  <c r="AI91" i="13"/>
  <c r="AO61" i="15"/>
  <c r="BD62" i="12"/>
  <c r="AE71" i="5"/>
  <c r="AP129" i="12"/>
  <c r="BM64" i="12"/>
  <c r="BJ93" i="13"/>
  <c r="BP103" i="12"/>
  <c r="BI82" i="13"/>
  <c r="AC110" i="13"/>
  <c r="BT118" i="15"/>
  <c r="AE115" i="12"/>
  <c r="AW95" i="10"/>
  <c r="AV132" i="14"/>
  <c r="BQ134" i="13"/>
  <c r="AN87" i="10"/>
  <c r="AH113" i="10"/>
  <c r="BU131" i="13"/>
  <c r="BJ130" i="12"/>
  <c r="BL88" i="15"/>
  <c r="BL65" i="15"/>
  <c r="AH129" i="10"/>
  <c r="BQ102" i="10"/>
  <c r="BG75" i="14"/>
  <c r="AI149" i="10"/>
  <c r="BS66" i="15"/>
  <c r="AK127" i="12"/>
  <c r="BP99" i="13"/>
  <c r="AD110" i="12"/>
  <c r="BK122" i="14"/>
  <c r="AL90" i="5"/>
  <c r="BG116" i="15"/>
  <c r="AR100" i="13"/>
  <c r="BD61" i="15"/>
  <c r="BG86" i="13"/>
  <c r="AU95" i="13"/>
  <c r="AD79" i="15"/>
  <c r="AF121" i="10"/>
  <c r="BG149" i="14"/>
  <c r="BI122" i="10"/>
  <c r="AF89" i="14"/>
  <c r="AJ82" i="12"/>
  <c r="BF93" i="10"/>
  <c r="BV65" i="13"/>
  <c r="BB113" i="15"/>
  <c r="BL126" i="15"/>
  <c r="AK94" i="15"/>
  <c r="BJ117" i="15"/>
  <c r="AO78" i="12"/>
  <c r="AY120" i="5"/>
  <c r="AF140" i="14"/>
  <c r="AO63" i="14"/>
  <c r="AR153" i="10"/>
  <c r="BU82" i="13"/>
  <c r="AB88" i="14"/>
  <c r="BK80" i="5"/>
  <c r="AY149" i="13"/>
  <c r="AF115" i="14"/>
  <c r="BF111" i="12"/>
  <c r="BH148" i="12"/>
  <c r="AP58" i="10"/>
  <c r="BL107" i="14"/>
  <c r="BM74" i="14"/>
  <c r="BM108" i="10"/>
  <c r="BQ81" i="12"/>
  <c r="BR70" i="14"/>
  <c r="AE55" i="12"/>
  <c r="AY89" i="13"/>
  <c r="AP105" i="5"/>
  <c r="AX82" i="12"/>
  <c r="AI119" i="10"/>
  <c r="BF92" i="12"/>
  <c r="BJ118" i="10"/>
  <c r="AI80" i="14"/>
  <c r="AC75" i="13"/>
  <c r="AT113" i="13"/>
  <c r="AJ135" i="13"/>
  <c r="AQ153" i="5"/>
  <c r="BE76" i="10"/>
  <c r="BH56" i="10"/>
  <c r="BT72" i="14"/>
  <c r="AR92" i="13"/>
  <c r="AT151" i="13"/>
  <c r="BU135" i="5"/>
  <c r="AC114" i="13"/>
  <c r="BF109" i="10"/>
  <c r="AX67" i="12"/>
  <c r="AB80" i="5"/>
  <c r="AV123" i="15"/>
  <c r="BA115" i="10"/>
  <c r="AF84" i="13"/>
  <c r="BF88" i="5"/>
  <c r="BU105" i="10"/>
  <c r="BG141" i="13"/>
  <c r="AR76" i="15"/>
  <c r="AU143" i="5"/>
  <c r="AJ55" i="14"/>
  <c r="BG77" i="13"/>
  <c r="BI150" i="5"/>
  <c r="AR76" i="14"/>
  <c r="AI139" i="10"/>
  <c r="AF130" i="14"/>
  <c r="BT154" i="13"/>
  <c r="AN60" i="12"/>
  <c r="AE117" i="10"/>
  <c r="AY58" i="15"/>
  <c r="AU89" i="10"/>
  <c r="BH143" i="13"/>
  <c r="BF143" i="15"/>
  <c r="AI61" i="10"/>
  <c r="BB80" i="10"/>
  <c r="BP103" i="14"/>
  <c r="BE96" i="10"/>
  <c r="AC93" i="15"/>
  <c r="BM101" i="12"/>
  <c r="AL136" i="14"/>
  <c r="BU137" i="12"/>
  <c r="AN107" i="5"/>
  <c r="BA96" i="14"/>
  <c r="BT113" i="15"/>
  <c r="BF151" i="15"/>
  <c r="AN116" i="10"/>
  <c r="BG86" i="15"/>
  <c r="AY98" i="12"/>
  <c r="AL112" i="5"/>
  <c r="BC63" i="13"/>
  <c r="BC125" i="15"/>
  <c r="BP152" i="12"/>
  <c r="BJ127" i="15"/>
  <c r="BS91" i="14"/>
  <c r="BD112" i="15"/>
  <c r="BA110" i="13"/>
  <c r="AX105" i="12"/>
  <c r="BL61" i="14"/>
  <c r="AZ56" i="5"/>
  <c r="AS141" i="14"/>
  <c r="AO153" i="10"/>
  <c r="BV135" i="12"/>
  <c r="BH72" i="10"/>
  <c r="BJ137" i="12"/>
  <c r="BV79" i="12"/>
  <c r="AL121" i="12"/>
  <c r="AT108" i="5"/>
  <c r="BB112" i="5"/>
  <c r="BO86" i="10"/>
  <c r="AH134" i="15"/>
  <c r="BM83" i="13"/>
  <c r="AJ56" i="15"/>
  <c r="AL130" i="15"/>
  <c r="BF133" i="14"/>
  <c r="BE138" i="15"/>
  <c r="AQ128" i="15"/>
  <c r="AC69" i="10"/>
  <c r="AP103" i="13"/>
  <c r="BK135" i="12"/>
  <c r="BQ129" i="14"/>
  <c r="AB151" i="13"/>
  <c r="AT154" i="10"/>
  <c r="BQ101" i="13"/>
  <c r="AF100" i="5"/>
  <c r="BE145" i="14"/>
  <c r="AI96" i="5"/>
  <c r="AJ148" i="15"/>
  <c r="BA55" i="12"/>
  <c r="AO102" i="5"/>
  <c r="BA154" i="12"/>
  <c r="BH121" i="15"/>
  <c r="AT144" i="10"/>
  <c r="AZ112" i="14"/>
  <c r="BR116" i="5"/>
  <c r="BD84" i="10"/>
  <c r="BQ78" i="13"/>
  <c r="BB61" i="15"/>
  <c r="AF129" i="15"/>
  <c r="AR117" i="5"/>
  <c r="AN59" i="13"/>
  <c r="BE76" i="5"/>
  <c r="BR95" i="14"/>
  <c r="AV61" i="10"/>
  <c r="AS148" i="10"/>
  <c r="AZ71" i="12"/>
  <c r="BH61" i="10"/>
  <c r="BM79" i="5"/>
  <c r="AO141" i="13"/>
  <c r="BE152" i="13"/>
  <c r="AV126" i="5"/>
  <c r="BI117" i="13"/>
  <c r="BD127" i="15"/>
  <c r="AK102" i="12"/>
  <c r="BO138" i="10"/>
  <c r="AJ75" i="5"/>
  <c r="AY108" i="10"/>
  <c r="AS120" i="5"/>
  <c r="BJ123" i="13"/>
  <c r="AE94" i="13"/>
  <c r="AS104" i="15"/>
  <c r="BL137" i="10"/>
  <c r="BD112" i="5"/>
  <c r="BK58" i="5"/>
  <c r="BF98" i="14"/>
  <c r="BE149" i="10"/>
  <c r="AZ139" i="12"/>
  <c r="AS97" i="5"/>
  <c r="BF105" i="5"/>
  <c r="AH150" i="14"/>
  <c r="AB57" i="14"/>
  <c r="AV142" i="10"/>
  <c r="BP148" i="5"/>
  <c r="BH109" i="12"/>
  <c r="AR96" i="5"/>
  <c r="AW87" i="12"/>
  <c r="AD72" i="15"/>
  <c r="BE76" i="15"/>
  <c r="AJ89" i="13"/>
  <c r="AY65" i="15"/>
  <c r="AR66" i="12"/>
  <c r="AJ124" i="5"/>
  <c r="AL127" i="14"/>
  <c r="BD110" i="14"/>
  <c r="BK147" i="13"/>
  <c r="AR117" i="12"/>
  <c r="BJ61" i="15"/>
  <c r="BB57" i="14"/>
  <c r="BJ151" i="12"/>
  <c r="BV94" i="10"/>
  <c r="AF116" i="10"/>
  <c r="AU107" i="15"/>
  <c r="AK120" i="12"/>
  <c r="AX64" i="14"/>
  <c r="AP140" i="13"/>
  <c r="AK65" i="12"/>
  <c r="BO152" i="14"/>
  <c r="AJ72" i="10"/>
  <c r="AI129" i="10"/>
  <c r="AQ63" i="10"/>
  <c r="BB85" i="15"/>
  <c r="BP150" i="10"/>
  <c r="AX122" i="13"/>
  <c r="AX140" i="10"/>
  <c r="AS90" i="13"/>
  <c r="BM65" i="15"/>
  <c r="AN74" i="13"/>
  <c r="BE58" i="14"/>
  <c r="BK149" i="12"/>
  <c r="AQ72" i="5"/>
  <c r="BR64" i="15"/>
  <c r="AX102" i="12"/>
  <c r="AP96" i="15"/>
  <c r="AV149" i="5"/>
  <c r="AZ80" i="10"/>
  <c r="AP153" i="5"/>
  <c r="AL68" i="14"/>
  <c r="AI141" i="10"/>
  <c r="BI148" i="15"/>
  <c r="BP121" i="12"/>
  <c r="AT71" i="12"/>
  <c r="AN76" i="5"/>
  <c r="AR71" i="13"/>
  <c r="BG83" i="15"/>
  <c r="AW70" i="12"/>
  <c r="BD75" i="10"/>
  <c r="AY114" i="13"/>
  <c r="AO110" i="14"/>
  <c r="AF154" i="10"/>
  <c r="AM110" i="12"/>
  <c r="AP64" i="10"/>
  <c r="BS87" i="13"/>
  <c r="BU116" i="14"/>
  <c r="AB90" i="14"/>
  <c r="AY151" i="13"/>
  <c r="AQ91" i="13"/>
  <c r="AU129" i="5"/>
  <c r="AN80" i="14"/>
  <c r="BF125" i="15"/>
  <c r="BB120" i="5"/>
  <c r="BH134" i="13"/>
  <c r="BV135" i="15"/>
  <c r="BK121" i="15"/>
  <c r="AQ117" i="12"/>
  <c r="BB93" i="13"/>
  <c r="BM85" i="14"/>
  <c r="AF141" i="15"/>
  <c r="AD92" i="14"/>
  <c r="AV83" i="14"/>
  <c r="AZ78" i="14"/>
  <c r="BL99" i="15"/>
  <c r="AE107" i="15"/>
  <c r="AR149" i="10"/>
  <c r="BI73" i="12"/>
  <c r="AP147" i="12"/>
  <c r="BD151" i="13"/>
  <c r="BV88" i="13"/>
  <c r="AS149" i="12"/>
  <c r="AL90" i="15"/>
  <c r="AL104" i="12"/>
  <c r="AI154" i="15"/>
  <c r="AO68" i="15"/>
  <c r="BO98" i="15"/>
  <c r="BJ114" i="5"/>
  <c r="BU138" i="5"/>
  <c r="AL149" i="13"/>
  <c r="AZ136" i="13"/>
  <c r="BH116" i="14"/>
  <c r="BI142" i="5"/>
  <c r="AS70" i="10"/>
  <c r="BS152" i="13"/>
  <c r="AO67" i="15"/>
  <c r="AU59" i="10"/>
  <c r="AV122" i="5"/>
  <c r="BU76" i="12"/>
  <c r="BS58" i="10"/>
  <c r="BR117" i="10"/>
  <c r="AF60" i="10"/>
  <c r="BP84" i="14"/>
  <c r="AZ113" i="14"/>
  <c r="BD59" i="15"/>
  <c r="AR85" i="10"/>
  <c r="AL139" i="10"/>
  <c r="AJ130" i="10"/>
  <c r="BJ89" i="5"/>
  <c r="BC101" i="12"/>
  <c r="BK136" i="12"/>
  <c r="BB90" i="13"/>
  <c r="BD85" i="10"/>
  <c r="BR109" i="13"/>
  <c r="AI116" i="14"/>
  <c r="BM76" i="14"/>
  <c r="AC145" i="10"/>
  <c r="BU94" i="5"/>
  <c r="AP130" i="15"/>
  <c r="AP142" i="15"/>
  <c r="AY102" i="10"/>
  <c r="AJ105" i="5"/>
  <c r="BC92" i="5"/>
  <c r="AC77" i="10"/>
  <c r="AF93" i="10"/>
  <c r="AQ73" i="12"/>
  <c r="BJ100" i="12"/>
  <c r="AC137" i="12"/>
  <c r="BD134" i="5"/>
  <c r="AX108" i="10"/>
  <c r="AH98" i="12"/>
  <c r="AS78" i="15"/>
  <c r="BJ64" i="15"/>
  <c r="BK110" i="13"/>
  <c r="AB98" i="10"/>
  <c r="AH126" i="13"/>
  <c r="BC89" i="13"/>
  <c r="BP135" i="15"/>
  <c r="BC105" i="12"/>
  <c r="BL84" i="5"/>
  <c r="AQ122" i="12"/>
  <c r="AG78" i="14"/>
  <c r="AP70" i="14"/>
  <c r="BG119" i="15"/>
  <c r="AF97" i="15"/>
  <c r="AL101" i="15"/>
  <c r="BS80" i="13"/>
  <c r="AX86" i="15"/>
  <c r="BQ74" i="5"/>
  <c r="BP62" i="10"/>
  <c r="BO75" i="14"/>
  <c r="AJ106" i="15"/>
  <c r="BN111" i="5"/>
  <c r="BH98" i="5"/>
  <c r="BD84" i="12"/>
  <c r="BB134" i="15"/>
  <c r="BA61" i="14"/>
  <c r="AB132" i="12"/>
  <c r="BV67" i="13"/>
  <c r="AW97" i="14"/>
  <c r="AX122" i="14"/>
  <c r="BP147" i="15"/>
  <c r="BJ128" i="15"/>
  <c r="BH89" i="15"/>
  <c r="AN63" i="14"/>
  <c r="BD94" i="15"/>
  <c r="AP61" i="13"/>
  <c r="AN149" i="12"/>
  <c r="AO133" i="14"/>
  <c r="BH69" i="15"/>
  <c r="AX75" i="5"/>
  <c r="AE107" i="14"/>
  <c r="BL148" i="10"/>
  <c r="BJ147" i="15"/>
  <c r="BR80" i="12"/>
  <c r="BD93" i="12"/>
  <c r="AE135" i="13"/>
  <c r="AQ98" i="15"/>
  <c r="BQ69" i="13"/>
  <c r="AU141" i="13"/>
  <c r="AH87" i="10"/>
  <c r="AT68" i="15"/>
  <c r="BQ136" i="12"/>
  <c r="AZ107" i="12"/>
  <c r="BO129" i="15"/>
  <c r="BS144" i="10"/>
  <c r="BN129" i="15"/>
  <c r="BR66" i="12"/>
  <c r="BM142" i="10"/>
  <c r="AX65" i="5"/>
  <c r="BQ154" i="5"/>
  <c r="AG102" i="10"/>
  <c r="AH98" i="13"/>
  <c r="AI84" i="5"/>
  <c r="BJ85" i="14"/>
  <c r="AP110" i="5"/>
  <c r="AY58" i="10"/>
  <c r="BE147" i="13"/>
  <c r="BK148" i="10"/>
  <c r="BR87" i="13"/>
  <c r="AN113" i="12"/>
  <c r="AW153" i="15"/>
  <c r="BA81" i="15"/>
  <c r="AL130" i="10"/>
  <c r="BQ145" i="13"/>
  <c r="AQ123" i="5"/>
  <c r="AH59" i="12"/>
  <c r="AY66" i="12"/>
  <c r="BA58" i="10"/>
  <c r="BO112" i="14"/>
  <c r="BT83" i="13"/>
  <c r="BM90" i="10"/>
  <c r="BK81" i="12"/>
  <c r="AD115" i="12"/>
  <c r="AQ149" i="5"/>
  <c r="AZ55" i="15"/>
  <c r="AJ58" i="12"/>
  <c r="BO154" i="12"/>
  <c r="AO91" i="13"/>
  <c r="BV118" i="14"/>
  <c r="AH145" i="13"/>
  <c r="AC130" i="13"/>
  <c r="AX89" i="14"/>
  <c r="BU108" i="15"/>
  <c r="BR103" i="5"/>
  <c r="BN131" i="14"/>
  <c r="AV60" i="14"/>
  <c r="BT132" i="13"/>
  <c r="AB65" i="10"/>
  <c r="BV61" i="10"/>
  <c r="BI83" i="10"/>
  <c r="BV101" i="14"/>
  <c r="BQ136" i="10"/>
  <c r="AV100" i="10"/>
  <c r="AI101" i="12"/>
  <c r="BS104" i="10"/>
  <c r="AO79" i="14"/>
  <c r="BS140" i="5"/>
  <c r="BE140" i="10"/>
  <c r="BH69" i="10"/>
  <c r="AH146" i="10"/>
  <c r="AM115" i="12"/>
  <c r="AE90" i="5"/>
  <c r="BU150" i="12"/>
  <c r="AW89" i="15"/>
  <c r="AB63" i="12"/>
  <c r="AQ122" i="13"/>
  <c r="BM149" i="15"/>
  <c r="BF123" i="14"/>
  <c r="BS61" i="5"/>
  <c r="AW122" i="12"/>
  <c r="AE100" i="12"/>
  <c r="AI146" i="5"/>
  <c r="AL96" i="15"/>
  <c r="BD59" i="5"/>
  <c r="BV60" i="13"/>
  <c r="BV146" i="10"/>
  <c r="AU133" i="13"/>
  <c r="BJ148" i="10"/>
  <c r="AI153" i="13"/>
  <c r="AE84" i="13"/>
  <c r="BG143" i="13"/>
  <c r="BG141" i="10"/>
  <c r="BV116" i="13"/>
  <c r="BE102" i="10"/>
  <c r="AM69" i="13"/>
  <c r="AT83" i="14"/>
  <c r="AZ57" i="13"/>
  <c r="BF86" i="15"/>
  <c r="AU76" i="14"/>
  <c r="BL152" i="13"/>
  <c r="BF148" i="14"/>
  <c r="BH68" i="14"/>
  <c r="BH85" i="12"/>
  <c r="BI148" i="14"/>
  <c r="AG70" i="12"/>
  <c r="AM87" i="15"/>
  <c r="AY132" i="12"/>
  <c r="BV95" i="13"/>
  <c r="BU78" i="5"/>
  <c r="AX152" i="14"/>
  <c r="AI142" i="12"/>
  <c r="AG128" i="15"/>
  <c r="BP148" i="15"/>
  <c r="AZ119" i="10"/>
  <c r="BF106" i="5"/>
  <c r="BQ76" i="5"/>
  <c r="BS134" i="14"/>
  <c r="AE78" i="10"/>
  <c r="AS56" i="10"/>
  <c r="AL95" i="12"/>
  <c r="AF123" i="5"/>
  <c r="BD65" i="5"/>
  <c r="AZ73" i="12"/>
  <c r="AE137" i="15"/>
  <c r="AG63" i="13"/>
  <c r="AO139" i="10"/>
  <c r="AO133" i="10"/>
  <c r="AZ97" i="5"/>
  <c r="BD148" i="13"/>
  <c r="AX70" i="10"/>
  <c r="AF144" i="12"/>
  <c r="AM111" i="5"/>
  <c r="AW140" i="12"/>
  <c r="BU143" i="15"/>
  <c r="BA101" i="14"/>
  <c r="BC80" i="12"/>
  <c r="BO62" i="15"/>
  <c r="BD132" i="5"/>
  <c r="BG89" i="13"/>
  <c r="AI120" i="15"/>
  <c r="BB58" i="13"/>
  <c r="AT126" i="5"/>
  <c r="AK66" i="15"/>
  <c r="BH75" i="14"/>
  <c r="AF63" i="10"/>
  <c r="BA92" i="15"/>
  <c r="BC117" i="14"/>
  <c r="BJ87" i="5"/>
  <c r="AT113" i="15"/>
  <c r="AH153" i="14"/>
  <c r="BV150" i="14"/>
  <c r="BM124" i="10"/>
  <c r="AF109" i="5"/>
  <c r="BP64" i="10"/>
  <c r="AB110" i="15"/>
  <c r="AS116" i="10"/>
  <c r="AY67" i="5"/>
  <c r="AM141" i="14"/>
  <c r="BV65" i="5"/>
  <c r="AW100" i="5"/>
  <c r="AO64" i="10"/>
  <c r="AO70" i="5"/>
  <c r="AD62" i="14"/>
  <c r="BK90" i="15"/>
  <c r="AJ140" i="10"/>
  <c r="BK131" i="10"/>
  <c r="AW96" i="5"/>
  <c r="AN118" i="15"/>
  <c r="AB57" i="10"/>
  <c r="BU134" i="5"/>
  <c r="BU103" i="13"/>
  <c r="AK111" i="12"/>
  <c r="BR145" i="13"/>
  <c r="AO94" i="14"/>
  <c r="BJ64" i="5"/>
  <c r="BT82" i="13"/>
  <c r="AB108" i="10"/>
  <c r="AF105" i="12"/>
  <c r="AG149" i="10"/>
  <c r="AZ144" i="15"/>
  <c r="BJ126" i="5"/>
  <c r="AN130" i="5"/>
  <c r="AO64" i="5"/>
  <c r="AD59" i="14"/>
  <c r="AI135" i="13"/>
  <c r="AV84" i="5"/>
  <c r="BJ110" i="10"/>
  <c r="AQ152" i="5"/>
  <c r="AW105" i="12"/>
  <c r="AX67" i="10"/>
  <c r="BS68" i="15"/>
  <c r="BD103" i="5"/>
  <c r="BE146" i="15"/>
  <c r="BS79" i="12"/>
  <c r="BA67" i="10"/>
  <c r="BH127" i="14"/>
  <c r="BF120" i="10"/>
  <c r="AF107" i="13"/>
  <c r="BB138" i="5"/>
  <c r="BI72" i="15"/>
  <c r="BS57" i="15"/>
  <c r="BJ134" i="10"/>
  <c r="AC132" i="5"/>
  <c r="AH77" i="12"/>
  <c r="BE99" i="15"/>
  <c r="BJ57" i="14"/>
  <c r="BM148" i="13"/>
  <c r="AY119" i="12"/>
  <c r="BM124" i="12"/>
  <c r="AH101" i="12"/>
  <c r="BA105" i="10"/>
  <c r="BC136" i="13"/>
  <c r="BE60" i="15"/>
  <c r="AH123" i="12"/>
  <c r="BH94" i="10"/>
  <c r="AI81" i="13"/>
  <c r="BU123" i="12"/>
  <c r="AV59" i="12"/>
  <c r="BR71" i="12"/>
  <c r="BS79" i="13"/>
  <c r="BN115" i="13"/>
  <c r="BC151" i="15"/>
  <c r="AM117" i="15"/>
  <c r="AH113" i="13"/>
  <c r="BH94" i="13"/>
  <c r="AZ60" i="15"/>
  <c r="BS72" i="12"/>
  <c r="BI70" i="12"/>
  <c r="AD80" i="12"/>
  <c r="AU63" i="10"/>
  <c r="BP147" i="12"/>
  <c r="BT145" i="12"/>
  <c r="AN120" i="5"/>
  <c r="BP122" i="10"/>
  <c r="AK112" i="13"/>
  <c r="AY126" i="15"/>
  <c r="BE68" i="5"/>
  <c r="BK103" i="10"/>
  <c r="AP127" i="13"/>
  <c r="BA79" i="15"/>
  <c r="AJ101" i="13"/>
  <c r="BP121" i="10"/>
  <c r="BO154" i="14"/>
  <c r="BK100" i="12"/>
  <c r="AV132" i="10"/>
  <c r="AD150" i="13"/>
  <c r="AI127" i="10"/>
  <c r="BQ133" i="5"/>
  <c r="BR125" i="10"/>
  <c r="BP75" i="13"/>
  <c r="AS111" i="15"/>
  <c r="AS85" i="10"/>
  <c r="AK121" i="13"/>
  <c r="AN63" i="5"/>
  <c r="BG122" i="10"/>
  <c r="BL154" i="13"/>
  <c r="BO112" i="15"/>
  <c r="AC144" i="5"/>
  <c r="AI126" i="14"/>
  <c r="AI136" i="10"/>
  <c r="AK83" i="5"/>
  <c r="AN106" i="13"/>
  <c r="AY123" i="14"/>
  <c r="AG109" i="12"/>
  <c r="AD129" i="10"/>
  <c r="BO58" i="10"/>
  <c r="BD110" i="15"/>
  <c r="BN119" i="15"/>
  <c r="AE71" i="14"/>
  <c r="BE142" i="10"/>
  <c r="BR80" i="10"/>
  <c r="AL108" i="12"/>
  <c r="AJ95" i="5"/>
  <c r="BB57" i="12"/>
  <c r="AH148" i="13"/>
  <c r="BK143" i="10"/>
  <c r="BA93" i="10"/>
  <c r="BP60" i="14"/>
  <c r="BB78" i="10"/>
  <c r="BV68" i="13"/>
  <c r="AI87" i="5"/>
  <c r="AM111" i="13"/>
  <c r="AR82" i="5"/>
  <c r="BC95" i="15"/>
  <c r="BE124" i="13"/>
  <c r="BT101" i="10"/>
  <c r="AE65" i="14"/>
  <c r="BA58" i="5"/>
  <c r="BF131" i="10"/>
  <c r="AQ97" i="14"/>
  <c r="AB139" i="14"/>
  <c r="BI82" i="12"/>
  <c r="BH62" i="15"/>
  <c r="AB145" i="10"/>
  <c r="AC143" i="10"/>
  <c r="AO73" i="12"/>
  <c r="AJ150" i="5"/>
  <c r="AJ129" i="15"/>
  <c r="BU58" i="13"/>
  <c r="AU66" i="15"/>
  <c r="AM95" i="10"/>
  <c r="BE62" i="12"/>
  <c r="AM106" i="12"/>
  <c r="AM149" i="14"/>
  <c r="BB63" i="5"/>
  <c r="BH60" i="13"/>
  <c r="AU93" i="5"/>
  <c r="AR74" i="14"/>
  <c r="BE112" i="15"/>
  <c r="BK98" i="14"/>
  <c r="BK116" i="10"/>
  <c r="AT77" i="12"/>
  <c r="AN97" i="12"/>
  <c r="BB107" i="5"/>
  <c r="AW74" i="13"/>
  <c r="AX129" i="10"/>
  <c r="BQ63" i="10"/>
  <c r="AE92" i="14"/>
  <c r="BN122" i="12"/>
  <c r="AP148" i="5"/>
  <c r="AM74" i="10"/>
  <c r="AT125" i="5"/>
  <c r="BA127" i="14"/>
  <c r="AW74" i="14"/>
  <c r="AB90" i="13"/>
  <c r="AN140" i="12"/>
  <c r="AO125" i="12"/>
  <c r="AE56" i="15"/>
  <c r="BU135" i="13"/>
  <c r="AE136" i="15"/>
  <c r="AX132" i="15"/>
  <c r="AE132" i="10"/>
  <c r="AG79" i="13"/>
  <c r="AC148" i="5"/>
  <c r="AP143" i="14"/>
  <c r="BC55" i="12"/>
  <c r="BH66" i="10"/>
  <c r="AE121" i="12"/>
  <c r="BV65" i="10"/>
  <c r="BN77" i="13"/>
  <c r="BI104" i="14"/>
  <c r="AN69" i="10"/>
  <c r="AW81" i="13"/>
  <c r="AE68" i="15"/>
  <c r="BV138" i="10"/>
  <c r="AM65" i="12"/>
  <c r="BP147" i="14"/>
  <c r="BR55" i="15"/>
  <c r="AZ103" i="13"/>
  <c r="BV139" i="12"/>
  <c r="AW92" i="14"/>
  <c r="BM60" i="5"/>
  <c r="AR56" i="10"/>
  <c r="BV60" i="14"/>
  <c r="BQ83" i="14"/>
  <c r="BF148" i="13"/>
  <c r="BR143" i="10"/>
  <c r="BP105" i="12"/>
  <c r="AM93" i="10"/>
  <c r="AG66" i="13"/>
  <c r="BG133" i="12"/>
  <c r="AU69" i="12"/>
  <c r="AF143" i="13"/>
  <c r="AL83" i="15"/>
  <c r="AR61" i="15"/>
  <c r="AX114" i="12"/>
  <c r="BI85" i="15"/>
  <c r="AK63" i="14"/>
  <c r="AF89" i="12"/>
  <c r="BU66" i="5"/>
  <c r="BB125" i="13"/>
  <c r="BI86" i="5"/>
  <c r="AC138" i="14"/>
  <c r="AU111" i="14"/>
  <c r="BG110" i="15"/>
  <c r="AX91" i="15"/>
  <c r="AQ81" i="10"/>
  <c r="AW92" i="13"/>
  <c r="BH62" i="14"/>
  <c r="AV98" i="13"/>
  <c r="BG139" i="10"/>
  <c r="BQ143" i="12"/>
  <c r="BP82" i="13"/>
  <c r="BT102" i="10"/>
  <c r="BB127" i="12"/>
  <c r="AT111" i="10"/>
  <c r="AU66" i="13"/>
  <c r="AM81" i="10"/>
  <c r="BS71" i="14"/>
  <c r="AW82" i="13"/>
  <c r="AU90" i="14"/>
  <c r="AP70" i="15"/>
  <c r="BA90" i="14"/>
  <c r="AS75" i="15"/>
  <c r="AD68" i="12"/>
  <c r="AB137" i="15"/>
  <c r="BK113" i="10"/>
  <c r="BK99" i="14"/>
  <c r="BP140" i="14"/>
  <c r="AK95" i="12"/>
  <c r="AI118" i="10"/>
  <c r="BH125" i="13"/>
  <c r="BA153" i="12"/>
  <c r="BM119" i="5"/>
  <c r="BD114" i="14"/>
  <c r="BD105" i="13"/>
  <c r="AW135" i="15"/>
  <c r="AX85" i="5"/>
  <c r="AB94" i="5"/>
  <c r="BC59" i="15"/>
  <c r="AB133" i="15"/>
  <c r="BA136" i="15"/>
  <c r="BM109" i="15"/>
  <c r="BN60" i="13"/>
  <c r="BM84" i="10"/>
  <c r="BI91" i="14"/>
  <c r="AK55" i="10"/>
  <c r="AS80" i="12"/>
  <c r="BP144" i="13"/>
  <c r="BK69" i="10"/>
  <c r="AM122" i="14"/>
  <c r="BS83" i="5"/>
  <c r="BJ105" i="13"/>
  <c r="AH82" i="12"/>
  <c r="BG136" i="15"/>
  <c r="BG101" i="12"/>
  <c r="BH99" i="13"/>
  <c r="BL112" i="15"/>
  <c r="BG134" i="13"/>
  <c r="AG76" i="13"/>
  <c r="AI71" i="15"/>
  <c r="AP77" i="12"/>
  <c r="BP135" i="5"/>
  <c r="AL106" i="15"/>
  <c r="AG121" i="12"/>
  <c r="BJ67" i="14"/>
  <c r="AH60" i="13"/>
  <c r="BJ112" i="15"/>
  <c r="BG96" i="5"/>
  <c r="AK133" i="14"/>
  <c r="AE144" i="12"/>
  <c r="AT70" i="15"/>
  <c r="BJ125" i="14"/>
  <c r="AP128" i="5"/>
  <c r="AD65" i="12"/>
  <c r="AH134" i="5"/>
  <c r="BD114" i="5"/>
  <c r="AW58" i="14"/>
  <c r="BS144" i="15"/>
  <c r="AJ59" i="13"/>
  <c r="BC138" i="5"/>
  <c r="AJ99" i="5"/>
  <c r="BQ113" i="13"/>
  <c r="BK99" i="12"/>
  <c r="BD152" i="13"/>
  <c r="AL77" i="12"/>
  <c r="BO92" i="14"/>
  <c r="BN114" i="5"/>
  <c r="BH112" i="5"/>
  <c r="BN147" i="15"/>
  <c r="AC101" i="5"/>
  <c r="AN129" i="15"/>
  <c r="BO148" i="15"/>
  <c r="AC132" i="14"/>
  <c r="BB152" i="15"/>
  <c r="AJ92" i="5"/>
  <c r="AS151" i="10"/>
  <c r="AV70" i="10"/>
  <c r="BR125" i="14"/>
  <c r="BM130" i="13"/>
  <c r="AH57" i="15"/>
  <c r="BI87" i="13"/>
  <c r="BR100" i="13"/>
  <c r="BF124" i="14"/>
  <c r="AH101" i="15"/>
  <c r="BG88" i="10"/>
  <c r="AI128" i="12"/>
  <c r="BQ85" i="14"/>
  <c r="AP74" i="10"/>
  <c r="AR57" i="13"/>
  <c r="BS125" i="5"/>
  <c r="AU60" i="5"/>
  <c r="BK66" i="5"/>
  <c r="BN95" i="14"/>
  <c r="BC118" i="10"/>
  <c r="AM104" i="13"/>
  <c r="AC135" i="13"/>
  <c r="AK88" i="13"/>
  <c r="AG116" i="12"/>
  <c r="AX139" i="10"/>
  <c r="AS100" i="15"/>
  <c r="AJ108" i="12"/>
  <c r="AJ64" i="14"/>
  <c r="BF76" i="12"/>
  <c r="BO153" i="15"/>
  <c r="BS131" i="15"/>
  <c r="BT104" i="10"/>
  <c r="AM87" i="10"/>
  <c r="BR81" i="10"/>
  <c r="BB148" i="13"/>
  <c r="BK154" i="14"/>
  <c r="BB103" i="14"/>
  <c r="AS120" i="13"/>
  <c r="BS96" i="13"/>
  <c r="BO108" i="15"/>
  <c r="AT92" i="15"/>
  <c r="BE148" i="12"/>
  <c r="BN85" i="5"/>
  <c r="BU57" i="13"/>
  <c r="BI147" i="5"/>
  <c r="BU79" i="14"/>
  <c r="BP91" i="15"/>
  <c r="AW95" i="12"/>
  <c r="AM81" i="12"/>
  <c r="AJ63" i="14"/>
  <c r="BI105" i="14"/>
  <c r="AD146" i="5"/>
  <c r="AG118" i="5"/>
  <c r="AH107" i="14"/>
  <c r="BE133" i="5"/>
  <c r="BN77" i="5"/>
  <c r="AY111" i="14"/>
  <c r="AP96" i="13"/>
  <c r="BS95" i="15"/>
  <c r="AF136" i="14"/>
  <c r="AZ83" i="5"/>
  <c r="AM128" i="5"/>
  <c r="AF97" i="5"/>
  <c r="AT101" i="10"/>
  <c r="BJ75" i="5"/>
  <c r="BQ64" i="5"/>
  <c r="AP100" i="14"/>
  <c r="AX68" i="14"/>
  <c r="BH116" i="12"/>
  <c r="BA137" i="15"/>
  <c r="AJ137" i="13"/>
  <c r="AK152" i="5"/>
  <c r="BU110" i="12"/>
  <c r="AV153" i="15"/>
  <c r="BG124" i="15"/>
  <c r="AE126" i="10"/>
  <c r="AF88" i="14"/>
  <c r="BO118" i="14"/>
  <c r="BL66" i="5"/>
  <c r="AO121" i="10"/>
  <c r="BB122" i="10"/>
  <c r="AZ88" i="12"/>
  <c r="BQ61" i="15"/>
  <c r="BS63" i="12"/>
  <c r="BU55" i="5"/>
  <c r="BJ103" i="12"/>
  <c r="BJ152" i="12"/>
  <c r="AX97" i="15"/>
  <c r="BC96" i="15"/>
  <c r="AG74" i="5"/>
  <c r="AD82" i="13"/>
  <c r="AX94" i="13"/>
  <c r="BD128" i="12"/>
  <c r="BP101" i="14"/>
  <c r="BR58" i="5"/>
  <c r="BF72" i="15"/>
  <c r="BG126" i="15"/>
  <c r="AG77" i="14"/>
  <c r="AS125" i="14"/>
  <c r="AI56" i="15"/>
  <c r="BT94" i="14"/>
  <c r="BB65" i="14"/>
  <c r="BL91" i="10"/>
  <c r="BF99" i="13"/>
  <c r="AS108" i="5"/>
  <c r="AO102" i="12"/>
  <c r="BF139" i="13"/>
  <c r="BB57" i="15"/>
  <c r="AJ55" i="15"/>
  <c r="AE121" i="10"/>
  <c r="BR121" i="15"/>
  <c r="AQ114" i="5"/>
  <c r="BF140" i="12"/>
  <c r="BF73" i="13"/>
  <c r="BS147" i="5"/>
  <c r="BH141" i="14"/>
  <c r="BU55" i="15"/>
  <c r="AJ114" i="13"/>
  <c r="BN59" i="12"/>
  <c r="BI105" i="5"/>
  <c r="AE72" i="14"/>
  <c r="BV93" i="15"/>
  <c r="BU122" i="15"/>
  <c r="BD149" i="13"/>
  <c r="BB121" i="10"/>
  <c r="AX123" i="5"/>
  <c r="BT134" i="5"/>
  <c r="BE82" i="5"/>
  <c r="AY121" i="5"/>
  <c r="AB90" i="5"/>
  <c r="BM84" i="12"/>
  <c r="AM141" i="10"/>
  <c r="AI87" i="12"/>
  <c r="AX137" i="13"/>
  <c r="BF62" i="5"/>
  <c r="AF66" i="5"/>
  <c r="AV82" i="15"/>
  <c r="AO81" i="13"/>
  <c r="AR129" i="13"/>
  <c r="AZ78" i="12"/>
  <c r="AX150" i="14"/>
  <c r="BQ138" i="15"/>
  <c r="BS149" i="5"/>
  <c r="BT137" i="10"/>
  <c r="AT91" i="5"/>
  <c r="BO61" i="10"/>
  <c r="BV99" i="10"/>
  <c r="BC141" i="14"/>
  <c r="AX151" i="5"/>
  <c r="BQ129" i="12"/>
  <c r="AN149" i="15"/>
  <c r="BK66" i="12"/>
  <c r="AF61" i="12"/>
  <c r="BT92" i="13"/>
  <c r="BG75" i="12"/>
  <c r="AN145" i="12"/>
  <c r="AY55" i="12"/>
  <c r="BT93" i="13"/>
  <c r="AV118" i="15"/>
  <c r="AE153" i="10"/>
  <c r="BF72" i="12"/>
  <c r="AH75" i="10"/>
  <c r="BQ115" i="10"/>
  <c r="AN74" i="10"/>
  <c r="BT66" i="15"/>
  <c r="AM99" i="12"/>
  <c r="AM112" i="14"/>
  <c r="AG129" i="13"/>
  <c r="BU145" i="13"/>
  <c r="AL93" i="15"/>
  <c r="BN102" i="5"/>
  <c r="AX102" i="14"/>
  <c r="AR135" i="14"/>
  <c r="BU95" i="14"/>
  <c r="BF74" i="14"/>
  <c r="AM57" i="13"/>
  <c r="BH111" i="10"/>
  <c r="BF90" i="12"/>
  <c r="AH117" i="14"/>
  <c r="BS92" i="14"/>
  <c r="BQ152" i="12"/>
  <c r="BM129" i="12"/>
  <c r="BB104" i="13"/>
  <c r="AP103" i="14"/>
  <c r="BL91" i="14"/>
  <c r="BQ86" i="14"/>
  <c r="AV108" i="10"/>
  <c r="AL75" i="14"/>
  <c r="BS144" i="12"/>
  <c r="AD132" i="15"/>
  <c r="BJ152" i="5"/>
  <c r="AL113" i="14"/>
  <c r="AZ146" i="14"/>
  <c r="AH103" i="13"/>
  <c r="BV57" i="15"/>
  <c r="AV123" i="13"/>
  <c r="AI146" i="12"/>
  <c r="BP82" i="12"/>
  <c r="AN69" i="14"/>
  <c r="BL131" i="12"/>
  <c r="AQ140" i="15"/>
  <c r="BU132" i="15"/>
  <c r="BI98" i="5"/>
  <c r="BC142" i="14"/>
  <c r="BK98" i="13"/>
  <c r="BG78" i="5"/>
  <c r="AD99" i="5"/>
  <c r="BT143" i="5"/>
  <c r="AJ99" i="15"/>
  <c r="AY118" i="5"/>
  <c r="AN120" i="15"/>
  <c r="AD116" i="10"/>
  <c r="BO90" i="12"/>
  <c r="AU83" i="5"/>
  <c r="AP112" i="15"/>
  <c r="BJ150" i="15"/>
  <c r="AY92" i="14"/>
  <c r="BB140" i="15"/>
  <c r="AU136" i="15"/>
  <c r="AN150" i="5"/>
  <c r="BB77" i="5"/>
  <c r="AT111" i="12"/>
  <c r="AG151" i="14"/>
  <c r="AZ120" i="10"/>
  <c r="AM139" i="12"/>
  <c r="AC59" i="10"/>
  <c r="AH105" i="5"/>
  <c r="AW152" i="13"/>
  <c r="AY56" i="13"/>
  <c r="AI117" i="14"/>
  <c r="AO75" i="13"/>
  <c r="AS77" i="5"/>
  <c r="AY69" i="14"/>
  <c r="BG113" i="12"/>
  <c r="BC72" i="14"/>
  <c r="AC93" i="14"/>
  <c r="AE97" i="10"/>
  <c r="AF74" i="10"/>
  <c r="AG70" i="10"/>
  <c r="AG96" i="5"/>
  <c r="BH65" i="12"/>
  <c r="BV136" i="12"/>
  <c r="BA147" i="15"/>
  <c r="BI72" i="5"/>
  <c r="AM61" i="14"/>
  <c r="BT92" i="14"/>
  <c r="BC124" i="13"/>
  <c r="AZ127" i="15"/>
  <c r="AU60" i="13"/>
  <c r="AD134" i="5"/>
  <c r="BG78" i="15"/>
  <c r="AR124" i="13"/>
  <c r="AN154" i="10"/>
  <c r="AX145" i="14"/>
  <c r="AO104" i="10"/>
  <c r="AG147" i="13"/>
  <c r="BV88" i="10"/>
  <c r="BH154" i="13"/>
  <c r="AF85" i="15"/>
  <c r="BB71" i="5"/>
  <c r="AV107" i="15"/>
  <c r="AE69" i="10"/>
  <c r="BR130" i="12"/>
  <c r="AL150" i="5"/>
  <c r="AB140" i="5"/>
  <c r="BJ62" i="10"/>
  <c r="AG141" i="14"/>
  <c r="AH71" i="10"/>
  <c r="BU74" i="14"/>
  <c r="AN116" i="13"/>
  <c r="BT109" i="15"/>
  <c r="AF106" i="13"/>
  <c r="AD136" i="10"/>
  <c r="BE149" i="15"/>
  <c r="BQ97" i="15"/>
  <c r="BG56" i="13"/>
  <c r="BB68" i="14"/>
  <c r="BA145" i="15"/>
  <c r="AW80" i="5"/>
  <c r="BS135" i="5"/>
  <c r="AP108" i="12"/>
  <c r="AC136" i="12"/>
  <c r="BJ84" i="12"/>
  <c r="AU110" i="5"/>
  <c r="AB66" i="12"/>
  <c r="BS116" i="14"/>
  <c r="BL86" i="13"/>
  <c r="BH57" i="14"/>
  <c r="BA66" i="13"/>
  <c r="AQ153" i="14"/>
  <c r="AL138" i="15"/>
  <c r="BV106" i="10"/>
  <c r="AL80" i="13"/>
  <c r="AY107" i="14"/>
  <c r="BF115" i="15"/>
  <c r="AW145" i="13"/>
  <c r="AO68" i="10"/>
  <c r="BU154" i="5"/>
  <c r="AB122" i="14"/>
  <c r="BS145" i="15"/>
  <c r="AV67" i="13"/>
  <c r="BH88" i="14"/>
  <c r="AH149" i="10"/>
  <c r="BF115" i="12"/>
  <c r="AE59" i="13"/>
  <c r="BG97" i="10"/>
  <c r="BC64" i="10"/>
  <c r="AG127" i="14"/>
  <c r="BR96" i="12"/>
  <c r="AY103" i="10"/>
  <c r="AK109" i="12"/>
  <c r="AJ138" i="15"/>
  <c r="AK126" i="10"/>
  <c r="AP122" i="13"/>
  <c r="AM135" i="5"/>
  <c r="BU65" i="5"/>
  <c r="AV145" i="10"/>
  <c r="BN56" i="5"/>
  <c r="BF141" i="12"/>
  <c r="AU60" i="12"/>
  <c r="BT86" i="15"/>
  <c r="BV91" i="15"/>
  <c r="BK112" i="10"/>
  <c r="BD81" i="13"/>
  <c r="AB139" i="15"/>
  <c r="BM109" i="13"/>
  <c r="AB123" i="10"/>
  <c r="BR72" i="12"/>
  <c r="AJ78" i="12"/>
  <c r="BR57" i="14"/>
  <c r="AV103" i="15"/>
  <c r="BB110" i="15"/>
  <c r="AX153" i="12"/>
  <c r="BF106" i="13"/>
  <c r="BV58" i="13"/>
  <c r="BF62" i="12"/>
  <c r="BN100" i="13"/>
  <c r="AX83" i="15"/>
  <c r="BM68" i="13"/>
  <c r="BD80" i="13"/>
  <c r="BP104" i="5"/>
  <c r="BR139" i="10"/>
  <c r="AC80" i="14"/>
  <c r="BR89" i="13"/>
  <c r="BI113" i="5"/>
  <c r="AP133" i="13"/>
  <c r="AS153" i="14"/>
  <c r="AJ125" i="10"/>
  <c r="AS94" i="5"/>
  <c r="BO102" i="12"/>
  <c r="BS119" i="10"/>
  <c r="BG113" i="13"/>
  <c r="AC104" i="12"/>
  <c r="AJ154" i="10"/>
  <c r="BQ61" i="10"/>
  <c r="BA82" i="14"/>
  <c r="AT83" i="10"/>
  <c r="AN114" i="13"/>
  <c r="AW147" i="14"/>
  <c r="BQ144" i="14"/>
  <c r="AX85" i="14"/>
  <c r="AF69" i="14"/>
  <c r="AW144" i="5"/>
  <c r="AI104" i="12"/>
  <c r="BT63" i="13"/>
  <c r="BE75" i="5"/>
  <c r="BO56" i="14"/>
  <c r="AM98" i="15"/>
  <c r="BL133" i="15"/>
  <c r="BT135" i="5"/>
  <c r="AF100" i="12"/>
  <c r="AI130" i="12"/>
  <c r="BG66" i="15"/>
  <c r="AD67" i="14"/>
  <c r="BJ79" i="12"/>
  <c r="BK127" i="5"/>
  <c r="AO126" i="13"/>
  <c r="AP62" i="15"/>
  <c r="BS83" i="10"/>
  <c r="BF124" i="15"/>
  <c r="AN146" i="5"/>
  <c r="AO150" i="5"/>
  <c r="BH61" i="12"/>
  <c r="AQ83" i="15"/>
  <c r="BT118" i="13"/>
  <c r="BJ77" i="14"/>
  <c r="AO127" i="15"/>
  <c r="AX64" i="12"/>
  <c r="BA57" i="15"/>
  <c r="BC99" i="5"/>
  <c r="AM106" i="15"/>
  <c r="BT144" i="5"/>
  <c r="BT147" i="13"/>
  <c r="BP119" i="12"/>
  <c r="AV100" i="14"/>
  <c r="BL62" i="14"/>
  <c r="BB117" i="13"/>
  <c r="BU80" i="5"/>
  <c r="BN130" i="5"/>
  <c r="AS110" i="15"/>
  <c r="AZ134" i="5"/>
  <c r="BS86" i="15"/>
  <c r="BS125" i="15"/>
  <c r="BM153" i="14"/>
  <c r="BM61" i="13"/>
  <c r="AC131" i="12"/>
  <c r="BC135" i="15"/>
  <c r="BV130" i="12"/>
  <c r="BL150" i="15"/>
  <c r="BM87" i="5"/>
  <c r="AM77" i="10"/>
  <c r="BN127" i="12"/>
  <c r="BQ80" i="13"/>
  <c r="BG71" i="15"/>
  <c r="BF122" i="10"/>
  <c r="BH106" i="10"/>
  <c r="AR89" i="12"/>
  <c r="BC123" i="14"/>
  <c r="BD119" i="10"/>
  <c r="BF91" i="10"/>
  <c r="BG133" i="14"/>
  <c r="BL108" i="5"/>
  <c r="BV77" i="15"/>
  <c r="BO62" i="10"/>
  <c r="BJ73" i="14"/>
  <c r="AE135" i="15"/>
  <c r="AU89" i="15"/>
  <c r="BC123" i="15"/>
  <c r="BT106" i="10"/>
  <c r="AB148" i="15"/>
  <c r="AZ132" i="15"/>
  <c r="BI88" i="5"/>
  <c r="BU61" i="14"/>
  <c r="AQ76" i="14"/>
  <c r="AO118" i="14"/>
  <c r="BC150" i="14"/>
  <c r="BB148" i="15"/>
  <c r="AI55" i="14"/>
  <c r="AK63" i="15"/>
  <c r="AN74" i="12"/>
  <c r="BT68" i="12"/>
  <c r="AI97" i="15"/>
  <c r="AP64" i="12"/>
  <c r="AJ137" i="10"/>
  <c r="BG89" i="10"/>
  <c r="BQ60" i="12"/>
  <c r="AQ65" i="5"/>
  <c r="AS77" i="10"/>
  <c r="BC61" i="14"/>
  <c r="BI79" i="15"/>
  <c r="BF94" i="13"/>
  <c r="AJ141" i="5"/>
  <c r="AP77" i="14"/>
  <c r="AY81" i="5"/>
  <c r="BM132" i="14"/>
  <c r="AT145" i="5"/>
  <c r="BU106" i="13"/>
  <c r="BE141" i="13"/>
  <c r="AL139" i="13"/>
  <c r="AN128" i="10"/>
  <c r="AG82" i="10"/>
  <c r="AI89" i="12"/>
  <c r="BI132" i="13"/>
  <c r="BQ120" i="14"/>
  <c r="BB75" i="12"/>
  <c r="BR88" i="12"/>
  <c r="AQ79" i="15"/>
  <c r="AU58" i="13"/>
  <c r="BK95" i="13"/>
  <c r="AM56" i="5"/>
  <c r="AC152" i="10"/>
  <c r="AB76" i="15"/>
  <c r="AS82" i="10"/>
  <c r="BU87" i="14"/>
  <c r="BP83" i="13"/>
  <c r="AH140" i="13"/>
  <c r="AV101" i="5"/>
  <c r="AQ56" i="13"/>
  <c r="BM126" i="5"/>
  <c r="AP58" i="14"/>
  <c r="AB122" i="15"/>
  <c r="AV125" i="12"/>
  <c r="BS90" i="10"/>
  <c r="AG90" i="10"/>
  <c r="BB146" i="14"/>
  <c r="BV100" i="15"/>
  <c r="AE88" i="12"/>
  <c r="BG113" i="5"/>
  <c r="AT140" i="10"/>
  <c r="BU134" i="14"/>
  <c r="AX123" i="14"/>
  <c r="AL141" i="12"/>
  <c r="AS72" i="10"/>
  <c r="BI97" i="10"/>
  <c r="BP123" i="15"/>
  <c r="AH110" i="12"/>
  <c r="BL129" i="5"/>
  <c r="BT124" i="15"/>
  <c r="AC101" i="15"/>
  <c r="AV130" i="15"/>
  <c r="AV113" i="14"/>
  <c r="BJ106" i="13"/>
  <c r="BF68" i="14"/>
  <c r="AL140" i="13"/>
  <c r="BB75" i="5"/>
  <c r="AY146" i="5"/>
  <c r="BA144" i="5"/>
  <c r="AB73" i="13"/>
  <c r="AB140" i="10"/>
  <c r="BU88" i="14"/>
  <c r="BO65" i="10"/>
  <c r="BP111" i="14"/>
  <c r="BK62" i="13"/>
  <c r="BF78" i="10"/>
  <c r="AE94" i="10"/>
  <c r="AP113" i="14"/>
  <c r="BG91" i="14"/>
  <c r="BE122" i="15"/>
  <c r="AQ99" i="5"/>
  <c r="AJ149" i="12"/>
  <c r="AF154" i="13"/>
  <c r="BP73" i="10"/>
  <c r="AU62" i="14"/>
  <c r="AQ84" i="10"/>
  <c r="AE139" i="10"/>
  <c r="AR66" i="10"/>
  <c r="BH90" i="12"/>
  <c r="BM96" i="14"/>
  <c r="BV120" i="10"/>
  <c r="AE136" i="14"/>
  <c r="AI88" i="14"/>
  <c r="BE90" i="15"/>
  <c r="AY83" i="13"/>
  <c r="BV139" i="14"/>
  <c r="BM95" i="13"/>
  <c r="BV153" i="5"/>
  <c r="AO125" i="14"/>
  <c r="AI148" i="13"/>
  <c r="AK68" i="12"/>
  <c r="BU87" i="10"/>
  <c r="AD121" i="14"/>
  <c r="AJ75" i="14"/>
  <c r="BA120" i="10"/>
  <c r="AT107" i="14"/>
  <c r="BA71" i="13"/>
  <c r="AX139" i="14"/>
  <c r="AT69" i="14"/>
  <c r="AJ92" i="10"/>
  <c r="AT99" i="10"/>
  <c r="BE131" i="5"/>
  <c r="BL106" i="5"/>
  <c r="AP105" i="10"/>
  <c r="AH124" i="14"/>
  <c r="BQ55" i="13"/>
  <c r="BN61" i="12"/>
  <c r="BL131" i="15"/>
  <c r="BN60" i="10"/>
  <c r="AT97" i="10"/>
  <c r="BI140" i="13"/>
  <c r="AU149" i="10"/>
  <c r="AS87" i="13"/>
  <c r="AI92" i="10"/>
  <c r="BG108" i="14"/>
  <c r="BU126" i="5"/>
  <c r="AM80" i="12"/>
  <c r="AZ145" i="10"/>
  <c r="AD145" i="10"/>
  <c r="BP79" i="14"/>
  <c r="BH66" i="15"/>
  <c r="BC123" i="10"/>
  <c r="AJ136" i="12"/>
  <c r="AP80" i="5"/>
  <c r="BB95" i="14"/>
  <c r="AM59" i="13"/>
  <c r="BA118" i="14"/>
  <c r="AB126" i="5"/>
  <c r="AD85" i="10"/>
  <c r="BV78" i="5"/>
  <c r="AD115" i="5"/>
  <c r="AH62" i="12"/>
  <c r="AH58" i="10"/>
  <c r="AB76" i="14"/>
  <c r="BV154" i="15"/>
  <c r="BA110" i="5"/>
  <c r="AS141" i="15"/>
  <c r="AS109" i="5"/>
  <c r="AX101" i="13"/>
  <c r="AH149" i="15"/>
  <c r="BP139" i="5"/>
  <c r="BA57" i="10"/>
  <c r="BP82" i="5"/>
  <c r="AU75" i="5"/>
  <c r="AC65" i="15"/>
  <c r="BT98" i="10"/>
  <c r="BS110" i="5"/>
  <c r="AQ149" i="15"/>
  <c r="BQ108" i="10"/>
  <c r="BC73" i="13"/>
  <c r="AL72" i="12"/>
  <c r="AK143" i="10"/>
  <c r="AU105" i="15"/>
  <c r="AB106" i="12"/>
  <c r="BA140" i="5"/>
  <c r="AL64" i="14"/>
  <c r="BS150" i="10"/>
  <c r="BK129" i="15"/>
  <c r="BT139" i="13"/>
  <c r="BJ65" i="15"/>
  <c r="AZ93" i="13"/>
  <c r="BK133" i="12"/>
  <c r="BV123" i="12"/>
  <c r="AS86" i="15"/>
  <c r="BC59" i="10"/>
  <c r="BR60" i="12"/>
  <c r="BE57" i="10"/>
  <c r="AK108" i="14"/>
  <c r="BM85" i="13"/>
  <c r="BM146" i="13"/>
  <c r="AD120" i="15"/>
  <c r="BT104" i="5"/>
  <c r="BR108" i="13"/>
  <c r="BI99" i="5"/>
  <c r="BM139" i="10"/>
  <c r="AN108" i="15"/>
  <c r="BV55" i="13"/>
  <c r="AK137" i="15"/>
  <c r="AF60" i="15"/>
  <c r="AM97" i="14"/>
  <c r="AX152" i="13"/>
  <c r="AD114" i="15"/>
  <c r="BN143" i="13"/>
  <c r="AN140" i="10"/>
  <c r="BS126" i="10"/>
  <c r="AM141" i="12"/>
  <c r="BA57" i="12"/>
  <c r="BL133" i="14"/>
  <c r="AI85" i="10"/>
  <c r="AJ67" i="15"/>
  <c r="AN88" i="15"/>
  <c r="AY86" i="14"/>
  <c r="AX120" i="14"/>
  <c r="BC90" i="14"/>
  <c r="BN133" i="15"/>
  <c r="AS128" i="12"/>
  <c r="AJ145" i="13"/>
  <c r="BS68" i="13"/>
  <c r="AZ128" i="10"/>
  <c r="AZ57" i="10"/>
  <c r="AP69" i="12"/>
  <c r="AV67" i="12"/>
  <c r="AR130" i="12"/>
  <c r="BC71" i="12"/>
  <c r="BH144" i="12"/>
  <c r="AF111" i="13"/>
  <c r="BI112" i="10"/>
  <c r="AT134" i="10"/>
  <c r="AS131" i="5"/>
  <c r="BC91" i="5"/>
  <c r="BD111" i="5"/>
  <c r="BA125" i="10"/>
  <c r="AB139" i="5"/>
  <c r="AD107" i="15"/>
  <c r="AQ87" i="15"/>
  <c r="AO69" i="13"/>
  <c r="BQ90" i="15"/>
  <c r="AI90" i="5"/>
  <c r="BC132" i="12"/>
  <c r="AY60" i="15"/>
  <c r="BS138" i="15"/>
  <c r="AP121" i="13"/>
  <c r="BI64" i="15"/>
  <c r="AO114" i="10"/>
  <c r="AT137" i="5"/>
  <c r="BN61" i="5"/>
  <c r="AM69" i="12"/>
  <c r="AN73" i="13"/>
  <c r="BB115" i="13"/>
  <c r="AO136" i="12"/>
  <c r="BL121" i="5"/>
  <c r="AG135" i="12"/>
  <c r="BC63" i="12"/>
  <c r="BE117" i="14"/>
  <c r="AT128" i="12"/>
  <c r="BA154" i="15"/>
  <c r="BS100" i="15"/>
  <c r="AJ98" i="15"/>
  <c r="BU138" i="15"/>
  <c r="BQ121" i="12"/>
  <c r="AB101" i="12"/>
  <c r="AN125" i="13"/>
  <c r="BH86" i="12"/>
  <c r="BK74" i="12"/>
  <c r="BG81" i="15"/>
  <c r="BQ88" i="5"/>
  <c r="AI120" i="13"/>
  <c r="AX146" i="15"/>
  <c r="AE151" i="12"/>
  <c r="AI94" i="13"/>
  <c r="BN88" i="14"/>
  <c r="BV124" i="13"/>
  <c r="AX113" i="5"/>
  <c r="BB132" i="13"/>
  <c r="AP125" i="15"/>
  <c r="AK84" i="14"/>
  <c r="AU127" i="10"/>
  <c r="AP102" i="5"/>
  <c r="BV139" i="5"/>
  <c r="BM69" i="5"/>
  <c r="BQ98" i="15"/>
  <c r="BQ81" i="5"/>
  <c r="AN64" i="15"/>
  <c r="BV79" i="15"/>
  <c r="AK97" i="5"/>
  <c r="BB78" i="15"/>
  <c r="BO137" i="5"/>
  <c r="BN106" i="10"/>
  <c r="BV119" i="12"/>
  <c r="BH87" i="13"/>
  <c r="BD115" i="12"/>
  <c r="AQ132" i="5"/>
  <c r="AD60" i="14"/>
  <c r="BV74" i="10"/>
  <c r="AV85" i="5"/>
  <c r="AV129" i="10"/>
  <c r="AB88" i="13"/>
  <c r="AF119" i="5"/>
  <c r="BC95" i="10"/>
  <c r="AJ74" i="10"/>
  <c r="BK80" i="12"/>
  <c r="BH136" i="15"/>
  <c r="AI108" i="10"/>
  <c r="BP89" i="10"/>
  <c r="AR110" i="10"/>
  <c r="BA74" i="5"/>
  <c r="BT71" i="13"/>
  <c r="AU147" i="5"/>
  <c r="AT122" i="15"/>
  <c r="AT145" i="13"/>
  <c r="BJ67" i="13"/>
  <c r="BA99" i="14"/>
  <c r="AN70" i="14"/>
  <c r="BR124" i="14"/>
  <c r="AH71" i="5"/>
  <c r="AN101" i="12"/>
  <c r="BA140" i="12"/>
  <c r="AL109" i="13"/>
  <c r="AB136" i="5"/>
  <c r="AK130" i="10"/>
  <c r="AM106" i="5"/>
  <c r="AW140" i="10"/>
  <c r="AJ115" i="15"/>
  <c r="BI93" i="5"/>
  <c r="BH73" i="10"/>
  <c r="AM57" i="5"/>
  <c r="AK106" i="15"/>
  <c r="BG56" i="14"/>
  <c r="AG97" i="12"/>
  <c r="BF68" i="5"/>
  <c r="BV96" i="5"/>
  <c r="AO80" i="14"/>
  <c r="BJ124" i="15"/>
  <c r="AJ62" i="13"/>
  <c r="AI132" i="12"/>
  <c r="AO132" i="14"/>
  <c r="AW76" i="12"/>
  <c r="AT94" i="15"/>
  <c r="AN71" i="13"/>
  <c r="AO154" i="14"/>
  <c r="AS129" i="15"/>
  <c r="BE71" i="10"/>
  <c r="BD148" i="12"/>
  <c r="BS133" i="12"/>
  <c r="AD146" i="13"/>
  <c r="BU110" i="15"/>
  <c r="BJ120" i="12"/>
  <c r="AR114" i="10"/>
  <c r="BF122" i="5"/>
  <c r="AL70" i="5"/>
  <c r="AI114" i="10"/>
  <c r="AS128" i="15"/>
  <c r="BU150" i="5"/>
  <c r="BB72" i="5"/>
  <c r="AJ130" i="14"/>
  <c r="AZ63" i="14"/>
  <c r="AK132" i="10"/>
  <c r="AN152" i="12"/>
  <c r="BP68" i="5"/>
  <c r="AU150" i="10"/>
  <c r="BR139" i="12"/>
  <c r="BT57" i="14"/>
  <c r="AZ91" i="10"/>
  <c r="AL143" i="15"/>
  <c r="BJ152" i="15"/>
  <c r="AN152" i="15"/>
  <c r="BO68" i="13"/>
  <c r="AQ57" i="14"/>
  <c r="BF74" i="5"/>
  <c r="AH56" i="10"/>
  <c r="AV139" i="10"/>
  <c r="BE148" i="10"/>
  <c r="BG59" i="5"/>
  <c r="AW106" i="12"/>
  <c r="AH125" i="13"/>
  <c r="AB60" i="12"/>
  <c r="AX82" i="15"/>
  <c r="AO128" i="13"/>
  <c r="AN96" i="15"/>
  <c r="BA56" i="14"/>
  <c r="BQ137" i="5"/>
  <c r="BJ69" i="15"/>
  <c r="AY100" i="13"/>
  <c r="AD92" i="15"/>
  <c r="BR89" i="10"/>
  <c r="BI124" i="13"/>
  <c r="BN103" i="5"/>
  <c r="AK64" i="13"/>
  <c r="BF152" i="5"/>
  <c r="AW146" i="13"/>
  <c r="BD137" i="13"/>
  <c r="BS81" i="5"/>
  <c r="AI149" i="13"/>
  <c r="AO124" i="5"/>
  <c r="AD102" i="14"/>
  <c r="AS153" i="15"/>
  <c r="AJ68" i="13"/>
  <c r="AZ114" i="12"/>
  <c r="BC127" i="5"/>
  <c r="AN68" i="12"/>
  <c r="AF99" i="5"/>
  <c r="BJ101" i="12"/>
  <c r="BQ126" i="5"/>
  <c r="BC150" i="10"/>
  <c r="BS145" i="14"/>
  <c r="AI111" i="15"/>
  <c r="AH69" i="14"/>
  <c r="AE112" i="12"/>
  <c r="BQ147" i="12"/>
  <c r="BU120" i="10"/>
  <c r="AI63" i="15"/>
  <c r="AI119" i="5"/>
  <c r="AJ132" i="10"/>
  <c r="BT132" i="14"/>
  <c r="BO104" i="14"/>
  <c r="BV132" i="10"/>
  <c r="AX100" i="12"/>
  <c r="BR78" i="13"/>
  <c r="BS129" i="15"/>
  <c r="BK74" i="5"/>
  <c r="AH105" i="14"/>
  <c r="BK143" i="15"/>
  <c r="BR135" i="12"/>
  <c r="AB113" i="14"/>
  <c r="BN112" i="5"/>
  <c r="BA153" i="10"/>
  <c r="AU70" i="15"/>
  <c r="AZ81" i="13"/>
  <c r="BI154" i="10"/>
  <c r="AC118" i="12"/>
  <c r="BE82" i="13"/>
  <c r="BR124" i="15"/>
  <c r="AH84" i="10"/>
  <c r="BD118" i="5"/>
  <c r="AF59" i="13"/>
  <c r="BG85" i="5"/>
  <c r="BH124" i="15"/>
  <c r="BT77" i="12"/>
  <c r="AY71" i="5"/>
  <c r="BI121" i="15"/>
  <c r="AC88" i="14"/>
  <c r="BT143" i="12"/>
  <c r="BA72" i="10"/>
  <c r="BG84" i="10"/>
  <c r="AG67" i="10"/>
  <c r="BF119" i="14"/>
  <c r="AW62" i="5"/>
  <c r="AG124" i="13"/>
  <c r="BF57" i="10"/>
  <c r="AO145" i="15"/>
  <c r="AD71" i="10"/>
  <c r="AK136" i="15"/>
  <c r="AQ150" i="12"/>
  <c r="BD88" i="12"/>
  <c r="AK86" i="13"/>
  <c r="AF141" i="13"/>
  <c r="BL142" i="5"/>
  <c r="AE125" i="12"/>
  <c r="BM137" i="10"/>
  <c r="AS75" i="5"/>
  <c r="AK127" i="10"/>
  <c r="AL154" i="15"/>
  <c r="AY65" i="12"/>
  <c r="AD110" i="15"/>
  <c r="BN138" i="10"/>
  <c r="BF74" i="15"/>
  <c r="AC61" i="5"/>
  <c r="AR99" i="13"/>
  <c r="AY68" i="13"/>
  <c r="AZ84" i="13"/>
  <c r="AQ56" i="5"/>
  <c r="BL99" i="10"/>
  <c r="AS117" i="12"/>
  <c r="AM152" i="10"/>
  <c r="AK123" i="15"/>
  <c r="BU152" i="5"/>
  <c r="AW116" i="10"/>
  <c r="AR68" i="15"/>
  <c r="AB92" i="15"/>
  <c r="BN137" i="12"/>
  <c r="BR86" i="10"/>
  <c r="AH109" i="10"/>
  <c r="BE130" i="5"/>
  <c r="AR137" i="13"/>
  <c r="BM92" i="5"/>
  <c r="BB130" i="12"/>
  <c r="AQ130" i="14"/>
  <c r="AE118" i="15"/>
  <c r="BJ129" i="5"/>
  <c r="AR127" i="14"/>
  <c r="AW102" i="5"/>
  <c r="AF107" i="14"/>
  <c r="AN149" i="13"/>
  <c r="AB119" i="15"/>
  <c r="BU59" i="14"/>
  <c r="AF140" i="10"/>
  <c r="AH126" i="10"/>
  <c r="BD137" i="12"/>
  <c r="BQ73" i="10"/>
  <c r="AU75" i="14"/>
  <c r="BQ121" i="10"/>
  <c r="BB72" i="13"/>
  <c r="AJ147" i="12"/>
  <c r="AR77" i="10"/>
  <c r="AH110" i="13"/>
  <c r="AX145" i="15"/>
  <c r="BP112" i="14"/>
  <c r="AD66" i="5"/>
  <c r="AY78" i="13"/>
  <c r="BC111" i="10"/>
  <c r="BF140" i="10"/>
  <c r="BU77" i="14"/>
  <c r="BI127" i="10"/>
  <c r="BL75" i="5"/>
  <c r="AM124" i="14"/>
  <c r="BF81" i="5"/>
  <c r="AH105" i="15"/>
  <c r="AY116" i="13"/>
  <c r="BB151" i="15"/>
  <c r="AW110" i="5"/>
  <c r="AV55" i="5"/>
  <c r="AB102" i="14"/>
  <c r="AU109" i="13"/>
  <c r="BE103" i="15"/>
  <c r="BV94" i="15"/>
  <c r="AZ61" i="15"/>
  <c r="BE124" i="10"/>
  <c r="AH111" i="13"/>
  <c r="AE150" i="10"/>
  <c r="AB120" i="10"/>
  <c r="AU113" i="14"/>
  <c r="BC154" i="12"/>
  <c r="AM59" i="14"/>
  <c r="BR113" i="14"/>
  <c r="AB69" i="10"/>
  <c r="BF81" i="12"/>
  <c r="BA77" i="12"/>
  <c r="AK107" i="13"/>
  <c r="AZ71" i="13"/>
  <c r="AW127" i="15"/>
  <c r="AE55" i="15"/>
  <c r="BV98" i="15"/>
  <c r="BK75" i="12"/>
  <c r="BS94" i="10"/>
  <c r="AY115" i="5"/>
  <c r="BU124" i="5"/>
  <c r="BJ148" i="12"/>
  <c r="AJ71" i="13"/>
  <c r="AX58" i="13"/>
  <c r="AE78" i="5"/>
  <c r="AH78" i="12"/>
  <c r="BN101" i="13"/>
  <c r="AH138" i="12"/>
  <c r="BS131" i="14"/>
  <c r="AD114" i="13"/>
  <c r="BS125" i="14"/>
  <c r="BN76" i="15"/>
  <c r="AO115" i="10"/>
  <c r="AD146" i="14"/>
  <c r="BQ130" i="13"/>
  <c r="BM152" i="15"/>
  <c r="AB124" i="13"/>
  <c r="BV88" i="5"/>
  <c r="AZ139" i="10"/>
  <c r="AQ113" i="5"/>
  <c r="BE99" i="12"/>
  <c r="AD70" i="5"/>
  <c r="BE87" i="5"/>
  <c r="AS138" i="14"/>
  <c r="BU73" i="10"/>
  <c r="AX90" i="12"/>
  <c r="AG148" i="14"/>
  <c r="BC109" i="5"/>
  <c r="BM125" i="12"/>
  <c r="BF64" i="5"/>
  <c r="AB147" i="14"/>
  <c r="AK108" i="10"/>
  <c r="BF132" i="15"/>
  <c r="BJ119" i="13"/>
  <c r="AT111" i="5"/>
  <c r="BP98" i="14"/>
  <c r="AV147" i="10"/>
  <c r="BP129" i="15"/>
  <c r="AI102" i="13"/>
  <c r="BQ107" i="15"/>
  <c r="AC87" i="10"/>
  <c r="AF69" i="13"/>
  <c r="BP129" i="5"/>
  <c r="BR59" i="13"/>
  <c r="AN133" i="10"/>
  <c r="BS57" i="12"/>
  <c r="BC99" i="10"/>
  <c r="AJ81" i="12"/>
  <c r="AG149" i="5"/>
  <c r="BN113" i="5"/>
  <c r="AH130" i="13"/>
  <c r="AS67" i="14"/>
  <c r="BS148" i="10"/>
  <c r="AJ56" i="12"/>
  <c r="AL143" i="12"/>
  <c r="AR91" i="15"/>
  <c r="BS137" i="5"/>
  <c r="AP146" i="13"/>
  <c r="BA122" i="5"/>
  <c r="AU62" i="15"/>
  <c r="AP100" i="13"/>
  <c r="AW95" i="13"/>
  <c r="AC89" i="12"/>
  <c r="BO100" i="10"/>
  <c r="BT137" i="13"/>
  <c r="BK69" i="5"/>
  <c r="BS59" i="10"/>
  <c r="BA58" i="14"/>
  <c r="BA101" i="12"/>
  <c r="AR57" i="14"/>
  <c r="AE114" i="14"/>
  <c r="AT95" i="13"/>
  <c r="BI127" i="5"/>
  <c r="AQ138" i="10"/>
  <c r="AW99" i="12"/>
  <c r="BN67" i="12"/>
  <c r="AL118" i="13"/>
  <c r="BJ111" i="14"/>
  <c r="AQ140" i="12"/>
  <c r="BK100" i="14"/>
  <c r="BL63" i="5"/>
  <c r="BM122" i="5"/>
  <c r="BB66" i="12"/>
  <c r="BH86" i="10"/>
  <c r="BO137" i="12"/>
  <c r="BO92" i="13"/>
  <c r="AI135" i="5"/>
  <c r="BA149" i="15"/>
  <c r="BO75" i="5"/>
  <c r="AH152" i="12"/>
  <c r="AU64" i="10"/>
  <c r="BK55" i="10"/>
  <c r="AB94" i="14"/>
  <c r="BT67" i="5"/>
  <c r="AS115" i="13"/>
  <c r="BT94" i="13"/>
  <c r="BN133" i="13"/>
  <c r="BN109" i="10"/>
  <c r="AH95" i="15"/>
  <c r="BA65" i="10"/>
  <c r="BB116" i="5"/>
  <c r="BO76" i="12"/>
  <c r="AX74" i="15"/>
  <c r="BA145" i="10"/>
  <c r="BK111" i="14"/>
  <c r="AW65" i="12"/>
  <c r="BF61" i="15"/>
  <c r="AT103" i="15"/>
  <c r="BI65" i="14"/>
  <c r="AS96" i="13"/>
  <c r="AC55" i="15"/>
  <c r="BO93" i="13"/>
  <c r="AQ114" i="14"/>
  <c r="BC152" i="14"/>
  <c r="AJ97" i="12"/>
  <c r="BN58" i="10"/>
  <c r="AQ131" i="12"/>
  <c r="AW112" i="10"/>
  <c r="BV59" i="15"/>
  <c r="AL134" i="12"/>
  <c r="AO149" i="10"/>
  <c r="BF75" i="14"/>
  <c r="AS109" i="13"/>
  <c r="AL148" i="13"/>
  <c r="BH106" i="14"/>
  <c r="BA61" i="13"/>
  <c r="AK127" i="5"/>
  <c r="AP108" i="15"/>
  <c r="AG90" i="13"/>
  <c r="AC153" i="14"/>
  <c r="AV120" i="12"/>
  <c r="AN131" i="14"/>
  <c r="AL128" i="12"/>
  <c r="AB74" i="12"/>
  <c r="AL96" i="13"/>
  <c r="BN75" i="5"/>
  <c r="BT142" i="14"/>
  <c r="BD79" i="15"/>
  <c r="AO112" i="15"/>
  <c r="BJ112" i="14"/>
  <c r="AW141" i="10"/>
  <c r="BB85" i="10"/>
  <c r="BN132" i="5"/>
  <c r="AZ124" i="10"/>
  <c r="AZ151" i="13"/>
  <c r="BI101" i="5"/>
  <c r="AE56" i="10"/>
  <c r="BC101" i="5"/>
  <c r="BG60" i="13"/>
  <c r="BR102" i="14"/>
  <c r="AW102" i="10"/>
  <c r="BU104" i="13"/>
  <c r="AT130" i="15"/>
  <c r="BS82" i="15"/>
  <c r="BO75" i="12"/>
  <c r="AX76" i="13"/>
  <c r="BF75" i="13"/>
  <c r="AT109" i="15"/>
  <c r="BV57" i="10"/>
  <c r="BU102" i="14"/>
  <c r="BB134" i="5"/>
  <c r="AQ131" i="10"/>
  <c r="BF120" i="5"/>
  <c r="BL118" i="15"/>
  <c r="AJ63" i="12"/>
  <c r="AW137" i="15"/>
  <c r="AC76" i="10"/>
  <c r="BN104" i="15"/>
  <c r="BQ150" i="14"/>
  <c r="AB128" i="14"/>
  <c r="AE127" i="5"/>
  <c r="BQ110" i="12"/>
  <c r="BS80" i="5"/>
  <c r="BA109" i="14"/>
  <c r="AN134" i="10"/>
  <c r="BC83" i="13"/>
  <c r="AP83" i="5"/>
  <c r="AB68" i="14"/>
  <c r="AF122" i="12"/>
  <c r="AG141" i="5"/>
  <c r="BG141" i="12"/>
  <c r="AJ97" i="5"/>
  <c r="BK153" i="12"/>
  <c r="AV69" i="5"/>
  <c r="BM130" i="10"/>
  <c r="BD77" i="13"/>
  <c r="BF101" i="5"/>
  <c r="AQ86" i="13"/>
  <c r="BM98" i="15"/>
  <c r="AE59" i="15"/>
  <c r="BP132" i="14"/>
  <c r="BK117" i="5"/>
  <c r="AJ91" i="13"/>
  <c r="AO123" i="13"/>
  <c r="BH78" i="12"/>
  <c r="AR95" i="10"/>
  <c r="AF85" i="10"/>
  <c r="BQ111" i="14"/>
  <c r="BL126" i="12"/>
  <c r="BM55" i="13"/>
  <c r="AZ61" i="14"/>
  <c r="BV90" i="10"/>
  <c r="BM66" i="15"/>
  <c r="BM103" i="10"/>
  <c r="BJ116" i="15"/>
  <c r="AH96" i="12"/>
  <c r="AL92" i="14"/>
  <c r="AZ68" i="13"/>
  <c r="BV82" i="12"/>
  <c r="AT147" i="13"/>
  <c r="AE119" i="5"/>
  <c r="AR72" i="15"/>
  <c r="BG129" i="14"/>
  <c r="AU95" i="15"/>
  <c r="AW64" i="15"/>
  <c r="AP79" i="12"/>
  <c r="BL97" i="10"/>
  <c r="BD99" i="12"/>
  <c r="AG107" i="14"/>
  <c r="AB117" i="10"/>
  <c r="AH60" i="15"/>
  <c r="BM112" i="15"/>
  <c r="AG96" i="10"/>
  <c r="BI68" i="14"/>
  <c r="BE132" i="13"/>
  <c r="BG154" i="10"/>
  <c r="BV63" i="12"/>
  <c r="AL75" i="5"/>
  <c r="AL57" i="14"/>
  <c r="BE100" i="10"/>
  <c r="BN151" i="14"/>
  <c r="BN146" i="12"/>
  <c r="AQ142" i="10"/>
  <c r="BJ98" i="5"/>
  <c r="AG80" i="15"/>
  <c r="AZ140" i="14"/>
  <c r="BK153" i="15"/>
  <c r="AP71" i="14"/>
  <c r="AZ59" i="5"/>
  <c r="BP93" i="14"/>
  <c r="BR117" i="14"/>
  <c r="AK125" i="12"/>
  <c r="BU112" i="5"/>
  <c r="BJ113" i="14"/>
  <c r="BE91" i="12"/>
  <c r="AB108" i="13"/>
  <c r="AC73" i="10"/>
  <c r="AG101" i="10"/>
  <c r="BS57" i="10"/>
  <c r="AQ93" i="13"/>
  <c r="BK95" i="14"/>
  <c r="AX123" i="15"/>
  <c r="AU111" i="12"/>
  <c r="BM108" i="5"/>
  <c r="BV93" i="13"/>
  <c r="BT131" i="14"/>
  <c r="AE138" i="15"/>
  <c r="BN62" i="5"/>
  <c r="BS150" i="13"/>
  <c r="AM144" i="12"/>
  <c r="AJ139" i="13"/>
  <c r="BK105" i="13"/>
  <c r="AS134" i="5"/>
  <c r="AT114" i="15"/>
  <c r="BN154" i="13"/>
  <c r="BN75" i="12"/>
  <c r="BK75" i="10"/>
  <c r="AZ153" i="5"/>
  <c r="AU58" i="5"/>
  <c r="BO152" i="5"/>
  <c r="BI71" i="10"/>
  <c r="BT120" i="13"/>
  <c r="AG76" i="14"/>
  <c r="BN55" i="5"/>
  <c r="AT150" i="5"/>
  <c r="BC141" i="12"/>
  <c r="AH64" i="5"/>
  <c r="BJ103" i="15"/>
  <c r="AC72" i="12"/>
  <c r="BJ88" i="14"/>
  <c r="BI110" i="15"/>
  <c r="AQ134" i="13"/>
  <c r="AV131" i="15"/>
  <c r="BE62" i="15"/>
  <c r="AG104" i="12"/>
  <c r="AW88" i="15"/>
  <c r="AJ100" i="5"/>
  <c r="AN64" i="10"/>
  <c r="AR95" i="14"/>
  <c r="BD145" i="14"/>
  <c r="BP83" i="10"/>
  <c r="BA73" i="13"/>
  <c r="AT79" i="5"/>
  <c r="BG57" i="12"/>
  <c r="AH87" i="15"/>
  <c r="BM61" i="14"/>
  <c r="AZ131" i="10"/>
  <c r="BS105" i="15"/>
  <c r="AY63" i="15"/>
  <c r="BO80" i="12"/>
  <c r="BK126" i="14"/>
  <c r="AC134" i="13"/>
  <c r="AL125" i="13"/>
  <c r="BN123" i="10"/>
  <c r="AQ144" i="15"/>
  <c r="AU61" i="15"/>
  <c r="AJ57" i="12"/>
  <c r="AH80" i="10"/>
  <c r="BF89" i="14"/>
  <c r="BT110" i="12"/>
  <c r="BP136" i="12"/>
  <c r="BP121" i="5"/>
  <c r="AC104" i="14"/>
  <c r="AM77" i="15"/>
  <c r="AL99" i="14"/>
  <c r="BD100" i="12"/>
  <c r="AS67" i="15"/>
  <c r="AV104" i="15"/>
  <c r="AT59" i="15"/>
  <c r="AY138" i="12"/>
  <c r="BF57" i="14"/>
  <c r="AQ104" i="13"/>
  <c r="BD96" i="14"/>
  <c r="BF60" i="13"/>
  <c r="AE82" i="12"/>
  <c r="AI57" i="15"/>
  <c r="BH77" i="13"/>
  <c r="AT136" i="14"/>
  <c r="AJ71" i="10"/>
  <c r="AD130" i="5"/>
  <c r="BJ148" i="14"/>
  <c r="AI102" i="14"/>
  <c r="AJ107" i="5"/>
  <c r="AS103" i="10"/>
  <c r="BC87" i="13"/>
  <c r="BQ120" i="12"/>
  <c r="BU76" i="13"/>
  <c r="AZ109" i="5"/>
  <c r="BQ67" i="13"/>
  <c r="AW145" i="15"/>
  <c r="BG130" i="15"/>
  <c r="AE114" i="10"/>
  <c r="BE84" i="10"/>
  <c r="BU108" i="14"/>
  <c r="AP109" i="5"/>
  <c r="BP102" i="10"/>
  <c r="BM61" i="12"/>
  <c r="AX126" i="10"/>
  <c r="AN96" i="12"/>
  <c r="AQ114" i="13"/>
  <c r="BE134" i="5"/>
  <c r="AK88" i="12"/>
  <c r="BH64" i="13"/>
  <c r="BA82" i="10"/>
  <c r="BB94" i="10"/>
  <c r="BL61" i="13"/>
  <c r="AX81" i="13"/>
  <c r="BV124" i="15"/>
  <c r="AD60" i="10"/>
  <c r="AL122" i="14"/>
  <c r="AO89" i="15"/>
  <c r="AX68" i="15"/>
  <c r="BR66" i="13"/>
  <c r="AM67" i="5"/>
  <c r="AF117" i="5"/>
  <c r="BD64" i="15"/>
  <c r="AD126" i="14"/>
  <c r="BD122" i="13"/>
  <c r="AO99" i="12"/>
  <c r="BU150" i="10"/>
  <c r="BF76" i="14"/>
  <c r="BB112" i="14"/>
  <c r="BF148" i="5"/>
  <c r="AJ58" i="10"/>
  <c r="AF143" i="12"/>
  <c r="BI117" i="15"/>
  <c r="BI79" i="10"/>
  <c r="AK92" i="15"/>
  <c r="BF143" i="10"/>
  <c r="BS77" i="15"/>
  <c r="AZ125" i="14"/>
  <c r="BT118" i="5"/>
  <c r="BJ125" i="10"/>
  <c r="BR124" i="13"/>
  <c r="BI102" i="5"/>
  <c r="AX78" i="15"/>
  <c r="BL146" i="14"/>
  <c r="AW89" i="13"/>
  <c r="BU141" i="13"/>
  <c r="BR129" i="13"/>
  <c r="BN143" i="14"/>
  <c r="AJ116" i="12"/>
  <c r="BF154" i="14"/>
  <c r="AW85" i="13"/>
  <c r="BQ62" i="15"/>
  <c r="AT89" i="13"/>
  <c r="AS57" i="12"/>
  <c r="BK82" i="12"/>
  <c r="BR94" i="13"/>
  <c r="BI92" i="13"/>
  <c r="BD109" i="15"/>
  <c r="BN132" i="15"/>
  <c r="AC91" i="5"/>
  <c r="BM123" i="5"/>
  <c r="AH128" i="14"/>
  <c r="AP98" i="14"/>
  <c r="AW110" i="15"/>
  <c r="BP130" i="5"/>
  <c r="AN85" i="15"/>
  <c r="AQ143" i="13"/>
  <c r="BT120" i="14"/>
  <c r="AI125" i="5"/>
  <c r="AD80" i="14"/>
  <c r="AR150" i="13"/>
  <c r="AH148" i="10"/>
  <c r="AO145" i="14"/>
  <c r="AU124" i="12"/>
  <c r="BC97" i="15"/>
  <c r="AE111" i="12"/>
  <c r="AG70" i="13"/>
  <c r="AN116" i="14"/>
  <c r="BT76" i="14"/>
  <c r="BA103" i="13"/>
  <c r="AX100" i="5"/>
  <c r="AY126" i="12"/>
  <c r="AV68" i="5"/>
  <c r="BI81" i="12"/>
  <c r="BQ95" i="5"/>
  <c r="BR139" i="14"/>
  <c r="AS113" i="10"/>
  <c r="BO121" i="10"/>
  <c r="BN102" i="12"/>
  <c r="AM128" i="14"/>
  <c r="AM73" i="10"/>
  <c r="AH133" i="12"/>
  <c r="BK130" i="10"/>
  <c r="BJ138" i="14"/>
  <c r="AS132" i="14"/>
  <c r="BI93" i="12"/>
  <c r="BG145" i="5"/>
  <c r="BO85" i="13"/>
  <c r="BM119" i="10"/>
  <c r="BM77" i="14"/>
  <c r="BI66" i="12"/>
  <c r="AJ59" i="14"/>
  <c r="AL90" i="10"/>
  <c r="BD106" i="13"/>
  <c r="AX135" i="14"/>
  <c r="BH141" i="15"/>
  <c r="BE133" i="13"/>
  <c r="AC96" i="10"/>
  <c r="BN98" i="5"/>
  <c r="AE96" i="5"/>
  <c r="AU92" i="15"/>
  <c r="AO110" i="12"/>
  <c r="BE123" i="13"/>
  <c r="BD146" i="12"/>
  <c r="AP55" i="13"/>
  <c r="BH76" i="15"/>
  <c r="BH86" i="14"/>
  <c r="AH107" i="13"/>
  <c r="BP117" i="12"/>
  <c r="AC91" i="15"/>
  <c r="BN127" i="15"/>
  <c r="AH115" i="12"/>
  <c r="BE134" i="12"/>
  <c r="BM86" i="14"/>
  <c r="AR144" i="5"/>
  <c r="AY135" i="5"/>
  <c r="BE123" i="10"/>
  <c r="BP90" i="12"/>
  <c r="BI67" i="5"/>
  <c r="AW89" i="5"/>
  <c r="AX129" i="5"/>
  <c r="BT142" i="15"/>
  <c r="AY97" i="12"/>
  <c r="BD64" i="5"/>
  <c r="BU115" i="10"/>
  <c r="BO87" i="15"/>
  <c r="BS101" i="13"/>
  <c r="AM129" i="5"/>
  <c r="BV149" i="10"/>
  <c r="BI80" i="14"/>
  <c r="AE130" i="12"/>
  <c r="AX109" i="13"/>
  <c r="BU83" i="10"/>
  <c r="AJ83" i="15"/>
  <c r="AH100" i="12"/>
  <c r="AV154" i="12"/>
  <c r="AC134" i="14"/>
  <c r="BH85" i="13"/>
  <c r="BF67" i="13"/>
  <c r="BG148" i="5"/>
  <c r="AV81" i="14"/>
  <c r="AS131" i="10"/>
  <c r="AY100" i="12"/>
  <c r="AF140" i="5"/>
  <c r="BF105" i="15"/>
  <c r="AC124" i="12"/>
  <c r="AZ66" i="13"/>
  <c r="AM92" i="13"/>
  <c r="AP144" i="15"/>
  <c r="BC143" i="14"/>
  <c r="AE152" i="13"/>
  <c r="AH132" i="14"/>
  <c r="AB103" i="13"/>
  <c r="AS66" i="10"/>
  <c r="AJ114" i="15"/>
  <c r="BT128" i="14"/>
  <c r="AK147" i="12"/>
  <c r="BL92" i="15"/>
  <c r="BU92" i="5"/>
  <c r="BK65" i="12"/>
  <c r="AC81" i="15"/>
  <c r="BH120" i="15"/>
  <c r="AL93" i="10"/>
  <c r="BC67" i="14"/>
  <c r="AB102" i="10"/>
  <c r="AT126" i="13"/>
  <c r="BV123" i="15"/>
  <c r="AK107" i="14"/>
  <c r="AB135" i="13"/>
  <c r="BJ79" i="10"/>
  <c r="AZ117" i="12"/>
  <c r="AJ143" i="13"/>
  <c r="AE127" i="15"/>
  <c r="AY89" i="10"/>
  <c r="AM90" i="13"/>
  <c r="BQ129" i="15"/>
  <c r="BU81" i="15"/>
  <c r="BU75" i="15"/>
  <c r="AI99" i="5"/>
  <c r="AO154" i="12"/>
  <c r="AG93" i="12"/>
  <c r="BT121" i="14"/>
  <c r="BB120" i="12"/>
  <c r="AC132" i="10"/>
  <c r="AH77" i="14"/>
  <c r="AE141" i="5"/>
  <c r="AT138" i="13"/>
  <c r="AV69" i="15"/>
  <c r="AL65" i="5"/>
  <c r="AJ111" i="14"/>
  <c r="BO152" i="10"/>
  <c r="BT59" i="5"/>
  <c r="BL110" i="15"/>
  <c r="BV110" i="10"/>
  <c r="BJ132" i="13"/>
  <c r="AR147" i="5"/>
  <c r="AZ153" i="15"/>
  <c r="AY55" i="5"/>
  <c r="AS60" i="15"/>
  <c r="BG68" i="13"/>
  <c r="BF118" i="14"/>
  <c r="AU105" i="14"/>
  <c r="AH70" i="10"/>
  <c r="BB74" i="12"/>
  <c r="AP119" i="12"/>
  <c r="AM60" i="14"/>
  <c r="AC92" i="10"/>
  <c r="BB79" i="13"/>
  <c r="BH75" i="13"/>
  <c r="BF60" i="12"/>
  <c r="BH150" i="10"/>
  <c r="BH78" i="14"/>
  <c r="BE104" i="15"/>
  <c r="BI105" i="10"/>
  <c r="BB107" i="10"/>
  <c r="BT63" i="14"/>
  <c r="AR63" i="10"/>
  <c r="AB61" i="14"/>
  <c r="BS122" i="10"/>
  <c r="BT100" i="10"/>
  <c r="AC102" i="13"/>
  <c r="BJ124" i="5"/>
  <c r="AK129" i="15"/>
  <c r="AR102" i="12"/>
  <c r="BK97" i="15"/>
  <c r="AY153" i="5"/>
  <c r="AT117" i="10"/>
  <c r="AY94" i="12"/>
  <c r="AN98" i="13"/>
  <c r="AY135" i="13"/>
  <c r="AH122" i="5"/>
  <c r="AF118" i="13"/>
  <c r="AC60" i="5"/>
  <c r="BR152" i="14"/>
  <c r="AV125" i="13"/>
  <c r="AG81" i="14"/>
  <c r="AR139" i="14"/>
  <c r="AF130" i="15"/>
  <c r="AV77" i="10"/>
  <c r="BA104" i="13"/>
  <c r="BC129" i="10"/>
  <c r="AW87" i="14"/>
  <c r="BK83" i="5"/>
  <c r="BH64" i="15"/>
  <c r="BF112" i="12"/>
  <c r="AX92" i="14"/>
  <c r="BM91" i="13"/>
  <c r="BQ97" i="5"/>
  <c r="AE92" i="12"/>
  <c r="BG103" i="10"/>
  <c r="AS138" i="5"/>
  <c r="BK80" i="14"/>
  <c r="AU87" i="14"/>
  <c r="BT139" i="12"/>
  <c r="AE124" i="10"/>
  <c r="BQ96" i="5"/>
  <c r="AI138" i="5"/>
  <c r="AB81" i="15"/>
  <c r="AZ120" i="14"/>
  <c r="AP147" i="5"/>
  <c r="BO135" i="10"/>
  <c r="BI63" i="12"/>
  <c r="AN110" i="13"/>
  <c r="BR99" i="5"/>
  <c r="BT57" i="10"/>
  <c r="AN91" i="12"/>
  <c r="BI112" i="14"/>
  <c r="BM137" i="13"/>
  <c r="AO73" i="14"/>
  <c r="AE133" i="10"/>
  <c r="AX114" i="5"/>
  <c r="AY146" i="15"/>
  <c r="BT118" i="10"/>
  <c r="AC107" i="13"/>
  <c r="BJ132" i="5"/>
  <c r="AR79" i="15"/>
  <c r="BL67" i="15"/>
  <c r="BH86" i="5"/>
  <c r="BQ100" i="13"/>
  <c r="BL103" i="15"/>
  <c r="BG96" i="12"/>
  <c r="AV57" i="12"/>
  <c r="AH105" i="13"/>
  <c r="AE93" i="12"/>
  <c r="BC133" i="10"/>
  <c r="AY106" i="5"/>
  <c r="AD99" i="13"/>
  <c r="BN94" i="12"/>
  <c r="BL74" i="13"/>
  <c r="AN153" i="12"/>
  <c r="AV95" i="15"/>
  <c r="AT104" i="5"/>
  <c r="AO91" i="10"/>
  <c r="BQ137" i="10"/>
  <c r="BA91" i="10"/>
  <c r="AU146" i="12"/>
  <c r="AX59" i="13"/>
  <c r="BE105" i="13"/>
  <c r="BM62" i="14"/>
  <c r="BV154" i="12"/>
  <c r="BH63" i="12"/>
  <c r="BO110" i="5"/>
  <c r="AV55" i="13"/>
  <c r="BA64" i="5"/>
  <c r="AG76" i="12"/>
  <c r="AX70" i="5"/>
  <c r="AT133" i="14"/>
  <c r="BV144" i="10"/>
  <c r="BJ118" i="5"/>
  <c r="AM129" i="13"/>
  <c r="BG154" i="13"/>
  <c r="AQ147" i="13"/>
  <c r="AK122" i="12"/>
  <c r="AF68" i="14"/>
  <c r="BM133" i="10"/>
  <c r="BJ79" i="15"/>
  <c r="BI83" i="15"/>
  <c r="AM71" i="12"/>
  <c r="AI113" i="13"/>
  <c r="AU55" i="5"/>
  <c r="AO154" i="15"/>
  <c r="BS84" i="15"/>
  <c r="BH116" i="5"/>
  <c r="BT90" i="15"/>
  <c r="AZ91" i="12"/>
  <c r="BF58" i="13"/>
  <c r="BP139" i="14"/>
  <c r="BC154" i="5"/>
  <c r="AB108" i="12"/>
  <c r="AW56" i="12"/>
  <c r="AV110" i="5"/>
  <c r="BO103" i="14"/>
  <c r="BV73" i="12"/>
  <c r="AW129" i="10"/>
  <c r="AK139" i="10"/>
  <c r="AH110" i="5"/>
  <c r="AS77" i="13"/>
  <c r="AY113" i="5"/>
  <c r="AB104" i="13"/>
  <c r="AL80" i="15"/>
  <c r="AD135" i="5"/>
  <c r="AY59" i="15"/>
  <c r="AY81" i="15"/>
  <c r="AY69" i="15"/>
  <c r="BN78" i="15"/>
  <c r="AB58" i="13"/>
  <c r="AM117" i="12"/>
  <c r="AS85" i="13"/>
  <c r="BU102" i="15"/>
  <c r="AQ146" i="15"/>
  <c r="BC130" i="14"/>
  <c r="BK92" i="10"/>
  <c r="AX62" i="14"/>
  <c r="AH56" i="13"/>
  <c r="BD134" i="14"/>
  <c r="AK94" i="12"/>
  <c r="AH78" i="5"/>
  <c r="BS150" i="14"/>
  <c r="AS134" i="10"/>
  <c r="AY137" i="14"/>
  <c r="AI105" i="15"/>
  <c r="BB85" i="5"/>
  <c r="BG153" i="15"/>
  <c r="BN70" i="14"/>
  <c r="BU56" i="14"/>
  <c r="BO84" i="5"/>
  <c r="BB89" i="15"/>
  <c r="BC129" i="5"/>
  <c r="AP58" i="13"/>
  <c r="BI136" i="14"/>
  <c r="AM142" i="10"/>
  <c r="BA62" i="5"/>
  <c r="AU148" i="10"/>
  <c r="BP150" i="14"/>
  <c r="BL70" i="10"/>
  <c r="AM111" i="10"/>
  <c r="AJ87" i="12"/>
  <c r="AE57" i="13"/>
  <c r="BJ64" i="13"/>
  <c r="BI134" i="5"/>
  <c r="BJ72" i="12"/>
  <c r="BO70" i="15"/>
  <c r="BM116" i="5"/>
  <c r="AF91" i="13"/>
  <c r="BM106" i="12"/>
  <c r="AZ58" i="10"/>
  <c r="AD128" i="12"/>
  <c r="AY125" i="15"/>
  <c r="AC107" i="14"/>
  <c r="AI140" i="14"/>
  <c r="AB107" i="15"/>
  <c r="AC125" i="13"/>
  <c r="AE137" i="5"/>
  <c r="AI61" i="15"/>
  <c r="AM114" i="5"/>
  <c r="AF84" i="15"/>
  <c r="AL83" i="13"/>
  <c r="AE152" i="10"/>
  <c r="BR58" i="10"/>
  <c r="BQ102" i="15"/>
  <c r="BI95" i="14"/>
  <c r="AW137" i="5"/>
  <c r="AQ69" i="15"/>
  <c r="AP90" i="13"/>
  <c r="AM144" i="5"/>
  <c r="BG71" i="13"/>
  <c r="BS132" i="15"/>
  <c r="BB135" i="14"/>
  <c r="AV148" i="13"/>
  <c r="BO65" i="13"/>
  <c r="AS108" i="14"/>
  <c r="BA99" i="10"/>
  <c r="BG89" i="12"/>
  <c r="BC149" i="5"/>
  <c r="BV147" i="15"/>
  <c r="AH55" i="5"/>
  <c r="BS83" i="12"/>
  <c r="BV105" i="15"/>
  <c r="BP67" i="14"/>
  <c r="AH88" i="15"/>
  <c r="AB151" i="15"/>
  <c r="BM147" i="15"/>
  <c r="BF67" i="14"/>
  <c r="BV96" i="15"/>
  <c r="BV92" i="13"/>
  <c r="BU90" i="14"/>
  <c r="AN143" i="15"/>
  <c r="BN68" i="15"/>
  <c r="BR120" i="13"/>
  <c r="AI99" i="14"/>
  <c r="AV64" i="10"/>
  <c r="AS71" i="15"/>
  <c r="BD146" i="10"/>
  <c r="BC100" i="14"/>
  <c r="AT96" i="10"/>
  <c r="BS136" i="15"/>
  <c r="AJ76" i="15"/>
  <c r="AU140" i="10"/>
  <c r="AU57" i="13"/>
  <c r="AG75" i="14"/>
  <c r="AV117" i="10"/>
  <c r="BV58" i="14"/>
  <c r="BP58" i="5"/>
  <c r="AI79" i="15"/>
  <c r="AF87" i="5"/>
  <c r="AK118" i="15"/>
  <c r="AE136" i="13"/>
  <c r="AQ78" i="12"/>
  <c r="BG57" i="5"/>
  <c r="BF55" i="14"/>
  <c r="AC99" i="5"/>
  <c r="BM122" i="12"/>
  <c r="AI94" i="10"/>
  <c r="AY78" i="10"/>
  <c r="BG149" i="13"/>
  <c r="AH79" i="12"/>
  <c r="BA77" i="13"/>
  <c r="BI92" i="12"/>
  <c r="BF85" i="14"/>
  <c r="BV56" i="15"/>
  <c r="AD131" i="15"/>
  <c r="AD102" i="15"/>
  <c r="AF134" i="5"/>
  <c r="AR55" i="15"/>
  <c r="AL70" i="12"/>
  <c r="AY92" i="13"/>
  <c r="AZ84" i="12"/>
  <c r="BF128" i="14"/>
  <c r="AV64" i="12"/>
  <c r="BC81" i="5"/>
  <c r="BR78" i="14"/>
  <c r="BT114" i="5"/>
  <c r="AQ116" i="10"/>
  <c r="BE122" i="5"/>
  <c r="BV143" i="15"/>
  <c r="BO138" i="5"/>
  <c r="BQ74" i="13"/>
  <c r="AW63" i="15"/>
  <c r="AN98" i="15"/>
  <c r="BU142" i="10"/>
  <c r="BR69" i="5"/>
  <c r="AG146" i="13"/>
  <c r="BE78" i="14"/>
  <c r="BU144" i="10"/>
  <c r="BN107" i="13"/>
  <c r="BK65" i="14"/>
  <c r="BV154" i="5"/>
  <c r="AR109" i="14"/>
  <c r="AR120" i="14"/>
  <c r="AQ128" i="14"/>
  <c r="BU92" i="10"/>
  <c r="AC133" i="13"/>
  <c r="AM107" i="13"/>
  <c r="AH62" i="10"/>
  <c r="BV71" i="12"/>
  <c r="BH110" i="12"/>
  <c r="AR125" i="13"/>
  <c r="AF63" i="5"/>
  <c r="BK121" i="10"/>
  <c r="AL122" i="15"/>
  <c r="AP136" i="15"/>
  <c r="BJ93" i="5"/>
  <c r="BV132" i="13"/>
  <c r="AZ65" i="15"/>
  <c r="BH71" i="14"/>
  <c r="AR59" i="14"/>
  <c r="BR122" i="10"/>
  <c r="AJ121" i="15"/>
  <c r="BM104" i="15"/>
  <c r="BB138" i="13"/>
  <c r="BN119" i="5"/>
  <c r="AU64" i="13"/>
  <c r="AI110" i="12"/>
  <c r="BC122" i="5"/>
  <c r="BQ95" i="13"/>
  <c r="BL147" i="12"/>
  <c r="AH120" i="12"/>
  <c r="AP121" i="5"/>
  <c r="BP59" i="10"/>
  <c r="AV98" i="12"/>
  <c r="AN73" i="5"/>
  <c r="BJ121" i="13"/>
  <c r="AG73" i="10"/>
  <c r="BP78" i="5"/>
  <c r="AR78" i="13"/>
  <c r="BL131" i="5"/>
  <c r="BF97" i="14"/>
  <c r="BH59" i="15"/>
  <c r="AN62" i="13"/>
  <c r="BP91" i="12"/>
  <c r="BB120" i="13"/>
  <c r="BN88" i="15"/>
  <c r="AH97" i="14"/>
  <c r="AR138" i="10"/>
  <c r="AP123" i="13"/>
  <c r="AJ130" i="15"/>
  <c r="AD150" i="5"/>
  <c r="AE108" i="15"/>
  <c r="AI82" i="15"/>
  <c r="BC101" i="14"/>
  <c r="BI133" i="12"/>
  <c r="BB139" i="13"/>
  <c r="AL128" i="14"/>
  <c r="BM151" i="15"/>
  <c r="BP145" i="12"/>
  <c r="AR87" i="15"/>
  <c r="AT78" i="14"/>
  <c r="BE134" i="10"/>
  <c r="AS122" i="12"/>
  <c r="AE61" i="5"/>
  <c r="AJ93" i="15"/>
  <c r="BG72" i="10"/>
  <c r="BV81" i="13"/>
  <c r="AN64" i="13"/>
  <c r="BD107" i="14"/>
  <c r="AM144" i="14"/>
  <c r="AE79" i="14"/>
  <c r="AR81" i="13"/>
  <c r="BK101" i="10"/>
  <c r="AO135" i="12"/>
  <c r="BL72" i="10"/>
  <c r="BH150" i="12"/>
  <c r="AR126" i="5"/>
  <c r="AL77" i="13"/>
  <c r="BG94" i="13"/>
  <c r="AB71" i="14"/>
  <c r="BB131" i="10"/>
  <c r="BG104" i="14"/>
  <c r="BT89" i="10"/>
  <c r="AK110" i="12"/>
  <c r="AE59" i="10"/>
  <c r="AX139" i="15"/>
  <c r="BL70" i="14"/>
  <c r="AB58" i="12"/>
  <c r="AF56" i="14"/>
  <c r="BJ90" i="14"/>
  <c r="AL123" i="15"/>
  <c r="BF108" i="15"/>
  <c r="BI78" i="10"/>
  <c r="BV132" i="15"/>
  <c r="BB123" i="10"/>
  <c r="BD58" i="15"/>
  <c r="AR61" i="10"/>
  <c r="AB82" i="15"/>
  <c r="AF64" i="13"/>
  <c r="BU140" i="12"/>
  <c r="AM87" i="12"/>
  <c r="BO89" i="14"/>
  <c r="AB144" i="13"/>
  <c r="AR85" i="12"/>
  <c r="AM138" i="10"/>
  <c r="AB77" i="13"/>
  <c r="BJ67" i="10"/>
  <c r="BA95" i="12"/>
  <c r="AO90" i="12"/>
  <c r="AD154" i="14"/>
  <c r="AE106" i="14"/>
  <c r="BM84" i="15"/>
  <c r="AB130" i="12"/>
  <c r="AB57" i="13"/>
  <c r="AT82" i="10"/>
  <c r="AZ117" i="15"/>
  <c r="AP58" i="15"/>
  <c r="BL124" i="15"/>
  <c r="BS83" i="14"/>
  <c r="AY149" i="5"/>
  <c r="BT123" i="15"/>
  <c r="AU131" i="14"/>
  <c r="BE73" i="13"/>
  <c r="BL58" i="13"/>
  <c r="BG81" i="12"/>
  <c r="BM111" i="12"/>
  <c r="AQ77" i="14"/>
  <c r="AH93" i="10"/>
  <c r="AR68" i="13"/>
  <c r="AP148" i="15"/>
  <c r="AN151" i="14"/>
  <c r="BS118" i="13"/>
  <c r="AB150" i="13"/>
  <c r="AF99" i="13"/>
  <c r="AG124" i="12"/>
  <c r="AD138" i="10"/>
  <c r="AH102" i="15"/>
  <c r="BS85" i="13"/>
  <c r="BE144" i="15"/>
  <c r="AK78" i="15"/>
  <c r="AR63" i="5"/>
  <c r="BO123" i="10"/>
  <c r="AL102" i="15"/>
  <c r="BG147" i="5"/>
  <c r="BL114" i="13"/>
  <c r="BM142" i="13"/>
  <c r="AY67" i="12"/>
  <c r="BP57" i="5"/>
  <c r="AF86" i="10"/>
  <c r="AQ138" i="15"/>
  <c r="AP131" i="10"/>
  <c r="AH150" i="12"/>
  <c r="AS130" i="12"/>
  <c r="AQ55" i="10"/>
  <c r="BS97" i="14"/>
  <c r="BH105" i="10"/>
  <c r="BF137" i="5"/>
  <c r="BH105" i="5"/>
  <c r="BF86" i="5"/>
  <c r="AG101" i="5"/>
  <c r="BB121" i="5"/>
  <c r="BD147" i="13"/>
  <c r="AF79" i="14"/>
  <c r="BK140" i="10"/>
  <c r="BN119" i="14"/>
  <c r="BU58" i="12"/>
  <c r="BH81" i="12"/>
  <c r="BI86" i="15"/>
  <c r="BD116" i="10"/>
  <c r="BN93" i="10"/>
  <c r="BL136" i="5"/>
  <c r="AV64" i="5"/>
  <c r="AZ73" i="5"/>
  <c r="AG82" i="15"/>
  <c r="AD58" i="5"/>
  <c r="AM122" i="12"/>
  <c r="AP91" i="12"/>
  <c r="BP70" i="13"/>
  <c r="BU66" i="14"/>
  <c r="BA81" i="14"/>
  <c r="BH141" i="5"/>
  <c r="AB106" i="15"/>
  <c r="AS67" i="13"/>
  <c r="AZ101" i="13"/>
  <c r="AL56" i="5"/>
  <c r="AW85" i="15"/>
  <c r="AF139" i="10"/>
  <c r="AM144" i="15"/>
  <c r="AG140" i="5"/>
  <c r="BN120" i="10"/>
  <c r="AH132" i="10"/>
  <c r="AW121" i="12"/>
  <c r="AX139" i="13"/>
  <c r="AK112" i="15"/>
  <c r="BO125" i="15"/>
  <c r="AH98" i="14"/>
  <c r="AL101" i="14"/>
  <c r="BJ101" i="14"/>
  <c r="AN68" i="5"/>
  <c r="AX75" i="10"/>
  <c r="AT103" i="5"/>
  <c r="BG56" i="10"/>
  <c r="AZ74" i="10"/>
  <c r="AL108" i="15"/>
  <c r="BQ124" i="5"/>
  <c r="AX122" i="15"/>
  <c r="BN138" i="12"/>
  <c r="BV93" i="14"/>
  <c r="BR57" i="12"/>
  <c r="AQ97" i="15"/>
  <c r="AF152" i="14"/>
  <c r="BR124" i="12"/>
  <c r="AC122" i="14"/>
  <c r="BT133" i="13"/>
  <c r="BA153" i="13"/>
  <c r="AT105" i="14"/>
  <c r="AM63" i="15"/>
  <c r="AQ106" i="5"/>
  <c r="AI117" i="5"/>
  <c r="BA136" i="14"/>
  <c r="BA68" i="5"/>
  <c r="BP152" i="15"/>
  <c r="AH151" i="13"/>
  <c r="AN137" i="12"/>
  <c r="BG95" i="13"/>
  <c r="BE130" i="10"/>
  <c r="AI74" i="10"/>
  <c r="BC132" i="5"/>
  <c r="AS139" i="13"/>
  <c r="BG112" i="12"/>
  <c r="AQ154" i="10"/>
  <c r="AF72" i="14"/>
  <c r="BS66" i="14"/>
  <c r="BU118" i="5"/>
  <c r="BR128" i="15"/>
  <c r="BH73" i="13"/>
  <c r="BL78" i="14"/>
  <c r="AV124" i="13"/>
  <c r="AX63" i="14"/>
  <c r="BI62" i="14"/>
  <c r="AF105" i="10"/>
  <c r="AW141" i="13"/>
  <c r="AS117" i="13"/>
  <c r="AP110" i="10"/>
  <c r="AP66" i="13"/>
  <c r="AX109" i="10"/>
  <c r="AV67" i="14"/>
  <c r="AH139" i="5"/>
  <c r="BF134" i="12"/>
  <c r="BO101" i="12"/>
  <c r="AL74" i="13"/>
  <c r="AX129" i="14"/>
  <c r="AM64" i="12"/>
  <c r="AP72" i="14"/>
  <c r="AD103" i="13"/>
  <c r="BB153" i="15"/>
  <c r="AM136" i="14"/>
  <c r="AU96" i="5"/>
  <c r="AD65" i="5"/>
  <c r="AM88" i="12"/>
  <c r="AL56" i="13"/>
  <c r="BG73" i="5"/>
  <c r="BQ143" i="10"/>
  <c r="BU140" i="14"/>
  <c r="AR99" i="5"/>
  <c r="AC92" i="13"/>
  <c r="AW68" i="5"/>
  <c r="AR76" i="5"/>
  <c r="BI93" i="15"/>
  <c r="AW107" i="10"/>
  <c r="AR137" i="15"/>
  <c r="BF130" i="10"/>
  <c r="BS79" i="5"/>
  <c r="AQ138" i="12"/>
  <c r="AQ122" i="15"/>
  <c r="BD147" i="10"/>
  <c r="AH119" i="13"/>
  <c r="BV57" i="5"/>
  <c r="AT108" i="10"/>
  <c r="BQ57" i="12"/>
  <c r="AT81" i="12"/>
  <c r="BE68" i="15"/>
  <c r="AE88" i="10"/>
  <c r="AQ145" i="10"/>
  <c r="AH128" i="15"/>
  <c r="BD71" i="5"/>
  <c r="BN87" i="13"/>
  <c r="BB133" i="14"/>
  <c r="AJ135" i="10"/>
  <c r="BR102" i="13"/>
  <c r="BM58" i="14"/>
  <c r="AN113" i="15"/>
  <c r="AR128" i="12"/>
  <c r="AQ134" i="14"/>
  <c r="AK105" i="10"/>
  <c r="AD125" i="5"/>
  <c r="AM95" i="15"/>
  <c r="AR104" i="14"/>
  <c r="AY115" i="10"/>
  <c r="AT61" i="10"/>
  <c r="AX118" i="12"/>
  <c r="BB126" i="13"/>
  <c r="BI73" i="10"/>
  <c r="BB148" i="10"/>
  <c r="BS86" i="12"/>
  <c r="BT130" i="10"/>
  <c r="BA112" i="13"/>
  <c r="BB133" i="5"/>
  <c r="AY142" i="13"/>
  <c r="BN78" i="14"/>
  <c r="AZ105" i="5"/>
  <c r="BV133" i="13"/>
  <c r="AK154" i="13"/>
  <c r="BS133" i="15"/>
  <c r="BT65" i="14"/>
  <c r="BP117" i="13"/>
  <c r="BT118" i="12"/>
  <c r="BC133" i="5"/>
  <c r="AT66" i="12"/>
  <c r="BS117" i="12"/>
  <c r="BV58" i="10"/>
  <c r="BT126" i="15"/>
  <c r="AQ113" i="15"/>
  <c r="AM124" i="15"/>
  <c r="AX64" i="13"/>
  <c r="AY152" i="14"/>
  <c r="AN65" i="10"/>
  <c r="BU81" i="14"/>
  <c r="AE104" i="13"/>
  <c r="AJ110" i="14"/>
  <c r="BL77" i="5"/>
  <c r="BO77" i="10"/>
  <c r="AT76" i="10"/>
  <c r="AV74" i="5"/>
  <c r="BF93" i="12"/>
  <c r="AX138" i="14"/>
  <c r="BD100" i="5"/>
  <c r="AL60" i="13"/>
  <c r="AF87" i="15"/>
  <c r="AU77" i="14"/>
  <c r="AF132" i="13"/>
  <c r="AV151" i="12"/>
  <c r="AT66" i="14"/>
  <c r="BI116" i="14"/>
  <c r="AS127" i="10"/>
  <c r="AV142" i="5"/>
  <c r="BJ70" i="10"/>
  <c r="BE127" i="12"/>
  <c r="AE76" i="5"/>
  <c r="AL60" i="5"/>
  <c r="AF153" i="13"/>
  <c r="BV137" i="13"/>
  <c r="AU60" i="10"/>
  <c r="AY97" i="13"/>
  <c r="AR60" i="14"/>
  <c r="BH146" i="13"/>
  <c r="BF106" i="10"/>
  <c r="AW121" i="13"/>
  <c r="BA147" i="12"/>
  <c r="BB86" i="13"/>
  <c r="BL92" i="14"/>
  <c r="BG140" i="13"/>
  <c r="BL102" i="15"/>
  <c r="BO110" i="10"/>
  <c r="AN127" i="13"/>
  <c r="AW115" i="5"/>
  <c r="BV151" i="15"/>
  <c r="AB141" i="13"/>
  <c r="AC55" i="5"/>
  <c r="BP126" i="15"/>
  <c r="BG93" i="5"/>
  <c r="AG138" i="5"/>
  <c r="AD70" i="14"/>
  <c r="BQ90" i="14"/>
  <c r="BP122" i="12"/>
  <c r="BQ56" i="10"/>
  <c r="BG107" i="12"/>
  <c r="AW66" i="14"/>
  <c r="AW104" i="10"/>
  <c r="AE119" i="15"/>
  <c r="BF70" i="15"/>
  <c r="AW146" i="10"/>
  <c r="AS95" i="13"/>
  <c r="AB104" i="12"/>
  <c r="BA124" i="13"/>
  <c r="BS143" i="10"/>
  <c r="AZ137" i="10"/>
  <c r="AC76" i="15"/>
  <c r="BI55" i="13"/>
  <c r="AX154" i="5"/>
  <c r="BR133" i="14"/>
  <c r="BT62" i="15"/>
  <c r="AN108" i="13"/>
  <c r="BL89" i="15"/>
  <c r="AM154" i="5"/>
  <c r="AU97" i="10"/>
  <c r="BP133" i="5"/>
  <c r="AK119" i="10"/>
  <c r="BF88" i="14"/>
  <c r="AL95" i="5"/>
  <c r="AY80" i="15"/>
  <c r="AD64" i="13"/>
  <c r="BT75" i="14"/>
  <c r="AB75" i="14"/>
  <c r="AZ87" i="14"/>
  <c r="BR77" i="10"/>
  <c r="AT67" i="10"/>
  <c r="AN117" i="12"/>
  <c r="AE151" i="5"/>
  <c r="BT97" i="14"/>
  <c r="BK73" i="14"/>
  <c r="AE149" i="12"/>
  <c r="AN73" i="12"/>
  <c r="AQ111" i="10"/>
  <c r="BO96" i="15"/>
  <c r="AE134" i="12"/>
  <c r="AQ104" i="14"/>
  <c r="BG75" i="15"/>
  <c r="BP61" i="15"/>
  <c r="AQ97" i="12"/>
  <c r="BC58" i="15"/>
  <c r="BT74" i="13"/>
  <c r="AD71" i="12"/>
  <c r="AI114" i="15"/>
  <c r="BQ130" i="15"/>
  <c r="AZ102" i="12"/>
  <c r="AJ142" i="13"/>
  <c r="BR129" i="14"/>
  <c r="AH56" i="14"/>
  <c r="BO152" i="12"/>
  <c r="BB142" i="5"/>
  <c r="BG150" i="10"/>
  <c r="AU115" i="13"/>
  <c r="BV149" i="14"/>
  <c r="BB140" i="10"/>
  <c r="AT121" i="5"/>
  <c r="AF123" i="13"/>
  <c r="AT119" i="15"/>
  <c r="BS65" i="12"/>
  <c r="BR105" i="5"/>
  <c r="BU60" i="15"/>
  <c r="BI145" i="12"/>
  <c r="AS95" i="10"/>
  <c r="AR144" i="10"/>
  <c r="BF97" i="13"/>
  <c r="BE91" i="15"/>
  <c r="BR66" i="14"/>
  <c r="AS151" i="13"/>
  <c r="AP152" i="5"/>
  <c r="AB59" i="14"/>
  <c r="AY84" i="10"/>
  <c r="BR143" i="14"/>
  <c r="BB148" i="14"/>
  <c r="AR58" i="12"/>
  <c r="AE104" i="12"/>
  <c r="BN115" i="10"/>
  <c r="BO120" i="13"/>
  <c r="AC101" i="12"/>
  <c r="BC149" i="12"/>
  <c r="AS61" i="15"/>
  <c r="BS120" i="14"/>
  <c r="BE95" i="5"/>
  <c r="BE125" i="14"/>
  <c r="BM136" i="10"/>
  <c r="AR98" i="5"/>
  <c r="BB55" i="13"/>
  <c r="AZ69" i="5"/>
  <c r="BF140" i="14"/>
  <c r="AQ60" i="14"/>
  <c r="AI121" i="10"/>
  <c r="BL92" i="10"/>
  <c r="BH94" i="5"/>
  <c r="AN73" i="15"/>
  <c r="AO55" i="5"/>
  <c r="AK86" i="15"/>
  <c r="AC104" i="15"/>
  <c r="BI119" i="14"/>
  <c r="BQ98" i="12"/>
  <c r="AU68" i="14"/>
  <c r="AC98" i="14"/>
  <c r="BF68" i="10"/>
  <c r="AO102" i="15"/>
  <c r="AF70" i="12"/>
  <c r="BC120" i="15"/>
  <c r="AT150" i="15"/>
  <c r="BB82" i="13"/>
  <c r="AR115" i="14"/>
  <c r="AY104" i="15"/>
  <c r="AZ86" i="14"/>
  <c r="BN147" i="10"/>
  <c r="AS123" i="15"/>
  <c r="BH83" i="5"/>
  <c r="AV148" i="5"/>
  <c r="BV66" i="5"/>
  <c r="AZ85" i="13"/>
  <c r="AD95" i="5"/>
  <c r="AL138" i="13"/>
  <c r="AV128" i="15"/>
  <c r="AO134" i="15"/>
  <c r="BD74" i="12"/>
  <c r="BM135" i="12"/>
  <c r="AJ62" i="15"/>
  <c r="AU101" i="12"/>
  <c r="BH142" i="12"/>
  <c r="BA68" i="14"/>
  <c r="BK99" i="10"/>
  <c r="BI58" i="5"/>
  <c r="AX154" i="15"/>
  <c r="AP83" i="15"/>
  <c r="AG55" i="14"/>
  <c r="BT128" i="12"/>
  <c r="BJ81" i="13"/>
  <c r="BM81" i="5"/>
  <c r="BO87" i="5"/>
  <c r="BP128" i="15"/>
  <c r="AM119" i="12"/>
  <c r="BD113" i="5"/>
  <c r="AP138" i="5"/>
  <c r="BC60" i="15"/>
  <c r="BU121" i="14"/>
  <c r="AK109" i="10"/>
  <c r="AJ98" i="14"/>
  <c r="BB116" i="15"/>
  <c r="AG100" i="10"/>
  <c r="BE125" i="15"/>
  <c r="BE118" i="5"/>
  <c r="BF85" i="5"/>
  <c r="AG78" i="10"/>
  <c r="BU148" i="5"/>
  <c r="BP112" i="5"/>
  <c r="BM82" i="13"/>
  <c r="BM110" i="5"/>
  <c r="BF95" i="5"/>
  <c r="AX130" i="10"/>
  <c r="AV140" i="10"/>
  <c r="BP115" i="13"/>
  <c r="AR145" i="12"/>
  <c r="AP71" i="10"/>
  <c r="BC124" i="12"/>
  <c r="AH122" i="15"/>
  <c r="AK55" i="12"/>
  <c r="AH125" i="5"/>
  <c r="AW93" i="14"/>
  <c r="AI91" i="5"/>
  <c r="BB120" i="10"/>
  <c r="AT134" i="14"/>
  <c r="AR128" i="15"/>
  <c r="BJ131" i="15"/>
  <c r="AS105" i="14"/>
  <c r="AQ67" i="10"/>
  <c r="AF122" i="13"/>
  <c r="BC57" i="5"/>
  <c r="AG77" i="13"/>
  <c r="BB110" i="12"/>
  <c r="AZ60" i="14"/>
  <c r="BO147" i="10"/>
  <c r="AU120" i="15"/>
  <c r="AD61" i="15"/>
  <c r="BU73" i="12"/>
  <c r="AF135" i="15"/>
  <c r="AD135" i="15"/>
  <c r="AM92" i="10"/>
  <c r="BO135" i="14"/>
  <c r="BU86" i="10"/>
  <c r="BQ87" i="5"/>
  <c r="BD116" i="13"/>
  <c r="BF123" i="5"/>
  <c r="BK112" i="5"/>
  <c r="BJ75" i="10"/>
  <c r="AV73" i="5"/>
  <c r="AT72" i="14"/>
  <c r="BC127" i="15"/>
  <c r="BK74" i="15"/>
  <c r="AM62" i="10"/>
  <c r="AI129" i="12"/>
  <c r="AT106" i="12"/>
  <c r="AU91" i="12"/>
  <c r="BF105" i="14"/>
  <c r="BR151" i="13"/>
  <c r="BN70" i="15"/>
  <c r="AG113" i="5"/>
  <c r="BD55" i="14"/>
  <c r="BT142" i="5"/>
  <c r="AK121" i="15"/>
  <c r="BV122" i="13"/>
  <c r="BA109" i="12"/>
  <c r="AQ90" i="5"/>
  <c r="AP79" i="5"/>
  <c r="AX107" i="12"/>
  <c r="BO91" i="10"/>
  <c r="BJ137" i="15"/>
  <c r="AO72" i="14"/>
  <c r="AX120" i="5"/>
  <c r="BL109" i="13"/>
  <c r="BM145" i="12"/>
  <c r="AW154" i="13"/>
  <c r="AQ78" i="14"/>
  <c r="AU145" i="5"/>
  <c r="AN137" i="10"/>
  <c r="AC68" i="5"/>
  <c r="BM113" i="10"/>
  <c r="AS140" i="15"/>
  <c r="AF152" i="12"/>
  <c r="AO116" i="15"/>
  <c r="BF66" i="12"/>
  <c r="BS133" i="5"/>
  <c r="BC145" i="5"/>
  <c r="AJ61" i="10"/>
  <c r="BD139" i="15"/>
  <c r="AO87" i="10"/>
  <c r="AP126" i="12"/>
  <c r="AH61" i="10"/>
  <c r="BR82" i="10"/>
  <c r="BE60" i="13"/>
  <c r="AT66" i="5"/>
  <c r="AO83" i="12"/>
  <c r="BQ145" i="12"/>
  <c r="BH111" i="14"/>
  <c r="BM62" i="10"/>
  <c r="AJ107" i="15"/>
  <c r="BG55" i="10"/>
  <c r="BQ84" i="13"/>
  <c r="AE79" i="15"/>
  <c r="BA77" i="5"/>
  <c r="AW144" i="15"/>
  <c r="AH131" i="5"/>
  <c r="AN70" i="15"/>
  <c r="AN74" i="14"/>
  <c r="BE56" i="5"/>
  <c r="BS111" i="10"/>
  <c r="BL57" i="14"/>
  <c r="AI131" i="12"/>
  <c r="AJ65" i="10"/>
  <c r="BQ80" i="10"/>
  <c r="BJ56" i="13"/>
  <c r="BF107" i="12"/>
  <c r="AQ55" i="15"/>
  <c r="BL118" i="5"/>
  <c r="BO97" i="13"/>
  <c r="AR112" i="14"/>
  <c r="BR79" i="5"/>
  <c r="BO96" i="12"/>
  <c r="BG123" i="5"/>
  <c r="AB58" i="14"/>
  <c r="BS102" i="14"/>
  <c r="AB70" i="12"/>
  <c r="AZ105" i="13"/>
  <c r="BB118" i="10"/>
  <c r="AW76" i="13"/>
  <c r="AW123" i="10"/>
  <c r="AE96" i="14"/>
  <c r="BA125" i="14"/>
  <c r="AB148" i="14"/>
  <c r="BN77" i="15"/>
  <c r="BF56" i="10"/>
  <c r="AY113" i="12"/>
  <c r="BG144" i="14"/>
  <c r="BF82" i="12"/>
  <c r="BV123" i="5"/>
  <c r="AM126" i="14"/>
  <c r="AI73" i="13"/>
  <c r="AK136" i="10"/>
  <c r="BR91" i="10"/>
  <c r="AR144" i="15"/>
  <c r="BK79" i="5"/>
  <c r="BS124" i="13"/>
  <c r="BI64" i="12"/>
  <c r="AB149" i="5"/>
  <c r="BU125" i="13"/>
  <c r="BM127" i="15"/>
  <c r="BF65" i="14"/>
  <c r="AO83" i="13"/>
  <c r="BD117" i="13"/>
  <c r="AG56" i="5"/>
  <c r="BR109" i="14"/>
  <c r="AS56" i="12"/>
  <c r="AI71" i="12"/>
  <c r="BO119" i="12"/>
  <c r="AI143" i="14"/>
  <c r="AZ76" i="15"/>
  <c r="AJ131" i="14"/>
  <c r="AO126" i="10"/>
  <c r="BK154" i="13"/>
  <c r="AJ123" i="5"/>
  <c r="BD68" i="15"/>
  <c r="AT146" i="15"/>
  <c r="AL82" i="15"/>
  <c r="BP102" i="13"/>
  <c r="BO140" i="13"/>
  <c r="AB149" i="15"/>
  <c r="AQ134" i="12"/>
  <c r="BC146" i="14"/>
  <c r="AY123" i="15"/>
  <c r="AU75" i="13"/>
  <c r="AB91" i="13"/>
  <c r="AE77" i="12"/>
  <c r="AN99" i="12"/>
  <c r="BB81" i="10"/>
  <c r="AL104" i="14"/>
  <c r="AX56" i="5"/>
  <c r="BK70" i="12"/>
  <c r="BT86" i="5"/>
  <c r="BV122" i="5"/>
  <c r="AT59" i="10"/>
  <c r="BK129" i="5"/>
  <c r="AJ132" i="13"/>
  <c r="BJ78" i="14"/>
  <c r="AU102" i="10"/>
  <c r="AS151" i="14"/>
  <c r="BH68" i="10"/>
  <c r="AD88" i="10"/>
  <c r="BG112" i="14"/>
  <c r="BI126" i="5"/>
  <c r="BL147" i="10"/>
  <c r="BI113" i="15"/>
  <c r="AZ147" i="15"/>
  <c r="AJ118" i="10"/>
  <c r="AX56" i="14"/>
  <c r="BF75" i="10"/>
  <c r="AH130" i="10"/>
  <c r="BR123" i="15"/>
  <c r="AC71" i="5"/>
  <c r="AY79" i="5"/>
  <c r="BA132" i="15"/>
  <c r="AS80" i="15"/>
  <c r="AJ114" i="10"/>
  <c r="BG59" i="14"/>
  <c r="AZ109" i="15"/>
  <c r="AZ115" i="5"/>
  <c r="BA130" i="15"/>
  <c r="AL78" i="12"/>
  <c r="BO96" i="10"/>
  <c r="BD68" i="12"/>
  <c r="AP61" i="14"/>
  <c r="AI78" i="5"/>
  <c r="BA61" i="10"/>
  <c r="AR137" i="12"/>
  <c r="BR104" i="5"/>
  <c r="AN62" i="14"/>
  <c r="BQ95" i="14"/>
  <c r="AO123" i="12"/>
  <c r="AB61" i="13"/>
  <c r="AV96" i="10"/>
  <c r="BE143" i="10"/>
  <c r="AY71" i="14"/>
  <c r="AW80" i="10"/>
  <c r="AU87" i="5"/>
  <c r="AB70" i="14"/>
  <c r="AP55" i="10"/>
  <c r="BR132" i="15"/>
  <c r="BC67" i="12"/>
  <c r="AT131" i="10"/>
  <c r="AQ138" i="5"/>
  <c r="BJ59" i="5"/>
  <c r="BF83" i="5"/>
  <c r="AL72" i="13"/>
  <c r="AP150" i="14"/>
  <c r="AT140" i="5"/>
  <c r="AI150" i="10"/>
  <c r="BN97" i="5"/>
  <c r="AY73" i="5"/>
  <c r="AT79" i="12"/>
  <c r="BM55" i="14"/>
  <c r="AB105" i="10"/>
  <c r="AY89" i="12"/>
  <c r="BE55" i="13"/>
  <c r="AS97" i="14"/>
  <c r="AR149" i="15"/>
  <c r="AS84" i="12"/>
  <c r="AQ111" i="13"/>
  <c r="BS73" i="5"/>
  <c r="AU57" i="5"/>
  <c r="AN62" i="15"/>
  <c r="AI73" i="15"/>
  <c r="AX102" i="13"/>
  <c r="BH143" i="14"/>
  <c r="AU126" i="15"/>
  <c r="AH143" i="10"/>
  <c r="BM78" i="10"/>
  <c r="AZ140" i="5"/>
  <c r="BC58" i="13"/>
  <c r="BA105" i="14"/>
  <c r="BN94" i="15"/>
  <c r="AR136" i="14"/>
  <c r="AL81" i="15"/>
  <c r="BM109" i="5"/>
  <c r="AF73" i="12"/>
  <c r="AP60" i="13"/>
  <c r="BE138" i="10"/>
  <c r="AH92" i="12"/>
  <c r="AJ81" i="5"/>
  <c r="BL92" i="12"/>
  <c r="AT83" i="5"/>
  <c r="AE100" i="13"/>
  <c r="AT107" i="13"/>
  <c r="AL95" i="15"/>
  <c r="AB89" i="12"/>
  <c r="AD151" i="13"/>
  <c r="AS92" i="14"/>
  <c r="BO64" i="13"/>
  <c r="BU67" i="5"/>
  <c r="BS69" i="5"/>
  <c r="BF109" i="14"/>
  <c r="BE136" i="14"/>
  <c r="AX148" i="14"/>
  <c r="BR132" i="5"/>
  <c r="AI150" i="13"/>
  <c r="BU119" i="15"/>
  <c r="BS105" i="14"/>
  <c r="BB64" i="10"/>
  <c r="BI100" i="13"/>
  <c r="BN125" i="5"/>
  <c r="AB120" i="15"/>
  <c r="BD66" i="14"/>
  <c r="AW144" i="12"/>
  <c r="AY122" i="15"/>
  <c r="AC114" i="15"/>
  <c r="AS68" i="12"/>
  <c r="AT81" i="5"/>
  <c r="BM130" i="5"/>
  <c r="AJ97" i="15"/>
  <c r="BQ103" i="15"/>
  <c r="AL141" i="13"/>
  <c r="AQ137" i="13"/>
  <c r="AV86" i="15"/>
  <c r="AG153" i="5"/>
  <c r="BU91" i="13"/>
  <c r="AP85" i="5"/>
  <c r="BJ76" i="10"/>
  <c r="BG63" i="5"/>
  <c r="BN123" i="5"/>
  <c r="AJ81" i="14"/>
  <c r="AC87" i="14"/>
  <c r="AZ72" i="15"/>
  <c r="BE113" i="12"/>
  <c r="AM109" i="10"/>
  <c r="AZ118" i="10"/>
  <c r="BK104" i="14"/>
  <c r="AX145" i="12"/>
  <c r="AF87" i="10"/>
  <c r="BV136" i="13"/>
  <c r="BN79" i="14"/>
  <c r="BN75" i="13"/>
  <c r="BM135" i="10"/>
  <c r="BG72" i="5"/>
  <c r="AH95" i="13"/>
  <c r="BB143" i="10"/>
  <c r="AE58" i="13"/>
  <c r="BE129" i="5"/>
  <c r="AO148" i="12"/>
  <c r="AR56" i="15"/>
  <c r="AI65" i="12"/>
  <c r="AQ100" i="12"/>
  <c r="AE117" i="15"/>
  <c r="BO59" i="5"/>
  <c r="BV107" i="12"/>
  <c r="AI89" i="15"/>
  <c r="BG149" i="5"/>
  <c r="BO107" i="14"/>
  <c r="BN137" i="13"/>
  <c r="AR149" i="12"/>
  <c r="BM110" i="13"/>
  <c r="AN109" i="5"/>
  <c r="BT67" i="14"/>
  <c r="AP66" i="14"/>
  <c r="BQ95" i="10"/>
  <c r="AM108" i="15"/>
  <c r="BS55" i="12"/>
  <c r="AG61" i="13"/>
  <c r="BQ127" i="13"/>
  <c r="AY151" i="12"/>
  <c r="BN67" i="14"/>
  <c r="BH138" i="14"/>
  <c r="BF72" i="14"/>
  <c r="AX147" i="14"/>
  <c r="BB154" i="12"/>
  <c r="AG114" i="12"/>
  <c r="BD55" i="13"/>
  <c r="BV76" i="5"/>
  <c r="BP93" i="10"/>
  <c r="AQ103" i="5"/>
  <c r="AP85" i="15"/>
  <c r="BK128" i="13"/>
  <c r="AC67" i="5"/>
  <c r="BJ133" i="10"/>
  <c r="AP104" i="10"/>
  <c r="BS106" i="15"/>
  <c r="AJ124" i="14"/>
  <c r="BV144" i="5"/>
  <c r="BP74" i="13"/>
  <c r="BS136" i="13"/>
  <c r="BH93" i="15"/>
  <c r="BB65" i="10"/>
  <c r="AO149" i="15"/>
  <c r="BC87" i="12"/>
  <c r="AM139" i="15"/>
  <c r="BC119" i="5"/>
  <c r="AF118" i="5"/>
  <c r="AT138" i="14"/>
  <c r="BQ92" i="15"/>
  <c r="AK147" i="13"/>
  <c r="BO114" i="13"/>
  <c r="AO65" i="15"/>
  <c r="BR107" i="14"/>
  <c r="AJ55" i="13"/>
  <c r="AY116" i="10"/>
  <c r="AY119" i="13"/>
  <c r="BV116" i="12"/>
  <c r="BN103" i="10"/>
  <c r="AF122" i="10"/>
  <c r="AL75" i="15"/>
  <c r="AV56" i="14"/>
  <c r="BQ149" i="15"/>
  <c r="AQ109" i="14"/>
  <c r="AQ133" i="15"/>
  <c r="AO63" i="12"/>
  <c r="AW107" i="5"/>
  <c r="AY97" i="10"/>
  <c r="BS119" i="5"/>
  <c r="AB121" i="15"/>
  <c r="AQ148" i="14"/>
  <c r="BE80" i="13"/>
  <c r="BI121" i="12"/>
  <c r="BB97" i="5"/>
  <c r="AH83" i="5"/>
  <c r="BN108" i="13"/>
  <c r="AE122" i="15"/>
  <c r="AC141" i="15"/>
  <c r="AM137" i="5"/>
  <c r="BK60" i="13"/>
  <c r="AZ64" i="13"/>
  <c r="BQ125" i="15"/>
  <c r="BM113" i="14"/>
  <c r="BV81" i="15"/>
  <c r="AU61" i="10"/>
  <c r="AI88" i="12"/>
  <c r="AK85" i="12"/>
  <c r="AR73" i="15"/>
  <c r="AV74" i="10"/>
  <c r="AI92" i="12"/>
  <c r="BE140" i="12"/>
  <c r="AG65" i="12"/>
  <c r="AL99" i="10"/>
  <c r="BL55" i="14"/>
  <c r="BR56" i="10"/>
  <c r="BI77" i="15"/>
  <c r="BP63" i="5"/>
  <c r="AE100" i="14"/>
  <c r="BR72" i="15"/>
  <c r="BA64" i="15"/>
  <c r="AN76" i="14"/>
  <c r="BA131" i="14"/>
  <c r="BS87" i="12"/>
  <c r="AI121" i="14"/>
  <c r="BU117" i="12"/>
  <c r="AN136" i="14"/>
  <c r="AG72" i="10"/>
  <c r="BT75" i="13"/>
  <c r="AM139" i="5"/>
  <c r="AK57" i="13"/>
  <c r="BI81" i="14"/>
  <c r="AD56" i="5"/>
  <c r="BF112" i="15"/>
  <c r="AB153" i="13"/>
  <c r="AT68" i="13"/>
  <c r="AJ77" i="12"/>
  <c r="BM63" i="12"/>
  <c r="AL143" i="13"/>
  <c r="AO61" i="12"/>
  <c r="AD63" i="10"/>
  <c r="BL66" i="12"/>
  <c r="BD77" i="12"/>
  <c r="BT89" i="5"/>
  <c r="AW85" i="10"/>
  <c r="AQ111" i="15"/>
  <c r="AR88" i="15"/>
  <c r="BQ137" i="15"/>
  <c r="BG132" i="15"/>
  <c r="AZ55" i="5"/>
  <c r="BG83" i="12"/>
  <c r="AH144" i="12"/>
  <c r="AK148" i="15"/>
  <c r="BH118" i="15"/>
  <c r="AS92" i="15"/>
  <c r="AZ116" i="10"/>
  <c r="AI70" i="13"/>
  <c r="BS69" i="12"/>
  <c r="AC149" i="14"/>
  <c r="AM91" i="14"/>
  <c r="AI127" i="5"/>
  <c r="BS115" i="13"/>
  <c r="BU128" i="10"/>
  <c r="BQ116" i="15"/>
  <c r="BD132" i="13"/>
  <c r="BO85" i="10"/>
  <c r="BB144" i="13"/>
  <c r="BD118" i="12"/>
  <c r="AY126" i="10"/>
  <c r="AN122" i="12"/>
  <c r="AU71" i="5"/>
  <c r="AY130" i="14"/>
  <c r="BP60" i="10"/>
  <c r="AN112" i="13"/>
  <c r="AD132" i="12"/>
  <c r="AP147" i="10"/>
  <c r="BR58" i="12"/>
  <c r="AE55" i="10"/>
  <c r="BS65" i="5"/>
  <c r="BI114" i="10"/>
  <c r="AZ58" i="14"/>
  <c r="AU152" i="13"/>
  <c r="BH152" i="13"/>
  <c r="BJ69" i="5"/>
  <c r="AK93" i="12"/>
  <c r="AE60" i="10"/>
  <c r="BL106" i="15"/>
  <c r="BL130" i="12"/>
  <c r="BI111" i="15"/>
  <c r="BK62" i="12"/>
  <c r="BP127" i="5"/>
  <c r="AC79" i="13"/>
  <c r="AH154" i="12"/>
  <c r="AM66" i="5"/>
  <c r="AI118" i="15"/>
  <c r="BK87" i="5"/>
  <c r="AX108" i="5"/>
  <c r="AB98" i="5"/>
  <c r="BS75" i="5"/>
  <c r="BR96" i="13"/>
  <c r="BC109" i="10"/>
  <c r="BH95" i="15"/>
  <c r="AM146" i="15"/>
  <c r="BM97" i="5"/>
  <c r="AH125" i="12"/>
  <c r="BD65" i="10"/>
  <c r="BR63" i="15"/>
  <c r="AV110" i="14"/>
  <c r="AV80" i="15"/>
  <c r="AC62" i="14"/>
  <c r="AQ115" i="13"/>
  <c r="BI75" i="13"/>
  <c r="AB119" i="5"/>
  <c r="BV84" i="15"/>
  <c r="BH123" i="15"/>
  <c r="BO82" i="5"/>
  <c r="AY87" i="12"/>
  <c r="AU80" i="10"/>
  <c r="BF79" i="15"/>
  <c r="AV116" i="15"/>
  <c r="AF101" i="12"/>
  <c r="AT100" i="15"/>
  <c r="AK99" i="15"/>
  <c r="AI57" i="13"/>
  <c r="AD75" i="15"/>
  <c r="AU111" i="10"/>
  <c r="AS63" i="10"/>
  <c r="AN79" i="10"/>
  <c r="AZ146" i="13"/>
  <c r="BC133" i="13"/>
  <c r="BT149" i="12"/>
  <c r="AW122" i="14"/>
  <c r="BD73" i="14"/>
  <c r="AP104" i="5"/>
  <c r="BA56" i="5"/>
  <c r="BB73" i="14"/>
  <c r="AD109" i="10"/>
  <c r="BN110" i="12"/>
  <c r="AB105" i="5"/>
  <c r="AM109" i="15"/>
  <c r="AK65" i="13"/>
  <c r="AH141" i="10"/>
  <c r="AV86" i="13"/>
  <c r="BE100" i="5"/>
  <c r="AT65" i="13"/>
  <c r="BO129" i="10"/>
  <c r="BM85" i="10"/>
  <c r="BM79" i="10"/>
  <c r="AI86" i="5"/>
  <c r="BH146" i="10"/>
  <c r="AX69" i="14"/>
  <c r="BH154" i="12"/>
  <c r="BK93" i="10"/>
  <c r="AK55" i="13"/>
  <c r="AD145" i="5"/>
  <c r="AS57" i="14"/>
  <c r="AN113" i="13"/>
  <c r="AI135" i="12"/>
  <c r="BP93" i="15"/>
  <c r="AY72" i="5"/>
  <c r="BK79" i="13"/>
  <c r="AX117" i="13"/>
  <c r="AE129" i="12"/>
  <c r="AF150" i="10"/>
  <c r="BC139" i="13"/>
  <c r="AZ59" i="10"/>
  <c r="AS91" i="5"/>
  <c r="BI91" i="10"/>
  <c r="BA104" i="10"/>
  <c r="AZ67" i="13"/>
  <c r="BM86" i="15"/>
  <c r="BA78" i="12"/>
  <c r="AF96" i="15"/>
  <c r="AN149" i="10"/>
  <c r="AI74" i="5"/>
  <c r="AE98" i="12"/>
  <c r="AW83" i="14"/>
  <c r="AS145" i="14"/>
  <c r="BV61" i="15"/>
  <c r="AU141" i="14"/>
  <c r="AK104" i="10"/>
  <c r="BV115" i="10"/>
  <c r="AG130" i="10"/>
  <c r="AN95" i="5"/>
  <c r="BP151" i="15"/>
  <c r="AR152" i="10"/>
  <c r="AG90" i="15"/>
  <c r="AL150" i="12"/>
  <c r="AM87" i="13"/>
  <c r="AL88" i="15"/>
  <c r="AU97" i="5"/>
  <c r="BU103" i="10"/>
  <c r="BL58" i="15"/>
  <c r="BP99" i="14"/>
  <c r="BQ115" i="14"/>
  <c r="AF83" i="13"/>
  <c r="BP77" i="5"/>
  <c r="BN112" i="10"/>
  <c r="BV84" i="14"/>
  <c r="BD133" i="12"/>
  <c r="BN108" i="14"/>
  <c r="AC108" i="5"/>
  <c r="AQ144" i="12"/>
  <c r="BN121" i="13"/>
  <c r="AO113" i="14"/>
  <c r="BI150" i="14"/>
  <c r="AO76" i="10"/>
  <c r="BQ132" i="15"/>
  <c r="AB119" i="10"/>
  <c r="BS82" i="12"/>
  <c r="AG154" i="13"/>
  <c r="AR62" i="15"/>
  <c r="AY152" i="12"/>
  <c r="BK130" i="13"/>
  <c r="BD147" i="15"/>
  <c r="AS146" i="5"/>
  <c r="AI61" i="5"/>
  <c r="AO154" i="10"/>
  <c r="AT73" i="5"/>
  <c r="BC150" i="12"/>
  <c r="AD136" i="13"/>
  <c r="AP118" i="12"/>
  <c r="BL119" i="15"/>
  <c r="AC146" i="5"/>
  <c r="BR106" i="10"/>
  <c r="AN136" i="5"/>
  <c r="BN147" i="5"/>
  <c r="AS130" i="13"/>
  <c r="AX147" i="15"/>
  <c r="BG60" i="14"/>
  <c r="AU71" i="14"/>
  <c r="AG144" i="15"/>
  <c r="BA124" i="14"/>
  <c r="BE128" i="10"/>
  <c r="AC125" i="10"/>
  <c r="BK154" i="10"/>
  <c r="BP128" i="5"/>
  <c r="BM80" i="13"/>
  <c r="AY95" i="14"/>
  <c r="AG127" i="12"/>
  <c r="AM128" i="13"/>
  <c r="BL79" i="10"/>
  <c r="AO92" i="15"/>
  <c r="BU122" i="12"/>
  <c r="BU91" i="10"/>
  <c r="AX112" i="5"/>
  <c r="AV62" i="14"/>
  <c r="AX120" i="12"/>
  <c r="BM133" i="13"/>
  <c r="AK116" i="14"/>
  <c r="BN96" i="5"/>
  <c r="BK97" i="5"/>
  <c r="AQ65" i="12"/>
  <c r="AT87" i="10"/>
  <c r="BF99" i="12"/>
  <c r="AX132" i="5"/>
  <c r="AQ106" i="10"/>
  <c r="BI146" i="15"/>
  <c r="BH74" i="10"/>
  <c r="AG123" i="12"/>
  <c r="AW67" i="12"/>
  <c r="BL126" i="13"/>
  <c r="AL126" i="15"/>
  <c r="AI99" i="10"/>
  <c r="AH130" i="14"/>
  <c r="BN153" i="5"/>
  <c r="AY138" i="5"/>
  <c r="AU104" i="13"/>
  <c r="BV111" i="14"/>
  <c r="AW67" i="10"/>
  <c r="AX131" i="10"/>
  <c r="AE70" i="14"/>
  <c r="BS122" i="5"/>
  <c r="AM114" i="14"/>
  <c r="AP137" i="15"/>
  <c r="AT71" i="14"/>
  <c r="AM109" i="13"/>
  <c r="BQ106" i="15"/>
  <c r="AG121" i="13"/>
  <c r="BO87" i="10"/>
  <c r="AF74" i="5"/>
  <c r="BU56" i="5"/>
  <c r="BQ94" i="14"/>
  <c r="AR57" i="10"/>
  <c r="AD73" i="5"/>
  <c r="BV122" i="14"/>
  <c r="BC125" i="13"/>
  <c r="AF136" i="15"/>
  <c r="BT73" i="13"/>
  <c r="AQ101" i="5"/>
  <c r="BL96" i="12"/>
  <c r="AW143" i="10"/>
  <c r="AV94" i="12"/>
  <c r="BQ146" i="14"/>
  <c r="BF121" i="10"/>
  <c r="BM132" i="13"/>
  <c r="AO132" i="12"/>
  <c r="AQ141" i="5"/>
  <c r="BT59" i="14"/>
  <c r="AP65" i="10"/>
  <c r="BV102" i="14"/>
  <c r="BD69" i="12"/>
  <c r="BC139" i="10"/>
  <c r="BK130" i="14"/>
  <c r="BN136" i="12"/>
  <c r="AZ67" i="14"/>
  <c r="AN70" i="10"/>
  <c r="AK71" i="15"/>
  <c r="AF101" i="10"/>
  <c r="BQ122" i="5"/>
  <c r="BE142" i="5"/>
  <c r="AJ98" i="5"/>
  <c r="BV68" i="14"/>
  <c r="AL74" i="10"/>
  <c r="BD105" i="15"/>
  <c r="BK111" i="5"/>
  <c r="AP117" i="13"/>
  <c r="BN124" i="5"/>
  <c r="BS68" i="5"/>
  <c r="AX125" i="14"/>
  <c r="AX65" i="15"/>
  <c r="BJ102" i="10"/>
  <c r="AD107" i="12"/>
  <c r="BT140" i="15"/>
  <c r="AO59" i="14"/>
  <c r="BB143" i="13"/>
  <c r="BS102" i="12"/>
  <c r="AO78" i="14"/>
  <c r="BV129" i="14"/>
  <c r="AJ71" i="12"/>
  <c r="BL85" i="12"/>
  <c r="BE107" i="5"/>
  <c r="AQ130" i="13"/>
  <c r="BJ112" i="12"/>
  <c r="AC112" i="14"/>
  <c r="AJ77" i="13"/>
  <c r="BJ90" i="13"/>
  <c r="AR64" i="14"/>
  <c r="BG68" i="12"/>
  <c r="BF133" i="13"/>
  <c r="BV128" i="14"/>
  <c r="AU122" i="10"/>
  <c r="BR142" i="5"/>
  <c r="BP138" i="12"/>
  <c r="AE57" i="15"/>
  <c r="BK75" i="15"/>
  <c r="BO70" i="10"/>
  <c r="BP76" i="13"/>
  <c r="AI94" i="14"/>
  <c r="BR69" i="15"/>
  <c r="BE77" i="5"/>
  <c r="BS93" i="13"/>
  <c r="AJ106" i="12"/>
  <c r="AH112" i="10"/>
  <c r="BT123" i="13"/>
  <c r="AK92" i="12"/>
  <c r="BI143" i="12"/>
  <c r="BG97" i="15"/>
  <c r="BG99" i="15"/>
  <c r="AB121" i="10"/>
  <c r="BB151" i="5"/>
  <c r="AV116" i="10"/>
  <c r="AP112" i="12"/>
  <c r="AC55" i="14"/>
  <c r="AF134" i="15"/>
  <c r="BG79" i="13"/>
  <c r="AL142" i="14"/>
  <c r="AR146" i="14"/>
  <c r="AZ126" i="5"/>
  <c r="BR57" i="13"/>
  <c r="BF66" i="13"/>
  <c r="BA128" i="12"/>
  <c r="AC86" i="10"/>
  <c r="BK147" i="14"/>
  <c r="AV92" i="13"/>
  <c r="BF113" i="10"/>
  <c r="AI94" i="15"/>
  <c r="BV80" i="5"/>
  <c r="BV69" i="5"/>
  <c r="AY56" i="14"/>
  <c r="AC105" i="13"/>
  <c r="AV108" i="15"/>
  <c r="BT128" i="15"/>
  <c r="BQ146" i="13"/>
  <c r="BE65" i="12"/>
  <c r="AT61" i="12"/>
  <c r="BP81" i="13"/>
  <c r="AK74" i="15"/>
  <c r="BL111" i="10"/>
  <c r="AE59" i="14"/>
  <c r="BA129" i="14"/>
  <c r="BS92" i="15"/>
  <c r="AS97" i="13"/>
  <c r="BF97" i="12"/>
  <c r="AP125" i="10"/>
  <c r="AR75" i="13"/>
  <c r="AX85" i="13"/>
  <c r="AO128" i="14"/>
  <c r="BS81" i="13"/>
  <c r="AB132" i="14"/>
  <c r="AI106" i="15"/>
  <c r="AG66" i="10"/>
  <c r="AB75" i="10"/>
  <c r="BT153" i="12"/>
  <c r="AE69" i="5"/>
  <c r="BH94" i="12"/>
  <c r="BR82" i="12"/>
  <c r="BF146" i="15"/>
  <c r="AK140" i="10"/>
  <c r="AT153" i="15"/>
  <c r="AI121" i="5"/>
  <c r="BO71" i="13"/>
  <c r="AN94" i="12"/>
  <c r="BE132" i="12"/>
  <c r="AL94" i="12"/>
  <c r="BF149" i="13"/>
  <c r="AF125" i="14"/>
  <c r="BQ86" i="10"/>
  <c r="BB119" i="12"/>
  <c r="BI91" i="5"/>
  <c r="AG136" i="12"/>
  <c r="BF126" i="12"/>
  <c r="BG67" i="15"/>
  <c r="AY108" i="5"/>
  <c r="AJ128" i="5"/>
  <c r="BM74" i="12"/>
  <c r="AR145" i="10"/>
  <c r="AX81" i="14"/>
  <c r="BM68" i="14"/>
  <c r="AY98" i="5"/>
  <c r="BN91" i="14"/>
  <c r="BT131" i="5"/>
  <c r="AX57" i="15"/>
  <c r="AY98" i="13"/>
  <c r="BB150" i="10"/>
  <c r="AM121" i="10"/>
  <c r="AV73" i="10"/>
  <c r="BP83" i="5"/>
  <c r="AE149" i="5"/>
  <c r="BN97" i="12"/>
  <c r="BB146" i="13"/>
  <c r="AR60" i="13"/>
  <c r="AM92" i="12"/>
  <c r="BV69" i="14"/>
  <c r="AT148" i="10"/>
  <c r="AR123" i="5"/>
  <c r="AK77" i="10"/>
  <c r="BC90" i="12"/>
  <c r="AT63" i="14"/>
  <c r="AE80" i="5"/>
  <c r="BH152" i="10"/>
  <c r="AU107" i="10"/>
  <c r="BG154" i="14"/>
  <c r="AL87" i="14"/>
  <c r="AV152" i="5"/>
  <c r="AM83" i="12"/>
  <c r="BL67" i="14"/>
  <c r="BB138" i="10"/>
  <c r="BI103" i="12"/>
  <c r="AX91" i="10"/>
  <c r="BK120" i="13"/>
  <c r="AP114" i="13"/>
  <c r="AO130" i="14"/>
  <c r="AN144" i="10"/>
  <c r="BQ109" i="14"/>
  <c r="BC71" i="5"/>
  <c r="AD134" i="14"/>
  <c r="AV71" i="13"/>
  <c r="BP69" i="15"/>
  <c r="AU61" i="12"/>
  <c r="AD88" i="14"/>
  <c r="AP142" i="5"/>
  <c r="AS100" i="10"/>
  <c r="AN147" i="14"/>
  <c r="AJ113" i="12"/>
  <c r="AY72" i="15"/>
  <c r="BV143" i="12"/>
  <c r="AM131" i="12"/>
  <c r="BN92" i="12"/>
  <c r="BS75" i="13"/>
  <c r="AY154" i="15"/>
  <c r="AQ82" i="12"/>
  <c r="AI77" i="14"/>
  <c r="BQ106" i="5"/>
  <c r="AT132" i="5"/>
  <c r="AD86" i="14"/>
  <c r="BT82" i="15"/>
  <c r="BP131" i="5"/>
  <c r="AM110" i="13"/>
  <c r="AK118" i="13"/>
  <c r="BM118" i="13"/>
  <c r="AK72" i="14"/>
  <c r="BS123" i="10"/>
  <c r="AT67" i="15"/>
  <c r="AM138" i="14"/>
  <c r="AP119" i="10"/>
  <c r="BC151" i="12"/>
  <c r="AR105" i="10"/>
  <c r="AQ136" i="14"/>
  <c r="BR126" i="12"/>
  <c r="BO89" i="15"/>
  <c r="BG120" i="14"/>
  <c r="BI85" i="14"/>
  <c r="BF130" i="5"/>
  <c r="AE102" i="15"/>
  <c r="AW115" i="13"/>
  <c r="AV111" i="14"/>
  <c r="AZ93" i="12"/>
  <c r="AE95" i="13"/>
  <c r="BT92" i="15"/>
  <c r="BS118" i="14"/>
  <c r="BI86" i="13"/>
  <c r="BE58" i="12"/>
  <c r="AD88" i="13"/>
  <c r="AU56" i="13"/>
  <c r="AX89" i="13"/>
  <c r="AB136" i="10"/>
  <c r="BE143" i="5"/>
  <c r="AR139" i="10"/>
  <c r="BI87" i="10"/>
  <c r="AX134" i="14"/>
  <c r="AM103" i="13"/>
  <c r="BI143" i="13"/>
  <c r="AK69" i="13"/>
  <c r="BJ102" i="12"/>
  <c r="BC137" i="14"/>
  <c r="AL123" i="10"/>
  <c r="AI83" i="13"/>
  <c r="AO92" i="13"/>
  <c r="BV90" i="13"/>
  <c r="BJ145" i="12"/>
  <c r="AZ80" i="13"/>
  <c r="AH78" i="14"/>
  <c r="BM71" i="10"/>
  <c r="BF131" i="14"/>
  <c r="AR83" i="10"/>
  <c r="AM78" i="15"/>
  <c r="BH151" i="12"/>
  <c r="BO113" i="15"/>
  <c r="AF85" i="13"/>
  <c r="AL115" i="15"/>
  <c r="BI115" i="12"/>
  <c r="BS113" i="10"/>
  <c r="AX93" i="10"/>
  <c r="AH137" i="5"/>
  <c r="BT115" i="13"/>
  <c r="BU144" i="12"/>
  <c r="BP69" i="13"/>
  <c r="BU150" i="14"/>
  <c r="BM68" i="15"/>
  <c r="AH128" i="10"/>
  <c r="AI152" i="15"/>
  <c r="BQ113" i="12"/>
  <c r="BG74" i="5"/>
  <c r="BA111" i="14"/>
  <c r="AD60" i="12"/>
  <c r="AU132" i="13"/>
  <c r="AN70" i="5"/>
  <c r="AK64" i="10"/>
  <c r="BE113" i="5"/>
  <c r="AB89" i="14"/>
  <c r="BU116" i="10"/>
  <c r="BE122" i="12"/>
  <c r="BF84" i="5"/>
  <c r="AZ119" i="15"/>
  <c r="BK117" i="14"/>
  <c r="AP151" i="13"/>
  <c r="AT72" i="15"/>
  <c r="BR143" i="13"/>
  <c r="BQ135" i="5"/>
  <c r="AJ77" i="10"/>
  <c r="AE95" i="14"/>
  <c r="AT84" i="10"/>
  <c r="BL65" i="14"/>
  <c r="AH66" i="10"/>
  <c r="AB149" i="13"/>
  <c r="AW138" i="15"/>
  <c r="AF76" i="12"/>
  <c r="BI59" i="10"/>
  <c r="BN148" i="10"/>
  <c r="BK151" i="12"/>
  <c r="BP123" i="5"/>
  <c r="AL95" i="13"/>
  <c r="AV118" i="10"/>
  <c r="AD126" i="10"/>
  <c r="BF143" i="14"/>
  <c r="AY150" i="12"/>
  <c r="BO138" i="12"/>
  <c r="BO72" i="10"/>
  <c r="AJ65" i="15"/>
  <c r="AT94" i="10"/>
  <c r="BM138" i="15"/>
  <c r="AQ102" i="12"/>
  <c r="BP134" i="15"/>
  <c r="AN88" i="14"/>
  <c r="BI112" i="5"/>
  <c r="BT133" i="5"/>
  <c r="BN82" i="13"/>
  <c r="AL85" i="12"/>
  <c r="BE71" i="12"/>
  <c r="BE141" i="14"/>
  <c r="BN105" i="5"/>
  <c r="AH62" i="14"/>
  <c r="AE113" i="12"/>
  <c r="BI147" i="12"/>
  <c r="AK75" i="13"/>
  <c r="BF115" i="5"/>
  <c r="AU100" i="5"/>
  <c r="AC154" i="13"/>
  <c r="BL127" i="12"/>
  <c r="BB141" i="14"/>
  <c r="AX104" i="5"/>
  <c r="BL58" i="10"/>
  <c r="AM77" i="13"/>
  <c r="AJ145" i="12"/>
  <c r="AW142" i="12"/>
  <c r="AR152" i="5"/>
  <c r="BV152" i="10"/>
  <c r="AS122" i="14"/>
  <c r="AE103" i="13"/>
  <c r="BL85" i="14"/>
  <c r="AX60" i="15"/>
  <c r="BG132" i="5"/>
  <c r="BM68" i="5"/>
  <c r="BU100" i="5"/>
  <c r="AY114" i="10"/>
  <c r="AB151" i="10"/>
  <c r="BC110" i="5"/>
  <c r="BF125" i="13"/>
  <c r="BT69" i="13"/>
  <c r="BB112" i="13"/>
  <c r="BF149" i="14"/>
  <c r="BE101" i="13"/>
  <c r="AB55" i="14"/>
  <c r="BS119" i="15"/>
  <c r="AV150" i="15"/>
  <c r="AK109" i="13"/>
  <c r="BV131" i="13"/>
  <c r="AF77" i="14"/>
  <c r="BE119" i="15"/>
  <c r="BC141" i="13"/>
  <c r="BF141" i="5"/>
  <c r="BD71" i="15"/>
  <c r="BJ140" i="14"/>
  <c r="BG62" i="5"/>
  <c r="BC144" i="5"/>
  <c r="AX101" i="15"/>
  <c r="AP124" i="5"/>
  <c r="BV132" i="14"/>
  <c r="AV70" i="5"/>
  <c r="AB71" i="5"/>
  <c r="AW121" i="15"/>
  <c r="AO67" i="5"/>
  <c r="AQ61" i="10"/>
  <c r="BE131" i="14"/>
  <c r="BU63" i="14"/>
  <c r="AN149" i="5"/>
  <c r="BN96" i="14"/>
  <c r="BQ60" i="5"/>
  <c r="BR128" i="13"/>
  <c r="AO139" i="12"/>
  <c r="BR63" i="12"/>
  <c r="BH153" i="14"/>
  <c r="AB60" i="10"/>
  <c r="BF64" i="15"/>
  <c r="AC90" i="12"/>
  <c r="AI125" i="13"/>
  <c r="BQ113" i="5"/>
  <c r="AV56" i="15"/>
  <c r="AV146" i="10"/>
  <c r="AV68" i="10"/>
  <c r="AG95" i="13"/>
  <c r="AI64" i="10"/>
  <c r="AS125" i="15"/>
  <c r="AL55" i="15"/>
  <c r="BJ124" i="10"/>
  <c r="AX79" i="14"/>
  <c r="BQ134" i="15"/>
  <c r="BA115" i="14"/>
  <c r="BN106" i="5"/>
  <c r="AP141" i="14"/>
  <c r="AO87" i="5"/>
  <c r="AI130" i="10"/>
  <c r="BT134" i="10"/>
  <c r="BU117" i="15"/>
  <c r="BJ123" i="14"/>
  <c r="AB77" i="15"/>
  <c r="AV65" i="10"/>
  <c r="AJ142" i="12"/>
  <c r="BD116" i="15"/>
  <c r="BE113" i="15"/>
  <c r="AS83" i="12"/>
  <c r="AB136" i="12"/>
  <c r="BQ85" i="10"/>
  <c r="AL66" i="12"/>
  <c r="BO82" i="13"/>
  <c r="BI124" i="14"/>
  <c r="BB113" i="14"/>
  <c r="AM57" i="12"/>
  <c r="BH67" i="10"/>
  <c r="AL85" i="15"/>
  <c r="BP64" i="14"/>
  <c r="AK99" i="13"/>
  <c r="BK148" i="5"/>
  <c r="AM57" i="15"/>
  <c r="AC145" i="12"/>
  <c r="AG140" i="10"/>
  <c r="AY153" i="12"/>
  <c r="BG151" i="10"/>
  <c r="BK108" i="15"/>
  <c r="AB66" i="15"/>
  <c r="BS98" i="12"/>
  <c r="BU127" i="12"/>
  <c r="BT97" i="13"/>
  <c r="BK128" i="12"/>
  <c r="AJ68" i="5"/>
  <c r="BG114" i="12"/>
  <c r="AD140" i="15"/>
  <c r="BE129" i="10"/>
  <c r="AO91" i="5"/>
  <c r="AM107" i="12"/>
  <c r="AS72" i="12"/>
  <c r="BR106" i="14"/>
  <c r="AS152" i="15"/>
  <c r="AE81" i="14"/>
  <c r="AK107" i="15"/>
  <c r="AN137" i="5"/>
  <c r="BT99" i="12"/>
  <c r="BQ73" i="12"/>
  <c r="BH74" i="5"/>
  <c r="AI106" i="14"/>
  <c r="BM93" i="14"/>
  <c r="AT135" i="12"/>
  <c r="BP139" i="13"/>
  <c r="AX92" i="13"/>
  <c r="BC128" i="12"/>
  <c r="AY79" i="12"/>
  <c r="AP76" i="5"/>
  <c r="AY73" i="14"/>
  <c r="BB145" i="5"/>
  <c r="BK84" i="15"/>
  <c r="AL120" i="5"/>
  <c r="BV69" i="13"/>
  <c r="BU137" i="5"/>
  <c r="BS130" i="14"/>
  <c r="BJ68" i="14"/>
  <c r="AG150" i="14"/>
  <c r="BL56" i="5"/>
  <c r="AU86" i="10"/>
  <c r="BL95" i="14"/>
  <c r="BV104" i="10"/>
  <c r="AJ110" i="5"/>
  <c r="AO118" i="10"/>
  <c r="BC69" i="5"/>
  <c r="AN104" i="10"/>
  <c r="AS67" i="12"/>
  <c r="BL87" i="14"/>
  <c r="AE72" i="5"/>
  <c r="BL99" i="13"/>
  <c r="BB73" i="5"/>
  <c r="BN106" i="12"/>
  <c r="AZ106" i="15"/>
  <c r="BJ113" i="12"/>
  <c r="AQ82" i="10"/>
  <c r="BG75" i="5"/>
  <c r="AN102" i="14"/>
  <c r="AC106" i="5"/>
  <c r="BQ91" i="12"/>
  <c r="AQ78" i="5"/>
  <c r="AM86" i="5"/>
  <c r="BQ140" i="13"/>
  <c r="AP119" i="14"/>
  <c r="AJ140" i="5"/>
  <c r="AQ109" i="12"/>
  <c r="BP153" i="10"/>
  <c r="BA61" i="12"/>
  <c r="BE106" i="12"/>
  <c r="BD67" i="12"/>
  <c r="BF95" i="14"/>
  <c r="AI117" i="15"/>
  <c r="AS131" i="12"/>
  <c r="AD55" i="5"/>
  <c r="AY128" i="12"/>
  <c r="AQ141" i="14"/>
  <c r="BQ66" i="5"/>
  <c r="AJ55" i="12"/>
  <c r="AC109" i="15"/>
  <c r="BP150" i="13"/>
  <c r="BS89" i="14"/>
  <c r="BL148" i="12"/>
  <c r="AV87" i="5"/>
  <c r="AX67" i="15"/>
  <c r="BI125" i="15"/>
  <c r="AS71" i="12"/>
  <c r="AC80" i="5"/>
  <c r="BH82" i="5"/>
  <c r="BR144" i="5"/>
  <c r="AV154" i="13"/>
  <c r="BQ65" i="10"/>
  <c r="BC104" i="10"/>
  <c r="BB113" i="5"/>
  <c r="AR111" i="12"/>
  <c r="AY139" i="10"/>
  <c r="BD128" i="10"/>
  <c r="AS69" i="15"/>
  <c r="AK137" i="12"/>
  <c r="BT130" i="13"/>
  <c r="AU134" i="15"/>
  <c r="AW111" i="13"/>
  <c r="AL134" i="15"/>
  <c r="BR76" i="10"/>
  <c r="AT64" i="14"/>
  <c r="AK73" i="15"/>
  <c r="BS108" i="12"/>
  <c r="AN115" i="15"/>
  <c r="BA126" i="12"/>
  <c r="AV149" i="15"/>
  <c r="AB92" i="13"/>
  <c r="BL97" i="14"/>
  <c r="AL143" i="14"/>
  <c r="AC129" i="13"/>
  <c r="BR62" i="13"/>
  <c r="AC108" i="14"/>
  <c r="BU121" i="12"/>
  <c r="BB137" i="5"/>
  <c r="AP67" i="15"/>
  <c r="AB109" i="13"/>
  <c r="BA92" i="12"/>
  <c r="BQ118" i="14"/>
  <c r="AK78" i="13"/>
  <c r="BI144" i="5"/>
  <c r="AN151" i="10"/>
  <c r="AL153" i="13"/>
  <c r="BI110" i="13"/>
  <c r="BD139" i="5"/>
  <c r="AU68" i="5"/>
  <c r="AK89" i="15"/>
  <c r="AZ92" i="12"/>
  <c r="BJ132" i="12"/>
  <c r="BM66" i="10"/>
  <c r="AQ154" i="5"/>
  <c r="BM87" i="12"/>
  <c r="BO97" i="15"/>
  <c r="AN123" i="13"/>
  <c r="AW84" i="14"/>
  <c r="BI150" i="15"/>
  <c r="AX104" i="14"/>
  <c r="AL118" i="12"/>
  <c r="AY148" i="5"/>
  <c r="BS137" i="13"/>
  <c r="AX75" i="15"/>
  <c r="BC72" i="15"/>
  <c r="AB78" i="5"/>
  <c r="AI71" i="5"/>
  <c r="AV82" i="13"/>
  <c r="BU99" i="15"/>
  <c r="AV133" i="12"/>
  <c r="BS94" i="5"/>
  <c r="BI111" i="14"/>
  <c r="BQ151" i="10"/>
  <c r="BO102" i="13"/>
  <c r="BF63" i="15"/>
  <c r="BU61" i="15"/>
  <c r="AJ122" i="5"/>
  <c r="BG99" i="12"/>
  <c r="BR61" i="14"/>
  <c r="AK69" i="10"/>
  <c r="AB133" i="12"/>
  <c r="BA81" i="12"/>
  <c r="BC147" i="10"/>
  <c r="AF144" i="15"/>
  <c r="AL122" i="13"/>
  <c r="AK71" i="13"/>
  <c r="BG148" i="10"/>
  <c r="BC134" i="13"/>
  <c r="BE139" i="15"/>
  <c r="BP61" i="14"/>
  <c r="AP134" i="12"/>
  <c r="BG82" i="10"/>
  <c r="BJ125" i="12"/>
  <c r="AD78" i="12"/>
  <c r="BO109" i="5"/>
  <c r="AD154" i="12"/>
  <c r="AQ58" i="15"/>
  <c r="AO92" i="12"/>
  <c r="AZ82" i="13"/>
  <c r="AR129" i="15"/>
  <c r="AO147" i="5"/>
  <c r="BJ154" i="12"/>
  <c r="BE130" i="13"/>
  <c r="AP128" i="13"/>
  <c r="AZ102" i="5"/>
  <c r="BM68" i="12"/>
  <c r="AS133" i="10"/>
  <c r="AI147" i="5"/>
  <c r="AU126" i="10"/>
  <c r="AT71" i="15"/>
  <c r="BB68" i="10"/>
  <c r="BL152" i="15"/>
  <c r="AX151" i="14"/>
  <c r="AZ126" i="13"/>
  <c r="BT55" i="13"/>
  <c r="AS75" i="10"/>
  <c r="BL86" i="10"/>
  <c r="AY134" i="12"/>
  <c r="AX91" i="5"/>
  <c r="AE140" i="10"/>
  <c r="BP114" i="10"/>
  <c r="BN121" i="10"/>
  <c r="BB60" i="5"/>
  <c r="BH115" i="14"/>
  <c r="AN117" i="13"/>
  <c r="BL58" i="14"/>
  <c r="BE90" i="5"/>
  <c r="BU137" i="13"/>
  <c r="BA98" i="5"/>
  <c r="BH110" i="14"/>
  <c r="BF150" i="15"/>
  <c r="BE100" i="15"/>
  <c r="AL58" i="12"/>
  <c r="AP135" i="15"/>
  <c r="BE101" i="10"/>
  <c r="BO136" i="12"/>
  <c r="AK94" i="10"/>
  <c r="AG138" i="12"/>
  <c r="AH94" i="15"/>
  <c r="BS76" i="14"/>
  <c r="BS75" i="12"/>
  <c r="BH122" i="13"/>
  <c r="AJ135" i="14"/>
  <c r="BT102" i="15"/>
  <c r="AZ57" i="5"/>
  <c r="AI77" i="12"/>
  <c r="BH69" i="14"/>
  <c r="AP80" i="13"/>
  <c r="AP59" i="13"/>
  <c r="BB73" i="15"/>
  <c r="AY109" i="10"/>
  <c r="BB55" i="5"/>
  <c r="AX66" i="12"/>
  <c r="AD117" i="13"/>
  <c r="BH145" i="15"/>
  <c r="AR116" i="13"/>
  <c r="AH93" i="12"/>
  <c r="AM59" i="12"/>
  <c r="AY112" i="12"/>
  <c r="AR118" i="14"/>
  <c r="AX116" i="15"/>
  <c r="AP147" i="13"/>
  <c r="AD143" i="10"/>
  <c r="BU147" i="15"/>
  <c r="AE75" i="10"/>
  <c r="BR64" i="10"/>
  <c r="BG94" i="15"/>
  <c r="BF84" i="13"/>
  <c r="AI118" i="13"/>
  <c r="AT99" i="15"/>
  <c r="AE153" i="14"/>
  <c r="AY70" i="13"/>
  <c r="BG84" i="13"/>
  <c r="AH153" i="15"/>
  <c r="BN135" i="14"/>
  <c r="BU62" i="13"/>
  <c r="AG114" i="14"/>
  <c r="AJ119" i="13"/>
  <c r="BI57" i="10"/>
  <c r="BD97" i="15"/>
  <c r="BT134" i="15"/>
  <c r="BM98" i="13"/>
  <c r="BU128" i="15"/>
  <c r="AR144" i="13"/>
  <c r="BN153" i="10"/>
  <c r="AZ144" i="5"/>
  <c r="AW115" i="14"/>
  <c r="BN62" i="10"/>
  <c r="AB99" i="15"/>
  <c r="AB71" i="12"/>
  <c r="BG62" i="15"/>
  <c r="BQ106" i="13"/>
  <c r="AC71" i="14"/>
  <c r="AU84" i="12"/>
  <c r="AX100" i="13"/>
  <c r="BS63" i="13"/>
  <c r="AG60" i="12"/>
  <c r="BL108" i="10"/>
  <c r="AN136" i="15"/>
  <c r="AS135" i="5"/>
  <c r="BC132" i="15"/>
  <c r="BQ94" i="5"/>
  <c r="BM79" i="13"/>
  <c r="AM76" i="12"/>
  <c r="BO98" i="10"/>
  <c r="AL145" i="13"/>
  <c r="BT120" i="15"/>
  <c r="BK56" i="10"/>
  <c r="BG92" i="15"/>
  <c r="AM153" i="15"/>
  <c r="BK100" i="5"/>
  <c r="AX128" i="13"/>
  <c r="BK117" i="12"/>
  <c r="AW74" i="12"/>
  <c r="BE126" i="13"/>
  <c r="AF151" i="13"/>
  <c r="BA90" i="5"/>
  <c r="AN129" i="10"/>
  <c r="AK138" i="5"/>
  <c r="AQ141" i="12"/>
  <c r="BB123" i="14"/>
  <c r="BE67" i="5"/>
  <c r="BT57" i="5"/>
  <c r="AY116" i="12"/>
  <c r="BC114" i="10"/>
  <c r="BN59" i="14"/>
  <c r="AE81" i="10"/>
  <c r="AE97" i="5"/>
  <c r="AL113" i="12"/>
  <c r="BK117" i="10"/>
  <c r="AR148" i="15"/>
  <c r="BV85" i="10"/>
  <c r="BG104" i="15"/>
  <c r="BG72" i="12"/>
  <c r="BJ131" i="5"/>
  <c r="AX116" i="12"/>
  <c r="AP70" i="12"/>
  <c r="AY104" i="10"/>
  <c r="BU55" i="10"/>
  <c r="BC129" i="13"/>
  <c r="BD82" i="13"/>
  <c r="BF57" i="15"/>
  <c r="BN125" i="14"/>
  <c r="AJ136" i="5"/>
  <c r="AH90" i="10"/>
  <c r="BD104" i="10"/>
  <c r="AV132" i="15"/>
  <c r="BE118" i="14"/>
  <c r="AB73" i="5"/>
  <c r="BU84" i="12"/>
  <c r="AN129" i="14"/>
  <c r="AN104" i="15"/>
  <c r="AB99" i="14"/>
  <c r="AB146" i="14"/>
  <c r="AE143" i="5"/>
  <c r="AQ57" i="13"/>
  <c r="AR141" i="13"/>
  <c r="BF74" i="12"/>
  <c r="AP116" i="12"/>
  <c r="AJ120" i="5"/>
  <c r="BI144" i="13"/>
  <c r="AH121" i="12"/>
  <c r="AD91" i="5"/>
  <c r="AX134" i="5"/>
  <c r="AU95" i="12"/>
  <c r="AI61" i="12"/>
  <c r="BQ97" i="14"/>
  <c r="AX70" i="15"/>
  <c r="AM120" i="14"/>
  <c r="AZ117" i="13"/>
  <c r="BR145" i="5"/>
  <c r="AQ146" i="5"/>
  <c r="AU113" i="5"/>
  <c r="BA122" i="13"/>
  <c r="AB106" i="5"/>
  <c r="AR110" i="12"/>
  <c r="BG61" i="5"/>
  <c r="BR114" i="14"/>
  <c r="BG116" i="14"/>
  <c r="BF69" i="14"/>
  <c r="BV113" i="15"/>
  <c r="BA63" i="5"/>
  <c r="BT147" i="10"/>
  <c r="BP127" i="14"/>
  <c r="AM62" i="14"/>
  <c r="AQ151" i="14"/>
  <c r="AY118" i="15"/>
  <c r="AL127" i="10"/>
  <c r="AP134" i="15"/>
  <c r="AY143" i="14"/>
  <c r="AO154" i="5"/>
  <c r="AY79" i="10"/>
  <c r="AD99" i="15"/>
  <c r="AT96" i="14"/>
  <c r="BB63" i="12"/>
  <c r="AK59" i="5"/>
  <c r="AP115" i="15"/>
  <c r="BT132" i="10"/>
  <c r="AD144" i="5"/>
  <c r="AI130" i="13"/>
  <c r="AE145" i="10"/>
  <c r="BQ55" i="10"/>
  <c r="AD56" i="10"/>
  <c r="BG107" i="13"/>
  <c r="BC114" i="13"/>
  <c r="BG121" i="12"/>
  <c r="AH151" i="5"/>
  <c r="BD67" i="15"/>
  <c r="AI132" i="13"/>
  <c r="BD135" i="10"/>
  <c r="BT70" i="5"/>
  <c r="AX90" i="5"/>
  <c r="BV102" i="10"/>
  <c r="AS69" i="5"/>
  <c r="AL136" i="15"/>
  <c r="BN57" i="13"/>
  <c r="BC86" i="14"/>
  <c r="BD66" i="5"/>
  <c r="AW64" i="14"/>
  <c r="BI55" i="15"/>
  <c r="BT96" i="14"/>
  <c r="AR67" i="12"/>
  <c r="AQ83" i="10"/>
  <c r="AL96" i="14"/>
  <c r="BQ122" i="12"/>
  <c r="BV146" i="14"/>
  <c r="BS130" i="13"/>
  <c r="BQ153" i="12"/>
  <c r="AL116" i="13"/>
  <c r="AQ67" i="5"/>
  <c r="BK108" i="12"/>
  <c r="AO131" i="12"/>
  <c r="AT80" i="10"/>
  <c r="AZ95" i="14"/>
  <c r="AG87" i="14"/>
  <c r="AW55" i="10"/>
  <c r="AJ109" i="10"/>
  <c r="BJ142" i="15"/>
  <c r="AO79" i="13"/>
  <c r="AR63" i="13"/>
  <c r="AI134" i="14"/>
  <c r="BG134" i="5"/>
  <c r="BJ103" i="10"/>
  <c r="AW77" i="10"/>
  <c r="AD63" i="13"/>
  <c r="BP86" i="14"/>
  <c r="BS118" i="15"/>
  <c r="AK108" i="12"/>
  <c r="AQ59" i="14"/>
  <c r="AX87" i="5"/>
  <c r="AT85" i="15"/>
  <c r="BH97" i="5"/>
  <c r="AE151" i="13"/>
  <c r="AM64" i="14"/>
  <c r="AZ137" i="12"/>
  <c r="AN151" i="15"/>
  <c r="AC86" i="15"/>
  <c r="BN82" i="15"/>
  <c r="AB111" i="15"/>
  <c r="BL75" i="12"/>
  <c r="AK76" i="12"/>
  <c r="BT64" i="13"/>
  <c r="AE82" i="10"/>
  <c r="AS69" i="14"/>
  <c r="AB123" i="14"/>
  <c r="AQ144" i="5"/>
  <c r="AZ133" i="14"/>
  <c r="AI58" i="12"/>
  <c r="AB55" i="10"/>
  <c r="BF92" i="10"/>
  <c r="BG102" i="13"/>
  <c r="AD127" i="5"/>
  <c r="AB71" i="13"/>
  <c r="AY74" i="13"/>
  <c r="AW93" i="15"/>
  <c r="BO116" i="15"/>
  <c r="BC85" i="14"/>
  <c r="AM149" i="5"/>
  <c r="BB102" i="12"/>
  <c r="AK112" i="12"/>
  <c r="AD84" i="10"/>
  <c r="BP60" i="15"/>
  <c r="AQ94" i="14"/>
  <c r="AE101" i="5"/>
  <c r="BU90" i="13"/>
  <c r="AO138" i="10"/>
  <c r="AB92" i="10"/>
  <c r="BU84" i="5"/>
  <c r="BR111" i="10"/>
  <c r="BO58" i="14"/>
  <c r="AR125" i="12"/>
  <c r="BI67" i="15"/>
  <c r="AZ96" i="14"/>
  <c r="BF141" i="15"/>
  <c r="BH100" i="12"/>
  <c r="BJ123" i="12"/>
  <c r="BQ59" i="12"/>
  <c r="BR86" i="14"/>
  <c r="BC138" i="13"/>
  <c r="AY80" i="10"/>
  <c r="BV148" i="14"/>
  <c r="AJ130" i="5"/>
  <c r="AP127" i="14"/>
  <c r="AQ153" i="10"/>
  <c r="AU127" i="12"/>
  <c r="AP87" i="15"/>
  <c r="BR64" i="13"/>
  <c r="BM154" i="14"/>
  <c r="BQ69" i="14"/>
  <c r="AQ132" i="12"/>
  <c r="BA93" i="12"/>
  <c r="AM137" i="10"/>
  <c r="BM83" i="14"/>
  <c r="BR75" i="14"/>
  <c r="BC97" i="14"/>
  <c r="AQ69" i="13"/>
  <c r="BS71" i="10"/>
  <c r="BC144" i="13"/>
  <c r="AV121" i="14"/>
  <c r="BA103" i="5"/>
  <c r="AC64" i="15"/>
  <c r="BV139" i="15"/>
  <c r="AO70" i="12"/>
  <c r="AN122" i="10"/>
  <c r="AH118" i="10"/>
  <c r="BR136" i="14"/>
  <c r="AU80" i="5"/>
  <c r="BN142" i="5"/>
  <c r="AZ59" i="15"/>
  <c r="AS70" i="14"/>
  <c r="AN102" i="12"/>
  <c r="AP61" i="15"/>
  <c r="BL85" i="15"/>
  <c r="BR148" i="15"/>
  <c r="BP128" i="10"/>
  <c r="BJ86" i="10"/>
  <c r="BB141" i="12"/>
  <c r="AX132" i="10"/>
  <c r="BU67" i="14"/>
  <c r="AE144" i="14"/>
  <c r="AI110" i="14"/>
  <c r="AJ101" i="14"/>
  <c r="BU146" i="5"/>
  <c r="BC76" i="12"/>
  <c r="AK61" i="15"/>
  <c r="AQ143" i="15"/>
  <c r="BD110" i="13"/>
  <c r="BL105" i="5"/>
  <c r="BI75" i="10"/>
  <c r="AI62" i="12"/>
  <c r="BS129" i="5"/>
  <c r="BA89" i="5"/>
  <c r="AE64" i="13"/>
  <c r="AW143" i="12"/>
  <c r="AS151" i="15"/>
  <c r="BP121" i="15"/>
  <c r="BG80" i="12"/>
  <c r="AR57" i="5"/>
  <c r="BU117" i="13"/>
  <c r="AK131" i="10"/>
  <c r="AP138" i="15"/>
  <c r="BO127" i="12"/>
  <c r="AU133" i="15"/>
  <c r="BC140" i="5"/>
  <c r="AN64" i="5"/>
  <c r="AM95" i="12"/>
  <c r="BO77" i="15"/>
  <c r="AW142" i="10"/>
  <c r="AF154" i="12"/>
  <c r="BS76" i="10"/>
  <c r="BV152" i="15"/>
  <c r="BF135" i="10"/>
  <c r="AV65" i="14"/>
  <c r="BQ85" i="5"/>
  <c r="BA85" i="10"/>
  <c r="AH104" i="5"/>
  <c r="AB110" i="5"/>
  <c r="AO133" i="12"/>
  <c r="AH100" i="13"/>
  <c r="AT65" i="12"/>
  <c r="AR112" i="15"/>
  <c r="BP96" i="12"/>
  <c r="BF92" i="15"/>
  <c r="AW99" i="5"/>
  <c r="AE147" i="10"/>
  <c r="BS83" i="13"/>
  <c r="AG116" i="13"/>
  <c r="BR128" i="12"/>
  <c r="AE133" i="15"/>
  <c r="AE146" i="10"/>
  <c r="BC100" i="10"/>
  <c r="BO111" i="15"/>
  <c r="BH127" i="12"/>
  <c r="BD81" i="5"/>
  <c r="AB151" i="5"/>
  <c r="AU133" i="12"/>
  <c r="AK150" i="15"/>
  <c r="AH146" i="5"/>
  <c r="BC115" i="12"/>
  <c r="AW79" i="14"/>
  <c r="BB131" i="12"/>
  <c r="BL139" i="14"/>
  <c r="BR134" i="10"/>
  <c r="AY62" i="14"/>
  <c r="AU151" i="14"/>
  <c r="AV91" i="13"/>
  <c r="BP71" i="5"/>
  <c r="AM108" i="5"/>
  <c r="AW70" i="14"/>
  <c r="AG59" i="12"/>
  <c r="BL96" i="10"/>
  <c r="AX137" i="14"/>
  <c r="AF107" i="5"/>
  <c r="AC65" i="12"/>
  <c r="BV110" i="5"/>
  <c r="AB77" i="12"/>
  <c r="AD135" i="10"/>
  <c r="AS90" i="15"/>
  <c r="AF111" i="12"/>
  <c r="BV67" i="10"/>
  <c r="BC81" i="12"/>
  <c r="BB94" i="5"/>
  <c r="AP97" i="5"/>
  <c r="BC90" i="10"/>
  <c r="AN79" i="14"/>
  <c r="AD61" i="14"/>
  <c r="BM140" i="12"/>
  <c r="BV118" i="13"/>
  <c r="AF60" i="13"/>
  <c r="BM141" i="5"/>
  <c r="AG82" i="5"/>
  <c r="AT90" i="15"/>
  <c r="BP118" i="5"/>
  <c r="BD83" i="14"/>
  <c r="BE77" i="13"/>
  <c r="BC62" i="12"/>
  <c r="BM122" i="14"/>
  <c r="AZ77" i="10"/>
  <c r="BN142" i="13"/>
  <c r="AN61" i="5"/>
  <c r="AN97" i="5"/>
  <c r="AC94" i="14"/>
  <c r="AP146" i="5"/>
  <c r="AX115" i="10"/>
  <c r="AZ106" i="12"/>
  <c r="AM93" i="13"/>
  <c r="BD57" i="10"/>
  <c r="AV113" i="10"/>
  <c r="AI97" i="14"/>
  <c r="AK136" i="12"/>
  <c r="AG142" i="14"/>
  <c r="AO98" i="14"/>
  <c r="AL72" i="10"/>
  <c r="BI64" i="10"/>
  <c r="AG125" i="12"/>
  <c r="BS154" i="10"/>
  <c r="AV63" i="15"/>
  <c r="BJ144" i="10"/>
  <c r="AE80" i="10"/>
  <c r="BI134" i="15"/>
  <c r="AM67" i="10"/>
  <c r="BV138" i="15"/>
  <c r="BK134" i="13"/>
  <c r="AL126" i="14"/>
  <c r="BM63" i="13"/>
  <c r="AX84" i="13"/>
  <c r="AY91" i="14"/>
  <c r="AN91" i="10"/>
  <c r="AL152" i="5"/>
  <c r="AP66" i="15"/>
  <c r="BJ124" i="12"/>
  <c r="BV108" i="10"/>
  <c r="BP154" i="10"/>
  <c r="BA110" i="12"/>
  <c r="AQ57" i="15"/>
  <c r="AZ82" i="14"/>
  <c r="BI83" i="5"/>
  <c r="AM55" i="5"/>
  <c r="BK78" i="15"/>
  <c r="BJ83" i="10"/>
  <c r="BA146" i="15"/>
  <c r="BB137" i="15"/>
  <c r="BK93" i="12"/>
  <c r="BH131" i="12"/>
  <c r="AO84" i="13"/>
  <c r="AD123" i="5"/>
  <c r="AG136" i="14"/>
  <c r="BG116" i="13"/>
  <c r="AN108" i="14"/>
  <c r="BD74" i="5"/>
  <c r="BA131" i="13"/>
  <c r="AY72" i="12"/>
  <c r="AE120" i="12"/>
  <c r="BP120" i="10"/>
  <c r="AD113" i="10"/>
  <c r="AL141" i="10"/>
  <c r="BO145" i="5"/>
  <c r="BB136" i="13"/>
  <c r="AJ132" i="14"/>
  <c r="BE74" i="14"/>
  <c r="BV100" i="12"/>
  <c r="AY139" i="5"/>
  <c r="AC85" i="10"/>
  <c r="AZ62" i="14"/>
  <c r="AW63" i="10"/>
  <c r="BV153" i="15"/>
  <c r="BI131" i="10"/>
  <c r="AB111" i="12"/>
  <c r="AV109" i="12"/>
  <c r="BE113" i="10"/>
  <c r="AU59" i="14"/>
  <c r="AE154" i="5"/>
  <c r="BO152" i="15"/>
  <c r="AZ143" i="10"/>
  <c r="AN65" i="5"/>
  <c r="BJ109" i="13"/>
  <c r="BE63" i="10"/>
  <c r="BD117" i="10"/>
  <c r="AC99" i="14"/>
  <c r="BN109" i="12"/>
  <c r="BE109" i="15"/>
  <c r="BI98" i="10"/>
  <c r="BQ70" i="14"/>
  <c r="BG82" i="12"/>
  <c r="AN85" i="5"/>
  <c r="BD70" i="10"/>
  <c r="AL117" i="10"/>
  <c r="BL79" i="14"/>
  <c r="BN131" i="15"/>
  <c r="BR133" i="15"/>
  <c r="AL85" i="5"/>
  <c r="AF103" i="12"/>
  <c r="AC92" i="14"/>
  <c r="BU107" i="15"/>
  <c r="AM143" i="5"/>
  <c r="AP63" i="12"/>
  <c r="AL93" i="12"/>
  <c r="AM137" i="14"/>
  <c r="AB135" i="14"/>
  <c r="AH112" i="5"/>
  <c r="AB87" i="14"/>
  <c r="AU100" i="12"/>
  <c r="BK60" i="12"/>
  <c r="AC127" i="13"/>
  <c r="AZ93" i="10"/>
  <c r="AT87" i="15"/>
  <c r="AE72" i="15"/>
  <c r="AY92" i="10"/>
  <c r="AR75" i="15"/>
  <c r="AL93" i="13"/>
  <c r="BI125" i="12"/>
  <c r="BG67" i="10"/>
  <c r="AQ106" i="12"/>
  <c r="AW133" i="14"/>
  <c r="BR109" i="5"/>
  <c r="BH63" i="10"/>
  <c r="AR119" i="13"/>
  <c r="AO95" i="5"/>
  <c r="AL138" i="14"/>
  <c r="AQ129" i="5"/>
  <c r="BN82" i="5"/>
  <c r="BJ130" i="15"/>
  <c r="AP137" i="14"/>
  <c r="AU72" i="12"/>
  <c r="AJ89" i="5"/>
  <c r="BO61" i="15"/>
  <c r="AW70" i="13"/>
  <c r="BE105" i="12"/>
  <c r="AL61" i="10"/>
  <c r="AF83" i="14"/>
  <c r="BQ64" i="12"/>
  <c r="BG86" i="14"/>
  <c r="BP100" i="5"/>
  <c r="BT83" i="12"/>
  <c r="BB114" i="10"/>
  <c r="BR84" i="10"/>
  <c r="BS149" i="15"/>
  <c r="AX112" i="12"/>
  <c r="BU143" i="10"/>
  <c r="AO132" i="15"/>
  <c r="BI60" i="10"/>
  <c r="AH127" i="14"/>
  <c r="BD105" i="10"/>
  <c r="AI64" i="5"/>
  <c r="AZ110" i="5"/>
  <c r="BS59" i="13"/>
  <c r="BT85" i="12"/>
  <c r="BN139" i="14"/>
  <c r="AH107" i="12"/>
  <c r="BJ153" i="5"/>
  <c r="AB114" i="15"/>
  <c r="BR140" i="13"/>
  <c r="AN125" i="10"/>
  <c r="AM82" i="5"/>
  <c r="AS99" i="13"/>
  <c r="AT143" i="10"/>
  <c r="BN112" i="13"/>
  <c r="BT75" i="15"/>
  <c r="AH126" i="5"/>
  <c r="AT138" i="10"/>
  <c r="AY139" i="15"/>
  <c r="AO104" i="15"/>
  <c r="BU114" i="13"/>
  <c r="BU70" i="15"/>
  <c r="BS114" i="12"/>
  <c r="AH144" i="13"/>
  <c r="BC69" i="14"/>
  <c r="AE139" i="15"/>
  <c r="BE127" i="10"/>
  <c r="AT102" i="15"/>
  <c r="AZ87" i="10"/>
  <c r="AT143" i="14"/>
  <c r="BP126" i="14"/>
  <c r="BJ56" i="5"/>
  <c r="AE104" i="15"/>
  <c r="AW61" i="5"/>
  <c r="AJ73" i="5"/>
  <c r="BM116" i="10"/>
  <c r="BC77" i="5"/>
  <c r="AW96" i="12"/>
  <c r="AJ96" i="12"/>
  <c r="AZ108" i="10"/>
  <c r="BF109" i="5"/>
  <c r="AN93" i="12"/>
  <c r="AG146" i="12"/>
  <c r="AC100" i="13"/>
  <c r="AC153" i="5"/>
  <c r="BB70" i="15"/>
  <c r="BU77" i="5"/>
  <c r="AZ60" i="10"/>
  <c r="BC136" i="5"/>
  <c r="AH111" i="10"/>
  <c r="AG121" i="14"/>
  <c r="AP154" i="5"/>
  <c r="BK128" i="15"/>
  <c r="AO68" i="14"/>
  <c r="AK143" i="14"/>
  <c r="BS70" i="5"/>
  <c r="AR124" i="5"/>
  <c r="AV76" i="5"/>
  <c r="BB114" i="14"/>
  <c r="AZ79" i="12"/>
  <c r="BN138" i="14"/>
  <c r="BU95" i="5"/>
  <c r="BV85" i="14"/>
  <c r="BU75" i="13"/>
  <c r="BM63" i="5"/>
  <c r="BC73" i="15"/>
  <c r="AB97" i="12"/>
  <c r="BH141" i="12"/>
  <c r="AK117" i="12"/>
  <c r="AK116" i="10"/>
  <c r="BE117" i="12"/>
  <c r="BA145" i="12"/>
  <c r="AY124" i="13"/>
  <c r="AO61" i="13"/>
  <c r="BU120" i="5"/>
  <c r="BG77" i="12"/>
  <c r="AB141" i="12"/>
  <c r="AJ107" i="10"/>
  <c r="AC123" i="13"/>
  <c r="BP121" i="13"/>
  <c r="BM105" i="5"/>
  <c r="AK62" i="5"/>
  <c r="AZ85" i="10"/>
  <c r="AI145" i="15"/>
  <c r="BN70" i="12"/>
  <c r="BR124" i="5"/>
  <c r="BQ135" i="12"/>
  <c r="AP65" i="15"/>
  <c r="AL142" i="10"/>
  <c r="AD62" i="10"/>
  <c r="AF91" i="12"/>
  <c r="AF108" i="13"/>
  <c r="AV153" i="13"/>
  <c r="BT120" i="10"/>
  <c r="BU72" i="10"/>
  <c r="BN71" i="14"/>
  <c r="AD138" i="14"/>
  <c r="AS82" i="5"/>
  <c r="BG102" i="12"/>
  <c r="BP116" i="15"/>
  <c r="AU65" i="15"/>
  <c r="BK67" i="5"/>
  <c r="AV99" i="14"/>
  <c r="BM75" i="10"/>
  <c r="AE141" i="12"/>
  <c r="AN85" i="10"/>
  <c r="BE68" i="10"/>
  <c r="BG69" i="5"/>
  <c r="AY131" i="12"/>
  <c r="AK96" i="12"/>
  <c r="AH90" i="15"/>
  <c r="AY152" i="10"/>
  <c r="BU93" i="15"/>
  <c r="BG92" i="13"/>
  <c r="AZ71" i="15"/>
  <c r="BK66" i="10"/>
  <c r="AR148" i="14"/>
  <c r="BS147" i="14"/>
  <c r="BV95" i="15"/>
  <c r="AB99" i="13"/>
  <c r="AD68" i="5"/>
  <c r="BB59" i="13"/>
  <c r="BC65" i="5"/>
  <c r="AH133" i="15"/>
  <c r="AZ64" i="5"/>
  <c r="AZ65" i="12"/>
  <c r="BK152" i="13"/>
  <c r="BS154" i="5"/>
  <c r="AR68" i="5"/>
  <c r="BO92" i="15"/>
  <c r="BD141" i="13"/>
  <c r="BK84" i="13"/>
  <c r="AX74" i="12"/>
  <c r="BF143" i="5"/>
  <c r="BI136" i="15"/>
  <c r="AW130" i="5"/>
  <c r="AS80" i="5"/>
  <c r="BV115" i="14"/>
  <c r="BR149" i="10"/>
  <c r="BK141" i="13"/>
  <c r="BP57" i="13"/>
  <c r="AJ58" i="13"/>
  <c r="AC149" i="5"/>
  <c r="AR86" i="12"/>
  <c r="BR98" i="13"/>
  <c r="AG110" i="14"/>
  <c r="AG117" i="12"/>
  <c r="AN105" i="10"/>
  <c r="AL128" i="13"/>
  <c r="AU66" i="12"/>
  <c r="AR113" i="5"/>
  <c r="AC57" i="13"/>
  <c r="BA85" i="12"/>
  <c r="AM146" i="10"/>
  <c r="AE84" i="5"/>
  <c r="AS110" i="12"/>
  <c r="AM56" i="12"/>
  <c r="AN67" i="10"/>
  <c r="BA78" i="14"/>
  <c r="BO154" i="5"/>
  <c r="AU89" i="5"/>
  <c r="AV78" i="10"/>
  <c r="AD55" i="15"/>
  <c r="BU130" i="10"/>
  <c r="AK142" i="12"/>
  <c r="BU131" i="12"/>
  <c r="AP86" i="5"/>
  <c r="BQ147" i="15"/>
  <c r="BE69" i="13"/>
  <c r="BV152" i="14"/>
  <c r="BM88" i="15"/>
  <c r="BC78" i="5"/>
  <c r="AC100" i="14"/>
  <c r="BN95" i="12"/>
  <c r="BL144" i="14"/>
  <c r="AP92" i="10"/>
  <c r="BV121" i="10"/>
  <c r="AR116" i="5"/>
  <c r="AX139" i="12"/>
  <c r="AE93" i="5"/>
  <c r="AT74" i="15"/>
  <c r="BA114" i="10"/>
  <c r="AU85" i="10"/>
  <c r="BI106" i="5"/>
  <c r="AU124" i="5"/>
  <c r="AZ95" i="13"/>
  <c r="AF95" i="14"/>
  <c r="BC60" i="12"/>
  <c r="AR93" i="12"/>
  <c r="AU72" i="14"/>
  <c r="BF86" i="10"/>
  <c r="BE117" i="10"/>
  <c r="BJ84" i="14"/>
  <c r="BM130" i="15"/>
  <c r="AD61" i="5"/>
  <c r="AK147" i="10"/>
  <c r="BN114" i="15"/>
  <c r="AF99" i="15"/>
  <c r="BI153" i="12"/>
  <c r="BJ61" i="10"/>
  <c r="BB74" i="10"/>
  <c r="AI65" i="15"/>
  <c r="AB75" i="12"/>
  <c r="BT111" i="5"/>
  <c r="BK106" i="13"/>
  <c r="AC70" i="10"/>
  <c r="BC135" i="10"/>
  <c r="BE126" i="15"/>
  <c r="AW127" i="14"/>
  <c r="AC137" i="5"/>
  <c r="BL67" i="13"/>
  <c r="BT112" i="13"/>
  <c r="BF152" i="14"/>
  <c r="AQ137" i="5"/>
  <c r="BI124" i="5"/>
  <c r="BO96" i="14"/>
  <c r="BB75" i="13"/>
  <c r="BB87" i="15"/>
  <c r="BR68" i="10"/>
  <c r="BF154" i="10"/>
  <c r="BO114" i="5"/>
  <c r="BM87" i="10"/>
  <c r="BE93" i="5"/>
  <c r="BA81" i="13"/>
  <c r="BK105" i="10"/>
  <c r="AI100" i="5"/>
  <c r="BT141" i="13"/>
  <c r="BH125" i="14"/>
  <c r="BS123" i="15"/>
  <c r="AV60" i="5"/>
  <c r="BP151" i="13"/>
  <c r="BB62" i="12"/>
  <c r="BL94" i="12"/>
  <c r="AJ130" i="13"/>
  <c r="AF132" i="5"/>
  <c r="BG152" i="12"/>
  <c r="AR149" i="13"/>
  <c r="AH135" i="13"/>
  <c r="AH75" i="13"/>
  <c r="BD154" i="10"/>
  <c r="BV70" i="15"/>
  <c r="AQ103" i="15"/>
  <c r="BM89" i="13"/>
  <c r="AM99" i="10"/>
  <c r="AM84" i="10"/>
  <c r="AS150" i="5"/>
  <c r="BT110" i="10"/>
  <c r="AB100" i="13"/>
  <c r="BF149" i="5"/>
  <c r="BV146" i="13"/>
  <c r="BG85" i="13"/>
  <c r="BQ77" i="12"/>
  <c r="AD84" i="14"/>
  <c r="AF112" i="12"/>
  <c r="AZ93" i="15"/>
  <c r="BO98" i="14"/>
  <c r="AV102" i="5"/>
  <c r="AO148" i="13"/>
  <c r="BI121" i="5"/>
  <c r="AF110" i="5"/>
  <c r="BP118" i="15"/>
  <c r="BR148" i="13"/>
  <c r="AT62" i="12"/>
  <c r="BR97" i="14"/>
  <c r="AR139" i="5"/>
  <c r="AL113" i="10"/>
  <c r="BU107" i="5"/>
  <c r="AF80" i="10"/>
  <c r="BA69" i="5"/>
  <c r="AX73" i="15"/>
  <c r="AK64" i="5"/>
  <c r="AP112" i="14"/>
  <c r="AB61" i="5"/>
  <c r="BD138" i="14"/>
  <c r="AQ141" i="10"/>
  <c r="AX131" i="15"/>
  <c r="AD62" i="13"/>
  <c r="AX69" i="5"/>
  <c r="BR59" i="10"/>
  <c r="AR118" i="13"/>
  <c r="BH55" i="12"/>
  <c r="AF60" i="5"/>
  <c r="BO125" i="13"/>
  <c r="AH91" i="10"/>
  <c r="BS62" i="14"/>
  <c r="BG113" i="15"/>
  <c r="BF122" i="14"/>
  <c r="BT142" i="10"/>
  <c r="AS98" i="15"/>
  <c r="BT105" i="5"/>
  <c r="AH146" i="12"/>
  <c r="BI142" i="15"/>
  <c r="AZ88" i="14"/>
  <c r="AT97" i="12"/>
  <c r="AR109" i="10"/>
  <c r="AY147" i="12"/>
  <c r="BC117" i="13"/>
  <c r="AO137" i="15"/>
  <c r="AH135" i="14"/>
  <c r="BA143" i="14"/>
  <c r="AO71" i="5"/>
  <c r="AK63" i="13"/>
  <c r="AB112" i="5"/>
  <c r="BH92" i="10"/>
  <c r="AV138" i="12"/>
  <c r="AL59" i="14"/>
  <c r="BK142" i="14"/>
  <c r="AB123" i="13"/>
  <c r="BF58" i="14"/>
  <c r="BL103" i="12"/>
  <c r="BJ66" i="12"/>
  <c r="BS115" i="15"/>
  <c r="AF71" i="15"/>
  <c r="BD145" i="13"/>
  <c r="BV144" i="15"/>
  <c r="BG94" i="10"/>
  <c r="BV118" i="10"/>
  <c r="BU68" i="5"/>
  <c r="AF96" i="13"/>
  <c r="BD129" i="12"/>
  <c r="AV146" i="12"/>
  <c r="BB67" i="12"/>
  <c r="BR130" i="14"/>
  <c r="BJ115" i="12"/>
  <c r="BU122" i="13"/>
  <c r="AT64" i="13"/>
  <c r="AI68" i="5"/>
  <c r="BD60" i="12"/>
  <c r="BK124" i="13"/>
  <c r="AD96" i="12"/>
  <c r="BC72" i="13"/>
  <c r="BE111" i="5"/>
  <c r="BB141" i="13"/>
  <c r="AW148" i="13"/>
  <c r="AU100" i="10"/>
  <c r="AM105" i="10"/>
  <c r="BU91" i="14"/>
  <c r="BJ114" i="12"/>
  <c r="BU95" i="12"/>
  <c r="AS73" i="12"/>
  <c r="AQ58" i="12"/>
  <c r="AP103" i="15"/>
  <c r="BP92" i="13"/>
  <c r="AT79" i="15"/>
  <c r="AX128" i="12"/>
  <c r="AO105" i="10"/>
  <c r="BQ72" i="10"/>
  <c r="BH127" i="13"/>
  <c r="AI116" i="12"/>
  <c r="BF121" i="14"/>
  <c r="AM82" i="14"/>
  <c r="BR143" i="15"/>
  <c r="AP68" i="15"/>
  <c r="AJ61" i="14"/>
  <c r="BN150" i="5"/>
  <c r="BL107" i="15"/>
  <c r="BI66" i="14"/>
  <c r="AZ70" i="10"/>
  <c r="BR75" i="5"/>
  <c r="AH100" i="14"/>
  <c r="BU121" i="10"/>
  <c r="BM91" i="10"/>
  <c r="AR103" i="10"/>
  <c r="BV101" i="15"/>
  <c r="AC90" i="15"/>
  <c r="AF120" i="5"/>
  <c r="BH109" i="13"/>
  <c r="AE74" i="5"/>
  <c r="AP93" i="13"/>
  <c r="AO138" i="15"/>
  <c r="AF136" i="10"/>
  <c r="AF66" i="10"/>
  <c r="BS117" i="15"/>
  <c r="AO90" i="14"/>
  <c r="BS124" i="14"/>
  <c r="BG115" i="12"/>
  <c r="AV62" i="13"/>
  <c r="AU72" i="5"/>
  <c r="AK106" i="13"/>
  <c r="BQ81" i="13"/>
  <c r="AW91" i="15"/>
  <c r="AB81" i="5"/>
  <c r="BD152" i="10"/>
  <c r="BR132" i="13"/>
  <c r="BJ116" i="13"/>
  <c r="BQ79" i="15"/>
  <c r="AE141" i="10"/>
  <c r="AU79" i="14"/>
  <c r="AT149" i="13"/>
  <c r="AC134" i="12"/>
  <c r="BR100" i="12"/>
  <c r="AL134" i="10"/>
  <c r="AG125" i="15"/>
  <c r="AO119" i="15"/>
  <c r="AT58" i="12"/>
  <c r="AY127" i="15"/>
  <c r="BJ98" i="15"/>
  <c r="AD56" i="15"/>
  <c r="AJ88" i="5"/>
  <c r="BT94" i="15"/>
  <c r="BD127" i="12"/>
  <c r="BK133" i="5"/>
  <c r="BE129" i="13"/>
  <c r="BS148" i="13"/>
  <c r="AL62" i="5"/>
  <c r="AQ64" i="15"/>
  <c r="BJ129" i="14"/>
  <c r="AU143" i="15"/>
  <c r="BG79" i="10"/>
  <c r="AF62" i="10"/>
  <c r="BR94" i="10"/>
  <c r="AR136" i="5"/>
  <c r="BF77" i="12"/>
  <c r="AV62" i="15"/>
  <c r="BU115" i="12"/>
  <c r="BI130" i="12"/>
  <c r="AB123" i="12"/>
  <c r="BJ129" i="10"/>
  <c r="AO109" i="13"/>
  <c r="BQ68" i="10"/>
  <c r="AN147" i="12"/>
  <c r="AT120" i="14"/>
  <c r="BR107" i="13"/>
  <c r="AO94" i="12"/>
  <c r="BS60" i="13"/>
  <c r="AV83" i="15"/>
  <c r="AY114" i="14"/>
  <c r="BR137" i="14"/>
  <c r="AU74" i="15"/>
  <c r="BO84" i="13"/>
  <c r="AS61" i="13"/>
  <c r="AX123" i="13"/>
  <c r="AF64" i="12"/>
  <c r="BP63" i="14"/>
  <c r="AN145" i="15"/>
  <c r="BS102" i="5"/>
  <c r="AO57" i="12"/>
  <c r="BD82" i="10"/>
  <c r="AP150" i="5"/>
  <c r="AI106" i="12"/>
  <c r="BA132" i="5"/>
  <c r="BK65" i="13"/>
  <c r="AH115" i="10"/>
  <c r="BP56" i="13"/>
  <c r="BO108" i="12"/>
  <c r="BH98" i="12"/>
  <c r="BS71" i="15"/>
  <c r="BJ113" i="10"/>
  <c r="BR77" i="14"/>
  <c r="BD98" i="10"/>
  <c r="AE79" i="12"/>
  <c r="AG114" i="15"/>
  <c r="AY112" i="15"/>
  <c r="BQ87" i="12"/>
  <c r="AF58" i="13"/>
  <c r="BQ104" i="13"/>
  <c r="AD99" i="10"/>
  <c r="AF65" i="14"/>
  <c r="AN69" i="12"/>
  <c r="AR122" i="14"/>
  <c r="BI136" i="10"/>
  <c r="BE126" i="5"/>
  <c r="AU84" i="5"/>
  <c r="BV91" i="10"/>
  <c r="BS55" i="13"/>
  <c r="BF124" i="10"/>
  <c r="BO144" i="14"/>
  <c r="AO93" i="14"/>
  <c r="BE108" i="13"/>
  <c r="AE90" i="13"/>
  <c r="BC119" i="12"/>
  <c r="AK89" i="10"/>
  <c r="BJ150" i="5"/>
  <c r="AZ123" i="12"/>
  <c r="AK90" i="14"/>
  <c r="BC57" i="10"/>
  <c r="BO89" i="13"/>
  <c r="AY93" i="5"/>
  <c r="AV148" i="10"/>
  <c r="AB100" i="15"/>
  <c r="BL55" i="13"/>
  <c r="AM79" i="14"/>
  <c r="BR78" i="15"/>
  <c r="AC111" i="15"/>
  <c r="AJ101" i="5"/>
  <c r="BC114" i="15"/>
  <c r="BP61" i="10"/>
  <c r="AX55" i="14"/>
  <c r="BN87" i="15"/>
  <c r="BU99" i="5"/>
  <c r="AW94" i="10"/>
  <c r="AI150" i="15"/>
  <c r="BK144" i="15"/>
  <c r="AW138" i="5"/>
  <c r="AO133" i="5"/>
  <c r="AF150" i="5"/>
  <c r="BO121" i="14"/>
  <c r="AD153" i="5"/>
  <c r="AO113" i="10"/>
  <c r="AU76" i="10"/>
  <c r="AR81" i="10"/>
  <c r="BG77" i="15"/>
  <c r="AG90" i="12"/>
  <c r="AX98" i="10"/>
  <c r="AH114" i="10"/>
  <c r="AX121" i="13"/>
  <c r="AL149" i="12"/>
  <c r="BB141" i="15"/>
  <c r="BA130" i="12"/>
  <c r="AE102" i="5"/>
  <c r="AZ130" i="14"/>
  <c r="BE128" i="14"/>
  <c r="AE91" i="10"/>
  <c r="AD97" i="13"/>
  <c r="BD97" i="14"/>
  <c r="BA124" i="12"/>
  <c r="AZ58" i="5"/>
  <c r="BC89" i="10"/>
  <c r="AG111" i="14"/>
  <c r="BF95" i="13"/>
  <c r="BD89" i="5"/>
  <c r="AT80" i="15"/>
  <c r="AZ119" i="14"/>
  <c r="AT59" i="5"/>
  <c r="AX58" i="5"/>
  <c r="BC88" i="12"/>
  <c r="BV124" i="10"/>
  <c r="BJ111" i="12"/>
  <c r="BE152" i="5"/>
  <c r="BI103" i="14"/>
  <c r="AF119" i="13"/>
  <c r="BL100" i="10"/>
  <c r="AP98" i="15"/>
  <c r="BI84" i="5"/>
  <c r="AQ96" i="12"/>
  <c r="BK60" i="5"/>
  <c r="AJ85" i="15"/>
  <c r="BP55" i="13"/>
  <c r="AE77" i="14"/>
  <c r="BR56" i="15"/>
  <c r="AV149" i="10"/>
  <c r="AM113" i="13"/>
  <c r="AQ88" i="14"/>
  <c r="AP103" i="5"/>
  <c r="BP83" i="14"/>
  <c r="BO153" i="14"/>
  <c r="AI66" i="5"/>
  <c r="AK75" i="5"/>
  <c r="AP95" i="15"/>
  <c r="BA58" i="13"/>
  <c r="BQ138" i="5"/>
  <c r="AF128" i="13"/>
  <c r="BV135" i="14"/>
  <c r="AR118" i="5"/>
  <c r="AJ139" i="10"/>
  <c r="BP66" i="10"/>
  <c r="BC62" i="10"/>
  <c r="BT135" i="14"/>
  <c r="AD98" i="12"/>
  <c r="BL63" i="12"/>
  <c r="AP64" i="15"/>
  <c r="AI73" i="10"/>
  <c r="AM122" i="5"/>
  <c r="BH57" i="15"/>
  <c r="BR58" i="14"/>
  <c r="BV132" i="5"/>
  <c r="AT115" i="12"/>
  <c r="BI60" i="13"/>
  <c r="BP78" i="12"/>
  <c r="BH127" i="10"/>
  <c r="AK82" i="12"/>
  <c r="AF115" i="12"/>
  <c r="BF58" i="5"/>
  <c r="BO65" i="12"/>
  <c r="AV91" i="5"/>
  <c r="BK110" i="15"/>
  <c r="AI133" i="14"/>
  <c r="AJ62" i="12"/>
  <c r="BA96" i="12"/>
  <c r="BB128" i="10"/>
  <c r="AB64" i="10"/>
  <c r="AS138" i="12"/>
  <c r="BE153" i="10"/>
  <c r="BN102" i="15"/>
  <c r="AN81" i="14"/>
  <c r="AW101" i="15"/>
  <c r="AG81" i="5"/>
  <c r="AH89" i="5"/>
  <c r="AC123" i="15"/>
  <c r="AW61" i="13"/>
  <c r="BU97" i="10"/>
  <c r="AI136" i="15"/>
  <c r="AO79" i="15"/>
  <c r="BU70" i="5"/>
  <c r="BD111" i="13"/>
  <c r="AI66" i="13"/>
  <c r="BR86" i="15"/>
  <c r="BF105" i="13"/>
  <c r="BJ61" i="12"/>
  <c r="AQ112" i="14"/>
  <c r="AK91" i="12"/>
  <c r="AR82" i="10"/>
  <c r="BM114" i="13"/>
  <c r="BS114" i="15"/>
  <c r="BL144" i="10"/>
  <c r="AO66" i="12"/>
  <c r="AI61" i="13"/>
  <c r="AF95" i="15"/>
  <c r="AE122" i="14"/>
  <c r="BD78" i="10"/>
  <c r="BJ126" i="10"/>
  <c r="AT130" i="14"/>
  <c r="AE121" i="13"/>
  <c r="BK64" i="14"/>
  <c r="BE114" i="14"/>
  <c r="AL69" i="13"/>
  <c r="BV80" i="15"/>
  <c r="AM68" i="5"/>
  <c r="AO120" i="5"/>
  <c r="AW149" i="15"/>
  <c r="AU113" i="10"/>
  <c r="AM63" i="12"/>
  <c r="AL149" i="15"/>
  <c r="BD84" i="14"/>
  <c r="AD64" i="5"/>
  <c r="AO103" i="12"/>
  <c r="BR88" i="13"/>
  <c r="AZ68" i="5"/>
  <c r="AE76" i="14"/>
  <c r="AN127" i="10"/>
  <c r="AQ129" i="14"/>
  <c r="AO62" i="13"/>
  <c r="AQ105" i="10"/>
  <c r="AO57" i="10"/>
  <c r="AV105" i="10"/>
  <c r="BN111" i="10"/>
  <c r="BC59" i="13"/>
  <c r="BC91" i="13"/>
  <c r="AW119" i="14"/>
  <c r="BV127" i="5"/>
  <c r="BI93" i="14"/>
  <c r="AV65" i="15"/>
  <c r="AE76" i="15"/>
  <c r="BG128" i="15"/>
  <c r="AH108" i="5"/>
  <c r="BH154" i="15"/>
  <c r="BA127" i="10"/>
  <c r="AJ137" i="14"/>
  <c r="AW109" i="10"/>
  <c r="AR69" i="13"/>
  <c r="AW97" i="13"/>
  <c r="AE109" i="14"/>
  <c r="BK107" i="12"/>
  <c r="BN140" i="13"/>
  <c r="AS69" i="10"/>
  <c r="AF122" i="15"/>
  <c r="BQ58" i="15"/>
  <c r="AS88" i="10"/>
  <c r="BV124" i="5"/>
  <c r="BR68" i="13"/>
  <c r="AD81" i="13"/>
  <c r="AZ77" i="13"/>
  <c r="BD136" i="12"/>
  <c r="BV82" i="14"/>
  <c r="AW128" i="5"/>
  <c r="BC128" i="10"/>
  <c r="AV72" i="14"/>
  <c r="BJ94" i="5"/>
  <c r="AS153" i="10"/>
  <c r="AZ66" i="14"/>
  <c r="BU145" i="10"/>
  <c r="BK71" i="14"/>
  <c r="AI73" i="5"/>
  <c r="AW138" i="13"/>
  <c r="BF139" i="5"/>
  <c r="AX118" i="15"/>
  <c r="BB76" i="12"/>
  <c r="AZ83" i="15"/>
  <c r="BB108" i="14"/>
  <c r="AI93" i="12"/>
  <c r="AV79" i="10"/>
  <c r="AQ139" i="12"/>
  <c r="AC143" i="15"/>
  <c r="AJ147" i="15"/>
  <c r="AU70" i="5"/>
  <c r="AU117" i="15"/>
  <c r="AN90" i="5"/>
  <c r="BC116" i="5"/>
  <c r="AE68" i="14"/>
  <c r="BB152" i="14"/>
  <c r="BM142" i="15"/>
  <c r="AU92" i="14"/>
  <c r="BA59" i="15"/>
  <c r="BE89" i="14"/>
  <c r="BS121" i="5"/>
  <c r="BU70" i="13"/>
  <c r="AJ71" i="15"/>
  <c r="BL133" i="12"/>
  <c r="AG88" i="12"/>
  <c r="AJ121" i="10"/>
  <c r="BP106" i="14"/>
  <c r="AX106" i="13"/>
  <c r="AF92" i="15"/>
  <c r="BC93" i="10"/>
  <c r="AX84" i="12"/>
  <c r="AW118" i="15"/>
  <c r="BD124" i="5"/>
  <c r="BR127" i="10"/>
  <c r="BB102" i="5"/>
  <c r="BK86" i="15"/>
  <c r="AE116" i="10"/>
  <c r="BB60" i="12"/>
  <c r="BS72" i="13"/>
  <c r="AM116" i="10"/>
  <c r="BR136" i="12"/>
  <c r="BP128" i="14"/>
  <c r="AG62" i="15"/>
  <c r="BI55" i="10"/>
  <c r="AK153" i="10"/>
  <c r="AF138" i="12"/>
  <c r="AY64" i="10"/>
  <c r="AM71" i="14"/>
  <c r="BE67" i="13"/>
  <c r="AJ152" i="12"/>
  <c r="BM58" i="15"/>
  <c r="AF137" i="14"/>
  <c r="AI144" i="13"/>
  <c r="BE110" i="15"/>
  <c r="AV57" i="10"/>
  <c r="AJ93" i="10"/>
  <c r="AQ81" i="12"/>
  <c r="AV110" i="13"/>
  <c r="BT129" i="13"/>
  <c r="BQ90" i="10"/>
  <c r="BP60" i="13"/>
  <c r="BC111" i="15"/>
  <c r="AX72" i="10"/>
  <c r="AH80" i="12"/>
  <c r="AK79" i="12"/>
  <c r="AZ80" i="15"/>
  <c r="BV71" i="13"/>
  <c r="AR84" i="5"/>
  <c r="BV140" i="5"/>
  <c r="BO118" i="13"/>
  <c r="AB121" i="14"/>
  <c r="AL140" i="15"/>
  <c r="AP90" i="15"/>
  <c r="AX117" i="10"/>
  <c r="BR123" i="13"/>
  <c r="BV128" i="5"/>
  <c r="BB105" i="10"/>
  <c r="AT151" i="10"/>
  <c r="AM109" i="12"/>
  <c r="BD56" i="10"/>
  <c r="BD93" i="15"/>
  <c r="BI98" i="15"/>
  <c r="AV127" i="14"/>
  <c r="BQ135" i="15"/>
  <c r="AL69" i="10"/>
  <c r="BM102" i="5"/>
  <c r="AP65" i="13"/>
  <c r="AB119" i="14"/>
  <c r="AB68" i="13"/>
  <c r="AR90" i="14"/>
  <c r="BL112" i="14"/>
  <c r="BE107" i="13"/>
  <c r="AO151" i="13"/>
  <c r="AK68" i="5"/>
  <c r="AS81" i="14"/>
  <c r="BK112" i="12"/>
  <c r="AM145" i="10"/>
  <c r="BD65" i="13"/>
  <c r="AW91" i="13"/>
  <c r="BK58" i="15"/>
  <c r="BF109" i="15"/>
  <c r="AO85" i="10"/>
  <c r="AM110" i="15"/>
  <c r="BR118" i="14"/>
  <c r="AI79" i="12"/>
  <c r="BJ124" i="14"/>
  <c r="AE80" i="13"/>
  <c r="AE67" i="12"/>
  <c r="BJ86" i="14"/>
  <c r="BT102" i="13"/>
  <c r="BJ78" i="12"/>
  <c r="AU138" i="13"/>
  <c r="AL119" i="14"/>
  <c r="AW60" i="14"/>
  <c r="AQ139" i="5"/>
  <c r="AD128" i="10"/>
  <c r="AI154" i="12"/>
  <c r="AZ124" i="13"/>
  <c r="BG90" i="14"/>
  <c r="AN125" i="5"/>
  <c r="BS102" i="13"/>
  <c r="AC103" i="10"/>
  <c r="BS124" i="15"/>
  <c r="AH115" i="14"/>
  <c r="AL56" i="14"/>
  <c r="BN99" i="12"/>
  <c r="AJ102" i="15"/>
  <c r="AR79" i="13"/>
  <c r="AQ113" i="10"/>
  <c r="AQ108" i="12"/>
  <c r="BU68" i="13"/>
  <c r="BN74" i="13"/>
  <c r="BE60" i="10"/>
  <c r="AR99" i="12"/>
  <c r="BD83" i="15"/>
  <c r="AD107" i="10"/>
  <c r="BN97" i="14"/>
  <c r="AZ55" i="10"/>
  <c r="AK132" i="12"/>
  <c r="AK135" i="14"/>
  <c r="AO59" i="5"/>
  <c r="AD92" i="5"/>
  <c r="BM127" i="5"/>
  <c r="AR140" i="10"/>
  <c r="BI154" i="15"/>
  <c r="AX65" i="13"/>
  <c r="BG130" i="5"/>
  <c r="AI151" i="12"/>
  <c r="AS101" i="14"/>
  <c r="AL88" i="14"/>
  <c r="AR57" i="15"/>
  <c r="BM67" i="5"/>
  <c r="BF98" i="5"/>
  <c r="BA104" i="14"/>
  <c r="BT78" i="12"/>
  <c r="AN147" i="15"/>
  <c r="AB117" i="12"/>
  <c r="AK132" i="5"/>
  <c r="AL64" i="5"/>
  <c r="BH146" i="15"/>
  <c r="AT112" i="14"/>
  <c r="AB117" i="15"/>
  <c r="BC152" i="10"/>
  <c r="BS85" i="15"/>
  <c r="BP100" i="12"/>
  <c r="BP66" i="5"/>
  <c r="BT106" i="13"/>
  <c r="BQ141" i="15"/>
  <c r="BQ144" i="15"/>
  <c r="BB61" i="12"/>
  <c r="AM59" i="15"/>
  <c r="BP120" i="14"/>
  <c r="BJ139" i="13"/>
  <c r="AE118" i="13"/>
  <c r="AO141" i="15"/>
  <c r="AQ144" i="14"/>
  <c r="BF125" i="14"/>
  <c r="AR107" i="12"/>
  <c r="BN117" i="12"/>
  <c r="AR69" i="14"/>
  <c r="BO131" i="12"/>
  <c r="AQ117" i="14"/>
  <c r="BQ55" i="12"/>
  <c r="AZ108" i="13"/>
  <c r="AT87" i="14"/>
  <c r="BS91" i="10"/>
  <c r="AB120" i="12"/>
  <c r="AF57" i="15"/>
  <c r="AZ64" i="15"/>
  <c r="AU152" i="15"/>
  <c r="BI96" i="12"/>
  <c r="AS89" i="5"/>
  <c r="BT78" i="10"/>
  <c r="AJ63" i="15"/>
  <c r="BR133" i="5"/>
  <c r="AZ138" i="12"/>
  <c r="BV64" i="14"/>
  <c r="BJ84" i="13"/>
  <c r="AM135" i="10"/>
  <c r="AQ58" i="13"/>
  <c r="BH115" i="13"/>
  <c r="AT138" i="15"/>
  <c r="BK74" i="14"/>
  <c r="BB145" i="12"/>
  <c r="BA95" i="10"/>
  <c r="AO107" i="12"/>
  <c r="AG94" i="15"/>
  <c r="BC113" i="15"/>
  <c r="AG59" i="5"/>
  <c r="AQ66" i="13"/>
  <c r="AZ114" i="14"/>
  <c r="BU82" i="12"/>
  <c r="BS139" i="10"/>
  <c r="BL59" i="10"/>
  <c r="AO143" i="14"/>
  <c r="BF112" i="14"/>
  <c r="BP110" i="14"/>
  <c r="AP122" i="15"/>
  <c r="BK123" i="15"/>
  <c r="AE128" i="15"/>
  <c r="BC98" i="12"/>
  <c r="BR136" i="15"/>
  <c r="BN136" i="14"/>
  <c r="AK119" i="12"/>
  <c r="AR61" i="12"/>
  <c r="AY140" i="13"/>
  <c r="AX71" i="10"/>
  <c r="AO111" i="14"/>
  <c r="BU79" i="13"/>
  <c r="AV96" i="13"/>
  <c r="BV69" i="12"/>
  <c r="AN128" i="14"/>
  <c r="AW85" i="5"/>
  <c r="BH101" i="5"/>
  <c r="BD119" i="12"/>
  <c r="AP142" i="14"/>
  <c r="BI98" i="13"/>
  <c r="BQ134" i="5"/>
  <c r="AP57" i="12"/>
  <c r="BQ97" i="13"/>
  <c r="BN63" i="12"/>
  <c r="AI100" i="15"/>
  <c r="BP120" i="13"/>
  <c r="BG77" i="5"/>
  <c r="BP147" i="13"/>
  <c r="AV67" i="15"/>
  <c r="BM88" i="5"/>
  <c r="BP125" i="10"/>
  <c r="AJ79" i="12"/>
  <c r="AG151" i="15"/>
  <c r="BO79" i="5"/>
  <c r="AG85" i="12"/>
  <c r="AP117" i="14"/>
  <c r="BO119" i="10"/>
  <c r="BD117" i="5"/>
  <c r="BS134" i="10"/>
  <c r="AD82" i="10"/>
  <c r="BV115" i="15"/>
  <c r="AH63" i="15"/>
  <c r="BN142" i="15"/>
  <c r="BU96" i="15"/>
  <c r="AM78" i="13"/>
  <c r="AE78" i="12"/>
  <c r="AS125" i="12"/>
  <c r="BB95" i="13"/>
  <c r="BV98" i="5"/>
  <c r="AT128" i="10"/>
  <c r="AO65" i="10"/>
  <c r="BM109" i="12"/>
  <c r="AX94" i="10"/>
  <c r="AR70" i="10"/>
  <c r="AX113" i="10"/>
  <c r="BS109" i="15"/>
  <c r="AT135" i="5"/>
  <c r="AB135" i="12"/>
  <c r="AN75" i="15"/>
  <c r="AN113" i="10"/>
  <c r="BR150" i="13"/>
  <c r="BV92" i="5"/>
  <c r="BO139" i="12"/>
  <c r="AT149" i="12"/>
  <c r="AI90" i="13"/>
  <c r="AN136" i="12"/>
  <c r="AQ127" i="10"/>
  <c r="AJ93" i="14"/>
  <c r="BA151" i="14"/>
  <c r="BV114" i="15"/>
  <c r="BL89" i="13"/>
  <c r="AU128" i="12"/>
  <c r="AB133" i="5"/>
  <c r="AK78" i="14"/>
  <c r="AS74" i="10"/>
  <c r="AV72" i="10"/>
  <c r="AV122" i="13"/>
  <c r="BL153" i="13"/>
  <c r="AY125" i="12"/>
  <c r="BC133" i="15"/>
  <c r="BT58" i="10"/>
  <c r="AM68" i="12"/>
  <c r="AG81" i="15"/>
  <c r="BI142" i="13"/>
  <c r="AO143" i="10"/>
  <c r="BU125" i="10"/>
  <c r="BF78" i="12"/>
  <c r="BU75" i="12"/>
  <c r="AY108" i="13"/>
  <c r="BR93" i="12"/>
  <c r="BO65" i="5"/>
  <c r="AE114" i="12"/>
  <c r="BE93" i="14"/>
  <c r="AG147" i="5"/>
  <c r="AW151" i="15"/>
  <c r="AJ84" i="15"/>
  <c r="BT154" i="12"/>
  <c r="BO71" i="14"/>
  <c r="AB138" i="15"/>
  <c r="BT139" i="15"/>
  <c r="AV76" i="15"/>
  <c r="BV55" i="10"/>
  <c r="AF57" i="13"/>
  <c r="BR84" i="14"/>
  <c r="BD96" i="10"/>
  <c r="AV130" i="14"/>
  <c r="AL69" i="14"/>
  <c r="AW106" i="5"/>
  <c r="BH79" i="5"/>
  <c r="AE133" i="5"/>
  <c r="BQ127" i="12"/>
  <c r="AO88" i="5"/>
  <c r="AQ118" i="5"/>
  <c r="BG114" i="15"/>
  <c r="AU76" i="15"/>
  <c r="AO65" i="12"/>
  <c r="BT95" i="12"/>
  <c r="AD122" i="12"/>
  <c r="BK104" i="10"/>
  <c r="AQ115" i="14"/>
  <c r="AN63" i="13"/>
  <c r="BO91" i="14"/>
  <c r="AI68" i="12"/>
  <c r="AS133" i="15"/>
  <c r="BS127" i="15"/>
  <c r="BJ118" i="12"/>
  <c r="BB65" i="12"/>
  <c r="AU110" i="14"/>
  <c r="AE80" i="12"/>
  <c r="BP106" i="5"/>
  <c r="BR147" i="13"/>
  <c r="BK65" i="5"/>
  <c r="BN139" i="5"/>
  <c r="AC136" i="10"/>
  <c r="BH70" i="14"/>
  <c r="AC121" i="12"/>
  <c r="BM75" i="12"/>
  <c r="AJ127" i="13"/>
  <c r="BN56" i="15"/>
  <c r="AQ75" i="10"/>
  <c r="AT153" i="12"/>
  <c r="AZ85" i="5"/>
  <c r="AK98" i="10"/>
  <c r="BF146" i="5"/>
  <c r="AC142" i="12"/>
  <c r="BL139" i="13"/>
  <c r="BS91" i="5"/>
  <c r="AU152" i="12"/>
  <c r="BS98" i="13"/>
  <c r="BL88" i="5"/>
  <c r="BE73" i="14"/>
  <c r="BO99" i="15"/>
  <c r="BS58" i="14"/>
  <c r="AU75" i="12"/>
  <c r="BM64" i="5"/>
  <c r="AM119" i="15"/>
  <c r="BG115" i="10"/>
  <c r="AI68" i="13"/>
  <c r="AZ113" i="15"/>
  <c r="AI103" i="5"/>
  <c r="AQ153" i="12"/>
  <c r="BL103" i="13"/>
  <c r="AQ68" i="14"/>
  <c r="AF76" i="14"/>
  <c r="BM149" i="13"/>
  <c r="BU107" i="14"/>
  <c r="AG134" i="13"/>
  <c r="BI67" i="10"/>
  <c r="AD129" i="13"/>
  <c r="AY117" i="13"/>
  <c r="AH106" i="13"/>
  <c r="BC125" i="12"/>
  <c r="BA82" i="12"/>
  <c r="AK111" i="14"/>
  <c r="BN69" i="10"/>
  <c r="AF131" i="12"/>
  <c r="AG83" i="12"/>
  <c r="AY120" i="15"/>
  <c r="AM90" i="10"/>
  <c r="AP118" i="13"/>
  <c r="AO152" i="10"/>
  <c r="AW116" i="12"/>
  <c r="BJ66" i="13"/>
  <c r="AZ78" i="13"/>
  <c r="BV70" i="10"/>
  <c r="AE144" i="5"/>
  <c r="AC92" i="15"/>
  <c r="AY59" i="10"/>
  <c r="BC142" i="5"/>
  <c r="BA146" i="10"/>
  <c r="AC152" i="15"/>
  <c r="BC56" i="13"/>
  <c r="BR125" i="15"/>
  <c r="BL93" i="5"/>
  <c r="AP71" i="15"/>
  <c r="BJ65" i="12"/>
  <c r="BD64" i="14"/>
  <c r="AH144" i="14"/>
  <c r="BG120" i="5"/>
  <c r="AU68" i="13"/>
  <c r="BK135" i="5"/>
  <c r="AE90" i="10"/>
  <c r="BT83" i="15"/>
  <c r="BK146" i="14"/>
  <c r="AS64" i="13"/>
  <c r="AL120" i="13"/>
  <c r="AB154" i="12"/>
  <c r="AN82" i="13"/>
  <c r="BO91" i="12"/>
  <c r="BG106" i="15"/>
  <c r="BV114" i="10"/>
  <c r="AK134" i="15"/>
  <c r="BP73" i="12"/>
  <c r="BR97" i="12"/>
  <c r="BD115" i="14"/>
  <c r="AW100" i="15"/>
  <c r="AL90" i="14"/>
  <c r="BH110" i="15"/>
  <c r="AJ84" i="12"/>
  <c r="AQ83" i="5"/>
  <c r="BI95" i="5"/>
  <c r="AP76" i="15"/>
  <c r="BG142" i="5"/>
  <c r="BU77" i="10"/>
  <c r="AZ94" i="14"/>
  <c r="AM97" i="10"/>
  <c r="BO95" i="13"/>
  <c r="AX66" i="10"/>
  <c r="BV124" i="14"/>
  <c r="AW139" i="15"/>
  <c r="BG58" i="12"/>
  <c r="AM126" i="5"/>
  <c r="AQ59" i="12"/>
  <c r="AQ125" i="13"/>
  <c r="BO117" i="12"/>
  <c r="AZ111" i="14"/>
  <c r="BM97" i="12"/>
  <c r="BK127" i="10"/>
  <c r="BU87" i="13"/>
  <c r="AF108" i="12"/>
  <c r="BA80" i="15"/>
  <c r="BH77" i="12"/>
  <c r="AX126" i="12"/>
  <c r="AK81" i="10"/>
  <c r="BV94" i="5"/>
  <c r="BL146" i="13"/>
  <c r="BC103" i="10"/>
  <c r="AG91" i="13"/>
  <c r="AM64" i="15"/>
  <c r="BO83" i="5"/>
  <c r="BL73" i="13"/>
  <c r="BM65" i="10"/>
  <c r="AC65" i="13"/>
  <c r="BT66" i="5"/>
  <c r="BC109" i="15"/>
  <c r="AT83" i="15"/>
  <c r="AD109" i="13"/>
  <c r="BO67" i="12"/>
  <c r="AN58" i="12"/>
  <c r="AK128" i="12"/>
  <c r="AE145" i="13"/>
  <c r="BN92" i="5"/>
  <c r="BG119" i="14"/>
  <c r="AL59" i="13"/>
  <c r="AI111" i="12"/>
  <c r="BO138" i="14"/>
  <c r="BH129" i="13"/>
  <c r="AX101" i="12"/>
  <c r="BH119" i="14"/>
  <c r="AE112" i="14"/>
  <c r="AW74" i="5"/>
  <c r="BR97" i="10"/>
  <c r="BO104" i="10"/>
  <c r="AZ149" i="13"/>
  <c r="BF106" i="15"/>
  <c r="BJ64" i="10"/>
  <c r="BO58" i="5"/>
  <c r="AH94" i="13"/>
  <c r="BJ74" i="15"/>
  <c r="BN141" i="15"/>
  <c r="AL89" i="12"/>
  <c r="BH83" i="14"/>
  <c r="BK63" i="13"/>
  <c r="AO66" i="5"/>
  <c r="AS61" i="5"/>
  <c r="AR89" i="10"/>
  <c r="AV152" i="14"/>
  <c r="BM87" i="13"/>
  <c r="BM81" i="12"/>
  <c r="BQ131" i="5"/>
  <c r="BJ102" i="14"/>
  <c r="BL119" i="12"/>
  <c r="BG82" i="14"/>
  <c r="AB94" i="15"/>
  <c r="BT140" i="12"/>
  <c r="AD89" i="15"/>
  <c r="AG113" i="15"/>
  <c r="BM147" i="12"/>
  <c r="BE114" i="5"/>
  <c r="AH140" i="15"/>
  <c r="AB97" i="10"/>
  <c r="AR82" i="12"/>
  <c r="BD72" i="15"/>
  <c r="BT136" i="12"/>
  <c r="AR135" i="5"/>
  <c r="BO145" i="12"/>
  <c r="AU153" i="5"/>
  <c r="AR114" i="14"/>
  <c r="BF89" i="13"/>
  <c r="AK89" i="5"/>
  <c r="AG68" i="10"/>
  <c r="BA62" i="13"/>
  <c r="AI60" i="5"/>
  <c r="AQ152" i="10"/>
  <c r="AP81" i="5"/>
  <c r="BU146" i="13"/>
  <c r="BH132" i="5"/>
  <c r="AP96" i="5"/>
  <c r="AY68" i="12"/>
  <c r="BG132" i="14"/>
  <c r="AE111" i="15"/>
  <c r="BN56" i="12"/>
  <c r="BC144" i="15"/>
  <c r="BH149" i="10"/>
  <c r="BQ117" i="10"/>
  <c r="BE64" i="10"/>
  <c r="AU91" i="14"/>
  <c r="AK105" i="12"/>
  <c r="AB131" i="14"/>
  <c r="AE60" i="12"/>
  <c r="AP117" i="10"/>
  <c r="BR123" i="10"/>
  <c r="AV78" i="14"/>
  <c r="BD62" i="15"/>
  <c r="AG58" i="15"/>
  <c r="AU107" i="13"/>
  <c r="AV125" i="14"/>
  <c r="BI151" i="13"/>
  <c r="BC57" i="14"/>
  <c r="BH146" i="12"/>
  <c r="AC116" i="10"/>
  <c r="BH153" i="13"/>
  <c r="BE84" i="13"/>
  <c r="BV107" i="5"/>
  <c r="BL69" i="10"/>
  <c r="AO72" i="12"/>
  <c r="AC70" i="14"/>
  <c r="BF128" i="5"/>
  <c r="AO140" i="15"/>
  <c r="AE154" i="14"/>
  <c r="AI149" i="12"/>
  <c r="AS84" i="5"/>
  <c r="BR131" i="5"/>
  <c r="BC59" i="14"/>
  <c r="BH112" i="13"/>
  <c r="BN71" i="12"/>
  <c r="AU88" i="10"/>
  <c r="BH82" i="14"/>
  <c r="AQ70" i="10"/>
  <c r="AO134" i="13"/>
  <c r="BS140" i="14"/>
  <c r="AS100" i="5"/>
  <c r="BI108" i="14"/>
  <c r="AH125" i="14"/>
  <c r="BA137" i="10"/>
  <c r="AM93" i="15"/>
  <c r="AM123" i="13"/>
  <c r="BN87" i="12"/>
  <c r="AN112" i="15"/>
  <c r="BQ71" i="13"/>
  <c r="BS128" i="13"/>
  <c r="AD138" i="5"/>
  <c r="AE89" i="12"/>
  <c r="AT135" i="14"/>
  <c r="AY110" i="13"/>
  <c r="BN63" i="15"/>
  <c r="AX149" i="14"/>
  <c r="BA72" i="12"/>
  <c r="AO122" i="5"/>
  <c r="BP75" i="15"/>
  <c r="BI70" i="5"/>
  <c r="AX82" i="13"/>
  <c r="BT57" i="12"/>
  <c r="BS84" i="13"/>
  <c r="AB74" i="14"/>
  <c r="AY94" i="14"/>
  <c r="BH137" i="14"/>
  <c r="AO77" i="14"/>
  <c r="AN138" i="5"/>
  <c r="AP94" i="14"/>
  <c r="AO125" i="10"/>
  <c r="AX122" i="12"/>
  <c r="BP134" i="13"/>
  <c r="AW84" i="15"/>
  <c r="BT126" i="5"/>
  <c r="AV67" i="10"/>
  <c r="AN66" i="15"/>
  <c r="BD98" i="13"/>
  <c r="AO80" i="5"/>
  <c r="AU111" i="5"/>
  <c r="AB64" i="14"/>
  <c r="AP148" i="13"/>
  <c r="AK68" i="14"/>
  <c r="AU83" i="14"/>
  <c r="AH85" i="12"/>
  <c r="BM95" i="15"/>
  <c r="BE122" i="13"/>
  <c r="BS129" i="13"/>
  <c r="AJ85" i="13"/>
  <c r="AB62" i="5"/>
  <c r="BB137" i="14"/>
  <c r="BE144" i="12"/>
  <c r="BE123" i="15"/>
  <c r="AI70" i="5"/>
  <c r="AM104" i="12"/>
  <c r="BI141" i="12"/>
  <c r="AI98" i="14"/>
  <c r="BG121" i="13"/>
  <c r="BL128" i="15"/>
  <c r="AT150" i="12"/>
  <c r="AW68" i="13"/>
  <c r="BU137" i="14"/>
  <c r="AW58" i="10"/>
  <c r="AH142" i="10"/>
  <c r="AN90" i="15"/>
  <c r="BG152" i="13"/>
  <c r="BM144" i="10"/>
  <c r="BP138" i="13"/>
  <c r="AU111" i="15"/>
  <c r="BV74" i="15"/>
  <c r="AV101" i="13"/>
  <c r="AX142" i="14"/>
  <c r="BC73" i="14"/>
  <c r="AY58" i="12"/>
  <c r="AO101" i="5"/>
  <c r="BO125" i="5"/>
  <c r="BI116" i="13"/>
  <c r="AL147" i="5"/>
  <c r="AP95" i="13"/>
  <c r="AJ64" i="5"/>
  <c r="AI109" i="10"/>
  <c r="AH123" i="5"/>
  <c r="BM123" i="10"/>
  <c r="BL121" i="12"/>
  <c r="AW110" i="14"/>
  <c r="AL82" i="13"/>
  <c r="AH134" i="10"/>
  <c r="AZ77" i="5"/>
  <c r="BQ119" i="10"/>
  <c r="AX138" i="5"/>
  <c r="BF151" i="13"/>
  <c r="BK151" i="10"/>
  <c r="AJ62" i="14"/>
  <c r="BE131" i="12"/>
  <c r="BR118" i="10"/>
  <c r="BV141" i="15"/>
  <c r="AG120" i="13"/>
  <c r="AI84" i="13"/>
  <c r="BP148" i="12"/>
  <c r="BP75" i="10"/>
  <c r="BR103" i="15"/>
  <c r="AT63" i="5"/>
  <c r="AK104" i="12"/>
  <c r="AU109" i="12"/>
  <c r="BJ133" i="14"/>
  <c r="AM95" i="13"/>
  <c r="AP119" i="5"/>
  <c r="BH138" i="15"/>
  <c r="BE135" i="5"/>
  <c r="AH98" i="5"/>
  <c r="BF115" i="13"/>
  <c r="BH62" i="12"/>
  <c r="BL111" i="15"/>
  <c r="AL116" i="5"/>
  <c r="AY55" i="13"/>
  <c r="AR67" i="5"/>
  <c r="AU74" i="5"/>
  <c r="BG151" i="5"/>
  <c r="BT96" i="5"/>
  <c r="BV83" i="12"/>
  <c r="BO86" i="5"/>
  <c r="AM121" i="12"/>
  <c r="AQ133" i="5"/>
  <c r="BB143" i="12"/>
  <c r="AD77" i="5"/>
  <c r="BF133" i="15"/>
  <c r="AY74" i="12"/>
  <c r="BK127" i="13"/>
  <c r="AF146" i="5"/>
  <c r="AQ83" i="14"/>
  <c r="AR142" i="13"/>
  <c r="AN63" i="12"/>
  <c r="AH84" i="5"/>
  <c r="BD144" i="10"/>
  <c r="BP115" i="12"/>
  <c r="AL92" i="12"/>
  <c r="AP101" i="15"/>
  <c r="AB68" i="5"/>
  <c r="AW139" i="5"/>
  <c r="BP86" i="12"/>
  <c r="BC138" i="10"/>
  <c r="BO134" i="15"/>
  <c r="BJ87" i="12"/>
  <c r="AM103" i="5"/>
  <c r="AO138" i="5"/>
  <c r="BU71" i="15"/>
  <c r="BE150" i="14"/>
  <c r="BI57" i="15"/>
  <c r="BU104" i="12"/>
  <c r="BG109" i="13"/>
  <c r="BK133" i="10"/>
  <c r="AB72" i="5"/>
  <c r="BQ60" i="15"/>
  <c r="BB145" i="13"/>
  <c r="AV84" i="13"/>
  <c r="AS119" i="15"/>
  <c r="AV71" i="14"/>
  <c r="BS100" i="10"/>
  <c r="BI116" i="15"/>
  <c r="BK77" i="14"/>
  <c r="AB144" i="5"/>
  <c r="AI116" i="10"/>
  <c r="AM73" i="12"/>
  <c r="BU127" i="15"/>
  <c r="AD68" i="15"/>
  <c r="AR96" i="10"/>
  <c r="BS63" i="14"/>
  <c r="BU139" i="5"/>
  <c r="BI150" i="12"/>
  <c r="AH86" i="5"/>
  <c r="AF106" i="14"/>
  <c r="AX102" i="15"/>
  <c r="AR77" i="13"/>
  <c r="AL153" i="10"/>
  <c r="BQ120" i="5"/>
  <c r="AR75" i="5"/>
  <c r="BO116" i="14"/>
  <c r="BL139" i="12"/>
  <c r="AX132" i="12"/>
  <c r="BA86" i="15"/>
  <c r="BB106" i="15"/>
  <c r="AU95" i="5"/>
  <c r="BM122" i="13"/>
  <c r="BK139" i="15"/>
  <c r="AO56" i="13"/>
  <c r="AO128" i="10"/>
  <c r="AT129" i="13"/>
  <c r="BH118" i="10"/>
  <c r="AE63" i="5"/>
  <c r="AP109" i="12"/>
  <c r="BI118" i="14"/>
  <c r="AX136" i="10"/>
  <c r="AX67" i="13"/>
  <c r="AB137" i="10"/>
  <c r="AZ82" i="15"/>
  <c r="BO59" i="12"/>
  <c r="BH70" i="10"/>
  <c r="BD147" i="5"/>
  <c r="BK148" i="13"/>
  <c r="AG109" i="5"/>
  <c r="BB101" i="14"/>
  <c r="AJ104" i="10"/>
  <c r="AD126" i="5"/>
  <c r="AF59" i="14"/>
  <c r="AV114" i="5"/>
  <c r="BF99" i="15"/>
  <c r="BN59" i="13"/>
  <c r="BE109" i="5"/>
  <c r="AK120" i="13"/>
  <c r="AB143" i="14"/>
  <c r="AQ88" i="13"/>
  <c r="AB127" i="13"/>
  <c r="BF117" i="10"/>
  <c r="BC104" i="12"/>
  <c r="AX153" i="5"/>
  <c r="BF116" i="12"/>
  <c r="BV108" i="5"/>
  <c r="BI138" i="15"/>
  <c r="AC144" i="14"/>
  <c r="BP141" i="14"/>
  <c r="BS56" i="14"/>
  <c r="AI127" i="14"/>
  <c r="AP83" i="14"/>
  <c r="BM108" i="12"/>
  <c r="AS98" i="14"/>
  <c r="BO72" i="13"/>
  <c r="AY105" i="12"/>
  <c r="AH67" i="14"/>
  <c r="BE120" i="12"/>
  <c r="BJ143" i="5"/>
  <c r="BD120" i="13"/>
  <c r="AP143" i="13"/>
  <c r="AG110" i="15"/>
  <c r="BK89" i="10"/>
  <c r="AV105" i="5"/>
  <c r="AD148" i="14"/>
  <c r="BG122" i="15"/>
  <c r="AJ83" i="13"/>
  <c r="BV117" i="13"/>
  <c r="AL58" i="13"/>
  <c r="BB69" i="15"/>
  <c r="AJ103" i="14"/>
  <c r="BF92" i="5"/>
  <c r="BV127" i="15"/>
  <c r="BI104" i="5"/>
  <c r="BM70" i="13"/>
  <c r="AB128" i="13"/>
  <c r="AV63" i="5"/>
  <c r="BJ67" i="12"/>
  <c r="AM65" i="15"/>
  <c r="BH97" i="12"/>
  <c r="AL67" i="10"/>
  <c r="BB108" i="10"/>
  <c r="BG99" i="14"/>
  <c r="AH97" i="10"/>
  <c r="AZ112" i="5"/>
  <c r="BM140" i="15"/>
  <c r="AL60" i="12"/>
  <c r="BK82" i="13"/>
  <c r="AX84" i="10"/>
  <c r="AE138" i="10"/>
  <c r="AF93" i="12"/>
  <c r="BB119" i="13"/>
  <c r="BM113" i="12"/>
  <c r="BM73" i="5"/>
  <c r="AO118" i="5"/>
  <c r="AJ152" i="5"/>
  <c r="BR149" i="15"/>
  <c r="AX146" i="10"/>
  <c r="BN153" i="14"/>
  <c r="AS114" i="15"/>
  <c r="AN109" i="14"/>
  <c r="BU115" i="14"/>
  <c r="BG71" i="10"/>
  <c r="AY144" i="13"/>
  <c r="AJ90" i="13"/>
  <c r="BF67" i="10"/>
  <c r="AQ104" i="12"/>
  <c r="BD113" i="12"/>
  <c r="BE126" i="14"/>
  <c r="BB89" i="10"/>
  <c r="BQ110" i="15"/>
  <c r="BJ73" i="13"/>
  <c r="AL63" i="12"/>
  <c r="AU137" i="15"/>
  <c r="AI95" i="13"/>
  <c r="BT96" i="13"/>
  <c r="AB134" i="5"/>
  <c r="AY86" i="15"/>
  <c r="AR77" i="12"/>
  <c r="AS90" i="5"/>
  <c r="AU64" i="12"/>
  <c r="AE117" i="5"/>
  <c r="AL129" i="15"/>
  <c r="AD78" i="14"/>
  <c r="AY108" i="14"/>
  <c r="AZ99" i="14"/>
  <c r="BS74" i="13"/>
  <c r="AF92" i="10"/>
  <c r="AL79" i="10"/>
  <c r="BR122" i="15"/>
  <c r="AX71" i="15"/>
  <c r="BH80" i="14"/>
  <c r="BN89" i="10"/>
  <c r="BF95" i="12"/>
  <c r="AO142" i="10"/>
  <c r="BK143" i="13"/>
  <c r="AB137" i="12"/>
  <c r="AI74" i="13"/>
  <c r="AV141" i="14"/>
  <c r="AR136" i="12"/>
  <c r="AT103" i="10"/>
  <c r="BL117" i="14"/>
  <c r="BT87" i="12"/>
  <c r="BA148" i="14"/>
  <c r="BQ61" i="13"/>
  <c r="BP143" i="5"/>
  <c r="AU99" i="5"/>
  <c r="BD80" i="15"/>
  <c r="BB118" i="13"/>
  <c r="AY96" i="12"/>
  <c r="AL99" i="5"/>
  <c r="BC130" i="5"/>
  <c r="BK103" i="13"/>
  <c r="AG86" i="10"/>
  <c r="BU80" i="13"/>
  <c r="AP63" i="14"/>
  <c r="AV130" i="10"/>
  <c r="BM140" i="13"/>
  <c r="AZ144" i="10"/>
  <c r="AU92" i="5"/>
  <c r="BB57" i="10"/>
  <c r="BJ135" i="5"/>
  <c r="AH66" i="14"/>
  <c r="BM59" i="5"/>
  <c r="AK58" i="15"/>
  <c r="AG148" i="13"/>
  <c r="BR87" i="12"/>
  <c r="BA76" i="10"/>
  <c r="AI93" i="14"/>
  <c r="BR96" i="15"/>
  <c r="AB150" i="5"/>
  <c r="BR106" i="13"/>
  <c r="AV134" i="12"/>
  <c r="AJ136" i="13"/>
  <c r="AY63" i="12"/>
  <c r="AF116" i="5"/>
  <c r="BM153" i="15"/>
  <c r="BO145" i="10"/>
  <c r="AH81" i="12"/>
  <c r="BH111" i="12"/>
  <c r="BA83" i="10"/>
  <c r="AI153" i="10"/>
  <c r="AG129" i="5"/>
  <c r="BE55" i="15"/>
  <c r="BJ73" i="12"/>
  <c r="AI103" i="10"/>
  <c r="AN110" i="10"/>
  <c r="BO94" i="10"/>
  <c r="BG127" i="15"/>
  <c r="AF132" i="12"/>
  <c r="AB105" i="15"/>
  <c r="BJ136" i="5"/>
  <c r="BN152" i="13"/>
  <c r="AT130" i="13"/>
  <c r="BF154" i="5"/>
  <c r="AU141" i="12"/>
  <c r="BL119" i="13"/>
  <c r="BR82" i="14"/>
  <c r="AO61" i="5"/>
  <c r="AI148" i="5"/>
  <c r="BB97" i="14"/>
  <c r="AX73" i="13"/>
  <c r="BA74" i="12"/>
  <c r="BA123" i="13"/>
  <c r="BB137" i="10"/>
  <c r="AG74" i="14"/>
  <c r="BE120" i="5"/>
  <c r="AJ133" i="10"/>
  <c r="AU112" i="13"/>
  <c r="BH68" i="13"/>
  <c r="AL112" i="14"/>
  <c r="AU110" i="13"/>
  <c r="AT144" i="15"/>
  <c r="AO126" i="15"/>
  <c r="AH62" i="15"/>
  <c r="BJ118" i="13"/>
  <c r="BN69" i="14"/>
  <c r="BO147" i="14"/>
  <c r="BO82" i="12"/>
  <c r="BD87" i="12"/>
  <c r="BK151" i="15"/>
  <c r="AG89" i="12"/>
  <c r="AO82" i="5"/>
  <c r="AD81" i="15"/>
  <c r="AZ122" i="14"/>
  <c r="AK83" i="14"/>
  <c r="AP88" i="12"/>
  <c r="BD77" i="5"/>
  <c r="AU123" i="12"/>
  <c r="AB80" i="10"/>
  <c r="BJ59" i="12"/>
  <c r="AJ93" i="13"/>
  <c r="BH96" i="13"/>
  <c r="BD63" i="13"/>
  <c r="BM146" i="14"/>
  <c r="BT88" i="14"/>
  <c r="AX150" i="13"/>
  <c r="AQ71" i="15"/>
  <c r="AN131" i="12"/>
  <c r="AG122" i="14"/>
  <c r="BC61" i="5"/>
  <c r="BP150" i="5"/>
  <c r="AZ65" i="14"/>
  <c r="AX135" i="12"/>
  <c r="BG126" i="5"/>
  <c r="AB69" i="15"/>
  <c r="AC140" i="15"/>
  <c r="BF98" i="15"/>
  <c r="BQ58" i="5"/>
  <c r="BN71" i="5"/>
  <c r="AB112" i="10"/>
  <c r="BP140" i="10"/>
  <c r="AO145" i="5"/>
  <c r="AK73" i="12"/>
  <c r="BQ55" i="15"/>
  <c r="AW143" i="5"/>
  <c r="BG89" i="15"/>
  <c r="AY85" i="12"/>
  <c r="BB64" i="15"/>
  <c r="AR108" i="15"/>
  <c r="BF85" i="15"/>
  <c r="BE65" i="10"/>
  <c r="BI152" i="5"/>
  <c r="BA102" i="14"/>
  <c r="AL77" i="15"/>
  <c r="BP102" i="14"/>
  <c r="AO146" i="13"/>
  <c r="AL82" i="10"/>
  <c r="BR61" i="13"/>
  <c r="AB89" i="13"/>
  <c r="AZ73" i="13"/>
  <c r="BQ152" i="15"/>
  <c r="BI113" i="14"/>
  <c r="BS122" i="14"/>
  <c r="AT86" i="10"/>
  <c r="AM132" i="5"/>
  <c r="AT74" i="13"/>
  <c r="AP96" i="12"/>
  <c r="AB154" i="5"/>
  <c r="AG62" i="10"/>
  <c r="BA145" i="5"/>
  <c r="BE136" i="13"/>
  <c r="AJ108" i="14"/>
  <c r="AS111" i="13"/>
  <c r="BD110" i="5"/>
  <c r="AL59" i="5"/>
  <c r="AY123" i="10"/>
  <c r="BH95" i="13"/>
  <c r="AD98" i="14"/>
  <c r="AL66" i="13"/>
  <c r="BS70" i="15"/>
  <c r="AN95" i="12"/>
  <c r="BU154" i="10"/>
  <c r="AS116" i="13"/>
  <c r="BA72" i="5"/>
  <c r="BI119" i="10"/>
  <c r="BN55" i="15"/>
  <c r="BF60" i="15"/>
  <c r="BF73" i="12"/>
  <c r="BE88" i="10"/>
  <c r="AY141" i="10"/>
  <c r="AB141" i="15"/>
  <c r="BM124" i="5"/>
  <c r="BC116" i="12"/>
  <c r="BA120" i="13"/>
  <c r="BV84" i="13"/>
  <c r="AK101" i="14"/>
  <c r="AS131" i="15"/>
  <c r="BJ105" i="14"/>
  <c r="AX119" i="13"/>
  <c r="AC135" i="10"/>
  <c r="BG82" i="5"/>
  <c r="AS107" i="5"/>
  <c r="AV137" i="12"/>
  <c r="AV91" i="14"/>
  <c r="BT128" i="5"/>
  <c r="AU89" i="12"/>
  <c r="AG61" i="10"/>
  <c r="BB143" i="5"/>
  <c r="AG122" i="5"/>
  <c r="BT141" i="5"/>
  <c r="BH89" i="13"/>
  <c r="BN117" i="13"/>
  <c r="AF98" i="14"/>
  <c r="BV90" i="12"/>
  <c r="AY130" i="10"/>
  <c r="BN108" i="5"/>
  <c r="BJ94" i="10"/>
  <c r="BH135" i="12"/>
  <c r="BL108" i="14"/>
  <c r="BG64" i="10"/>
  <c r="BK145" i="12"/>
  <c r="AJ109" i="14"/>
  <c r="AU135" i="5"/>
  <c r="BS85" i="12"/>
  <c r="BE58" i="10"/>
  <c r="BL84" i="13"/>
  <c r="BM85" i="12"/>
  <c r="AU85" i="13"/>
  <c r="BR134" i="5"/>
  <c r="AB148" i="13"/>
  <c r="BO98" i="12"/>
  <c r="BC83" i="14"/>
  <c r="BJ152" i="10"/>
  <c r="BK120" i="10"/>
  <c r="BS62" i="13"/>
  <c r="BU126" i="15"/>
  <c r="AZ120" i="5"/>
  <c r="AM69" i="5"/>
  <c r="AL62" i="14"/>
  <c r="AG131" i="14"/>
  <c r="AK76" i="13"/>
  <c r="AN78" i="15"/>
  <c r="AR109" i="13"/>
  <c r="AN64" i="14"/>
  <c r="AK124" i="5"/>
  <c r="BJ132" i="14"/>
  <c r="AQ86" i="5"/>
  <c r="AF88" i="10"/>
  <c r="BG84" i="12"/>
  <c r="BE129" i="14"/>
  <c r="BO122" i="14"/>
  <c r="BA141" i="13"/>
  <c r="AH142" i="5"/>
  <c r="BL85" i="5"/>
  <c r="BU97" i="12"/>
  <c r="AK121" i="14"/>
  <c r="AD118" i="13"/>
  <c r="AN140" i="14"/>
  <c r="BS113" i="13"/>
  <c r="BD57" i="12"/>
  <c r="BS116" i="10"/>
  <c r="AI93" i="15"/>
  <c r="AF142" i="13"/>
  <c r="AB105" i="12"/>
  <c r="BF83" i="15"/>
  <c r="BS118" i="5"/>
  <c r="BV152" i="13"/>
  <c r="AO152" i="14"/>
  <c r="AL64" i="15"/>
  <c r="AH120" i="15"/>
  <c r="BT138" i="5"/>
  <c r="AD70" i="12"/>
  <c r="BK146" i="5"/>
  <c r="AW92" i="5"/>
  <c r="AT121" i="12"/>
  <c r="AO131" i="14"/>
  <c r="AE135" i="12"/>
  <c r="BV125" i="5"/>
  <c r="BF99" i="14"/>
  <c r="BF65" i="15"/>
  <c r="BH60" i="15"/>
  <c r="BN100" i="15"/>
  <c r="BL140" i="15"/>
  <c r="AY59" i="12"/>
  <c r="AG86" i="15"/>
  <c r="BC97" i="13"/>
  <c r="AS99" i="5"/>
  <c r="AX117" i="15"/>
  <c r="AL89" i="10"/>
  <c r="BA97" i="12"/>
  <c r="AK75" i="15"/>
  <c r="AY99" i="12"/>
  <c r="BM148" i="5"/>
  <c r="BV62" i="5"/>
  <c r="AS62" i="13"/>
  <c r="BA150" i="14"/>
  <c r="AF65" i="10"/>
  <c r="AJ138" i="5"/>
  <c r="AM118" i="14"/>
  <c r="AQ98" i="14"/>
  <c r="BI96" i="5"/>
  <c r="BC98" i="10"/>
  <c r="AO113" i="15"/>
  <c r="AB116" i="12"/>
  <c r="AD147" i="10"/>
  <c r="BJ58" i="14"/>
  <c r="AU104" i="14"/>
  <c r="AH101" i="5"/>
  <c r="BJ70" i="5"/>
  <c r="AS145" i="10"/>
  <c r="BA131" i="10"/>
  <c r="AY151" i="15"/>
  <c r="AC120" i="10"/>
  <c r="AP132" i="13"/>
  <c r="AC78" i="13"/>
  <c r="AI150" i="12"/>
  <c r="BD104" i="15"/>
  <c r="AG140" i="12"/>
  <c r="AB151" i="14"/>
  <c r="BR145" i="14"/>
  <c r="BN110" i="15"/>
  <c r="BI128" i="15"/>
  <c r="AU82" i="15"/>
  <c r="BL84" i="12"/>
  <c r="AM55" i="10"/>
  <c r="BT78" i="15"/>
  <c r="AW136" i="14"/>
  <c r="AJ81" i="15"/>
  <c r="BC106" i="10"/>
  <c r="BL110" i="5"/>
  <c r="BP79" i="13"/>
  <c r="AS82" i="13"/>
  <c r="AM55" i="13"/>
  <c r="AW150" i="5"/>
  <c r="AK124" i="15"/>
  <c r="BV129" i="12"/>
  <c r="AC82" i="13"/>
  <c r="AE116" i="14"/>
  <c r="AT116" i="15"/>
  <c r="BL142" i="10"/>
  <c r="BA55" i="13"/>
  <c r="AV78" i="13"/>
  <c r="AI98" i="10"/>
  <c r="AC120" i="5"/>
  <c r="BT153" i="15"/>
  <c r="BA105" i="15"/>
  <c r="AM85" i="15"/>
  <c r="AS70" i="5"/>
  <c r="AQ56" i="10"/>
  <c r="BB149" i="15"/>
  <c r="AW146" i="14"/>
  <c r="BG131" i="12"/>
  <c r="BK107" i="10"/>
  <c r="BG151" i="12"/>
  <c r="BG120" i="10"/>
  <c r="BN150" i="10"/>
  <c r="BN148" i="5"/>
  <c r="AQ65" i="14"/>
  <c r="AK61" i="13"/>
  <c r="AX64" i="10"/>
  <c r="BJ91" i="5"/>
  <c r="BV109" i="15"/>
  <c r="BP105" i="15"/>
  <c r="AW56" i="14"/>
  <c r="BF69" i="10"/>
  <c r="AF61" i="5"/>
  <c r="BF57" i="12"/>
  <c r="AG125" i="14"/>
  <c r="AT151" i="15"/>
  <c r="AK81" i="5"/>
  <c r="AK108" i="15"/>
  <c r="BH102" i="12"/>
  <c r="AF116" i="14"/>
  <c r="AB91" i="12"/>
  <c r="AC55" i="12"/>
  <c r="BE118" i="12"/>
  <c r="BF136" i="13"/>
  <c r="BA93" i="14"/>
  <c r="AU65" i="10"/>
  <c r="AN57" i="13"/>
  <c r="BF74" i="13"/>
  <c r="AW84" i="10"/>
  <c r="BT123" i="10"/>
  <c r="BF90" i="10"/>
  <c r="BR62" i="5"/>
  <c r="BI154" i="14"/>
  <c r="AS97" i="10"/>
  <c r="AZ150" i="12"/>
  <c r="AB87" i="12"/>
  <c r="AK152" i="10"/>
  <c r="BK77" i="10"/>
  <c r="BF120" i="12"/>
  <c r="BR74" i="5"/>
  <c r="AE73" i="12"/>
  <c r="AR132" i="13"/>
  <c r="AB106" i="13"/>
  <c r="AV131" i="12"/>
  <c r="BS114" i="5"/>
  <c r="BU128" i="12"/>
  <c r="BD78" i="12"/>
  <c r="AQ99" i="10"/>
  <c r="AM123" i="12"/>
  <c r="AF62" i="15"/>
  <c r="AN76" i="13"/>
  <c r="BQ119" i="13"/>
  <c r="BJ103" i="5"/>
  <c r="BC80" i="5"/>
  <c r="BJ136" i="13"/>
  <c r="BA75" i="10"/>
  <c r="AG119" i="15"/>
  <c r="AY147" i="15"/>
  <c r="AO137" i="12"/>
  <c r="BB154" i="10"/>
  <c r="BJ120" i="5"/>
  <c r="BO127" i="5"/>
  <c r="BC138" i="15"/>
  <c r="AZ76" i="10"/>
  <c r="BQ126" i="10"/>
  <c r="AO55" i="13"/>
  <c r="BU70" i="14"/>
  <c r="AP84" i="14"/>
  <c r="BG137" i="15"/>
  <c r="AQ127" i="15"/>
  <c r="AW111" i="10"/>
  <c r="AK69" i="15"/>
  <c r="BM93" i="13"/>
  <c r="AP114" i="12"/>
  <c r="AT127" i="5"/>
  <c r="BQ117" i="14"/>
  <c r="BB147" i="12"/>
  <c r="AT99" i="12"/>
  <c r="AX116" i="10"/>
  <c r="BQ68" i="13"/>
  <c r="BU57" i="10"/>
  <c r="AX134" i="15"/>
  <c r="BJ117" i="5"/>
  <c r="BU153" i="14"/>
  <c r="AS73" i="14"/>
  <c r="BR83" i="5"/>
  <c r="AM101" i="5"/>
  <c r="BG94" i="5"/>
  <c r="AF68" i="5"/>
  <c r="AJ122" i="14"/>
  <c r="BQ73" i="15"/>
  <c r="BD94" i="13"/>
  <c r="BK65" i="10"/>
  <c r="BO129" i="5"/>
  <c r="AZ88" i="13"/>
  <c r="AR118" i="10"/>
  <c r="BJ105" i="12"/>
  <c r="BJ146" i="13"/>
  <c r="BK64" i="15"/>
  <c r="AI105" i="10"/>
  <c r="AH99" i="5"/>
  <c r="BG128" i="13"/>
  <c r="BS113" i="5"/>
  <c r="BU116" i="13"/>
  <c r="BO93" i="10"/>
  <c r="AM132" i="13"/>
  <c r="AL142" i="5"/>
  <c r="AL145" i="15"/>
  <c r="AN84" i="13"/>
  <c r="AG109" i="13"/>
  <c r="BL127" i="10"/>
  <c r="AE108" i="10"/>
  <c r="AI85" i="13"/>
  <c r="BR128" i="10"/>
  <c r="BN113" i="14"/>
  <c r="BC67" i="13"/>
  <c r="AX97" i="14"/>
  <c r="BP88" i="13"/>
  <c r="AG95" i="10"/>
  <c r="BM74" i="5"/>
  <c r="AP141" i="15"/>
  <c r="AQ89" i="5"/>
  <c r="BS107" i="14"/>
  <c r="AG146" i="5"/>
  <c r="BV76" i="12"/>
  <c r="AO150" i="15"/>
  <c r="BK130" i="5"/>
  <c r="AY59" i="5"/>
  <c r="AU78" i="12"/>
  <c r="BI118" i="13"/>
  <c r="AK137" i="10"/>
  <c r="BF133" i="12"/>
  <c r="BE132" i="14"/>
  <c r="AE65" i="5"/>
  <c r="BO84" i="10"/>
  <c r="AC140" i="12"/>
  <c r="AB132" i="5"/>
  <c r="AW79" i="15"/>
  <c r="BC117" i="15"/>
  <c r="AF142" i="14"/>
  <c r="AW150" i="13"/>
  <c r="AM138" i="13"/>
  <c r="AS135" i="14"/>
  <c r="AW55" i="5"/>
  <c r="AV70" i="12"/>
  <c r="BD152" i="12"/>
  <c r="BC57" i="15"/>
  <c r="BO97" i="14"/>
  <c r="BJ153" i="10"/>
  <c r="AK72" i="10"/>
  <c r="BP135" i="14"/>
  <c r="AP83" i="12"/>
  <c r="BA146" i="14"/>
  <c r="BT150" i="10"/>
  <c r="BQ94" i="12"/>
  <c r="AB73" i="15"/>
  <c r="BK61" i="10"/>
  <c r="BH114" i="10"/>
  <c r="AY129" i="14"/>
  <c r="BA139" i="15"/>
  <c r="BH83" i="10"/>
  <c r="BJ64" i="14"/>
  <c r="AP56" i="12"/>
  <c r="BU141" i="14"/>
  <c r="AJ80" i="15"/>
  <c r="BC114" i="5"/>
  <c r="BF136" i="14"/>
  <c r="AR143" i="14"/>
  <c r="BS78" i="5"/>
  <c r="BJ107" i="15"/>
  <c r="AN136" i="10"/>
  <c r="AO60" i="15"/>
  <c r="AD55" i="14"/>
  <c r="AV69" i="12"/>
  <c r="BA84" i="13"/>
  <c r="AP65" i="5"/>
  <c r="AL102" i="13"/>
  <c r="BD88" i="15"/>
  <c r="BG98" i="12"/>
  <c r="AM113" i="15"/>
  <c r="AQ108" i="10"/>
  <c r="AY93" i="14"/>
  <c r="BP153" i="14"/>
  <c r="BN91" i="12"/>
  <c r="AV126" i="14"/>
  <c r="BR56" i="13"/>
  <c r="BD133" i="14"/>
  <c r="AH97" i="15"/>
  <c r="AO94" i="10"/>
  <c r="BH127" i="15"/>
  <c r="AJ148" i="12"/>
  <c r="AX98" i="14"/>
  <c r="AY115" i="12"/>
  <c r="BO113" i="10"/>
  <c r="BA67" i="13"/>
  <c r="AW134" i="12"/>
  <c r="BF56" i="14"/>
  <c r="AF131" i="15"/>
  <c r="AW104" i="13"/>
  <c r="AN126" i="12"/>
  <c r="AN92" i="15"/>
  <c r="AP55" i="15"/>
  <c r="AR97" i="5"/>
  <c r="BD132" i="12"/>
  <c r="AE80" i="14"/>
  <c r="AW73" i="12"/>
  <c r="BV151" i="13"/>
  <c r="AY98" i="14"/>
  <c r="BS100" i="14"/>
  <c r="AI72" i="14"/>
  <c r="AT143" i="15"/>
  <c r="BS116" i="5"/>
  <c r="AC121" i="13"/>
  <c r="BG80" i="13"/>
  <c r="AU151" i="12"/>
  <c r="BG83" i="13"/>
  <c r="BM102" i="15"/>
  <c r="AZ129" i="12"/>
  <c r="BV97" i="15"/>
  <c r="AW100" i="12"/>
  <c r="AB141" i="14"/>
  <c r="AN135" i="13"/>
  <c r="AU151" i="15"/>
  <c r="AV58" i="15"/>
  <c r="AO99" i="5"/>
  <c r="AT120" i="13"/>
  <c r="BA116" i="10"/>
  <c r="AL59" i="12"/>
  <c r="BM71" i="13"/>
  <c r="BD76" i="5"/>
  <c r="AP81" i="12"/>
  <c r="AU99" i="14"/>
  <c r="AL79" i="12"/>
  <c r="AK128" i="14"/>
  <c r="BI99" i="12"/>
  <c r="BO126" i="14"/>
  <c r="AS104" i="14"/>
  <c r="BC142" i="10"/>
  <c r="AX114" i="14"/>
  <c r="AH100" i="15"/>
  <c r="BM67" i="15"/>
  <c r="AF72" i="15"/>
  <c r="AL97" i="10"/>
  <c r="BQ75" i="10"/>
  <c r="BS63" i="5"/>
  <c r="AU138" i="12"/>
  <c r="AG85" i="14"/>
  <c r="AL91" i="15"/>
  <c r="AM86" i="15"/>
  <c r="AO60" i="12"/>
  <c r="AL127" i="13"/>
  <c r="AQ86" i="15"/>
  <c r="BH90" i="15"/>
  <c r="BS124" i="10"/>
  <c r="BJ81" i="14"/>
  <c r="AD123" i="15"/>
  <c r="AR102" i="5"/>
  <c r="BS112" i="13"/>
  <c r="AT105" i="13"/>
  <c r="AL132" i="15"/>
  <c r="AM86" i="14"/>
  <c r="BC98" i="13"/>
  <c r="AI107" i="15"/>
  <c r="BI74" i="13"/>
  <c r="AN138" i="15"/>
  <c r="BH132" i="14"/>
  <c r="AF92" i="5"/>
  <c r="AX150" i="10"/>
  <c r="AH132" i="15"/>
  <c r="AO70" i="15"/>
  <c r="AX66" i="5"/>
  <c r="BJ129" i="15"/>
  <c r="AV112" i="15"/>
  <c r="BO56" i="12"/>
  <c r="BU81" i="13"/>
  <c r="AL65" i="14"/>
  <c r="AD101" i="12"/>
  <c r="BK145" i="14"/>
  <c r="AR81" i="14"/>
  <c r="AQ60" i="15"/>
  <c r="AU114" i="15"/>
  <c r="BE100" i="14"/>
  <c r="BC95" i="13"/>
  <c r="AN119" i="5"/>
  <c r="AE110" i="13"/>
  <c r="AY103" i="15"/>
  <c r="BV57" i="14"/>
  <c r="AP84" i="10"/>
  <c r="BR104" i="10"/>
  <c r="BD115" i="10"/>
  <c r="BL152" i="12"/>
  <c r="BN140" i="5"/>
  <c r="BL147" i="5"/>
  <c r="BI117" i="5"/>
  <c r="AL149" i="10"/>
  <c r="BN109" i="14"/>
  <c r="AB61" i="15"/>
  <c r="BR146" i="15"/>
  <c r="AL102" i="14"/>
  <c r="BO146" i="15"/>
  <c r="BF104" i="14"/>
  <c r="BI151" i="12"/>
  <c r="BN101" i="15"/>
  <c r="AF127" i="14"/>
  <c r="BP134" i="10"/>
  <c r="BS64" i="14"/>
  <c r="BD124" i="12"/>
  <c r="AS57" i="5"/>
  <c r="BD149" i="15"/>
  <c r="AY85" i="10"/>
  <c r="AS92" i="5"/>
  <c r="AV60" i="13"/>
  <c r="AF128" i="10"/>
  <c r="AH64" i="12"/>
  <c r="BB154" i="14"/>
  <c r="BR70" i="10"/>
  <c r="BS97" i="5"/>
  <c r="AL106" i="12"/>
  <c r="AP113" i="10"/>
  <c r="AG75" i="12"/>
  <c r="AM96" i="10"/>
  <c r="BL75" i="10"/>
  <c r="AP56" i="14"/>
  <c r="BQ60" i="10"/>
  <c r="AH139" i="12"/>
  <c r="AU117" i="13"/>
  <c r="AP98" i="12"/>
  <c r="BV98" i="10"/>
  <c r="BQ63" i="12"/>
  <c r="AY100" i="14"/>
  <c r="AT123" i="13"/>
  <c r="BR117" i="5"/>
  <c r="AW102" i="12"/>
  <c r="AP69" i="5"/>
  <c r="AO96" i="14"/>
  <c r="BC102" i="5"/>
  <c r="AV94" i="15"/>
  <c r="AT109" i="14"/>
  <c r="AK115" i="5"/>
  <c r="BR140" i="12"/>
  <c r="BM93" i="10"/>
  <c r="BU73" i="14"/>
  <c r="BJ100" i="14"/>
  <c r="AQ147" i="15"/>
  <c r="AS132" i="13"/>
  <c r="AB96" i="13"/>
  <c r="AF105" i="15"/>
  <c r="AB65" i="12"/>
  <c r="BC94" i="13"/>
  <c r="BB86" i="10"/>
  <c r="BO110" i="13"/>
  <c r="BR78" i="10"/>
  <c r="BA134" i="5"/>
  <c r="BO115" i="5"/>
  <c r="AM128" i="10"/>
  <c r="AL100" i="13"/>
  <c r="BC82" i="12"/>
  <c r="AO76" i="14"/>
  <c r="AS66" i="12"/>
  <c r="AL100" i="10"/>
  <c r="AC117" i="5"/>
  <c r="AU59" i="5"/>
  <c r="AS74" i="12"/>
  <c r="AQ80" i="12"/>
  <c r="AQ135" i="12"/>
  <c r="AX106" i="10"/>
  <c r="AV98" i="15"/>
  <c r="AF67" i="15"/>
  <c r="BB128" i="13"/>
  <c r="AO110" i="13"/>
  <c r="BB144" i="10"/>
  <c r="BT127" i="5"/>
  <c r="AO87" i="14"/>
  <c r="BM149" i="14"/>
  <c r="BU96" i="14"/>
  <c r="AF98" i="5"/>
  <c r="AG135" i="10"/>
  <c r="BM115" i="10"/>
  <c r="BF92" i="14"/>
  <c r="BE133" i="10"/>
  <c r="AT115" i="10"/>
  <c r="AL122" i="5"/>
  <c r="BU125" i="12"/>
  <c r="BO76" i="13"/>
  <c r="BG118" i="15"/>
  <c r="AR107" i="14"/>
  <c r="BS105" i="13"/>
  <c r="BA94" i="5"/>
  <c r="BJ122" i="15"/>
  <c r="AB146" i="12"/>
  <c r="AW148" i="15"/>
  <c r="BR98" i="10"/>
  <c r="BQ124" i="10"/>
  <c r="BM135" i="13"/>
  <c r="BP129" i="14"/>
  <c r="BO56" i="13"/>
  <c r="BP105" i="14"/>
  <c r="AD108" i="13"/>
  <c r="BL82" i="5"/>
  <c r="BQ99" i="14"/>
  <c r="BB116" i="14"/>
  <c r="AD96" i="13"/>
  <c r="AM59" i="5"/>
  <c r="AG105" i="15"/>
  <c r="AN135" i="15"/>
  <c r="BP69" i="5"/>
  <c r="AP67" i="5"/>
  <c r="BP106" i="15"/>
  <c r="BU142" i="13"/>
  <c r="AX128" i="15"/>
  <c r="BA105" i="13"/>
  <c r="AK83" i="10"/>
  <c r="AC121" i="14"/>
  <c r="AH57" i="13"/>
  <c r="AF86" i="12"/>
  <c r="BS126" i="15"/>
  <c r="AQ105" i="14"/>
  <c r="BG134" i="14"/>
  <c r="AY137" i="5"/>
  <c r="AG107" i="12"/>
  <c r="AZ139" i="15"/>
  <c r="BD82" i="12"/>
  <c r="BF116" i="5"/>
  <c r="BG152" i="5"/>
  <c r="BT146" i="15"/>
  <c r="BK133" i="13"/>
  <c r="BF69" i="12"/>
  <c r="AV104" i="10"/>
  <c r="BQ59" i="13"/>
  <c r="BC149" i="10"/>
  <c r="BS111" i="15"/>
  <c r="BL117" i="13"/>
  <c r="BJ77" i="12"/>
  <c r="AF83" i="15"/>
  <c r="AZ142" i="13"/>
  <c r="BT55" i="5"/>
  <c r="AC57" i="12"/>
  <c r="AL103" i="5"/>
  <c r="BO147" i="12"/>
  <c r="BC118" i="13"/>
  <c r="AK110" i="5"/>
  <c r="AM100" i="12"/>
  <c r="AN110" i="12"/>
  <c r="AB142" i="14"/>
  <c r="AZ78" i="5"/>
  <c r="BA92" i="10"/>
  <c r="AV82" i="12"/>
  <c r="BR83" i="13"/>
  <c r="BJ93" i="10"/>
  <c r="BA121" i="13"/>
  <c r="BA95" i="14"/>
  <c r="BC59" i="5"/>
  <c r="BH108" i="10"/>
  <c r="BC87" i="10"/>
  <c r="AK128" i="5"/>
  <c r="BS116" i="12"/>
  <c r="BB80" i="14"/>
  <c r="BH137" i="10"/>
  <c r="AI82" i="10"/>
  <c r="AP85" i="10"/>
  <c r="AC95" i="15"/>
  <c r="AD68" i="14"/>
  <c r="BP98" i="12"/>
  <c r="AP132" i="10"/>
  <c r="BS61" i="14"/>
  <c r="AQ100" i="10"/>
  <c r="BI58" i="12"/>
  <c r="BA75" i="14"/>
  <c r="BQ107" i="14"/>
  <c r="AM71" i="13"/>
  <c r="AJ73" i="10"/>
  <c r="BU121" i="15"/>
  <c r="AY103" i="13"/>
  <c r="BG116" i="5"/>
  <c r="BP140" i="12"/>
  <c r="BL86" i="12"/>
  <c r="AN108" i="5"/>
  <c r="AD128" i="14"/>
  <c r="BO104" i="12"/>
  <c r="AR133" i="5"/>
  <c r="AO98" i="15"/>
  <c r="BB118" i="14"/>
  <c r="AF114" i="10"/>
  <c r="BL92" i="5"/>
  <c r="BN81" i="13"/>
  <c r="BK105" i="12"/>
  <c r="BM127" i="14"/>
  <c r="AS70" i="15"/>
  <c r="BS112" i="10"/>
  <c r="AN132" i="15"/>
  <c r="AR130" i="13"/>
  <c r="AR131" i="13"/>
  <c r="AW110" i="10"/>
  <c r="BG63" i="12"/>
  <c r="AI78" i="14"/>
  <c r="AR120" i="13"/>
  <c r="AT85" i="14"/>
  <c r="AY132" i="10"/>
  <c r="AO137" i="10"/>
  <c r="AE83" i="14"/>
  <c r="BF148" i="12"/>
  <c r="AG113" i="10"/>
  <c r="AP104" i="13"/>
  <c r="AN59" i="10"/>
  <c r="BB93" i="5"/>
  <c r="AL92" i="5"/>
  <c r="BR82" i="13"/>
  <c r="AD78" i="15"/>
  <c r="AP137" i="12"/>
  <c r="AT62" i="13"/>
  <c r="BB141" i="5"/>
  <c r="BV84" i="5"/>
  <c r="AE148" i="12"/>
  <c r="BB67" i="10"/>
  <c r="BQ127" i="15"/>
  <c r="BF56" i="13"/>
  <c r="AF70" i="13"/>
  <c r="AU129" i="13"/>
  <c r="BL150" i="5"/>
  <c r="BH119" i="15"/>
  <c r="AZ77" i="15"/>
  <c r="AT117" i="5"/>
  <c r="AB149" i="10"/>
  <c r="BC74" i="10"/>
  <c r="AI100" i="13"/>
  <c r="AF134" i="13"/>
  <c r="AU133" i="10"/>
  <c r="AE96" i="13"/>
  <c r="AB116" i="13"/>
  <c r="AG71" i="5"/>
  <c r="BJ113" i="15"/>
  <c r="BU147" i="5"/>
  <c r="AK56" i="12"/>
  <c r="AJ71" i="5"/>
  <c r="AK68" i="13"/>
  <c r="AR106" i="13"/>
  <c r="BA68" i="12"/>
  <c r="AM153" i="13"/>
  <c r="BD109" i="12"/>
  <c r="AL123" i="13"/>
  <c r="AT78" i="13"/>
  <c r="BF87" i="12"/>
  <c r="BS129" i="14"/>
  <c r="AD106" i="12"/>
  <c r="BE56" i="14"/>
  <c r="AP62" i="14"/>
  <c r="AS102" i="13"/>
  <c r="AC101" i="13"/>
  <c r="BN89" i="5"/>
  <c r="AZ79" i="14"/>
  <c r="AV93" i="15"/>
  <c r="AH110" i="15"/>
  <c r="AE80" i="15"/>
  <c r="AF80" i="12"/>
  <c r="AU96" i="14"/>
  <c r="BE85" i="13"/>
  <c r="BG92" i="14"/>
  <c r="AD97" i="14"/>
  <c r="BI127" i="12"/>
  <c r="BU80" i="12"/>
  <c r="AK66" i="10"/>
  <c r="AP73" i="13"/>
  <c r="AL151" i="14"/>
  <c r="AQ78" i="10"/>
  <c r="BH127" i="5"/>
  <c r="BC66" i="12"/>
  <c r="AJ118" i="13"/>
  <c r="AF121" i="12"/>
  <c r="AL130" i="14"/>
  <c r="AW145" i="10"/>
  <c r="BP86" i="10"/>
  <c r="BD87" i="15"/>
  <c r="AX117" i="12"/>
  <c r="BE97" i="13"/>
  <c r="AI144" i="12"/>
  <c r="AX61" i="14"/>
  <c r="BL65" i="10"/>
  <c r="AL125" i="10"/>
  <c r="BL147" i="15"/>
  <c r="AX55" i="13"/>
  <c r="AI59" i="14"/>
  <c r="AW142" i="13"/>
  <c r="BM105" i="10"/>
  <c r="BL146" i="15"/>
  <c r="AD93" i="5"/>
  <c r="BH138" i="13"/>
  <c r="AZ137" i="14"/>
  <c r="AS105" i="10"/>
  <c r="BG114" i="5"/>
  <c r="AP72" i="12"/>
  <c r="AU126" i="14"/>
  <c r="BP85" i="5"/>
  <c r="AT131" i="5"/>
  <c r="BD126" i="10"/>
  <c r="AY111" i="5"/>
  <c r="BK108" i="5"/>
  <c r="AD141" i="10"/>
  <c r="AF88" i="15"/>
  <c r="BJ117" i="10"/>
  <c r="AZ72" i="14"/>
  <c r="BC65" i="10"/>
  <c r="BQ123" i="15"/>
  <c r="AG77" i="15"/>
  <c r="AV139" i="15"/>
  <c r="AQ88" i="12"/>
  <c r="BR118" i="12"/>
  <c r="AG73" i="5"/>
  <c r="AS55" i="14"/>
  <c r="AH98" i="10"/>
  <c r="AY86" i="5"/>
  <c r="AW147" i="12"/>
  <c r="BA73" i="10"/>
  <c r="BB99" i="12"/>
  <c r="AR133" i="14"/>
  <c r="BC121" i="10"/>
  <c r="AU91" i="13"/>
  <c r="AI92" i="15"/>
  <c r="BR55" i="13"/>
  <c r="AD119" i="15"/>
  <c r="AD57" i="12"/>
  <c r="BH89" i="12"/>
  <c r="AS106" i="5"/>
  <c r="AE92" i="10"/>
  <c r="BP96" i="14"/>
  <c r="AF127" i="13"/>
  <c r="AX145" i="5"/>
  <c r="BM129" i="15"/>
  <c r="BF135" i="15"/>
  <c r="AB72" i="14"/>
  <c r="BJ93" i="12"/>
  <c r="AU56" i="14"/>
  <c r="BT63" i="5"/>
  <c r="AF62" i="13"/>
  <c r="BD143" i="13"/>
  <c r="BT56" i="14"/>
  <c r="AK93" i="15"/>
  <c r="AH86" i="15"/>
  <c r="AB135" i="5"/>
  <c r="BJ84" i="5"/>
  <c r="AM144" i="13"/>
  <c r="AD143" i="13"/>
  <c r="AR120" i="12"/>
  <c r="BN91" i="15"/>
  <c r="AU69" i="10"/>
  <c r="BQ60" i="14"/>
  <c r="AN87" i="15"/>
  <c r="AK145" i="10"/>
  <c r="AL97" i="13"/>
  <c r="AJ135" i="5"/>
  <c r="AH89" i="12"/>
  <c r="BC106" i="5"/>
  <c r="BM81" i="13"/>
  <c r="BB79" i="12"/>
  <c r="BN62" i="14"/>
  <c r="BC123" i="5"/>
  <c r="BN142" i="14"/>
  <c r="AW79" i="10"/>
  <c r="AK102" i="14"/>
  <c r="AD116" i="5"/>
  <c r="BI79" i="14"/>
  <c r="BL146" i="10"/>
  <c r="AB67" i="12"/>
  <c r="BJ116" i="5"/>
  <c r="BP57" i="14"/>
  <c r="AT133" i="10"/>
  <c r="BK68" i="14"/>
  <c r="AM78" i="5"/>
  <c r="AV151" i="15"/>
  <c r="BI90" i="5"/>
  <c r="AV134" i="14"/>
  <c r="BI84" i="14"/>
  <c r="AI98" i="12"/>
  <c r="BA63" i="14"/>
  <c r="AH86" i="13"/>
  <c r="AZ143" i="14"/>
  <c r="AX92" i="10"/>
  <c r="BI146" i="12"/>
  <c r="AW88" i="13"/>
  <c r="AJ152" i="15"/>
  <c r="AN151" i="12"/>
  <c r="AM61" i="12"/>
  <c r="AG151" i="12"/>
  <c r="AK122" i="10"/>
  <c r="AL125" i="12"/>
  <c r="AB84" i="13"/>
  <c r="BL57" i="13"/>
  <c r="BH95" i="5"/>
  <c r="BF117" i="15"/>
  <c r="BE121" i="5"/>
  <c r="BK64" i="13"/>
  <c r="AY130" i="13"/>
  <c r="AW80" i="14"/>
  <c r="AK123" i="13"/>
  <c r="AU123" i="14"/>
  <c r="AQ132" i="14"/>
  <c r="AG64" i="10"/>
  <c r="AU131" i="15"/>
  <c r="AC104" i="13"/>
  <c r="AE78" i="13"/>
  <c r="BC69" i="10"/>
  <c r="AS79" i="14"/>
  <c r="BT98" i="15"/>
  <c r="BS103" i="12"/>
  <c r="BC78" i="14"/>
  <c r="AL87" i="15"/>
  <c r="AY90" i="15"/>
  <c r="AP154" i="14"/>
  <c r="BS109" i="5"/>
  <c r="BV143" i="14"/>
  <c r="BD76" i="13"/>
  <c r="AX81" i="10"/>
  <c r="AR123" i="10"/>
  <c r="BE96" i="12"/>
  <c r="BT150" i="13"/>
  <c r="BP87" i="14"/>
  <c r="BV58" i="5"/>
  <c r="BS138" i="12"/>
  <c r="AS68" i="10"/>
  <c r="AY74" i="10"/>
  <c r="AI144" i="14"/>
  <c r="BQ123" i="5"/>
  <c r="AD97" i="12"/>
  <c r="BF65" i="5"/>
  <c r="AN78" i="14"/>
  <c r="AJ89" i="14"/>
  <c r="BF72" i="13"/>
  <c r="AI82" i="5"/>
  <c r="BB134" i="14"/>
  <c r="AX79" i="5"/>
  <c r="AY130" i="5"/>
  <c r="AL67" i="12"/>
  <c r="AQ85" i="15"/>
  <c r="BT101" i="14"/>
  <c r="BQ84" i="15"/>
  <c r="AW132" i="10"/>
  <c r="BH60" i="5"/>
  <c r="AY87" i="10"/>
  <c r="AN56" i="14"/>
  <c r="AV143" i="12"/>
  <c r="AU112" i="5"/>
  <c r="BT122" i="12"/>
  <c r="BI105" i="12"/>
  <c r="AS119" i="13"/>
  <c r="AC146" i="10"/>
  <c r="BU57" i="12"/>
  <c r="AX95" i="15"/>
  <c r="BL90" i="14"/>
  <c r="BF55" i="13"/>
  <c r="AJ112" i="13"/>
  <c r="BR73" i="5"/>
  <c r="AS67" i="5"/>
  <c r="AE96" i="15"/>
  <c r="AI148" i="12"/>
  <c r="BG76" i="15"/>
  <c r="AK111" i="5"/>
  <c r="BG81" i="13"/>
  <c r="AQ73" i="15"/>
  <c r="AR93" i="13"/>
  <c r="BH108" i="14"/>
  <c r="BE133" i="14"/>
  <c r="BV88" i="12"/>
  <c r="BU145" i="14"/>
  <c r="AH94" i="10"/>
  <c r="AZ68" i="15"/>
  <c r="BU110" i="5"/>
  <c r="AM95" i="14"/>
  <c r="AD146" i="12"/>
  <c r="BK88" i="13"/>
  <c r="AR98" i="14"/>
  <c r="AJ149" i="14"/>
  <c r="AQ71" i="14"/>
  <c r="AY105" i="15"/>
  <c r="AO56" i="14"/>
  <c r="BC120" i="5"/>
  <c r="AC108" i="12"/>
  <c r="BR68" i="5"/>
  <c r="AQ84" i="13"/>
  <c r="BH76" i="10"/>
  <c r="AJ97" i="14"/>
  <c r="BH106" i="15"/>
  <c r="AJ114" i="5"/>
  <c r="BR127" i="15"/>
  <c r="AJ118" i="14"/>
  <c r="BD105" i="14"/>
  <c r="AQ139" i="15"/>
  <c r="BJ144" i="13"/>
  <c r="AN101" i="15"/>
  <c r="BH146" i="5"/>
  <c r="AM90" i="15"/>
  <c r="BT90" i="12"/>
  <c r="BE151" i="10"/>
  <c r="AZ96" i="13"/>
  <c r="AW153" i="13"/>
  <c r="AN133" i="15"/>
  <c r="AC67" i="13"/>
  <c r="BA124" i="15"/>
  <c r="AF82" i="14"/>
  <c r="AD146" i="10"/>
  <c r="AJ147" i="5"/>
  <c r="AP101" i="10"/>
  <c r="BL148" i="14"/>
  <c r="AK95" i="15"/>
  <c r="AS91" i="13"/>
  <c r="AG102" i="15"/>
  <c r="AF100" i="13"/>
  <c r="BI113" i="13"/>
  <c r="AD116" i="14"/>
  <c r="BA114" i="5"/>
  <c r="AG105" i="13"/>
  <c r="BJ154" i="13"/>
  <c r="BD127" i="13"/>
  <c r="BB103" i="12"/>
  <c r="AL127" i="5"/>
  <c r="AP128" i="14"/>
  <c r="AG67" i="14"/>
  <c r="AS132" i="12"/>
  <c r="AI75" i="14"/>
  <c r="BN98" i="15"/>
  <c r="BH154" i="10"/>
  <c r="BP86" i="5"/>
  <c r="BU130" i="14"/>
  <c r="AE145" i="15"/>
  <c r="AO138" i="14"/>
  <c r="AD71" i="15"/>
  <c r="AX69" i="13"/>
  <c r="BI89" i="14"/>
  <c r="AO73" i="10"/>
  <c r="AT120" i="15"/>
  <c r="BN76" i="10"/>
  <c r="BP73" i="15"/>
  <c r="AE131" i="15"/>
  <c r="AN86" i="12"/>
  <c r="AM59" i="10"/>
  <c r="AU73" i="15"/>
  <c r="BI135" i="5"/>
  <c r="BB93" i="14"/>
  <c r="BA91" i="5"/>
  <c r="BV63" i="10"/>
  <c r="AC97" i="14"/>
  <c r="BU146" i="12"/>
  <c r="BA134" i="15"/>
  <c r="BT85" i="15"/>
  <c r="BC153" i="5"/>
  <c r="AL77" i="14"/>
  <c r="AV90" i="15"/>
  <c r="BJ120" i="15"/>
  <c r="BK106" i="14"/>
  <c r="AJ105" i="15"/>
  <c r="AM101" i="13"/>
  <c r="AE131" i="14"/>
  <c r="AE63" i="15"/>
  <c r="AQ99" i="15"/>
  <c r="BN102" i="14"/>
  <c r="BL141" i="12"/>
  <c r="AL65" i="13"/>
  <c r="BB84" i="10"/>
  <c r="BF137" i="14"/>
  <c r="BM124" i="15"/>
  <c r="BP152" i="14"/>
  <c r="AL119" i="5"/>
  <c r="AG72" i="12"/>
  <c r="BI98" i="14"/>
  <c r="BN70" i="5"/>
  <c r="AQ116" i="13"/>
  <c r="BS73" i="14"/>
  <c r="BU76" i="5"/>
  <c r="BU153" i="12"/>
  <c r="BG111" i="15"/>
  <c r="AB109" i="15"/>
  <c r="AJ141" i="15"/>
  <c r="AN141" i="5"/>
  <c r="AP101" i="5"/>
  <c r="BF87" i="14"/>
  <c r="AZ148" i="13"/>
  <c r="AT142" i="12"/>
  <c r="AH145" i="15"/>
  <c r="AK108" i="13"/>
  <c r="AU131" i="13"/>
  <c r="BH96" i="5"/>
  <c r="BB89" i="13"/>
  <c r="BO93" i="15"/>
  <c r="BI88" i="14"/>
  <c r="BD66" i="12"/>
  <c r="AI87" i="15"/>
  <c r="BS111" i="5"/>
  <c r="BK67" i="10"/>
  <c r="AN153" i="5"/>
  <c r="AM105" i="15"/>
  <c r="AK88" i="14"/>
  <c r="AM130" i="15"/>
  <c r="BU60" i="5"/>
  <c r="BV83" i="10"/>
  <c r="AM94" i="13"/>
  <c r="BH154" i="5"/>
  <c r="BA128" i="10"/>
  <c r="AS106" i="14"/>
  <c r="AB126" i="14"/>
  <c r="BG141" i="15"/>
  <c r="BA99" i="15"/>
  <c r="AL121" i="10"/>
  <c r="AG147" i="14"/>
  <c r="AW133" i="5"/>
  <c r="BS117" i="10"/>
  <c r="BT132" i="5"/>
  <c r="BD112" i="10"/>
  <c r="AD61" i="13"/>
  <c r="BD58" i="14"/>
  <c r="AL63" i="13"/>
  <c r="AK151" i="5"/>
  <c r="AR83" i="12"/>
  <c r="AE58" i="10"/>
  <c r="AR138" i="12"/>
  <c r="AF108" i="14"/>
  <c r="AW154" i="10"/>
  <c r="AH63" i="12"/>
  <c r="BF104" i="5"/>
  <c r="AG103" i="10"/>
  <c r="BL113" i="5"/>
  <c r="BM116" i="13"/>
  <c r="AO105" i="15"/>
  <c r="BM94" i="12"/>
  <c r="AR150" i="14"/>
  <c r="AI92" i="14"/>
  <c r="BK128" i="5"/>
  <c r="BG100" i="14"/>
  <c r="AF92" i="12"/>
  <c r="AN66" i="10"/>
  <c r="BR109" i="10"/>
  <c r="AE142" i="13"/>
  <c r="AD144" i="14"/>
  <c r="BO150" i="13"/>
  <c r="AH106" i="14"/>
  <c r="BE119" i="12"/>
  <c r="AI90" i="15"/>
  <c r="BT114" i="14"/>
  <c r="BA78" i="13"/>
  <c r="AH145" i="10"/>
  <c r="AZ99" i="15"/>
  <c r="BH139" i="13"/>
  <c r="AR130" i="10"/>
  <c r="AQ73" i="10"/>
  <c r="AY78" i="5"/>
  <c r="BF108" i="12"/>
  <c r="AW149" i="14"/>
  <c r="BM143" i="15"/>
  <c r="BJ127" i="13"/>
  <c r="AW75" i="15"/>
  <c r="AX89" i="5"/>
  <c r="BE92" i="5"/>
  <c r="BM63" i="10"/>
  <c r="AT93" i="5"/>
  <c r="BO151" i="13"/>
  <c r="BS88" i="13"/>
  <c r="BA150" i="10"/>
  <c r="BI88" i="13"/>
  <c r="BH120" i="5"/>
  <c r="BF102" i="5"/>
  <c r="BE64" i="13"/>
  <c r="AU129" i="10"/>
  <c r="BR154" i="14"/>
  <c r="AP71" i="12"/>
  <c r="BL136" i="12"/>
  <c r="BG88" i="13"/>
  <c r="BM64" i="14"/>
  <c r="AE129" i="5"/>
  <c r="AN120" i="13"/>
  <c r="AX128" i="10"/>
  <c r="AB63" i="10"/>
  <c r="AI149" i="14"/>
  <c r="AH138" i="15"/>
  <c r="AG110" i="10"/>
  <c r="BS138" i="14"/>
  <c r="AI125" i="15"/>
  <c r="AM92" i="5"/>
  <c r="BJ104" i="13"/>
  <c r="AG135" i="14"/>
  <c r="BA148" i="5"/>
  <c r="BH126" i="10"/>
  <c r="BA69" i="14"/>
  <c r="AD59" i="5"/>
  <c r="AL139" i="15"/>
  <c r="BP116" i="14"/>
  <c r="BU67" i="13"/>
  <c r="AS107" i="14"/>
  <c r="AL116" i="14"/>
  <c r="BG131" i="14"/>
  <c r="BD132" i="15"/>
  <c r="AZ88" i="15"/>
  <c r="BI135" i="15"/>
  <c r="BV55" i="14"/>
  <c r="BV74" i="5"/>
  <c r="AG57" i="10"/>
  <c r="AE99" i="15"/>
  <c r="BN107" i="5"/>
  <c r="BC115" i="10"/>
  <c r="BP124" i="13"/>
  <c r="BR81" i="13"/>
  <c r="AV128" i="5"/>
  <c r="BH128" i="15"/>
  <c r="BR150" i="14"/>
  <c r="BP151" i="14"/>
  <c r="BK92" i="5"/>
  <c r="AT56" i="13"/>
  <c r="BS124" i="12"/>
  <c r="BI109" i="12"/>
  <c r="AI95" i="5"/>
  <c r="BG77" i="14"/>
  <c r="BL83" i="10"/>
  <c r="BV147" i="5"/>
  <c r="BJ115" i="10"/>
  <c r="BM151" i="5"/>
  <c r="AU123" i="10"/>
  <c r="BP85" i="15"/>
  <c r="BI73" i="14"/>
  <c r="AT101" i="13"/>
  <c r="BS153" i="14"/>
  <c r="AH77" i="10"/>
  <c r="BL138" i="14"/>
  <c r="AE92" i="13"/>
  <c r="BB69" i="10"/>
  <c r="BR133" i="13"/>
  <c r="BC128" i="15"/>
  <c r="AV102" i="14"/>
  <c r="BJ129" i="12"/>
  <c r="AI130" i="5"/>
  <c r="BO140" i="10"/>
  <c r="AT105" i="10"/>
  <c r="AN139" i="15"/>
  <c r="AZ131" i="15"/>
  <c r="AC124" i="5"/>
  <c r="BV134" i="13"/>
  <c r="AD57" i="13"/>
  <c r="BK102" i="14"/>
  <c r="AO80" i="15"/>
  <c r="BI142" i="12"/>
  <c r="AU131" i="10"/>
  <c r="AO106" i="13"/>
  <c r="AZ93" i="5"/>
  <c r="BJ141" i="14"/>
  <c r="AJ150" i="14"/>
  <c r="AL121" i="15"/>
  <c r="BQ79" i="12"/>
  <c r="AG143" i="5"/>
  <c r="BF118" i="12"/>
  <c r="AB117" i="13"/>
  <c r="BL104" i="15"/>
  <c r="AD112" i="13"/>
  <c r="BT110" i="13"/>
  <c r="BG145" i="15"/>
  <c r="BC55" i="10"/>
  <c r="AY97" i="15"/>
  <c r="AR86" i="15"/>
  <c r="AV90" i="10"/>
  <c r="AS148" i="15"/>
  <c r="AW141" i="14"/>
  <c r="AB134" i="10"/>
  <c r="AO128" i="15"/>
  <c r="AK138" i="12"/>
  <c r="AO134" i="10"/>
  <c r="BL99" i="12"/>
  <c r="AE137" i="10"/>
  <c r="AM98" i="5"/>
  <c r="BL95" i="15"/>
  <c r="AW119" i="15"/>
  <c r="BT114" i="12"/>
  <c r="AG136" i="10"/>
  <c r="BE150" i="12"/>
  <c r="BE79" i="12"/>
  <c r="AL98" i="5"/>
  <c r="AS116" i="14"/>
  <c r="BR94" i="14"/>
  <c r="BD73" i="10"/>
  <c r="AD69" i="5"/>
  <c r="AI128" i="14"/>
  <c r="BG72" i="15"/>
  <c r="AM99" i="13"/>
  <c r="BD139" i="12"/>
  <c r="BB79" i="10"/>
  <c r="AG55" i="13"/>
  <c r="BS149" i="12"/>
  <c r="AB84" i="15"/>
  <c r="AP82" i="14"/>
  <c r="AJ68" i="14"/>
  <c r="AR64" i="15"/>
  <c r="AT66" i="13"/>
  <c r="BJ92" i="15"/>
  <c r="AB104" i="10"/>
  <c r="BO68" i="5"/>
  <c r="AQ79" i="12"/>
  <c r="BB84" i="5"/>
  <c r="AG91" i="10"/>
  <c r="BU88" i="15"/>
  <c r="AH68" i="10"/>
  <c r="AZ113" i="5"/>
  <c r="AE108" i="13"/>
  <c r="BD58" i="13"/>
  <c r="BN87" i="5"/>
  <c r="AC126" i="10"/>
  <c r="AE65" i="13"/>
  <c r="AB61" i="12"/>
  <c r="BF80" i="12"/>
  <c r="AT93" i="14"/>
  <c r="AK108" i="5"/>
  <c r="AO139" i="5"/>
  <c r="BS67" i="15"/>
  <c r="AF96" i="10"/>
  <c r="AC124" i="15"/>
  <c r="AS142" i="15"/>
  <c r="AV146" i="5"/>
  <c r="AX135" i="5"/>
  <c r="AM60" i="5"/>
  <c r="AK82" i="13"/>
  <c r="BP76" i="10"/>
  <c r="AC80" i="10"/>
  <c r="AQ81" i="14"/>
  <c r="AG129" i="14"/>
  <c r="BQ129" i="10"/>
  <c r="BK101" i="14"/>
  <c r="BN102" i="10"/>
  <c r="BC57" i="13"/>
  <c r="AQ140" i="5"/>
  <c r="BH61" i="15"/>
  <c r="BT130" i="14"/>
  <c r="BD83" i="12"/>
  <c r="AJ140" i="13"/>
  <c r="BQ93" i="14"/>
  <c r="BJ140" i="12"/>
  <c r="BP113" i="12"/>
  <c r="AK144" i="10"/>
  <c r="BI59" i="12"/>
  <c r="BS99" i="5"/>
  <c r="AK124" i="10"/>
  <c r="AR92" i="12"/>
  <c r="BA74" i="10"/>
  <c r="BT103" i="13"/>
  <c r="AE144" i="15"/>
  <c r="BP80" i="5"/>
  <c r="AY152" i="13"/>
  <c r="BM107" i="15"/>
  <c r="BP108" i="14"/>
  <c r="BH103" i="5"/>
  <c r="BM139" i="13"/>
  <c r="AX91" i="13"/>
  <c r="AX152" i="5"/>
  <c r="BK132" i="5"/>
  <c r="BE88" i="5"/>
  <c r="AZ151" i="5"/>
  <c r="BH90" i="5"/>
  <c r="BE111" i="12"/>
  <c r="AF59" i="10"/>
  <c r="BC100" i="12"/>
  <c r="BN113" i="13"/>
  <c r="BI110" i="12"/>
  <c r="BI139" i="15"/>
  <c r="AS135" i="12"/>
  <c r="AU108" i="10"/>
  <c r="AD102" i="5"/>
  <c r="AH121" i="5"/>
  <c r="BG132" i="10"/>
  <c r="AC120" i="13"/>
  <c r="AY101" i="14"/>
  <c r="AY89" i="14"/>
  <c r="AY105" i="13"/>
  <c r="AW73" i="13"/>
  <c r="AR82" i="13"/>
  <c r="AW69" i="10"/>
  <c r="BI141" i="10"/>
  <c r="BL80" i="14"/>
  <c r="BK152" i="15"/>
  <c r="AD80" i="15"/>
  <c r="BM99" i="10"/>
  <c r="AY65" i="5"/>
  <c r="BE96" i="5"/>
  <c r="BR94" i="12"/>
  <c r="AP74" i="12"/>
  <c r="BR150" i="10"/>
  <c r="AY103" i="12"/>
  <c r="BB82" i="10"/>
  <c r="AC71" i="12"/>
  <c r="BM70" i="14"/>
  <c r="BR126" i="13"/>
  <c r="BF117" i="13"/>
  <c r="AR91" i="13"/>
  <c r="AQ71" i="12"/>
  <c r="BI108" i="10"/>
  <c r="BV99" i="13"/>
  <c r="AJ112" i="15"/>
  <c r="BB113" i="12"/>
  <c r="AU109" i="15"/>
  <c r="AN106" i="15"/>
  <c r="AG79" i="5"/>
  <c r="BF63" i="5"/>
  <c r="BA150" i="15"/>
  <c r="AH63" i="14"/>
  <c r="BF89" i="12"/>
  <c r="AR72" i="12"/>
  <c r="AG153" i="12"/>
  <c r="BE140" i="14"/>
  <c r="AK148" i="10"/>
  <c r="AN70" i="12"/>
  <c r="AX61" i="15"/>
  <c r="BQ101" i="14"/>
  <c r="AZ89" i="15"/>
  <c r="AJ57" i="13"/>
  <c r="BC128" i="14"/>
  <c r="AG64" i="12"/>
  <c r="AB118" i="12"/>
  <c r="AS62" i="12"/>
  <c r="BC154" i="14"/>
  <c r="AQ102" i="10"/>
  <c r="BV120" i="12"/>
  <c r="AX111" i="15"/>
  <c r="BU83" i="12"/>
  <c r="AO150" i="13"/>
  <c r="BN82" i="12"/>
  <c r="BU131" i="15"/>
  <c r="AI69" i="13"/>
  <c r="BD115" i="13"/>
  <c r="AE87" i="13"/>
  <c r="BT140" i="10"/>
  <c r="BN68" i="14"/>
  <c r="AB77" i="14"/>
  <c r="AK79" i="5"/>
  <c r="BV147" i="10"/>
  <c r="AL150" i="10"/>
  <c r="BO122" i="13"/>
  <c r="BK130" i="15"/>
  <c r="AK152" i="14"/>
  <c r="BA67" i="5"/>
  <c r="AP59" i="12"/>
  <c r="AV101" i="14"/>
  <c r="BN66" i="10"/>
  <c r="BQ67" i="5"/>
  <c r="AR57" i="12"/>
  <c r="BD111" i="12"/>
  <c r="BT116" i="13"/>
  <c r="AO137" i="14"/>
  <c r="BL96" i="5"/>
  <c r="BR99" i="14"/>
  <c r="AV124" i="14"/>
  <c r="AC130" i="14"/>
  <c r="BF56" i="5"/>
  <c r="AI142" i="5"/>
  <c r="AJ90" i="15"/>
  <c r="AC128" i="12"/>
  <c r="AN139" i="13"/>
  <c r="AP142" i="13"/>
  <c r="AC140" i="14"/>
  <c r="AS63" i="12"/>
  <c r="BL95" i="13"/>
  <c r="AZ116" i="14"/>
  <c r="AF65" i="5"/>
  <c r="BR66" i="10"/>
  <c r="AH66" i="13"/>
  <c r="BM154" i="12"/>
  <c r="AX147" i="5"/>
  <c r="BP90" i="15"/>
  <c r="BA105" i="12"/>
  <c r="AF71" i="14"/>
  <c r="AX145" i="10"/>
  <c r="BI81" i="10"/>
  <c r="AG100" i="15"/>
  <c r="AX105" i="13"/>
  <c r="BP94" i="15"/>
  <c r="AT69" i="10"/>
  <c r="BA98" i="15"/>
  <c r="BC117" i="5"/>
  <c r="BD75" i="12"/>
  <c r="BS97" i="13"/>
  <c r="AN122" i="15"/>
  <c r="AB84" i="12"/>
  <c r="BU98" i="5"/>
  <c r="AP87" i="10"/>
  <c r="AO137" i="13"/>
  <c r="AN76" i="12"/>
  <c r="BJ138" i="12"/>
  <c r="AU153" i="12"/>
  <c r="AX77" i="13"/>
  <c r="AU81" i="12"/>
  <c r="BH87" i="14"/>
  <c r="BO105" i="10"/>
  <c r="AF103" i="13"/>
  <c r="BI85" i="12"/>
  <c r="AE62" i="14"/>
  <c r="AV138" i="15"/>
  <c r="BJ100" i="15"/>
  <c r="BJ110" i="14"/>
  <c r="AQ68" i="12"/>
  <c r="BR142" i="12"/>
  <c r="BS125" i="10"/>
  <c r="BR137" i="15"/>
  <c r="AH117" i="5"/>
  <c r="AI81" i="15"/>
  <c r="AH128" i="12"/>
  <c r="BA60" i="5"/>
  <c r="AH61" i="12"/>
  <c r="AQ110" i="13"/>
  <c r="BT150" i="5"/>
  <c r="BS69" i="15"/>
  <c r="BO63" i="13"/>
  <c r="AP62" i="13"/>
  <c r="BH74" i="12"/>
  <c r="BU64" i="15"/>
  <c r="BP77" i="15"/>
  <c r="AS123" i="12"/>
  <c r="AV116" i="13"/>
  <c r="AH131" i="12"/>
  <c r="AJ88" i="10"/>
  <c r="AQ144" i="10"/>
  <c r="AC84" i="10"/>
  <c r="BH118" i="5"/>
  <c r="AP76" i="10"/>
  <c r="BF137" i="10"/>
  <c r="AR151" i="14"/>
  <c r="AE94" i="14"/>
  <c r="BR65" i="15"/>
  <c r="AF90" i="14"/>
  <c r="AD78" i="10"/>
  <c r="BM94" i="10"/>
  <c r="BJ101" i="10"/>
  <c r="BJ114" i="13"/>
  <c r="AB67" i="5"/>
  <c r="BJ89" i="14"/>
  <c r="AB59" i="12"/>
  <c r="BJ143" i="10"/>
  <c r="AI56" i="10"/>
  <c r="BM65" i="5"/>
  <c r="BH71" i="5"/>
  <c r="BD107" i="5"/>
  <c r="AJ135" i="15"/>
  <c r="BS148" i="14"/>
  <c r="BE145" i="13"/>
  <c r="BN113" i="10"/>
  <c r="AY153" i="15"/>
  <c r="BB147" i="14"/>
  <c r="AF88" i="13"/>
  <c r="AC118" i="10"/>
  <c r="AS150" i="10"/>
  <c r="BA63" i="15"/>
  <c r="AB122" i="5"/>
  <c r="BK126" i="5"/>
  <c r="BT87" i="5"/>
  <c r="AW92" i="15"/>
  <c r="AC70" i="13"/>
  <c r="AL94" i="5"/>
  <c r="BU85" i="10"/>
  <c r="BA106" i="5"/>
  <c r="AT90" i="13"/>
  <c r="BD99" i="5"/>
  <c r="AW95" i="5"/>
  <c r="AX140" i="14"/>
  <c r="AW78" i="10"/>
  <c r="BL93" i="12"/>
  <c r="BC76" i="15"/>
  <c r="AF136" i="13"/>
  <c r="AP87" i="12"/>
  <c r="AQ86" i="10"/>
  <c r="AK138" i="14"/>
  <c r="BJ119" i="14"/>
  <c r="AL106" i="14"/>
  <c r="AC84" i="15"/>
  <c r="BH135" i="13"/>
  <c r="BQ96" i="10"/>
  <c r="AJ153" i="12"/>
  <c r="AX61" i="13"/>
  <c r="AT101" i="15"/>
  <c r="BA141" i="14"/>
  <c r="AG138" i="13"/>
  <c r="BN60" i="12"/>
  <c r="AT134" i="12"/>
  <c r="AU75" i="15"/>
  <c r="AJ80" i="5"/>
  <c r="AW61" i="15"/>
  <c r="AD77" i="15"/>
  <c r="AO110" i="10"/>
  <c r="BE65" i="5"/>
  <c r="BG69" i="15"/>
  <c r="AB99" i="5"/>
  <c r="AH153" i="10"/>
  <c r="AP146" i="10"/>
  <c r="AR128" i="5"/>
  <c r="BQ58" i="13"/>
  <c r="AD146" i="15"/>
  <c r="BE116" i="13"/>
  <c r="BH131" i="5"/>
  <c r="AT66" i="15"/>
  <c r="BH138" i="10"/>
  <c r="AJ132" i="15"/>
  <c r="BG133" i="10"/>
  <c r="BR131" i="14"/>
  <c r="AS83" i="13"/>
  <c r="AG60" i="14"/>
  <c r="BE55" i="5"/>
  <c r="BR60" i="5"/>
  <c r="AP118" i="14"/>
  <c r="BU65" i="13"/>
  <c r="AL74" i="14"/>
  <c r="AH80" i="14"/>
  <c r="BS145" i="13"/>
  <c r="BH91" i="10"/>
  <c r="BQ123" i="14"/>
  <c r="BG118" i="10"/>
  <c r="AF100" i="15"/>
  <c r="AY82" i="14"/>
  <c r="AJ113" i="14"/>
  <c r="AN59" i="15"/>
  <c r="AO121" i="14"/>
  <c r="BR71" i="10"/>
  <c r="AU56" i="10"/>
  <c r="BG117" i="13"/>
  <c r="BR121" i="14"/>
  <c r="AP108" i="5"/>
  <c r="AE134" i="13"/>
  <c r="AI90" i="14"/>
  <c r="AU88" i="13"/>
  <c r="AN99" i="15"/>
  <c r="BP61" i="5"/>
  <c r="BU139" i="13"/>
  <c r="AU77" i="10"/>
  <c r="AG103" i="15"/>
  <c r="AJ67" i="13"/>
  <c r="BG125" i="15"/>
  <c r="BR101" i="14"/>
  <c r="BP74" i="10"/>
  <c r="BF149" i="12"/>
  <c r="BF86" i="13"/>
  <c r="AV132" i="13"/>
  <c r="AG126" i="12"/>
  <c r="BI59" i="13"/>
  <c r="AW109" i="15"/>
  <c r="BN139" i="13"/>
  <c r="BN86" i="15"/>
  <c r="BA90" i="10"/>
  <c r="AI74" i="14"/>
  <c r="BE79" i="5"/>
  <c r="AJ146" i="5"/>
  <c r="AI141" i="14"/>
  <c r="BN123" i="15"/>
  <c r="BR136" i="10"/>
  <c r="BA65" i="14"/>
  <c r="BK148" i="14"/>
  <c r="AP69" i="14"/>
  <c r="BM83" i="12"/>
  <c r="BE116" i="5"/>
  <c r="AI148" i="10"/>
  <c r="BK112" i="13"/>
  <c r="AY91" i="13"/>
  <c r="BQ62" i="12"/>
  <c r="BB104" i="12"/>
  <c r="AF74" i="13"/>
  <c r="BT71" i="12"/>
  <c r="AB78" i="14"/>
  <c r="BR75" i="13"/>
  <c r="BV74" i="12"/>
  <c r="AS126" i="13"/>
  <c r="AY73" i="12"/>
  <c r="BU129" i="13"/>
  <c r="AM129" i="10"/>
  <c r="AI94" i="5"/>
  <c r="BQ128" i="12"/>
  <c r="AC112" i="5"/>
  <c r="BF110" i="5"/>
  <c r="BB106" i="13"/>
  <c r="BA140" i="15"/>
  <c r="BA97" i="15"/>
  <c r="BM149" i="12"/>
  <c r="BQ108" i="12"/>
  <c r="AO112" i="13"/>
  <c r="AZ134" i="14"/>
  <c r="BS60" i="14"/>
  <c r="BQ107" i="5"/>
  <c r="AE132" i="12"/>
  <c r="AM82" i="10"/>
  <c r="BS141" i="15"/>
  <c r="BB105" i="14"/>
  <c r="AJ126" i="13"/>
  <c r="BU119" i="5"/>
  <c r="AG101" i="12"/>
  <c r="BT80" i="15"/>
  <c r="BD123" i="12"/>
  <c r="AG152" i="14"/>
  <c r="BO136" i="10"/>
  <c r="BO150" i="10"/>
  <c r="AP135" i="5"/>
  <c r="AV121" i="10"/>
  <c r="AW115" i="12"/>
  <c r="AJ142" i="10"/>
  <c r="BC116" i="14"/>
  <c r="AI139" i="5"/>
  <c r="BD142" i="5"/>
  <c r="AY123" i="13"/>
  <c r="BB150" i="13"/>
  <c r="AJ128" i="15"/>
  <c r="AI129" i="14"/>
  <c r="AL93" i="5"/>
  <c r="AD88" i="5"/>
  <c r="BH122" i="10"/>
  <c r="AH104" i="14"/>
  <c r="BC108" i="5"/>
  <c r="BF74" i="10"/>
  <c r="AH139" i="14"/>
  <c r="BE101" i="5"/>
  <c r="BN101" i="5"/>
  <c r="AR152" i="13"/>
  <c r="AH106" i="12"/>
  <c r="BK61" i="5"/>
  <c r="AU113" i="13"/>
  <c r="BU66" i="13"/>
  <c r="BK70" i="13"/>
  <c r="AQ81" i="15"/>
  <c r="AQ120" i="10"/>
  <c r="AX66" i="15"/>
  <c r="AQ80" i="14"/>
  <c r="BO61" i="14"/>
  <c r="AN92" i="5"/>
  <c r="BK125" i="13"/>
  <c r="BL124" i="10"/>
  <c r="AD89" i="12"/>
  <c r="BU104" i="15"/>
  <c r="BE66" i="10"/>
  <c r="AX122" i="5"/>
  <c r="AO56" i="15"/>
  <c r="AN72" i="10"/>
  <c r="AO101" i="15"/>
  <c r="BL64" i="15"/>
  <c r="BJ74" i="10"/>
  <c r="AD129" i="12"/>
  <c r="BR105" i="14"/>
  <c r="BO71" i="5"/>
  <c r="BV120" i="15"/>
  <c r="BG109" i="5"/>
  <c r="AU86" i="5"/>
  <c r="BR96" i="10"/>
  <c r="BG105" i="15"/>
  <c r="AW153" i="10"/>
  <c r="AF128" i="15"/>
  <c r="AQ96" i="14"/>
  <c r="AL55" i="5"/>
  <c r="AG125" i="10"/>
  <c r="AN150" i="12"/>
  <c r="BM79" i="14"/>
  <c r="AK58" i="12"/>
  <c r="BP127" i="12"/>
  <c r="AE68" i="13"/>
  <c r="BI84" i="15"/>
  <c r="BJ83" i="12"/>
  <c r="AE109" i="12"/>
  <c r="AG115" i="12"/>
  <c r="AN92" i="12"/>
  <c r="AI113" i="10"/>
  <c r="BV130" i="14"/>
  <c r="AC89" i="15"/>
  <c r="BC64" i="12"/>
  <c r="BF150" i="12"/>
  <c r="AJ143" i="14"/>
  <c r="BN151" i="5"/>
  <c r="BT109" i="14"/>
  <c r="AC132" i="12"/>
  <c r="AQ82" i="13"/>
  <c r="AC99" i="13"/>
  <c r="AJ75" i="15"/>
  <c r="BK135" i="13"/>
  <c r="BH73" i="14"/>
  <c r="BF98" i="12"/>
  <c r="AU99" i="10"/>
  <c r="AN85" i="13"/>
  <c r="BO105" i="13"/>
  <c r="BE125" i="12"/>
  <c r="BE151" i="15"/>
  <c r="AL147" i="13"/>
  <c r="AI109" i="14"/>
  <c r="BP132" i="10"/>
  <c r="BR86" i="12"/>
  <c r="AN66" i="5"/>
  <c r="AR55" i="14"/>
  <c r="BC119" i="14"/>
  <c r="AT94" i="13"/>
  <c r="BP143" i="13"/>
  <c r="AG76" i="10"/>
  <c r="BR141" i="10"/>
  <c r="AU143" i="12"/>
  <c r="AN150" i="15"/>
  <c r="BC63" i="14"/>
  <c r="BH69" i="12"/>
  <c r="BQ120" i="13"/>
  <c r="BC139" i="12"/>
  <c r="AE124" i="12"/>
  <c r="AH72" i="5"/>
  <c r="AM126" i="12"/>
  <c r="AX76" i="12"/>
  <c r="AI111" i="5"/>
  <c r="BJ103" i="13"/>
  <c r="BF84" i="14"/>
  <c r="AN103" i="15"/>
  <c r="AX72" i="13"/>
  <c r="BH73" i="5"/>
  <c r="BP132" i="13"/>
  <c r="AI93" i="10"/>
  <c r="BH129" i="12"/>
  <c r="AO144" i="13"/>
  <c r="BE72" i="13"/>
  <c r="BD60" i="14"/>
  <c r="AD93" i="10"/>
  <c r="BO148" i="10"/>
  <c r="BQ92" i="12"/>
  <c r="BK83" i="13"/>
  <c r="BT140" i="13"/>
  <c r="BQ93" i="10"/>
  <c r="AW65" i="10"/>
  <c r="BJ108" i="14"/>
  <c r="BC58" i="5"/>
  <c r="AQ118" i="12"/>
  <c r="BK140" i="14"/>
  <c r="BN64" i="15"/>
  <c r="AV138" i="10"/>
  <c r="AG55" i="15"/>
  <c r="AZ148" i="12"/>
  <c r="BU120" i="14"/>
  <c r="BE112" i="12"/>
  <c r="AR58" i="10"/>
  <c r="BR97" i="13"/>
  <c r="AJ133" i="12"/>
  <c r="AY110" i="14"/>
  <c r="AB116" i="15"/>
  <c r="AM150" i="13"/>
  <c r="AO153" i="12"/>
  <c r="AJ147" i="13"/>
  <c r="AB72" i="15"/>
  <c r="BP58" i="13"/>
  <c r="AW130" i="13"/>
  <c r="BC74" i="5"/>
  <c r="AN75" i="14"/>
  <c r="AB67" i="13"/>
  <c r="BS61" i="12"/>
  <c r="BJ67" i="5"/>
  <c r="AE93" i="10"/>
  <c r="BG138" i="12"/>
  <c r="BG68" i="5"/>
  <c r="BL138" i="13"/>
  <c r="AF109" i="15"/>
  <c r="AW94" i="12"/>
  <c r="AE98" i="15"/>
  <c r="BL76" i="5"/>
  <c r="BU113" i="15"/>
  <c r="AT124" i="14"/>
  <c r="BP136" i="13"/>
  <c r="BU92" i="13"/>
  <c r="BA147" i="14"/>
  <c r="BG125" i="10"/>
  <c r="BI70" i="10"/>
  <c r="BB152" i="5"/>
  <c r="BM77" i="5"/>
  <c r="BU73" i="5"/>
  <c r="BV106" i="5"/>
  <c r="BV153" i="13"/>
  <c r="AS115" i="10"/>
  <c r="BB105" i="5"/>
  <c r="BD134" i="15"/>
  <c r="AC97" i="12"/>
  <c r="AE63" i="14"/>
  <c r="AW135" i="14"/>
  <c r="BF134" i="10"/>
  <c r="AD66" i="13"/>
  <c r="BU57" i="14"/>
  <c r="BH112" i="10"/>
  <c r="BE146" i="10"/>
  <c r="BA94" i="10"/>
  <c r="AD141" i="15"/>
  <c r="BQ102" i="14"/>
  <c r="BL72" i="14"/>
  <c r="AF103" i="15"/>
  <c r="BE134" i="13"/>
  <c r="AO58" i="13"/>
  <c r="AO80" i="13"/>
  <c r="AZ97" i="15"/>
  <c r="AF126" i="10"/>
  <c r="AM118" i="5"/>
  <c r="AR148" i="10"/>
  <c r="AT127" i="14"/>
  <c r="AC150" i="14"/>
  <c r="AV74" i="15"/>
  <c r="AW124" i="15"/>
  <c r="BE93" i="13"/>
  <c r="BC109" i="13"/>
  <c r="BT92" i="12"/>
  <c r="BD142" i="12"/>
  <c r="AL104" i="15"/>
  <c r="AG127" i="15"/>
  <c r="BP106" i="13"/>
  <c r="AH75" i="5"/>
  <c r="AZ144" i="13"/>
  <c r="BJ91" i="13"/>
  <c r="BM85" i="5"/>
  <c r="BT129" i="10"/>
  <c r="BA115" i="15"/>
  <c r="BT99" i="5"/>
  <c r="BA92" i="5"/>
  <c r="BH134" i="15"/>
  <c r="AZ100" i="12"/>
  <c r="AH61" i="5"/>
  <c r="AH76" i="12"/>
  <c r="AJ67" i="5"/>
  <c r="AM102" i="5"/>
  <c r="AC129" i="14"/>
  <c r="AS77" i="12"/>
  <c r="BE89" i="10"/>
  <c r="AY138" i="13"/>
  <c r="AS139" i="15"/>
  <c r="BI85" i="10"/>
  <c r="AX136" i="5"/>
  <c r="AU62" i="12"/>
  <c r="BV74" i="14"/>
  <c r="BK144" i="12"/>
  <c r="BL55" i="15"/>
  <c r="AT90" i="5"/>
  <c r="BN96" i="10"/>
  <c r="BM121" i="15"/>
  <c r="BV152" i="12"/>
  <c r="BO86" i="12"/>
  <c r="AB115" i="13"/>
  <c r="BL102" i="12"/>
  <c r="AU117" i="14"/>
  <c r="AY75" i="14"/>
  <c r="AH100" i="5"/>
  <c r="BK56" i="14"/>
  <c r="BH135" i="15"/>
  <c r="BU112" i="12"/>
  <c r="AY129" i="15"/>
  <c r="AQ68" i="10"/>
  <c r="AL57" i="10"/>
  <c r="AS74" i="5"/>
  <c r="BA150" i="12"/>
  <c r="BO142" i="5"/>
  <c r="BO79" i="15"/>
  <c r="BS68" i="10"/>
  <c r="AZ118" i="14"/>
  <c r="BH71" i="10"/>
  <c r="AS143" i="12"/>
  <c r="BI87" i="12"/>
  <c r="AW79" i="5"/>
  <c r="BM128" i="15"/>
  <c r="AT153" i="10"/>
  <c r="BG59" i="15"/>
  <c r="AK98" i="12"/>
  <c r="AP124" i="14"/>
  <c r="AU114" i="12"/>
  <c r="BG55" i="5"/>
  <c r="AV119" i="10"/>
  <c r="AG123" i="13"/>
  <c r="AR87" i="5"/>
  <c r="BO68" i="14"/>
  <c r="BC62" i="5"/>
  <c r="BL101" i="14"/>
  <c r="BR74" i="13"/>
  <c r="BP68" i="15"/>
  <c r="BN61" i="15"/>
  <c r="AO83" i="14"/>
  <c r="BP58" i="10"/>
  <c r="BM110" i="12"/>
  <c r="BL139" i="15"/>
  <c r="BJ139" i="10"/>
  <c r="AG99" i="5"/>
  <c r="BJ104" i="15"/>
  <c r="AB146" i="15"/>
  <c r="BU70" i="10"/>
  <c r="BM90" i="15"/>
  <c r="BF124" i="5"/>
  <c r="BC82" i="15"/>
  <c r="AW134" i="5"/>
  <c r="AC96" i="15"/>
  <c r="BC111" i="5"/>
  <c r="BN56" i="13"/>
  <c r="BL61" i="15"/>
  <c r="AP129" i="5"/>
  <c r="BD88" i="13"/>
  <c r="BD97" i="5"/>
  <c r="BC84" i="13"/>
  <c r="AY112" i="13"/>
  <c r="AH57" i="12"/>
  <c r="AI62" i="15"/>
  <c r="BO77" i="5"/>
  <c r="BJ71" i="12"/>
  <c r="BM114" i="10"/>
  <c r="BS85" i="5"/>
  <c r="AY150" i="14"/>
  <c r="AD115" i="10"/>
  <c r="AM100" i="5"/>
  <c r="BO74" i="15"/>
  <c r="AR83" i="5"/>
  <c r="BN145" i="5"/>
  <c r="BT84" i="14"/>
  <c r="AM127" i="5"/>
  <c r="AL126" i="5"/>
  <c r="AV65" i="13"/>
  <c r="AL120" i="14"/>
  <c r="AO119" i="13"/>
  <c r="BR89" i="12"/>
  <c r="BB108" i="15"/>
  <c r="AJ129" i="10"/>
  <c r="AC140" i="5"/>
  <c r="BU107" i="12"/>
  <c r="BE99" i="5"/>
  <c r="AU143" i="10"/>
  <c r="BL77" i="14"/>
  <c r="AQ137" i="12"/>
  <c r="BC55" i="5"/>
  <c r="AG129" i="15"/>
  <c r="BT117" i="10"/>
  <c r="BI140" i="14"/>
  <c r="AB134" i="12"/>
  <c r="AM86" i="13"/>
  <c r="AY101" i="13"/>
  <c r="AC133" i="12"/>
  <c r="AR153" i="12"/>
  <c r="BP90" i="5"/>
  <c r="BH119" i="10"/>
  <c r="BE84" i="5"/>
  <c r="BS151" i="13"/>
  <c r="AC83" i="15"/>
  <c r="AK100" i="5"/>
  <c r="BH100" i="13"/>
  <c r="AS76" i="12"/>
  <c r="BO103" i="5"/>
  <c r="BM118" i="12"/>
  <c r="AV63" i="12"/>
  <c r="AT126" i="15"/>
  <c r="AX115" i="15"/>
  <c r="BG126" i="12"/>
  <c r="BD70" i="12"/>
  <c r="AR87" i="10"/>
  <c r="AC117" i="10"/>
  <c r="AS110" i="13"/>
  <c r="BT100" i="5"/>
  <c r="BF117" i="14"/>
  <c r="BL80" i="15"/>
  <c r="AZ60" i="12"/>
  <c r="BN111" i="13"/>
  <c r="BT137" i="12"/>
  <c r="AR85" i="13"/>
  <c r="BT150" i="12"/>
  <c r="AY128" i="5"/>
  <c r="AC111" i="12"/>
  <c r="AF63" i="12"/>
  <c r="AE135" i="10"/>
  <c r="AQ100" i="13"/>
  <c r="BK56" i="15"/>
  <c r="BC136" i="12"/>
  <c r="BS118" i="12"/>
  <c r="AD82" i="12"/>
  <c r="AO123" i="5"/>
  <c r="BI149" i="15"/>
  <c r="BS105" i="5"/>
  <c r="BD131" i="14"/>
  <c r="AW64" i="10"/>
  <c r="BC134" i="15"/>
  <c r="AV147" i="13"/>
  <c r="BG136" i="13"/>
  <c r="AF150" i="12"/>
  <c r="AY87" i="13"/>
  <c r="AK143" i="12"/>
  <c r="BR125" i="12"/>
  <c r="AB95" i="14"/>
  <c r="BJ72" i="10"/>
  <c r="AK140" i="14"/>
  <c r="AQ68" i="13"/>
  <c r="BB74" i="5"/>
  <c r="BG152" i="14"/>
  <c r="BM94" i="15"/>
  <c r="BU99" i="14"/>
  <c r="AL76" i="13"/>
  <c r="BF153" i="10"/>
  <c r="BJ123" i="5"/>
  <c r="AB100" i="14"/>
  <c r="BS136" i="10"/>
  <c r="AZ145" i="12"/>
  <c r="BP147" i="10"/>
  <c r="AD100" i="14"/>
  <c r="BL134" i="5"/>
  <c r="AI86" i="15"/>
  <c r="BP81" i="15"/>
  <c r="BO108" i="5"/>
  <c r="BV75" i="13"/>
  <c r="BD138" i="12"/>
  <c r="BM79" i="12"/>
  <c r="BP83" i="12"/>
  <c r="BC149" i="15"/>
  <c r="BI115" i="13"/>
  <c r="AP109" i="13"/>
  <c r="BQ82" i="14"/>
  <c r="AQ148" i="15"/>
  <c r="AU68" i="12"/>
  <c r="AC122" i="12"/>
  <c r="BI147" i="15"/>
  <c r="AN112" i="5"/>
  <c r="AY82" i="12"/>
  <c r="AP67" i="14"/>
  <c r="BQ148" i="12"/>
  <c r="AS118" i="12"/>
  <c r="BQ153" i="5"/>
  <c r="AN115" i="5"/>
  <c r="BB132" i="5"/>
  <c r="AR147" i="12"/>
  <c r="AE116" i="15"/>
  <c r="BV66" i="12"/>
  <c r="BM153" i="13"/>
  <c r="AS137" i="15"/>
  <c r="AK139" i="5"/>
  <c r="BP71" i="14"/>
  <c r="BM100" i="13"/>
  <c r="BK88" i="14"/>
  <c r="BJ62" i="12"/>
  <c r="BV67" i="12"/>
  <c r="AJ74" i="15"/>
  <c r="AW104" i="14"/>
  <c r="AU138" i="14"/>
  <c r="BE92" i="13"/>
  <c r="AZ130" i="5"/>
  <c r="AB66" i="10"/>
  <c r="AY115" i="14"/>
  <c r="AV100" i="5"/>
  <c r="AC103" i="15"/>
  <c r="AW63" i="13"/>
  <c r="AQ93" i="10"/>
  <c r="AT148" i="13"/>
  <c r="AQ135" i="10"/>
  <c r="BE137" i="13"/>
  <c r="BC84" i="10"/>
  <c r="BL113" i="12"/>
  <c r="AD130" i="15"/>
  <c r="AY109" i="15"/>
  <c r="BR140" i="5"/>
  <c r="BL104" i="5"/>
  <c r="BN115" i="12"/>
  <c r="BH94" i="14"/>
  <c r="BS96" i="10"/>
  <c r="BE72" i="12"/>
  <c r="AO108" i="10"/>
  <c r="BF110" i="15"/>
  <c r="AM81" i="5"/>
  <c r="AZ145" i="14"/>
  <c r="AM133" i="12"/>
  <c r="AI154" i="13"/>
  <c r="BF123" i="15"/>
  <c r="BH105" i="12"/>
  <c r="BN63" i="5"/>
  <c r="BH72" i="13"/>
  <c r="BA97" i="13"/>
  <c r="BO135" i="15"/>
  <c r="BU118" i="14"/>
  <c r="AO133" i="15"/>
  <c r="BJ82" i="15"/>
  <c r="BP81" i="14"/>
  <c r="AS98" i="13"/>
  <c r="AZ69" i="12"/>
  <c r="BI154" i="13"/>
  <c r="BT94" i="10"/>
  <c r="BO58" i="13"/>
  <c r="BB152" i="12"/>
  <c r="BI77" i="12"/>
  <c r="BN79" i="15"/>
  <c r="AJ66" i="13"/>
  <c r="AL68" i="5"/>
  <c r="BI60" i="12"/>
  <c r="BC82" i="14"/>
  <c r="BJ119" i="12"/>
  <c r="AV78" i="5"/>
  <c r="AI86" i="12"/>
  <c r="BU117" i="10"/>
  <c r="AQ135" i="13"/>
  <c r="BR67" i="5"/>
  <c r="AV95" i="14"/>
  <c r="BK115" i="5"/>
  <c r="BF90" i="14"/>
  <c r="AN80" i="12"/>
  <c r="AM133" i="5"/>
  <c r="BU121" i="5"/>
  <c r="AO115" i="15"/>
  <c r="BU127" i="14"/>
  <c r="AP108" i="10"/>
  <c r="AL64" i="12"/>
  <c r="BA120" i="12"/>
  <c r="AY140" i="5"/>
  <c r="AB146" i="13"/>
  <c r="AY115" i="15"/>
  <c r="AS134" i="14"/>
  <c r="BC129" i="14"/>
  <c r="AV131" i="13"/>
  <c r="AW57" i="13"/>
  <c r="AI61" i="14"/>
  <c r="BR82" i="5"/>
  <c r="AW57" i="14"/>
  <c r="BD108" i="14"/>
  <c r="AV93" i="13"/>
  <c r="BF94" i="15"/>
  <c r="AT59" i="14"/>
  <c r="BG123" i="15"/>
  <c r="BT121" i="12"/>
  <c r="AZ82" i="10"/>
  <c r="AO140" i="14"/>
  <c r="AM129" i="15"/>
  <c r="AV111" i="12"/>
  <c r="BN129" i="12"/>
  <c r="BN141" i="13"/>
  <c r="AR109" i="12"/>
  <c r="AD71" i="13"/>
  <c r="BK143" i="14"/>
  <c r="BS89" i="5"/>
  <c r="BD120" i="14"/>
  <c r="AW101" i="14"/>
  <c r="AF126" i="15"/>
  <c r="AM114" i="13"/>
  <c r="AD73" i="14"/>
  <c r="BM99" i="5"/>
  <c r="AB111" i="5"/>
  <c r="AI137" i="15"/>
  <c r="AR112" i="13"/>
  <c r="BJ134" i="5"/>
  <c r="BQ142" i="5"/>
  <c r="BB131" i="5"/>
  <c r="BJ139" i="15"/>
  <c r="AR59" i="10"/>
  <c r="AE126" i="13"/>
  <c r="BJ114" i="15"/>
  <c r="BD84" i="13"/>
  <c r="AS59" i="13"/>
  <c r="AL105" i="14"/>
  <c r="BA72" i="15"/>
  <c r="AL66" i="5"/>
  <c r="AL137" i="13"/>
  <c r="BN134" i="15"/>
  <c r="AH57" i="10"/>
  <c r="BE78" i="13"/>
  <c r="AU142" i="14"/>
  <c r="AW78" i="14"/>
  <c r="BJ134" i="13"/>
  <c r="BL123" i="15"/>
  <c r="AC64" i="10"/>
  <c r="AP100" i="5"/>
  <c r="BL150" i="14"/>
  <c r="AC137" i="14"/>
  <c r="AT129" i="15"/>
  <c r="AJ151" i="5"/>
  <c r="AN55" i="12"/>
  <c r="BA91" i="14"/>
  <c r="BO68" i="10"/>
  <c r="AV148" i="12"/>
  <c r="BG147" i="12"/>
  <c r="AS68" i="14"/>
  <c r="AI143" i="5"/>
  <c r="BI71" i="15"/>
  <c r="AL73" i="14"/>
  <c r="AF152" i="13"/>
  <c r="BF144" i="5"/>
  <c r="BH88" i="10"/>
  <c r="BB145" i="10"/>
  <c r="AS114" i="5"/>
  <c r="AN74" i="15"/>
  <c r="AZ56" i="12"/>
  <c r="AN120" i="10"/>
  <c r="BD115" i="5"/>
  <c r="AP149" i="10"/>
  <c r="BQ121" i="15"/>
  <c r="AP88" i="13"/>
  <c r="AS69" i="13"/>
  <c r="AS91" i="15"/>
  <c r="AO93" i="13"/>
  <c r="AW84" i="5"/>
  <c r="BT119" i="13"/>
  <c r="BR73" i="14"/>
  <c r="AL152" i="15"/>
  <c r="BC108" i="12"/>
  <c r="AZ146" i="12"/>
  <c r="AM151" i="12"/>
  <c r="AO67" i="12"/>
  <c r="BH71" i="13"/>
  <c r="AG64" i="15"/>
  <c r="BT113" i="14"/>
  <c r="AB91" i="5"/>
  <c r="BD100" i="13"/>
  <c r="AO113" i="12"/>
  <c r="AX148" i="12"/>
  <c r="AH111" i="5"/>
  <c r="AG91" i="5"/>
  <c r="AB113" i="10"/>
  <c r="BG97" i="14"/>
  <c r="AC113" i="13"/>
  <c r="BS146" i="14"/>
  <c r="AS148" i="14"/>
  <c r="BL120" i="13"/>
  <c r="AN152" i="14"/>
  <c r="AN112" i="12"/>
  <c r="AT100" i="10"/>
  <c r="BS136" i="14"/>
  <c r="BC110" i="13"/>
  <c r="BI123" i="15"/>
  <c r="AN131" i="10"/>
  <c r="BG122" i="12"/>
  <c r="BE102" i="13"/>
  <c r="BF115" i="10"/>
  <c r="BA111" i="10"/>
  <c r="BR85" i="5"/>
  <c r="AV133" i="15"/>
  <c r="BR120" i="10"/>
  <c r="BK76" i="15"/>
  <c r="AJ104" i="15"/>
  <c r="BA117" i="10"/>
  <c r="AV90" i="14"/>
  <c r="AP57" i="10"/>
  <c r="BF63" i="14"/>
  <c r="AL150" i="15"/>
  <c r="AK69" i="12"/>
  <c r="BE102" i="5"/>
  <c r="BE138" i="12"/>
  <c r="AF146" i="14"/>
  <c r="AG73" i="15"/>
  <c r="AT76" i="15"/>
  <c r="AW143" i="13"/>
  <c r="AY66" i="14"/>
  <c r="AJ67" i="12"/>
  <c r="AF57" i="14"/>
  <c r="AR145" i="15"/>
  <c r="AP94" i="15"/>
  <c r="BO106" i="13"/>
  <c r="AE146" i="15"/>
  <c r="BM69" i="10"/>
  <c r="BE124" i="12"/>
  <c r="BS84" i="5"/>
  <c r="AZ115" i="14"/>
  <c r="BA60" i="12"/>
  <c r="BV104" i="15"/>
  <c r="BC143" i="13"/>
  <c r="BV144" i="13"/>
  <c r="BF72" i="10"/>
  <c r="BO76" i="15"/>
  <c r="AN87" i="12"/>
  <c r="BI151" i="15"/>
  <c r="BU100" i="12"/>
  <c r="BJ152" i="14"/>
  <c r="AH96" i="5"/>
  <c r="BP58" i="12"/>
  <c r="AO146" i="12"/>
  <c r="BH57" i="10"/>
  <c r="AV144" i="14"/>
  <c r="AP93" i="5"/>
  <c r="BT129" i="12"/>
  <c r="BG129" i="13"/>
  <c r="AP131" i="13"/>
  <c r="BS90" i="14"/>
  <c r="AZ149" i="5"/>
  <c r="AG113" i="14"/>
  <c r="AO129" i="15"/>
  <c r="BH56" i="13"/>
  <c r="BC75" i="15"/>
  <c r="AF98" i="15"/>
  <c r="AW137" i="14"/>
  <c r="BG91" i="12"/>
  <c r="AD131" i="13"/>
  <c r="BV122" i="15"/>
  <c r="BL100" i="12"/>
  <c r="BK103" i="12"/>
  <c r="BU114" i="15"/>
  <c r="AJ67" i="14"/>
  <c r="AF143" i="14"/>
  <c r="AD82" i="14"/>
  <c r="BC64" i="15"/>
  <c r="AF57" i="5"/>
  <c r="AZ118" i="15"/>
  <c r="AS112" i="14"/>
  <c r="AH149" i="12"/>
  <c r="AV97" i="5"/>
  <c r="AO97" i="5"/>
  <c r="AP120" i="5"/>
  <c r="BI118" i="15"/>
  <c r="AL135" i="15"/>
  <c r="AI89" i="10"/>
  <c r="AT125" i="10"/>
  <c r="BN144" i="10"/>
  <c r="AH132" i="5"/>
  <c r="BS101" i="10"/>
  <c r="AS87" i="10"/>
  <c r="AY148" i="12"/>
  <c r="AI123" i="13"/>
  <c r="AC97" i="13"/>
  <c r="AZ95" i="12"/>
  <c r="BF150" i="14"/>
  <c r="AO139" i="13"/>
  <c r="AV152" i="12"/>
  <c r="AF100" i="10"/>
  <c r="BH150" i="14"/>
  <c r="AV57" i="13"/>
  <c r="BQ58" i="14"/>
  <c r="AP122" i="12"/>
  <c r="BJ145" i="13"/>
  <c r="AP151" i="14"/>
  <c r="AX137" i="12"/>
  <c r="AV126" i="15"/>
  <c r="BT70" i="15"/>
  <c r="AZ106" i="5"/>
  <c r="BI136" i="12"/>
  <c r="AT142" i="14"/>
  <c r="AE117" i="12"/>
  <c r="BR79" i="13"/>
  <c r="BI75" i="15"/>
  <c r="BG115" i="14"/>
  <c r="AR125" i="5"/>
  <c r="AR80" i="13"/>
  <c r="AZ69" i="10"/>
  <c r="BU136" i="12"/>
  <c r="BB64" i="14"/>
  <c r="BK121" i="13"/>
  <c r="AC69" i="13"/>
  <c r="AK97" i="15"/>
  <c r="BK119" i="5"/>
  <c r="AS117" i="15"/>
  <c r="AR127" i="5"/>
  <c r="BO128" i="10"/>
  <c r="BC61" i="10"/>
  <c r="AT142" i="10"/>
  <c r="BG150" i="13"/>
  <c r="AB86" i="13"/>
  <c r="BK125" i="10"/>
  <c r="BT134" i="14"/>
  <c r="BJ99" i="12"/>
  <c r="BT72" i="12"/>
  <c r="AR100" i="12"/>
  <c r="AU143" i="14"/>
  <c r="BG116" i="10"/>
  <c r="AX138" i="15"/>
  <c r="BK91" i="13"/>
  <c r="BG103" i="14"/>
  <c r="AL130" i="12"/>
  <c r="BJ79" i="14"/>
  <c r="BE128" i="15"/>
  <c r="AV107" i="13"/>
  <c r="AU85" i="15"/>
  <c r="AO75" i="15"/>
  <c r="BH128" i="10"/>
  <c r="AQ132" i="13"/>
  <c r="AT152" i="12"/>
  <c r="AD86" i="12"/>
  <c r="BL76" i="14"/>
  <c r="BJ91" i="14"/>
  <c r="AR88" i="10"/>
  <c r="AX109" i="15"/>
  <c r="BR95" i="5"/>
  <c r="BP136" i="5"/>
  <c r="AS92" i="13"/>
  <c r="BU97" i="15"/>
  <c r="AI84" i="12"/>
  <c r="AG93" i="15"/>
  <c r="AM71" i="5"/>
  <c r="AV61" i="13"/>
  <c r="BB108" i="5"/>
  <c r="BP137" i="10"/>
  <c r="BQ112" i="13"/>
  <c r="AT134" i="15"/>
  <c r="AM63" i="13"/>
  <c r="AR94" i="10"/>
  <c r="BJ141" i="13"/>
  <c r="BJ99" i="10"/>
  <c r="AU94" i="10"/>
  <c r="AI79" i="5"/>
  <c r="AI117" i="12"/>
  <c r="BV142" i="15"/>
  <c r="BA144" i="15"/>
  <c r="BT151" i="13"/>
  <c r="BV82" i="15"/>
  <c r="BO145" i="14"/>
  <c r="AB134" i="15"/>
  <c r="BG107" i="5"/>
  <c r="AP140" i="14"/>
  <c r="AZ88" i="10"/>
  <c r="BO139" i="10"/>
  <c r="AS120" i="10"/>
  <c r="AW149" i="13"/>
  <c r="BQ61" i="5"/>
  <c r="AB103" i="10"/>
  <c r="BD135" i="13"/>
  <c r="BC93" i="12"/>
  <c r="AH86" i="10"/>
  <c r="BM84" i="5"/>
  <c r="BK102" i="15"/>
  <c r="AY88" i="15"/>
  <c r="BG110" i="13"/>
  <c r="BR150" i="12"/>
  <c r="AV112" i="12"/>
  <c r="AF110" i="15"/>
  <c r="BB69" i="14"/>
  <c r="AI136" i="5"/>
  <c r="AG123" i="10"/>
  <c r="AT64" i="15"/>
  <c r="AZ136" i="12"/>
  <c r="AF78" i="5"/>
  <c r="AM69" i="14"/>
  <c r="BI134" i="13"/>
  <c r="BO108" i="13"/>
  <c r="AJ71" i="14"/>
  <c r="AJ94" i="14"/>
  <c r="AY130" i="12"/>
  <c r="AX99" i="14"/>
  <c r="AN96" i="10"/>
  <c r="BP151" i="5"/>
  <c r="AD132" i="10"/>
  <c r="BB91" i="10"/>
  <c r="BE149" i="14"/>
  <c r="AI141" i="13"/>
  <c r="BP100" i="10"/>
  <c r="BU58" i="14"/>
  <c r="BO128" i="13"/>
  <c r="BD126" i="12"/>
  <c r="BT104" i="15"/>
  <c r="BJ100" i="13"/>
  <c r="BU149" i="13"/>
  <c r="AY100" i="15"/>
  <c r="AK114" i="15"/>
  <c r="AF85" i="5"/>
  <c r="AW142" i="5"/>
  <c r="AX77" i="12"/>
  <c r="AW65" i="13"/>
  <c r="BG80" i="14"/>
  <c r="AT85" i="5"/>
  <c r="AT92" i="12"/>
  <c r="BL140" i="14"/>
  <c r="AJ143" i="15"/>
  <c r="AZ125" i="13"/>
  <c r="AL85" i="14"/>
  <c r="AT92" i="5"/>
  <c r="AW150" i="15"/>
  <c r="BL102" i="14"/>
  <c r="AY140" i="10"/>
  <c r="AC116" i="15"/>
  <c r="BH91" i="14"/>
  <c r="BQ60" i="13"/>
  <c r="AE142" i="10"/>
  <c r="AI60" i="13"/>
  <c r="BM128" i="13"/>
  <c r="BL62" i="13"/>
  <c r="AT109" i="10"/>
  <c r="AM111" i="12"/>
  <c r="BD106" i="5"/>
  <c r="AT57" i="15"/>
  <c r="BT88" i="12"/>
  <c r="BB111" i="14"/>
  <c r="BG143" i="10"/>
  <c r="AV106" i="15"/>
  <c r="BP145" i="13"/>
  <c r="BC93" i="13"/>
  <c r="AF67" i="12"/>
  <c r="BG60" i="5"/>
  <c r="AR119" i="5"/>
  <c r="BU139" i="15"/>
  <c r="BF65" i="10"/>
  <c r="AE140" i="15"/>
  <c r="BT95" i="15"/>
  <c r="AX154" i="12"/>
  <c r="AY127" i="13"/>
  <c r="AM145" i="15"/>
  <c r="AX94" i="14"/>
  <c r="AT102" i="5"/>
  <c r="AT152" i="15"/>
  <c r="BS132" i="5"/>
  <c r="AE123" i="13"/>
  <c r="AT139" i="12"/>
  <c r="BJ83" i="13"/>
  <c r="AS152" i="10"/>
  <c r="BH68" i="12"/>
  <c r="BK112" i="15"/>
  <c r="BC55" i="15"/>
  <c r="AW99" i="13"/>
  <c r="BO64" i="12"/>
  <c r="BU138" i="13"/>
  <c r="AO124" i="10"/>
  <c r="AE151" i="14"/>
  <c r="BH58" i="14"/>
  <c r="AH116" i="5"/>
  <c r="BD144" i="13"/>
  <c r="AE67" i="10"/>
  <c r="AG137" i="12"/>
  <c r="AK140" i="13"/>
  <c r="BI94" i="13"/>
  <c r="AL88" i="10"/>
  <c r="BI112" i="12"/>
  <c r="BU109" i="15"/>
  <c r="AW141" i="5"/>
  <c r="BF81" i="15"/>
  <c r="AP89" i="10"/>
  <c r="AT58" i="10"/>
  <c r="AC130" i="5"/>
  <c r="AP69" i="13"/>
  <c r="BD85" i="15"/>
  <c r="AC113" i="10"/>
  <c r="BE58" i="15"/>
  <c r="BF114" i="14"/>
  <c r="BG153" i="10"/>
  <c r="AO150" i="12"/>
  <c r="AW101" i="10"/>
  <c r="AZ70" i="13"/>
  <c r="AQ80" i="13"/>
  <c r="AY96" i="15"/>
  <c r="BF79" i="12"/>
  <c r="AN99" i="14"/>
  <c r="BN84" i="15"/>
  <c r="AP74" i="15"/>
  <c r="BS127" i="13"/>
  <c r="AQ98" i="12"/>
  <c r="BL94" i="15"/>
  <c r="BQ132" i="10"/>
  <c r="AL88" i="5"/>
  <c r="AD109" i="15"/>
  <c r="BU86" i="5"/>
  <c r="AE77" i="13"/>
  <c r="BH111" i="13"/>
  <c r="BG154" i="15"/>
  <c r="BF108" i="14"/>
  <c r="AJ132" i="5"/>
  <c r="AI59" i="12"/>
  <c r="BA107" i="10"/>
  <c r="BT136" i="14"/>
  <c r="AS65" i="15"/>
  <c r="BE70" i="10"/>
  <c r="BG98" i="13"/>
  <c r="AO145" i="12"/>
  <c r="BQ68" i="5"/>
  <c r="AT65" i="10"/>
  <c r="AK98" i="5"/>
  <c r="BA91" i="15"/>
  <c r="AJ57" i="15"/>
  <c r="AD151" i="15"/>
  <c r="BP142" i="5"/>
  <c r="AL81" i="5"/>
  <c r="AT101" i="14"/>
  <c r="AP64" i="14"/>
  <c r="BD125" i="14"/>
  <c r="AZ107" i="15"/>
  <c r="BO71" i="12"/>
  <c r="AI124" i="12"/>
  <c r="AP82" i="15"/>
  <c r="AV90" i="5"/>
  <c r="BQ76" i="13"/>
  <c r="BD114" i="12"/>
  <c r="AI137" i="5"/>
  <c r="AK95" i="14"/>
  <c r="BT73" i="14"/>
  <c r="BN63" i="10"/>
  <c r="AQ147" i="10"/>
  <c r="BC64" i="13"/>
  <c r="AR91" i="14"/>
  <c r="AH80" i="5"/>
  <c r="BO80" i="13"/>
  <c r="AO77" i="12"/>
  <c r="AU77" i="12"/>
  <c r="AY150" i="10"/>
  <c r="AD130" i="14"/>
  <c r="BN87" i="14"/>
  <c r="BL109" i="12"/>
  <c r="AC83" i="13"/>
  <c r="BI122" i="12"/>
  <c r="AP137" i="10"/>
  <c r="AI79" i="13"/>
  <c r="BU154" i="12"/>
  <c r="BU84" i="15"/>
  <c r="AZ147" i="13"/>
  <c r="AV86" i="5"/>
  <c r="AH146" i="15"/>
  <c r="BT128" i="10"/>
  <c r="AR95" i="15"/>
  <c r="BH144" i="10"/>
  <c r="BB74" i="14"/>
  <c r="AC110" i="5"/>
  <c r="AR116" i="12"/>
  <c r="AJ95" i="15"/>
  <c r="AF90" i="12"/>
  <c r="BO121" i="12"/>
  <c r="AJ78" i="14"/>
  <c r="BI63" i="5"/>
  <c r="BC91" i="10"/>
  <c r="AB128" i="10"/>
  <c r="BR95" i="13"/>
  <c r="AD95" i="10"/>
  <c r="AE116" i="12"/>
  <c r="AL85" i="13"/>
  <c r="AH121" i="10"/>
  <c r="AU73" i="10"/>
  <c r="AX115" i="5"/>
  <c r="BP100" i="15"/>
  <c r="AQ91" i="5"/>
  <c r="AC111" i="13"/>
  <c r="BG98" i="5"/>
  <c r="BE84" i="15"/>
  <c r="AU129" i="15"/>
  <c r="AU127" i="13"/>
  <c r="BA106" i="10"/>
  <c r="AR88" i="5"/>
  <c r="AQ113" i="13"/>
  <c r="BU144" i="5"/>
  <c r="BL130" i="14"/>
  <c r="BJ123" i="10"/>
  <c r="AU78" i="10"/>
  <c r="BN149" i="13"/>
  <c r="BU147" i="13"/>
  <c r="BN57" i="14"/>
  <c r="AM119" i="13"/>
  <c r="AX142" i="5"/>
  <c r="BC64" i="14"/>
  <c r="AG92" i="15"/>
  <c r="AV71" i="15"/>
  <c r="AD104" i="13"/>
  <c r="AN126" i="5"/>
  <c r="AC129" i="10"/>
  <c r="BD147" i="14"/>
  <c r="BG96" i="10"/>
  <c r="BU63" i="12"/>
  <c r="AT125" i="13"/>
  <c r="AP144" i="13"/>
  <c r="BO120" i="12"/>
  <c r="AH107" i="5"/>
  <c r="BI145" i="13"/>
  <c r="BL69" i="5"/>
  <c r="AI56" i="5"/>
  <c r="AG78" i="12"/>
  <c r="AX95" i="14"/>
  <c r="AQ97" i="5"/>
  <c r="AP129" i="15"/>
  <c r="AJ151" i="10"/>
  <c r="AV58" i="10"/>
  <c r="AF115" i="5"/>
  <c r="AM104" i="5"/>
  <c r="AO84" i="10"/>
  <c r="BM117" i="13"/>
  <c r="AH68" i="5"/>
  <c r="BC134" i="14"/>
  <c r="AJ149" i="10"/>
  <c r="AX138" i="10"/>
  <c r="BL98" i="5"/>
  <c r="AD103" i="10"/>
  <c r="BQ105" i="13"/>
  <c r="AH76" i="10"/>
  <c r="BV149" i="15"/>
  <c r="BG60" i="12"/>
  <c r="BI152" i="10"/>
  <c r="BN71" i="15"/>
  <c r="BV99" i="5"/>
  <c r="AR147" i="10"/>
  <c r="AU58" i="15"/>
  <c r="AR73" i="10"/>
  <c r="BC141" i="5"/>
  <c r="AV143" i="5"/>
  <c r="BR129" i="10"/>
  <c r="AC106" i="12"/>
  <c r="BO106" i="10"/>
  <c r="AE130" i="14"/>
  <c r="BQ87" i="14"/>
  <c r="BQ109" i="5"/>
  <c r="AX103" i="14"/>
  <c r="BF114" i="10"/>
  <c r="AL132" i="14"/>
  <c r="BM71" i="5"/>
  <c r="AF113" i="12"/>
  <c r="AZ149" i="10"/>
  <c r="AZ136" i="15"/>
  <c r="AL116" i="15"/>
  <c r="BD138" i="10"/>
  <c r="AW137" i="10"/>
  <c r="AC73" i="12"/>
  <c r="BM106" i="13"/>
  <c r="AP138" i="13"/>
  <c r="AV149" i="13"/>
  <c r="AU137" i="10"/>
  <c r="BQ133" i="14"/>
  <c r="AD139" i="12"/>
  <c r="BN90" i="14"/>
  <c r="BP60" i="12"/>
  <c r="AU102" i="14"/>
  <c r="BT136" i="15"/>
  <c r="BK123" i="10"/>
  <c r="BF143" i="13"/>
  <c r="AT123" i="15"/>
  <c r="AF127" i="10"/>
  <c r="BQ67" i="14"/>
  <c r="BQ72" i="5"/>
  <c r="BN100" i="14"/>
  <c r="AK104" i="13"/>
  <c r="AZ121" i="5"/>
  <c r="BS140" i="10"/>
  <c r="AF59" i="15"/>
  <c r="AS128" i="10"/>
  <c r="AT78" i="12"/>
  <c r="BT138" i="15"/>
  <c r="BQ121" i="13"/>
  <c r="BQ91" i="5"/>
  <c r="AU69" i="14"/>
  <c r="BQ125" i="10"/>
  <c r="AF144" i="13"/>
  <c r="AG112" i="12"/>
  <c r="AH65" i="10"/>
  <c r="AW71" i="12"/>
  <c r="AZ122" i="15"/>
  <c r="BU99" i="13"/>
  <c r="BF142" i="5"/>
  <c r="AV88" i="12"/>
  <c r="AC90" i="13"/>
  <c r="BV126" i="10"/>
  <c r="BT74" i="12"/>
  <c r="AL69" i="5"/>
  <c r="AD152" i="10"/>
  <c r="AN94" i="14"/>
  <c r="AZ126" i="15"/>
  <c r="AK111" i="13"/>
  <c r="AF152" i="5"/>
  <c r="BA99" i="12"/>
  <c r="BF135" i="13"/>
  <c r="AE112" i="15"/>
  <c r="AF101" i="14"/>
  <c r="BQ108" i="15"/>
  <c r="AM113" i="14"/>
  <c r="AT154" i="13"/>
  <c r="AY89" i="15"/>
  <c r="AR60" i="12"/>
  <c r="AU89" i="13"/>
  <c r="BT100" i="15"/>
  <c r="AW136" i="5"/>
  <c r="AV144" i="12"/>
  <c r="AR55" i="12"/>
  <c r="BQ87" i="13"/>
  <c r="AU118" i="15"/>
  <c r="BQ153" i="13"/>
  <c r="AU150" i="14"/>
  <c r="BH99" i="15"/>
  <c r="AE106" i="15"/>
  <c r="BM143" i="10"/>
  <c r="AF97" i="14"/>
  <c r="AL80" i="5"/>
  <c r="BM128" i="14"/>
  <c r="BA135" i="13"/>
  <c r="AG111" i="13"/>
  <c r="AV153" i="10"/>
  <c r="AK68" i="10"/>
  <c r="BC134" i="12"/>
  <c r="AB91" i="15"/>
  <c r="AC94" i="10"/>
  <c r="AE130" i="13"/>
  <c r="AQ89" i="10"/>
  <c r="AW114" i="13"/>
  <c r="AY110" i="5"/>
  <c r="BE117" i="15"/>
  <c r="AW119" i="10"/>
  <c r="AZ135" i="5"/>
  <c r="AI140" i="10"/>
  <c r="AI114" i="5"/>
  <c r="BT113" i="13"/>
  <c r="AG119" i="12"/>
  <c r="BQ64" i="14"/>
  <c r="BD133" i="15"/>
  <c r="BF140" i="13"/>
  <c r="BL55" i="12"/>
  <c r="BT104" i="14"/>
  <c r="BK105" i="5"/>
  <c r="BF133" i="10"/>
  <c r="BB82" i="15"/>
  <c r="BU104" i="10"/>
  <c r="BG99" i="5"/>
  <c r="AV57" i="5"/>
  <c r="BU149" i="10"/>
  <c r="BL116" i="14"/>
  <c r="BV151" i="14"/>
  <c r="AM116" i="12"/>
  <c r="BT95" i="14"/>
  <c r="BQ58" i="10"/>
  <c r="AM143" i="12"/>
  <c r="AH115" i="5"/>
  <c r="BU79" i="10"/>
  <c r="BD107" i="10"/>
  <c r="AM72" i="14"/>
  <c r="AD89" i="5"/>
  <c r="BD97" i="12"/>
  <c r="AZ140" i="10"/>
  <c r="BK116" i="15"/>
  <c r="AC68" i="13"/>
  <c r="BF102" i="15"/>
  <c r="BO73" i="5"/>
  <c r="AN82" i="14"/>
  <c r="AR124" i="10"/>
  <c r="BS99" i="15"/>
  <c r="AM142" i="13"/>
  <c r="BO118" i="12"/>
  <c r="AN105" i="14"/>
  <c r="BL82" i="10"/>
  <c r="AG60" i="13"/>
  <c r="AV119" i="15"/>
  <c r="AQ77" i="5"/>
  <c r="AR75" i="12"/>
  <c r="BP105" i="5"/>
  <c r="BB93" i="12"/>
  <c r="BL86" i="5"/>
  <c r="BL145" i="15"/>
  <c r="AI87" i="13"/>
  <c r="AV60" i="10"/>
  <c r="AK91" i="5"/>
  <c r="BV128" i="12"/>
  <c r="AH127" i="13"/>
  <c r="BO93" i="5"/>
  <c r="AL72" i="14"/>
  <c r="BA94" i="13"/>
  <c r="AS120" i="14"/>
  <c r="BA83" i="12"/>
  <c r="AJ152" i="13"/>
  <c r="BE152" i="12"/>
  <c r="BE59" i="5"/>
  <c r="AC71" i="10"/>
  <c r="AH152" i="5"/>
  <c r="BL151" i="10"/>
  <c r="BB133" i="10"/>
  <c r="AK133" i="13"/>
  <c r="BF96" i="13"/>
  <c r="AW111" i="5"/>
  <c r="BB70" i="10"/>
  <c r="BK141" i="14"/>
  <c r="BQ118" i="13"/>
  <c r="AM58" i="5"/>
  <c r="AW147" i="13"/>
  <c r="BK78" i="13"/>
  <c r="AP62" i="12"/>
  <c r="AJ87" i="14"/>
  <c r="AS110" i="5"/>
  <c r="AN89" i="5"/>
  <c r="AV66" i="12"/>
  <c r="AY96" i="10"/>
  <c r="AI128" i="15"/>
  <c r="BS108" i="14"/>
  <c r="AG150" i="15"/>
  <c r="AJ78" i="10"/>
  <c r="AZ75" i="14"/>
  <c r="BL93" i="10"/>
  <c r="AZ105" i="12"/>
  <c r="BN154" i="12"/>
  <c r="AF149" i="15"/>
  <c r="AJ117" i="10"/>
  <c r="AF97" i="12"/>
  <c r="BQ68" i="12"/>
  <c r="BF70" i="10"/>
  <c r="AI101" i="5"/>
  <c r="AU64" i="5"/>
  <c r="AS86" i="10"/>
  <c r="AC55" i="13"/>
  <c r="BM120" i="15"/>
  <c r="BC73" i="10"/>
  <c r="BR79" i="10"/>
  <c r="BM103" i="15"/>
  <c r="BM91" i="15"/>
  <c r="BM138" i="12"/>
  <c r="AH138" i="10"/>
  <c r="BK137" i="12"/>
  <c r="AT88" i="12"/>
  <c r="BP113" i="5"/>
  <c r="AZ129" i="13"/>
  <c r="BF124" i="13"/>
  <c r="AB75" i="5"/>
  <c r="AS139" i="14"/>
  <c r="AS66" i="14"/>
  <c r="AX119" i="12"/>
  <c r="BR115" i="13"/>
  <c r="BE136" i="15"/>
  <c r="BP102" i="5"/>
  <c r="BK96" i="12"/>
  <c r="AL133" i="10"/>
  <c r="BQ108" i="13"/>
  <c r="BQ149" i="10"/>
  <c r="BL105" i="15"/>
  <c r="AR149" i="14"/>
  <c r="BM135" i="14"/>
  <c r="AK113" i="13"/>
  <c r="AI152" i="12"/>
  <c r="BI83" i="14"/>
  <c r="AG97" i="13"/>
  <c r="BP130" i="12"/>
  <c r="BV103" i="10"/>
  <c r="AS73" i="5"/>
  <c r="BL60" i="15"/>
  <c r="AQ120" i="12"/>
  <c r="AF146" i="15"/>
  <c r="BO124" i="12"/>
  <c r="AC58" i="14"/>
  <c r="AR142" i="10"/>
  <c r="AP71" i="13"/>
  <c r="AU57" i="12"/>
  <c r="AE99" i="10"/>
  <c r="AB64" i="12"/>
  <c r="BQ122" i="10"/>
  <c r="AO98" i="5"/>
  <c r="BF123" i="13"/>
  <c r="BT83" i="10"/>
  <c r="BK120" i="14"/>
  <c r="BI117" i="12"/>
  <c r="BV141" i="14"/>
  <c r="BK142" i="5"/>
  <c r="AM66" i="10"/>
  <c r="BB95" i="12"/>
  <c r="BJ66" i="14"/>
  <c r="BG137" i="13"/>
  <c r="AG146" i="10"/>
  <c r="AK122" i="14"/>
  <c r="BN116" i="14"/>
  <c r="AM63" i="10"/>
  <c r="AY92" i="15"/>
  <c r="AB101" i="10"/>
  <c r="BB57" i="13"/>
  <c r="AN133" i="12"/>
  <c r="BD113" i="15"/>
  <c r="AP81" i="10"/>
  <c r="BG154" i="5"/>
  <c r="BT64" i="15"/>
  <c r="BN91" i="5"/>
  <c r="AT86" i="15"/>
  <c r="AD145" i="14"/>
  <c r="BG100" i="10"/>
  <c r="AL56" i="15"/>
  <c r="AU117" i="12"/>
  <c r="AJ66" i="5"/>
  <c r="AU121" i="13"/>
  <c r="AF121" i="14"/>
  <c r="AY71" i="10"/>
  <c r="AY118" i="12"/>
  <c r="BL64" i="12"/>
  <c r="AP134" i="10"/>
  <c r="BN78" i="13"/>
  <c r="BJ86" i="12"/>
  <c r="AK112" i="14"/>
  <c r="AL118" i="14"/>
  <c r="BU111" i="5"/>
  <c r="AT93" i="15"/>
  <c r="BQ129" i="13"/>
  <c r="AO146" i="5"/>
  <c r="BO143" i="10"/>
  <c r="AW149" i="12"/>
  <c r="AS79" i="13"/>
  <c r="BT93" i="14"/>
  <c r="BG99" i="13"/>
  <c r="BN120" i="14"/>
  <c r="AZ96" i="5"/>
  <c r="BG84" i="14"/>
  <c r="BD120" i="10"/>
  <c r="BE83" i="10"/>
  <c r="BU73" i="15"/>
  <c r="BN88" i="13"/>
  <c r="AM65" i="13"/>
  <c r="AL81" i="12"/>
  <c r="AQ66" i="12"/>
  <c r="BN64" i="13"/>
  <c r="BK124" i="10"/>
  <c r="BU61" i="12"/>
  <c r="AQ74" i="10"/>
  <c r="BK59" i="14"/>
  <c r="BS145" i="12"/>
  <c r="AB88" i="10"/>
  <c r="AF147" i="5"/>
  <c r="BJ96" i="12"/>
  <c r="BT80" i="12"/>
  <c r="AI67" i="13"/>
  <c r="AN82" i="10"/>
  <c r="AF98" i="10"/>
  <c r="AC113" i="5"/>
  <c r="AZ143" i="15"/>
  <c r="AT71" i="13"/>
  <c r="AF69" i="10"/>
  <c r="BG64" i="12"/>
  <c r="BR134" i="12"/>
  <c r="AM147" i="14"/>
  <c r="AV131" i="14"/>
  <c r="AO92" i="14"/>
  <c r="AO153" i="13"/>
  <c r="AU102" i="13"/>
  <c r="AO114" i="14"/>
  <c r="AP103" i="10"/>
  <c r="AU88" i="15"/>
  <c r="AC96" i="14"/>
  <c r="AM108" i="13"/>
  <c r="AR113" i="12"/>
  <c r="BS71" i="5"/>
  <c r="AU69" i="15"/>
  <c r="AI121" i="15"/>
  <c r="BK101" i="15"/>
  <c r="AZ76" i="13"/>
  <c r="AQ140" i="10"/>
  <c r="AO58" i="15"/>
  <c r="AJ99" i="12"/>
  <c r="AG93" i="13"/>
  <c r="BP76" i="12"/>
  <c r="AU120" i="12"/>
  <c r="AX143" i="14"/>
  <c r="AC58" i="10"/>
  <c r="BJ154" i="5"/>
  <c r="BC112" i="10"/>
  <c r="AW69" i="12"/>
  <c r="AE145" i="5"/>
  <c r="BC142" i="12"/>
  <c r="BQ120" i="10"/>
  <c r="AK63" i="10"/>
  <c r="BV149" i="13"/>
  <c r="BP100" i="14"/>
  <c r="BD134" i="10"/>
  <c r="BT84" i="5"/>
  <c r="AJ126" i="10"/>
  <c r="BJ98" i="13"/>
  <c r="BN60" i="5"/>
  <c r="BK103" i="15"/>
  <c r="BB142" i="10"/>
  <c r="AE59" i="5"/>
  <c r="BO131" i="13"/>
  <c r="BN126" i="5"/>
  <c r="BH144" i="13"/>
  <c r="AP120" i="14"/>
  <c r="BK58" i="13"/>
  <c r="BE123" i="12"/>
  <c r="AJ70" i="12"/>
  <c r="AW73" i="10"/>
  <c r="BM78" i="15"/>
  <c r="BP136" i="10"/>
  <c r="AJ132" i="12"/>
  <c r="BD118" i="14"/>
  <c r="AQ89" i="14"/>
  <c r="BT89" i="14"/>
  <c r="AC103" i="13"/>
  <c r="BE79" i="14"/>
  <c r="BB80" i="13"/>
  <c r="BB71" i="13"/>
  <c r="AN141" i="14"/>
  <c r="AC127" i="14"/>
  <c r="AM88" i="5"/>
  <c r="BI139" i="5"/>
  <c r="BN121" i="15"/>
  <c r="AB145" i="12"/>
  <c r="AK125" i="10"/>
  <c r="BE71" i="15"/>
  <c r="BL107" i="13"/>
  <c r="AZ67" i="5"/>
  <c r="BH80" i="10"/>
  <c r="AD81" i="12"/>
  <c r="BU101" i="5"/>
  <c r="BU154" i="13"/>
  <c r="BM136" i="12"/>
  <c r="AK116" i="5"/>
  <c r="AI88" i="15"/>
  <c r="AU147" i="10"/>
  <c r="BS82" i="14"/>
  <c r="AE123" i="15"/>
  <c r="AU145" i="13"/>
  <c r="AP63" i="10"/>
  <c r="AC64" i="14"/>
  <c r="BF88" i="10"/>
  <c r="AG107" i="15"/>
  <c r="BU149" i="12"/>
  <c r="BG106" i="5"/>
  <c r="AV65" i="5"/>
  <c r="BR64" i="12"/>
  <c r="AB85" i="14"/>
  <c r="BQ71" i="10"/>
  <c r="BV91" i="14"/>
  <c r="BE96" i="15"/>
  <c r="AL132" i="12"/>
  <c r="AN56" i="15"/>
  <c r="AN113" i="5"/>
  <c r="BS131" i="13"/>
  <c r="AQ69" i="12"/>
  <c r="AU115" i="10"/>
  <c r="AQ76" i="5"/>
  <c r="AC145" i="13"/>
  <c r="AW55" i="15"/>
  <c r="BJ142" i="5"/>
  <c r="BO73" i="12"/>
  <c r="AB136" i="15"/>
  <c r="BD64" i="10"/>
  <c r="AI83" i="14"/>
  <c r="AD73" i="10"/>
  <c r="AT122" i="5"/>
  <c r="AR91" i="5"/>
  <c r="AO59" i="10"/>
  <c r="BT84" i="15"/>
  <c r="AK135" i="5"/>
  <c r="AM134" i="15"/>
  <c r="AV109" i="15"/>
  <c r="BB108" i="12"/>
  <c r="AU135" i="10"/>
  <c r="BT98" i="14"/>
  <c r="BI78" i="12"/>
  <c r="AP153" i="13"/>
  <c r="BL71" i="12"/>
  <c r="AY82" i="13"/>
  <c r="BV105" i="14"/>
  <c r="BD116" i="12"/>
  <c r="AT91" i="13"/>
  <c r="BG84" i="15"/>
  <c r="AK82" i="15"/>
  <c r="AZ77" i="14"/>
  <c r="BM90" i="12"/>
  <c r="AJ82" i="14"/>
  <c r="BU83" i="14"/>
  <c r="BE150" i="10"/>
  <c r="AN146" i="12"/>
  <c r="BM111" i="10"/>
  <c r="BN116" i="13"/>
  <c r="BI132" i="10"/>
  <c r="AJ137" i="15"/>
  <c r="BS82" i="13"/>
  <c r="BG60" i="15"/>
  <c r="BQ150" i="5"/>
  <c r="AX135" i="10"/>
  <c r="BS154" i="12"/>
  <c r="BP80" i="12"/>
  <c r="AJ80" i="13"/>
  <c r="AV89" i="10"/>
  <c r="AT123" i="10"/>
  <c r="BE121" i="13"/>
  <c r="BK78" i="5"/>
  <c r="AV135" i="12"/>
  <c r="AC73" i="15"/>
  <c r="BC83" i="15"/>
  <c r="AT77" i="5"/>
  <c r="AC62" i="5"/>
  <c r="AI75" i="15"/>
  <c r="AF85" i="14"/>
  <c r="AX83" i="5"/>
  <c r="AO151" i="5"/>
  <c r="AZ125" i="12"/>
  <c r="BL57" i="10"/>
  <c r="AM112" i="10"/>
  <c r="BG111" i="10"/>
  <c r="AW129" i="15"/>
  <c r="AB80" i="15"/>
  <c r="AP87" i="5"/>
  <c r="BT67" i="15"/>
  <c r="BF142" i="14"/>
  <c r="BQ57" i="10"/>
  <c r="BL138" i="15"/>
  <c r="AD84" i="13"/>
  <c r="AV72" i="5"/>
  <c r="AE84" i="14"/>
  <c r="AY135" i="14"/>
  <c r="AL81" i="10"/>
  <c r="BR137" i="13"/>
  <c r="BS76" i="12"/>
  <c r="AN58" i="15"/>
  <c r="AE128" i="12"/>
  <c r="BT97" i="15"/>
  <c r="AL84" i="15"/>
  <c r="BJ93" i="15"/>
  <c r="AP62" i="5"/>
  <c r="AL84" i="14"/>
  <c r="AM92" i="15"/>
  <c r="BN119" i="13"/>
  <c r="AC68" i="15"/>
  <c r="AD139" i="13"/>
  <c r="BL82" i="12"/>
  <c r="AM106" i="10"/>
  <c r="AG95" i="14"/>
  <c r="BE104" i="10"/>
  <c r="AC88" i="15"/>
  <c r="BH78" i="15"/>
  <c r="BK85" i="13"/>
  <c r="BO126" i="5"/>
  <c r="BN153" i="12"/>
  <c r="AJ137" i="12"/>
  <c r="BB63" i="10"/>
  <c r="AR87" i="13"/>
  <c r="AR56" i="5"/>
  <c r="BO56" i="5"/>
  <c r="BL150" i="13"/>
  <c r="AS101" i="12"/>
  <c r="BI137" i="14"/>
  <c r="AG118" i="12"/>
  <c r="BO99" i="13"/>
  <c r="AC58" i="15"/>
  <c r="BS116" i="15"/>
  <c r="AZ135" i="14"/>
  <c r="BU78" i="10"/>
  <c r="BU139" i="14"/>
  <c r="AM138" i="12"/>
  <c r="BS134" i="15"/>
  <c r="BD128" i="5"/>
  <c r="AD136" i="15"/>
  <c r="AR70" i="13"/>
  <c r="AL58" i="14"/>
  <c r="BM114" i="12"/>
  <c r="AS133" i="13"/>
  <c r="AD76" i="15"/>
  <c r="AZ104" i="14"/>
  <c r="BG67" i="13"/>
  <c r="BV113" i="10"/>
  <c r="BT90" i="14"/>
  <c r="BB128" i="14"/>
  <c r="AZ60" i="5"/>
  <c r="BU135" i="12"/>
  <c r="BQ111" i="5"/>
  <c r="AZ115" i="13"/>
  <c r="BN115" i="14"/>
  <c r="BR104" i="13"/>
  <c r="AO100" i="5"/>
  <c r="BK83" i="12"/>
  <c r="BL133" i="13"/>
  <c r="AJ59" i="12"/>
  <c r="BC139" i="14"/>
  <c r="AZ75" i="5"/>
  <c r="AJ68" i="15"/>
  <c r="BA152" i="10"/>
  <c r="BH64" i="5"/>
  <c r="BV87" i="14"/>
  <c r="BM123" i="14"/>
  <c r="BM70" i="10"/>
  <c r="BE150" i="15"/>
  <c r="AO143" i="13"/>
  <c r="AP82" i="5"/>
  <c r="AO64" i="13"/>
  <c r="AB123" i="15"/>
  <c r="AM58" i="13"/>
  <c r="AO127" i="10"/>
  <c r="BE148" i="14"/>
  <c r="BP138" i="14"/>
  <c r="AO134" i="14"/>
  <c r="BB100" i="15"/>
  <c r="BU63" i="5"/>
  <c r="BU140" i="15"/>
  <c r="AX121" i="5"/>
  <c r="AG120" i="5"/>
  <c r="AE83" i="13"/>
  <c r="AU93" i="10"/>
  <c r="AJ70" i="13"/>
  <c r="AW60" i="10"/>
  <c r="BI86" i="14"/>
  <c r="BQ131" i="10"/>
  <c r="AS133" i="14"/>
  <c r="BQ80" i="5"/>
  <c r="AX130" i="13"/>
  <c r="AB107" i="13"/>
  <c r="AF145" i="15"/>
  <c r="AF124" i="10"/>
  <c r="AR101" i="10"/>
  <c r="AC127" i="10"/>
  <c r="BQ83" i="10"/>
  <c r="BL134" i="12"/>
  <c r="AM119" i="10"/>
  <c r="AM107" i="14"/>
  <c r="AC126" i="12"/>
  <c r="AJ129" i="14"/>
  <c r="BH123" i="13"/>
  <c r="BH140" i="14"/>
  <c r="BI129" i="13"/>
  <c r="AE69" i="14"/>
  <c r="AK68" i="15"/>
  <c r="AC115" i="5"/>
  <c r="BI142" i="10"/>
  <c r="AX134" i="13"/>
  <c r="AD90" i="13"/>
  <c r="AV87" i="15"/>
  <c r="AI147" i="10"/>
  <c r="AY57" i="13"/>
  <c r="BA78" i="15"/>
  <c r="AN121" i="12"/>
  <c r="AO80" i="12"/>
  <c r="BG139" i="14"/>
  <c r="BV137" i="10"/>
  <c r="AM149" i="13"/>
  <c r="BO116" i="13"/>
  <c r="AG100" i="12"/>
  <c r="AW96" i="15"/>
  <c r="AL132" i="10"/>
  <c r="BV114" i="12"/>
  <c r="BS142" i="13"/>
  <c r="BT76" i="10"/>
  <c r="BI73" i="13"/>
  <c r="AN117" i="10"/>
  <c r="AD148" i="12"/>
  <c r="BE80" i="12"/>
  <c r="AC112" i="15"/>
  <c r="AM61" i="15"/>
  <c r="BO64" i="5"/>
  <c r="BR94" i="15"/>
  <c r="BD72" i="12"/>
  <c r="BU98" i="14"/>
  <c r="BB83" i="13"/>
  <c r="BA118" i="5"/>
  <c r="AB127" i="10"/>
  <c r="BG99" i="10"/>
  <c r="BU83" i="15"/>
  <c r="BC83" i="5"/>
  <c r="AL116" i="10"/>
  <c r="AH73" i="12"/>
  <c r="AU110" i="10"/>
  <c r="AW95" i="15"/>
  <c r="BH98" i="15"/>
  <c r="AR93" i="5"/>
  <c r="AX65" i="12"/>
  <c r="BU104" i="14"/>
  <c r="AK103" i="13"/>
  <c r="BG117" i="10"/>
  <c r="AH107" i="10"/>
  <c r="AT139" i="15"/>
  <c r="AZ75" i="12"/>
  <c r="BV135" i="5"/>
  <c r="BI60" i="15"/>
  <c r="AW67" i="13"/>
  <c r="AN148" i="15"/>
  <c r="BG79" i="12"/>
  <c r="BN79" i="13"/>
  <c r="AK154" i="15"/>
  <c r="BK107" i="5"/>
  <c r="AU98" i="13"/>
  <c r="BT149" i="5"/>
  <c r="BF113" i="15"/>
  <c r="BH88" i="12"/>
  <c r="BS84" i="14"/>
  <c r="AN124" i="13"/>
  <c r="BS80" i="14"/>
  <c r="AQ69" i="10"/>
  <c r="BG86" i="12"/>
  <c r="BV86" i="14"/>
  <c r="BJ110" i="5"/>
  <c r="AZ92" i="15"/>
  <c r="AL108" i="14"/>
  <c r="BQ102" i="12"/>
  <c r="AF113" i="15"/>
  <c r="BT115" i="12"/>
  <c r="BD130" i="15"/>
  <c r="BK110" i="5"/>
  <c r="AH138" i="14"/>
  <c r="BB97" i="12"/>
  <c r="BV80" i="10"/>
  <c r="BL101" i="15"/>
  <c r="BP138" i="5"/>
  <c r="AE66" i="13"/>
  <c r="AT133" i="15"/>
  <c r="AO117" i="13"/>
  <c r="AR131" i="14"/>
  <c r="BS95" i="10"/>
  <c r="AT152" i="5"/>
  <c r="AN114" i="10"/>
  <c r="BT151" i="12"/>
  <c r="BH64" i="14"/>
  <c r="BQ82" i="13"/>
  <c r="AZ127" i="14"/>
  <c r="BK108" i="10"/>
  <c r="AY120" i="14"/>
  <c r="BQ101" i="15"/>
  <c r="AH105" i="10"/>
  <c r="BI134" i="10"/>
  <c r="BI136" i="5"/>
  <c r="AS92" i="10"/>
  <c r="BV113" i="5"/>
  <c r="BH132" i="10"/>
  <c r="BF55" i="12"/>
  <c r="AD137" i="12"/>
  <c r="AM55" i="12"/>
  <c r="BE72" i="15"/>
  <c r="BN72" i="13"/>
  <c r="BA138" i="13"/>
  <c r="AB81" i="14"/>
  <c r="AB89" i="10"/>
  <c r="AM79" i="5"/>
  <c r="BV102" i="13"/>
  <c r="BA140" i="14"/>
  <c r="BT67" i="10"/>
  <c r="BB139" i="5"/>
  <c r="AN66" i="13"/>
  <c r="AX77" i="15"/>
  <c r="AB118" i="14"/>
  <c r="BO123" i="12"/>
  <c r="BI130" i="15"/>
  <c r="BV81" i="5"/>
  <c r="AB147" i="10"/>
  <c r="AH124" i="13"/>
  <c r="BI68" i="10"/>
  <c r="AY91" i="15"/>
  <c r="AC103" i="5"/>
  <c r="BT124" i="14"/>
  <c r="AX103" i="5"/>
  <c r="AQ95" i="12"/>
  <c r="BQ117" i="15"/>
  <c r="BB125" i="10"/>
  <c r="BH115" i="12"/>
  <c r="BR85" i="14"/>
  <c r="BR141" i="14"/>
  <c r="BT74" i="10"/>
  <c r="BV152" i="5"/>
  <c r="BF136" i="12"/>
  <c r="BT150" i="14"/>
  <c r="BR138" i="15"/>
  <c r="AJ151" i="12"/>
  <c r="BL93" i="15"/>
  <c r="BS82" i="5"/>
  <c r="AC126" i="5"/>
  <c r="AT133" i="13"/>
  <c r="BM68" i="10"/>
  <c r="AK105" i="13"/>
  <c r="BN72" i="5"/>
  <c r="BO69" i="14"/>
  <c r="AD101" i="13"/>
  <c r="BK79" i="10"/>
  <c r="AX124" i="14"/>
  <c r="BJ130" i="5"/>
  <c r="BD108" i="13"/>
  <c r="AG148" i="10"/>
  <c r="BG64" i="14"/>
  <c r="AO116" i="5"/>
  <c r="AR135" i="15"/>
  <c r="AP120" i="10"/>
  <c r="AG98" i="5"/>
  <c r="BF131" i="12"/>
  <c r="AB131" i="15"/>
  <c r="BR81" i="5"/>
  <c r="BM151" i="12"/>
  <c r="AX125" i="12"/>
  <c r="AL110" i="12"/>
  <c r="AP84" i="12"/>
  <c r="AX79" i="12"/>
  <c r="BO83" i="13"/>
  <c r="BI100" i="5"/>
  <c r="AR148" i="5"/>
  <c r="BB87" i="12"/>
  <c r="BJ129" i="13"/>
  <c r="AS79" i="10"/>
  <c r="BJ130" i="13"/>
  <c r="BT68" i="14"/>
  <c r="BP99" i="5"/>
  <c r="BC96" i="13"/>
  <c r="AK93" i="13"/>
  <c r="AN114" i="5"/>
  <c r="AQ101" i="12"/>
  <c r="AJ139" i="15"/>
  <c r="BV77" i="5"/>
  <c r="AD79" i="5"/>
  <c r="AK154" i="12"/>
  <c r="BE100" i="13"/>
  <c r="BA72" i="14"/>
  <c r="AB101" i="13"/>
  <c r="AY64" i="13"/>
  <c r="AL134" i="14"/>
  <c r="BI110" i="14"/>
  <c r="AY126" i="14"/>
  <c r="AT61" i="13"/>
  <c r="AE96" i="10"/>
  <c r="BV57" i="13"/>
  <c r="BK129" i="10"/>
  <c r="AS117" i="14"/>
  <c r="AX105" i="5"/>
  <c r="AQ149" i="10"/>
  <c r="AD63" i="15"/>
  <c r="AR127" i="12"/>
  <c r="AH108" i="14"/>
  <c r="AK119" i="14"/>
  <c r="BE115" i="13"/>
  <c r="BC105" i="15"/>
  <c r="AY72" i="14"/>
  <c r="BO114" i="14"/>
  <c r="AK146" i="14"/>
  <c r="AF107" i="10"/>
  <c r="BD118" i="10"/>
  <c r="BV154" i="14"/>
  <c r="BQ136" i="13"/>
  <c r="AU116" i="15"/>
  <c r="BI59" i="15"/>
  <c r="AU70" i="12"/>
  <c r="BD152" i="14"/>
  <c r="AV106" i="10"/>
  <c r="AI132" i="14"/>
  <c r="AZ87" i="15"/>
  <c r="AC109" i="5"/>
  <c r="AW90" i="5"/>
  <c r="BP88" i="10"/>
  <c r="AL144" i="15"/>
  <c r="AM79" i="15"/>
  <c r="BE123" i="14"/>
  <c r="BB104" i="5"/>
  <c r="BI65" i="13"/>
  <c r="BF112" i="10"/>
  <c r="AO71" i="14"/>
  <c r="AF75" i="13"/>
  <c r="BN152" i="12"/>
  <c r="AZ60" i="13"/>
  <c r="BO117" i="14"/>
  <c r="BS74" i="10"/>
  <c r="BD123" i="13"/>
  <c r="AK100" i="12"/>
  <c r="AD95" i="12"/>
  <c r="AO64" i="12"/>
  <c r="BI79" i="5"/>
  <c r="BK149" i="10"/>
  <c r="AL115" i="12"/>
  <c r="BR131" i="12"/>
  <c r="BM147" i="5"/>
  <c r="BC80" i="15"/>
  <c r="AC77" i="14"/>
  <c r="AC66" i="5"/>
  <c r="AN94" i="5"/>
  <c r="BR102" i="12"/>
  <c r="BP82" i="14"/>
  <c r="BA106" i="12"/>
  <c r="BD150" i="15"/>
  <c r="BT134" i="13"/>
  <c r="AO82" i="10"/>
  <c r="AN127" i="14"/>
  <c r="BJ92" i="12"/>
  <c r="AG112" i="5"/>
  <c r="BS120" i="13"/>
  <c r="BK92" i="14"/>
  <c r="BC124" i="14"/>
  <c r="AG68" i="14"/>
  <c r="AX89" i="12"/>
  <c r="BG88" i="14"/>
  <c r="BH128" i="13"/>
  <c r="AZ66" i="5"/>
  <c r="AR137" i="5"/>
  <c r="AW126" i="12"/>
  <c r="BM96" i="13"/>
  <c r="AD108" i="10"/>
  <c r="BR118" i="15"/>
  <c r="BL98" i="13"/>
  <c r="AP97" i="13"/>
  <c r="BS93" i="5"/>
  <c r="AS86" i="5"/>
  <c r="AC57" i="15"/>
  <c r="AH135" i="5"/>
  <c r="BL118" i="13"/>
  <c r="BE128" i="5"/>
  <c r="BF80" i="15"/>
  <c r="AF68" i="13"/>
  <c r="AU65" i="14"/>
  <c r="BT142" i="12"/>
  <c r="BH136" i="5"/>
  <c r="BB100" i="13"/>
  <c r="AL87" i="12"/>
  <c r="BN99" i="5"/>
  <c r="AR126" i="14"/>
  <c r="BA87" i="13"/>
  <c r="BL114" i="15"/>
  <c r="AT144" i="12"/>
  <c r="BL114" i="10"/>
  <c r="BU107" i="10"/>
  <c r="AK123" i="14"/>
  <c r="AL135" i="5"/>
  <c r="AX76" i="5"/>
  <c r="BJ106" i="12"/>
  <c r="AR145" i="14"/>
  <c r="BM117" i="12"/>
  <c r="AI75" i="13"/>
  <c r="AH143" i="5"/>
  <c r="AV116" i="12"/>
  <c r="AN84" i="5"/>
  <c r="AB81" i="10"/>
  <c r="AQ72" i="14"/>
  <c r="AQ119" i="15"/>
  <c r="BG70" i="15"/>
  <c r="AB72" i="13"/>
  <c r="AZ100" i="15"/>
  <c r="BN124" i="12"/>
  <c r="AR70" i="14"/>
  <c r="BG125" i="12"/>
  <c r="BV92" i="15"/>
  <c r="AP126" i="14"/>
  <c r="AX95" i="10"/>
  <c r="BD98" i="14"/>
  <c r="AR59" i="5"/>
  <c r="AI70" i="10"/>
  <c r="BO78" i="15"/>
  <c r="BG152" i="10"/>
  <c r="BI92" i="10"/>
  <c r="AN142" i="12"/>
  <c r="BJ132" i="10"/>
  <c r="AI110" i="15"/>
  <c r="BL80" i="10"/>
  <c r="BD125" i="12"/>
  <c r="BB66" i="14"/>
  <c r="BT109" i="10"/>
  <c r="AU56" i="12"/>
  <c r="AY83" i="5"/>
  <c r="BE103" i="14"/>
  <c r="AU124" i="14"/>
  <c r="BJ126" i="14"/>
  <c r="AY81" i="10"/>
  <c r="AI82" i="12"/>
  <c r="BF110" i="14"/>
  <c r="BD65" i="15"/>
  <c r="BO127" i="15"/>
  <c r="AX103" i="13"/>
  <c r="BN67" i="15"/>
  <c r="AK129" i="10"/>
  <c r="AJ112" i="5"/>
  <c r="AJ144" i="15"/>
  <c r="BP70" i="14"/>
  <c r="BP108" i="13"/>
  <c r="BM123" i="12"/>
  <c r="AU130" i="10"/>
  <c r="AT59" i="13"/>
  <c r="AY111" i="10"/>
  <c r="BD98" i="5"/>
  <c r="AQ64" i="5"/>
  <c r="AO108" i="15"/>
  <c r="AX57" i="13"/>
  <c r="AM104" i="15"/>
  <c r="BD62" i="14"/>
  <c r="BA97" i="10"/>
  <c r="AH133" i="13"/>
  <c r="AO57" i="15"/>
  <c r="AR106" i="12"/>
  <c r="AK119" i="15"/>
  <c r="AO67" i="10"/>
  <c r="BD114" i="13"/>
  <c r="AY151" i="10"/>
  <c r="AF120" i="14"/>
  <c r="AM123" i="5"/>
  <c r="AM152" i="14"/>
  <c r="AJ87" i="5"/>
  <c r="BV102" i="15"/>
  <c r="AF133" i="15"/>
  <c r="BK81" i="13"/>
  <c r="AV82" i="5"/>
  <c r="AX120" i="15"/>
  <c r="BS128" i="12"/>
  <c r="AJ87" i="10"/>
  <c r="AZ98" i="5"/>
  <c r="AL133" i="14"/>
  <c r="BM118" i="5"/>
  <c r="AR101" i="14"/>
  <c r="BC78" i="15"/>
  <c r="AK99" i="12"/>
  <c r="BU115" i="5"/>
  <c r="AQ74" i="12"/>
  <c r="BT80" i="10"/>
  <c r="AE111" i="13"/>
  <c r="BQ74" i="12"/>
  <c r="BG95" i="5"/>
  <c r="AF65" i="12"/>
  <c r="BU88" i="5"/>
  <c r="BR138" i="12"/>
  <c r="BF135" i="14"/>
  <c r="BF100" i="5"/>
  <c r="AW108" i="10"/>
  <c r="AU130" i="15"/>
  <c r="BP126" i="12"/>
  <c r="BS73" i="13"/>
  <c r="AM129" i="14"/>
  <c r="BC127" i="14"/>
  <c r="AQ149" i="13"/>
  <c r="AD113" i="12"/>
  <c r="BI65" i="12"/>
  <c r="AD58" i="14"/>
  <c r="BB142" i="14"/>
  <c r="AB98" i="14"/>
  <c r="BS112" i="15"/>
  <c r="BR149" i="5"/>
  <c r="AW79" i="13"/>
  <c r="BD63" i="5"/>
  <c r="BV121" i="14"/>
  <c r="BQ134" i="12"/>
  <c r="AB134" i="14"/>
  <c r="AL146" i="10"/>
  <c r="BF123" i="12"/>
  <c r="BR60" i="14"/>
  <c r="AV102" i="10"/>
  <c r="BA93" i="15"/>
  <c r="BQ147" i="5"/>
  <c r="AK103" i="12"/>
  <c r="BQ144" i="12"/>
  <c r="AH88" i="12"/>
  <c r="AQ74" i="13"/>
  <c r="AS68" i="5"/>
  <c r="AV102" i="15"/>
  <c r="BO116" i="10"/>
  <c r="BM56" i="14"/>
  <c r="BQ100" i="10"/>
  <c r="BL122" i="15"/>
  <c r="BE97" i="5"/>
  <c r="AB105" i="14"/>
  <c r="BM152" i="13"/>
  <c r="AZ61" i="13"/>
  <c r="BJ80" i="5"/>
  <c r="AZ138" i="13"/>
  <c r="AT74" i="12"/>
  <c r="AM72" i="13"/>
  <c r="AU141" i="5"/>
  <c r="AQ125" i="5"/>
  <c r="BR74" i="14"/>
  <c r="AW77" i="12"/>
  <c r="AH150" i="5"/>
  <c r="BF70" i="12"/>
  <c r="AR105" i="12"/>
  <c r="AS153" i="5"/>
  <c r="AP88" i="15"/>
  <c r="BL56" i="15"/>
  <c r="AG118" i="14"/>
  <c r="AC94" i="12"/>
  <c r="BI68" i="5"/>
  <c r="AT145" i="12"/>
  <c r="BL91" i="13"/>
  <c r="AW82" i="5"/>
  <c r="AV113" i="5"/>
  <c r="AP117" i="5"/>
  <c r="AE59" i="12"/>
  <c r="AN81" i="12"/>
  <c r="AG106" i="13"/>
  <c r="BR74" i="10"/>
  <c r="BA79" i="5"/>
  <c r="AF90" i="13"/>
  <c r="BM140" i="5"/>
  <c r="BB89" i="5"/>
  <c r="AS81" i="12"/>
  <c r="BA80" i="12"/>
  <c r="AF131" i="10"/>
  <c r="AP149" i="12"/>
  <c r="AE75" i="15"/>
  <c r="AO89" i="5"/>
  <c r="AN122" i="14"/>
  <c r="BJ107" i="10"/>
  <c r="AO89" i="10"/>
  <c r="BU84" i="13"/>
  <c r="AC83" i="12"/>
  <c r="BK97" i="12"/>
  <c r="AD98" i="15"/>
  <c r="BO106" i="12"/>
  <c r="AS133" i="5"/>
  <c r="BH70" i="5"/>
  <c r="AN92" i="10"/>
  <c r="BV97" i="10"/>
  <c r="BS60" i="10"/>
  <c r="BU78" i="14"/>
  <c r="BL71" i="15"/>
  <c r="AY74" i="5"/>
  <c r="BV115" i="5"/>
  <c r="BR125" i="13"/>
  <c r="BQ105" i="15"/>
  <c r="BA127" i="5"/>
  <c r="AV144" i="5"/>
  <c r="BG112" i="10"/>
  <c r="BJ95" i="14"/>
  <c r="AT131" i="13"/>
  <c r="AG144" i="10"/>
  <c r="BT68" i="13"/>
  <c r="AY146" i="12"/>
  <c r="BB96" i="5"/>
  <c r="BR134" i="13"/>
  <c r="AE125" i="5"/>
  <c r="AS95" i="14"/>
  <c r="BH61" i="5"/>
  <c r="BN141" i="10"/>
  <c r="BA69" i="15"/>
  <c r="AZ79" i="15"/>
  <c r="BM74" i="10"/>
  <c r="BH107" i="5"/>
  <c r="BH69" i="5"/>
  <c r="AS74" i="14"/>
  <c r="AF78" i="10"/>
  <c r="BN67" i="13"/>
  <c r="AY128" i="14"/>
  <c r="BJ69" i="13"/>
  <c r="BF96" i="5"/>
  <c r="AE103" i="5"/>
  <c r="AN129" i="13"/>
  <c r="BN110" i="5"/>
  <c r="BL87" i="10"/>
  <c r="AQ123" i="10"/>
  <c r="AL153" i="12"/>
  <c r="AO127" i="14"/>
  <c r="BQ143" i="13"/>
  <c r="BI63" i="13"/>
  <c r="AD88" i="15"/>
  <c r="AC76" i="5"/>
  <c r="BU106" i="5"/>
  <c r="AK146" i="13"/>
  <c r="BK68" i="13"/>
  <c r="BH139" i="15"/>
  <c r="BF68" i="13"/>
  <c r="AE87" i="15"/>
  <c r="BM82" i="5"/>
  <c r="AU132" i="10"/>
  <c r="AG71" i="12"/>
  <c r="BC68" i="10"/>
  <c r="BS110" i="14"/>
  <c r="BT94" i="5"/>
  <c r="AQ110" i="10"/>
  <c r="BM126" i="15"/>
  <c r="BI55" i="14"/>
  <c r="BM70" i="5"/>
  <c r="AF84" i="12"/>
  <c r="AK109" i="14"/>
  <c r="AW108" i="12"/>
  <c r="BD151" i="12"/>
  <c r="BS120" i="15"/>
  <c r="BM89" i="14"/>
  <c r="BQ124" i="15"/>
  <c r="AV129" i="14"/>
  <c r="BH122" i="15"/>
  <c r="BH57" i="12"/>
  <c r="BT106" i="14"/>
  <c r="AS135" i="15"/>
  <c r="AY62" i="12"/>
  <c r="BE130" i="12"/>
  <c r="AN97" i="14"/>
  <c r="AX93" i="14"/>
  <c r="BF79" i="5"/>
  <c r="BN118" i="10"/>
  <c r="AG125" i="5"/>
  <c r="BF132" i="5"/>
  <c r="BA126" i="13"/>
  <c r="BR113" i="15"/>
  <c r="BA142" i="12"/>
  <c r="AR142" i="15"/>
  <c r="AJ150" i="10"/>
  <c r="AD151" i="12"/>
  <c r="BK142" i="13"/>
  <c r="BG63" i="13"/>
  <c r="AQ80" i="10"/>
  <c r="BD130" i="12"/>
  <c r="AJ107" i="12"/>
  <c r="BF100" i="14"/>
  <c r="AB113" i="15"/>
  <c r="AX138" i="13"/>
  <c r="AR90" i="12"/>
  <c r="AK134" i="12"/>
  <c r="AT127" i="13"/>
  <c r="BP110" i="5"/>
  <c r="AF146" i="13"/>
  <c r="BR100" i="5"/>
  <c r="BI104" i="13"/>
  <c r="AP77" i="10"/>
  <c r="AM96" i="13"/>
  <c r="AJ96" i="13"/>
  <c r="AL112" i="10"/>
  <c r="AQ59" i="15"/>
  <c r="BH102" i="15"/>
  <c r="BE59" i="12"/>
  <c r="BR142" i="10"/>
  <c r="AC103" i="14"/>
  <c r="AW125" i="12"/>
  <c r="BE88" i="12"/>
  <c r="BC148" i="10"/>
  <c r="AF90" i="15"/>
  <c r="BV63" i="15"/>
  <c r="BB153" i="10"/>
  <c r="BM139" i="12"/>
  <c r="AJ78" i="15"/>
  <c r="BQ78" i="5"/>
  <c r="BA108" i="5"/>
  <c r="AQ124" i="14"/>
  <c r="AF125" i="12"/>
  <c r="BE83" i="14"/>
  <c r="AN107" i="14"/>
  <c r="BT61" i="15"/>
  <c r="BR93" i="13"/>
  <c r="BT81" i="5"/>
  <c r="AK133" i="5"/>
  <c r="AM134" i="5"/>
  <c r="AJ140" i="15"/>
  <c r="AT65" i="14"/>
  <c r="BR100" i="15"/>
  <c r="AF63" i="13"/>
  <c r="BN137" i="14"/>
  <c r="AG142" i="10"/>
  <c r="BO133" i="13"/>
  <c r="BI101" i="14"/>
  <c r="BI143" i="5"/>
  <c r="BS98" i="14"/>
  <c r="AF151" i="15"/>
  <c r="AJ121" i="14"/>
  <c r="AC118" i="15"/>
  <c r="AV58" i="5"/>
  <c r="BG147" i="14"/>
  <c r="AF81" i="15"/>
  <c r="AD153" i="12"/>
  <c r="BR119" i="14"/>
  <c r="AE151" i="10"/>
  <c r="BG86" i="5"/>
  <c r="BH125" i="10"/>
  <c r="BV73" i="5"/>
  <c r="BG102" i="14"/>
  <c r="BE83" i="5"/>
  <c r="BN80" i="15"/>
  <c r="AU96" i="10"/>
  <c r="AG78" i="15"/>
  <c r="AW126" i="14"/>
  <c r="BI129" i="12"/>
  <c r="AQ75" i="12"/>
  <c r="AG79" i="14"/>
  <c r="AN57" i="5"/>
  <c r="AP153" i="10"/>
  <c r="AN104" i="14"/>
  <c r="BP124" i="12"/>
  <c r="AF92" i="14"/>
  <c r="AF133" i="12"/>
  <c r="AV153" i="12"/>
  <c r="BT75" i="12"/>
  <c r="AQ69" i="14"/>
  <c r="BS60" i="15"/>
  <c r="AD100" i="15"/>
  <c r="AK151" i="13"/>
  <c r="BM111" i="14"/>
  <c r="AH135" i="10"/>
  <c r="BB111" i="13"/>
  <c r="BE104" i="12"/>
  <c r="AN117" i="14"/>
  <c r="BH66" i="13"/>
  <c r="AE136" i="12"/>
  <c r="BK136" i="14"/>
  <c r="BE137" i="15"/>
  <c r="AH130" i="5"/>
  <c r="BJ80" i="13"/>
  <c r="BK86" i="14"/>
  <c r="AB110" i="14"/>
  <c r="AP88" i="14"/>
  <c r="BE82" i="10"/>
  <c r="AO81" i="14"/>
  <c r="BI109" i="5"/>
  <c r="BM117" i="15"/>
  <c r="AY131" i="14"/>
  <c r="AM75" i="13"/>
  <c r="BJ84" i="10"/>
  <c r="AK103" i="10"/>
  <c r="BT154" i="5"/>
  <c r="AC74" i="12"/>
  <c r="AB147" i="12"/>
  <c r="BF130" i="12"/>
  <c r="AM99" i="14"/>
  <c r="AT130" i="10"/>
  <c r="AZ73" i="14"/>
  <c r="AH85" i="5"/>
  <c r="AD117" i="15"/>
  <c r="AL145" i="12"/>
  <c r="BG137" i="10"/>
  <c r="AW93" i="10"/>
  <c r="BR73" i="10"/>
  <c r="BO132" i="15"/>
  <c r="BA73" i="12"/>
  <c r="BO146" i="12"/>
  <c r="BT86" i="14"/>
  <c r="AL116" i="12"/>
  <c r="BQ72" i="14"/>
  <c r="BD100" i="10"/>
  <c r="BT121" i="13"/>
  <c r="AM91" i="15"/>
  <c r="BO73" i="10"/>
  <c r="AQ136" i="5"/>
  <c r="BP143" i="15"/>
  <c r="BK148" i="15"/>
  <c r="AG58" i="10"/>
  <c r="BP117" i="5"/>
  <c r="AC86" i="5"/>
  <c r="BI145" i="10"/>
  <c r="BJ114" i="10"/>
  <c r="AC66" i="15"/>
  <c r="BV124" i="12"/>
  <c r="AP147" i="14"/>
  <c r="BV143" i="10"/>
  <c r="BL114" i="5"/>
  <c r="AE122" i="10"/>
  <c r="AD131" i="14"/>
  <c r="AK116" i="15"/>
  <c r="BR84" i="15"/>
  <c r="BC125" i="5"/>
  <c r="BE135" i="13"/>
  <c r="AO86" i="15"/>
  <c r="AH126" i="15"/>
  <c r="BA134" i="14"/>
  <c r="AH72" i="15"/>
  <c r="AW136" i="13"/>
  <c r="AP149" i="14"/>
  <c r="BC78" i="12"/>
  <c r="AB70" i="10"/>
  <c r="AW55" i="12"/>
  <c r="BJ140" i="5"/>
  <c r="BB123" i="13"/>
  <c r="AO81" i="12"/>
  <c r="AN76" i="15"/>
  <c r="BN83" i="13"/>
  <c r="AH68" i="15"/>
  <c r="BG58" i="5"/>
  <c r="BT66" i="10"/>
  <c r="AV137" i="5"/>
  <c r="AT119" i="10"/>
  <c r="AK124" i="14"/>
  <c r="BD140" i="15"/>
  <c r="BC60" i="10"/>
  <c r="BL149" i="12"/>
  <c r="BE108" i="15"/>
  <c r="AV97" i="10"/>
  <c r="BR114" i="10"/>
  <c r="BG58" i="10"/>
  <c r="AG88" i="15"/>
  <c r="AN153" i="13"/>
  <c r="AK70" i="15"/>
  <c r="AF77" i="12"/>
  <c r="AC82" i="10"/>
  <c r="AZ104" i="15"/>
  <c r="AY118" i="10"/>
  <c r="AO111" i="5"/>
  <c r="BT103" i="5"/>
  <c r="BQ98" i="10"/>
  <c r="BQ124" i="14"/>
  <c r="BM144" i="5"/>
  <c r="AB68" i="15"/>
  <c r="BF100" i="12"/>
  <c r="AB115" i="14"/>
  <c r="AF87" i="13"/>
  <c r="AH147" i="5"/>
  <c r="BI130" i="5"/>
  <c r="AS123" i="10"/>
  <c r="BQ131" i="15"/>
  <c r="BA63" i="13"/>
  <c r="AG108" i="12"/>
  <c r="BL108" i="15"/>
  <c r="AE70" i="15"/>
  <c r="AS143" i="14"/>
  <c r="BK152" i="10"/>
  <c r="BT91" i="10"/>
  <c r="AP55" i="12"/>
  <c r="BL57" i="15"/>
  <c r="AO88" i="14"/>
  <c r="BT59" i="12"/>
  <c r="BS117" i="13"/>
  <c r="AV140" i="12"/>
  <c r="BF133" i="5"/>
  <c r="BD65" i="14"/>
  <c r="BQ69" i="15"/>
  <c r="BU84" i="14"/>
  <c r="AO114" i="15"/>
  <c r="BN148" i="13"/>
  <c r="BU86" i="15"/>
  <c r="BT106" i="12"/>
  <c r="AW119" i="5"/>
  <c r="BN124" i="13"/>
  <c r="AT128" i="13"/>
  <c r="BH142" i="15"/>
  <c r="BB120" i="14"/>
  <c r="AK120" i="10"/>
  <c r="BI66" i="5"/>
  <c r="BT113" i="12"/>
  <c r="AX148" i="15"/>
  <c r="BH153" i="5"/>
  <c r="AD103" i="14"/>
  <c r="AM136" i="13"/>
  <c r="AV71" i="12"/>
  <c r="BS66" i="13"/>
  <c r="BR96" i="5"/>
  <c r="BH103" i="12"/>
  <c r="AI65" i="13"/>
  <c r="BF139" i="12"/>
  <c r="AQ66" i="5"/>
  <c r="AH59" i="15"/>
  <c r="BQ103" i="14"/>
  <c r="AT55" i="5"/>
  <c r="AZ146" i="10"/>
  <c r="BV70" i="12"/>
  <c r="AB125" i="15"/>
  <c r="BU120" i="12"/>
  <c r="AL128" i="5"/>
  <c r="AB115" i="12"/>
  <c r="AW57" i="10"/>
  <c r="AI122" i="12"/>
  <c r="AO116" i="13"/>
  <c r="AX57" i="5"/>
  <c r="AP134" i="13"/>
  <c r="BA134" i="12"/>
  <c r="BV103" i="12"/>
  <c r="AW135" i="12"/>
  <c r="AP129" i="13"/>
  <c r="BA114" i="15"/>
  <c r="AI59" i="13"/>
  <c r="BD80" i="12"/>
  <c r="AV77" i="12"/>
  <c r="BF68" i="12"/>
  <c r="BH75" i="15"/>
  <c r="AG114" i="5"/>
  <c r="BH109" i="14"/>
  <c r="AY113" i="14"/>
  <c r="AK119" i="13"/>
  <c r="AG120" i="12"/>
  <c r="AJ122" i="10"/>
  <c r="BR91" i="15"/>
  <c r="BA143" i="5"/>
  <c r="BM67" i="14"/>
  <c r="BB77" i="14"/>
  <c r="BN128" i="13"/>
  <c r="BN104" i="5"/>
  <c r="BO95" i="14"/>
  <c r="BG61" i="13"/>
  <c r="AR92" i="15"/>
  <c r="BR84" i="5"/>
  <c r="BN147" i="14"/>
  <c r="AH106" i="15"/>
  <c r="AU122" i="13"/>
  <c r="BK145" i="5"/>
  <c r="BS143" i="5"/>
  <c r="BL61" i="10"/>
  <c r="AL78" i="10"/>
  <c r="AW109" i="13"/>
  <c r="AY58" i="14"/>
  <c r="AM118" i="13"/>
  <c r="AD67" i="15"/>
  <c r="AM70" i="14"/>
  <c r="AB139" i="13"/>
  <c r="AG100" i="5"/>
  <c r="AZ63" i="5"/>
  <c r="BA106" i="15"/>
  <c r="AU64" i="15"/>
  <c r="BI80" i="13"/>
  <c r="AU102" i="12"/>
  <c r="AD93" i="14"/>
  <c r="BA59" i="13"/>
  <c r="AZ136" i="14"/>
  <c r="AF100" i="14"/>
  <c r="BR142" i="15"/>
  <c r="BT77" i="13"/>
  <c r="AC125" i="5"/>
  <c r="BJ73" i="5"/>
  <c r="AI117" i="10"/>
  <c r="BM98" i="12"/>
  <c r="BJ140" i="13"/>
  <c r="AF106" i="10"/>
  <c r="AI148" i="14"/>
  <c r="BG106" i="12"/>
  <c r="AE148" i="5"/>
  <c r="BJ61" i="5"/>
  <c r="BM59" i="14"/>
  <c r="AO100" i="12"/>
  <c r="BP141" i="12"/>
  <c r="BU94" i="12"/>
  <c r="AC105" i="12"/>
  <c r="BK121" i="5"/>
  <c r="AI55" i="5"/>
  <c r="BH93" i="12"/>
  <c r="BS70" i="12"/>
  <c r="AZ88" i="5"/>
  <c r="BH119" i="13"/>
  <c r="AT122" i="14"/>
  <c r="AK144" i="15"/>
  <c r="AN145" i="5"/>
  <c r="AL69" i="12"/>
  <c r="AR65" i="13"/>
  <c r="AK60" i="15"/>
  <c r="BA102" i="13"/>
  <c r="AZ81" i="14"/>
  <c r="AZ62" i="5"/>
  <c r="AN77" i="10"/>
  <c r="BH92" i="13"/>
  <c r="AI144" i="5"/>
  <c r="AW121" i="10"/>
  <c r="BU117" i="14"/>
  <c r="BR71" i="13"/>
  <c r="BJ112" i="13"/>
  <c r="BS135" i="10"/>
  <c r="BK152" i="5"/>
  <c r="BG131" i="15"/>
  <c r="BC72" i="12"/>
  <c r="AF104" i="12"/>
  <c r="AY55" i="10"/>
  <c r="AB98" i="13"/>
  <c r="AC91" i="14"/>
  <c r="AB95" i="15"/>
  <c r="BS107" i="15"/>
  <c r="BA151" i="15"/>
  <c r="BH69" i="13"/>
  <c r="BI106" i="12"/>
  <c r="BE135" i="15"/>
  <c r="AT91" i="10"/>
  <c r="AV115" i="14"/>
  <c r="BL75" i="13"/>
  <c r="BE75" i="14"/>
  <c r="BI141" i="15"/>
  <c r="AU73" i="5"/>
  <c r="BF143" i="12"/>
  <c r="AQ150" i="13"/>
  <c r="BR134" i="14"/>
  <c r="BN135" i="5"/>
  <c r="BD94" i="5"/>
  <c r="AC119" i="10"/>
  <c r="AY141" i="13"/>
  <c r="AU91" i="10"/>
  <c r="AT98" i="14"/>
  <c r="AO62" i="12"/>
  <c r="AI133" i="10"/>
  <c r="AT142" i="15"/>
  <c r="BK137" i="10"/>
  <c r="AW119" i="12"/>
  <c r="BI133" i="14"/>
  <c r="BC82" i="5"/>
  <c r="BP146" i="12"/>
  <c r="BK96" i="15"/>
  <c r="AL83" i="14"/>
  <c r="BF75" i="5"/>
  <c r="BH112" i="12"/>
  <c r="AQ83" i="13"/>
  <c r="AV128" i="12"/>
  <c r="AG115" i="13"/>
  <c r="AW71" i="13"/>
  <c r="AW93" i="12"/>
  <c r="BC139" i="15"/>
  <c r="BK122" i="13"/>
  <c r="BQ146" i="15"/>
  <c r="BI94" i="12"/>
  <c r="BC122" i="13"/>
  <c r="BG70" i="5"/>
  <c r="AK84" i="13"/>
  <c r="AC141" i="5"/>
  <c r="AM153" i="10"/>
  <c r="AZ69" i="14"/>
  <c r="AP60" i="10"/>
  <c r="BL63" i="10"/>
  <c r="BB140" i="12"/>
  <c r="BG142" i="13"/>
  <c r="BO57" i="15"/>
  <c r="AW102" i="15"/>
  <c r="BP100" i="13"/>
  <c r="AQ71" i="5"/>
  <c r="AI152" i="5"/>
  <c r="AC136" i="5"/>
  <c r="BI62" i="13"/>
  <c r="AD140" i="10"/>
  <c r="AQ85" i="12"/>
  <c r="BJ76" i="15"/>
  <c r="BN146" i="10"/>
  <c r="BI128" i="14"/>
  <c r="AW90" i="12"/>
  <c r="AQ100" i="5"/>
  <c r="AU98" i="10"/>
  <c r="BN127" i="10"/>
  <c r="AK118" i="12"/>
  <c r="AW130" i="12"/>
  <c r="BT114" i="13"/>
  <c r="AI76" i="5"/>
  <c r="BB109" i="12"/>
  <c r="BM75" i="13"/>
  <c r="AH101" i="10"/>
  <c r="BR67" i="10"/>
  <c r="AD58" i="10"/>
  <c r="BL68" i="13"/>
  <c r="BQ148" i="10"/>
  <c r="BJ56" i="15"/>
  <c r="AO115" i="13"/>
  <c r="BO59" i="15"/>
  <c r="BO91" i="13"/>
  <c r="BA142" i="13"/>
  <c r="BM81" i="10"/>
  <c r="BG124" i="13"/>
  <c r="BJ140" i="15"/>
  <c r="BL136" i="13"/>
  <c r="AE110" i="5"/>
  <c r="AM73" i="15"/>
  <c r="AS118" i="13"/>
  <c r="BI91" i="13"/>
  <c r="BO133" i="14"/>
  <c r="BR76" i="14"/>
  <c r="AP113" i="12"/>
  <c r="AV132" i="5"/>
  <c r="BR154" i="12"/>
  <c r="BI68" i="12"/>
  <c r="BS135" i="12"/>
  <c r="BL112" i="5"/>
  <c r="BK119" i="13"/>
  <c r="BP138" i="10"/>
  <c r="BT113" i="10"/>
  <c r="AO124" i="13"/>
  <c r="AD126" i="13"/>
  <c r="AS60" i="12"/>
  <c r="BE66" i="12"/>
  <c r="AG107" i="5"/>
  <c r="BL76" i="13"/>
  <c r="AR137" i="10"/>
  <c r="AF93" i="14"/>
  <c r="BM150" i="12"/>
  <c r="AU149" i="14"/>
  <c r="AP69" i="15"/>
  <c r="BA135" i="12"/>
  <c r="AL106" i="10"/>
  <c r="AD86" i="15"/>
  <c r="BK59" i="15"/>
  <c r="BV104" i="14"/>
  <c r="BF55" i="15"/>
  <c r="BO153" i="13"/>
  <c r="BA149" i="13"/>
  <c r="BQ85" i="13"/>
  <c r="AD76" i="5"/>
  <c r="BD134" i="12"/>
  <c r="AE110" i="15"/>
  <c r="AM146" i="14"/>
  <c r="AM130" i="5"/>
  <c r="BJ97" i="13"/>
  <c r="BI66" i="15"/>
  <c r="AG68" i="15"/>
  <c r="BD149" i="5"/>
  <c r="AL147" i="12"/>
  <c r="AF78" i="14"/>
  <c r="AR63" i="12"/>
  <c r="BM82" i="10"/>
  <c r="BA79" i="10"/>
  <c r="AU105" i="12"/>
  <c r="BS152" i="10"/>
  <c r="BI76" i="14"/>
  <c r="AR108" i="12"/>
  <c r="BF118" i="15"/>
  <c r="AI128" i="5"/>
  <c r="AG87" i="5"/>
  <c r="AX89" i="10"/>
  <c r="BE74" i="15"/>
  <c r="AL84" i="10"/>
  <c r="AX60" i="14"/>
  <c r="AT115" i="15"/>
  <c r="BC91" i="12"/>
  <c r="AR59" i="13"/>
  <c r="AC72" i="13"/>
  <c r="BR76" i="5"/>
  <c r="BE148" i="13"/>
  <c r="BH78" i="5"/>
  <c r="AM93" i="12"/>
  <c r="BV90" i="5"/>
  <c r="BP59" i="12"/>
  <c r="AZ125" i="10"/>
  <c r="BA108" i="13"/>
  <c r="AR126" i="12"/>
  <c r="BK60" i="14"/>
  <c r="AT73" i="15"/>
  <c r="BV59" i="14"/>
  <c r="AH73" i="14"/>
  <c r="AV126" i="12"/>
  <c r="BS104" i="12"/>
  <c r="AO139" i="14"/>
  <c r="BD148" i="10"/>
  <c r="AF123" i="12"/>
  <c r="AS65" i="12"/>
  <c r="AN87" i="5"/>
  <c r="BL119" i="10"/>
  <c r="AC132" i="13"/>
  <c r="BA99" i="13"/>
  <c r="BV89" i="14"/>
  <c r="BA125" i="12"/>
  <c r="AM153" i="5"/>
  <c r="BM63" i="14"/>
  <c r="AD72" i="14"/>
  <c r="BT82" i="14"/>
  <c r="BC149" i="13"/>
  <c r="AI120" i="14"/>
  <c r="AL62" i="10"/>
  <c r="AS140" i="12"/>
  <c r="BR61" i="12"/>
  <c r="AC141" i="14"/>
  <c r="BM99" i="13"/>
  <c r="BA115" i="12"/>
  <c r="AF150" i="13"/>
  <c r="AO118" i="13"/>
  <c r="BF130" i="15"/>
  <c r="AE128" i="5"/>
  <c r="BQ135" i="10"/>
  <c r="BH103" i="10"/>
  <c r="BQ104" i="15"/>
  <c r="AI138" i="13"/>
  <c r="AI127" i="12"/>
  <c r="BP115" i="5"/>
  <c r="AV94" i="13"/>
  <c r="AJ106" i="14"/>
  <c r="BH67" i="13"/>
  <c r="AD121" i="12"/>
  <c r="AE89" i="10"/>
  <c r="BG70" i="12"/>
  <c r="BI61" i="13"/>
  <c r="BD135" i="12"/>
  <c r="BA110" i="14"/>
  <c r="AV115" i="12"/>
  <c r="AN69" i="5"/>
  <c r="AJ83" i="14"/>
  <c r="BC103" i="14"/>
  <c r="AW80" i="13"/>
  <c r="AK144" i="5"/>
  <c r="BH75" i="5"/>
  <c r="AG107" i="13"/>
  <c r="BB70" i="5"/>
  <c r="AD58" i="12"/>
  <c r="BL138" i="5"/>
  <c r="AP137" i="5"/>
  <c r="BQ138" i="14"/>
  <c r="BB135" i="13"/>
  <c r="BP104" i="15"/>
  <c r="AM84" i="15"/>
  <c r="AL147" i="15"/>
  <c r="BF97" i="15"/>
  <c r="AU97" i="14"/>
  <c r="AD101" i="15"/>
  <c r="BA88" i="13"/>
  <c r="BH141" i="10"/>
  <c r="BJ148" i="13"/>
  <c r="BH58" i="13"/>
  <c r="AL75" i="12"/>
  <c r="AO97" i="10"/>
  <c r="BR89" i="5"/>
  <c r="BP58" i="14"/>
  <c r="AQ131" i="13"/>
  <c r="AQ140" i="13"/>
  <c r="AN135" i="5"/>
  <c r="AW58" i="15"/>
  <c r="AP148" i="10"/>
  <c r="BS77" i="14"/>
  <c r="BS86" i="10"/>
  <c r="AU85" i="14"/>
  <c r="BE147" i="10"/>
  <c r="AG121" i="10"/>
  <c r="AR118" i="12"/>
  <c r="BT148" i="14"/>
  <c r="AY143" i="15"/>
  <c r="BB122" i="13"/>
  <c r="AC154" i="15"/>
  <c r="BA90" i="13"/>
  <c r="AG85" i="5"/>
  <c r="AE58" i="14"/>
  <c r="BB84" i="14"/>
  <c r="AL122" i="10"/>
  <c r="AF70" i="15"/>
  <c r="BP76" i="14"/>
  <c r="AG75" i="13"/>
  <c r="BT153" i="10"/>
  <c r="AP60" i="14"/>
  <c r="BO55" i="14"/>
  <c r="BR108" i="15"/>
  <c r="AG110" i="5"/>
  <c r="BE143" i="12"/>
  <c r="BF127" i="15"/>
  <c r="BD93" i="10"/>
  <c r="BJ91" i="15"/>
  <c r="AB100" i="10"/>
  <c r="AR106" i="14"/>
  <c r="AT106" i="13"/>
  <c r="BF134" i="15"/>
  <c r="BI154" i="5"/>
  <c r="AU63" i="15"/>
  <c r="BI80" i="12"/>
  <c r="AK79" i="15"/>
  <c r="BI66" i="10"/>
  <c r="BA116" i="13"/>
  <c r="BT145" i="10"/>
  <c r="AH131" i="15"/>
  <c r="BK61" i="13"/>
  <c r="AF76" i="15"/>
  <c r="BU118" i="12"/>
  <c r="BF111" i="13"/>
  <c r="BN137" i="5"/>
  <c r="BT111" i="10"/>
  <c r="AO85" i="14"/>
  <c r="AQ111" i="5"/>
  <c r="BE62" i="13"/>
  <c r="AR135" i="10"/>
  <c r="AL119" i="15"/>
  <c r="AW78" i="12"/>
  <c r="BH77" i="15"/>
  <c r="BO152" i="13"/>
  <c r="AV90" i="12"/>
  <c r="BK102" i="13"/>
  <c r="BU141" i="10"/>
  <c r="BC150" i="13"/>
  <c r="AP83" i="10"/>
  <c r="BH79" i="12"/>
  <c r="AB122" i="10"/>
  <c r="AF154" i="15"/>
  <c r="AJ126" i="14"/>
  <c r="AY97" i="5"/>
  <c r="AT141" i="12"/>
  <c r="AY66" i="13"/>
  <c r="AQ92" i="5"/>
  <c r="AR66" i="5"/>
  <c r="AD117" i="10"/>
  <c r="AT99" i="14"/>
  <c r="BM97" i="15"/>
  <c r="BC87" i="14"/>
  <c r="AC146" i="12"/>
  <c r="BB116" i="13"/>
  <c r="AK115" i="10"/>
  <c r="AK95" i="5"/>
  <c r="BE67" i="15"/>
  <c r="AQ152" i="13"/>
  <c r="BI95" i="12"/>
  <c r="AX123" i="12"/>
  <c r="BQ118" i="10"/>
  <c r="BC79" i="15"/>
  <c r="AU118" i="13"/>
  <c r="BR67" i="13"/>
  <c r="AE81" i="12"/>
  <c r="BD143" i="14"/>
  <c r="AK90" i="13"/>
  <c r="BB70" i="14"/>
  <c r="AW78" i="13"/>
  <c r="AN67" i="13"/>
  <c r="AZ134" i="13"/>
  <c r="AY84" i="13"/>
  <c r="AH148" i="5"/>
  <c r="AT137" i="12"/>
  <c r="AB150" i="14"/>
  <c r="BB63" i="13"/>
  <c r="AD97" i="15"/>
  <c r="AL148" i="12"/>
  <c r="AZ118" i="12"/>
  <c r="BE90" i="10"/>
  <c r="AI72" i="12"/>
  <c r="BA122" i="15"/>
  <c r="BI58" i="13"/>
  <c r="BO62" i="12"/>
  <c r="BM153" i="5"/>
  <c r="BH55" i="14"/>
  <c r="BB117" i="15"/>
  <c r="AJ136" i="10"/>
  <c r="BJ83" i="5"/>
  <c r="AC65" i="14"/>
  <c r="AZ109" i="14"/>
  <c r="BG129" i="12"/>
  <c r="BF91" i="14"/>
  <c r="AD149" i="10"/>
  <c r="AW84" i="13"/>
  <c r="AF59" i="5"/>
  <c r="AK71" i="12"/>
  <c r="BD59" i="13"/>
  <c r="BG146" i="10"/>
  <c r="AQ102" i="13"/>
  <c r="AV59" i="14"/>
  <c r="AN123" i="14"/>
  <c r="BE77" i="12"/>
  <c r="BV121" i="15"/>
  <c r="BC66" i="14"/>
  <c r="BV56" i="14"/>
  <c r="BS150" i="15"/>
  <c r="BM117" i="5"/>
  <c r="BG131" i="13"/>
  <c r="AQ56" i="15"/>
  <c r="BT66" i="12"/>
  <c r="BT69" i="10"/>
  <c r="AM140" i="5"/>
  <c r="BB71" i="10"/>
  <c r="AE79" i="5"/>
  <c r="BA66" i="12"/>
  <c r="BU91" i="5"/>
  <c r="AW134" i="15"/>
  <c r="AL95" i="10"/>
  <c r="AJ82" i="10"/>
  <c r="AI81" i="14"/>
  <c r="AI55" i="12"/>
  <c r="AF116" i="13"/>
  <c r="BT90" i="5"/>
  <c r="AG57" i="5"/>
  <c r="AE85" i="13"/>
  <c r="AG80" i="5"/>
  <c r="BL109" i="14"/>
  <c r="AI66" i="14"/>
  <c r="AE77" i="5"/>
  <c r="AM143" i="10"/>
  <c r="BI76" i="5"/>
  <c r="BM86" i="13"/>
  <c r="BF101" i="10"/>
  <c r="BK114" i="10"/>
  <c r="BD123" i="10"/>
  <c r="BC144" i="12"/>
  <c r="AZ101" i="10"/>
  <c r="BP126" i="5"/>
  <c r="BV111" i="12"/>
  <c r="BM122" i="10"/>
  <c r="AZ67" i="10"/>
  <c r="AJ148" i="5"/>
  <c r="AV95" i="5"/>
  <c r="AS66" i="5"/>
  <c r="BC134" i="10"/>
  <c r="AU104" i="15"/>
  <c r="AC69" i="12"/>
  <c r="BL56" i="12"/>
  <c r="BO75" i="10"/>
  <c r="AM68" i="13"/>
  <c r="AI111" i="14"/>
  <c r="BL130" i="5"/>
  <c r="BQ76" i="12"/>
  <c r="AU115" i="5"/>
  <c r="AY135" i="15"/>
  <c r="AP76" i="14"/>
  <c r="AX95" i="5"/>
  <c r="AH56" i="15"/>
  <c r="AB102" i="13"/>
  <c r="BQ105" i="10"/>
  <c r="AI153" i="14"/>
  <c r="AT151" i="12"/>
  <c r="BG142" i="12"/>
  <c r="BR133" i="12"/>
  <c r="AX99" i="5"/>
  <c r="AI85" i="5"/>
  <c r="BL110" i="12"/>
  <c r="BT140" i="5"/>
  <c r="AJ94" i="13"/>
  <c r="AM85" i="10"/>
  <c r="AP141" i="13"/>
  <c r="BS143" i="14"/>
  <c r="AY104" i="12"/>
  <c r="AH59" i="14"/>
  <c r="BC59" i="12"/>
  <c r="BP71" i="13"/>
  <c r="AL129" i="13"/>
  <c r="BO124" i="10"/>
  <c r="AU87" i="10"/>
  <c r="BH133" i="12"/>
  <c r="AC127" i="5"/>
  <c r="BG111" i="14"/>
  <c r="BI153" i="14"/>
  <c r="AL67" i="5"/>
  <c r="AR74" i="12"/>
  <c r="BN61" i="13"/>
  <c r="BQ82" i="10"/>
  <c r="BQ75" i="15"/>
  <c r="BM127" i="10"/>
  <c r="AI76" i="12"/>
  <c r="BR70" i="5"/>
  <c r="BV95" i="12"/>
  <c r="BA56" i="13"/>
  <c r="AK70" i="14"/>
  <c r="BK81" i="10"/>
  <c r="AM150" i="14"/>
  <c r="BO111" i="14"/>
  <c r="BV78" i="14"/>
  <c r="AH57" i="14"/>
  <c r="BA144" i="14"/>
  <c r="AC56" i="5"/>
  <c r="BT145" i="14"/>
  <c r="BH100" i="5"/>
  <c r="AC105" i="14"/>
  <c r="AS154" i="13"/>
  <c r="BF62" i="13"/>
  <c r="BK112" i="14"/>
  <c r="BT56" i="13"/>
  <c r="BI95" i="13"/>
  <c r="BE80" i="15"/>
  <c r="AZ105" i="14"/>
  <c r="AW117" i="12"/>
  <c r="AE72" i="12"/>
  <c r="AI58" i="10"/>
  <c r="BV111" i="5"/>
  <c r="BS90" i="12"/>
  <c r="BJ119" i="10"/>
  <c r="BI120" i="14"/>
  <c r="AH119" i="14"/>
  <c r="BS71" i="12"/>
  <c r="AP97" i="10"/>
  <c r="AZ139" i="5"/>
  <c r="BJ99" i="5"/>
  <c r="AE152" i="5"/>
  <c r="AX66" i="14"/>
  <c r="AK112" i="5"/>
  <c r="AD148" i="13"/>
  <c r="BQ152" i="14"/>
  <c r="BI126" i="15"/>
  <c r="AK123" i="12"/>
  <c r="AR79" i="10"/>
  <c r="BB111" i="15"/>
  <c r="BJ63" i="15"/>
  <c r="AZ56" i="10"/>
  <c r="AL63" i="14"/>
  <c r="BR137" i="10"/>
  <c r="BA125" i="13"/>
  <c r="BP63" i="12"/>
  <c r="AJ79" i="15"/>
  <c r="BI135" i="14"/>
  <c r="BI119" i="15"/>
  <c r="AE129" i="13"/>
  <c r="AJ129" i="12"/>
  <c r="AW58" i="5"/>
  <c r="BF130" i="14"/>
  <c r="AS106" i="13"/>
  <c r="AM111" i="14"/>
  <c r="AX79" i="13"/>
  <c r="AU103" i="12"/>
  <c r="AC67" i="14"/>
  <c r="BC116" i="15"/>
  <c r="AJ117" i="13"/>
  <c r="AU146" i="15"/>
  <c r="AX150" i="5"/>
  <c r="AO120" i="12"/>
  <c r="BM56" i="13"/>
  <c r="AE124" i="13"/>
  <c r="AE99" i="5"/>
  <c r="BR99" i="12"/>
  <c r="AC90" i="5"/>
  <c r="AC152" i="14"/>
  <c r="AZ134" i="12"/>
  <c r="BJ142" i="12"/>
  <c r="BF144" i="10"/>
  <c r="BV81" i="10"/>
  <c r="BS129" i="10"/>
  <c r="AF77" i="5"/>
  <c r="AW62" i="14"/>
  <c r="AT121" i="10"/>
  <c r="AX131" i="13"/>
  <c r="BK56" i="12"/>
  <c r="AZ90" i="5"/>
  <c r="BR135" i="13"/>
  <c r="AX106" i="12"/>
  <c r="BV111" i="10"/>
  <c r="BV83" i="15"/>
  <c r="BU79" i="12"/>
  <c r="BU148" i="14"/>
  <c r="AN150" i="14"/>
  <c r="BH87" i="10"/>
  <c r="AI106" i="13"/>
  <c r="BJ59" i="15"/>
  <c r="AP132" i="12"/>
  <c r="AX85" i="12"/>
  <c r="AP95" i="5"/>
  <c r="AH148" i="15"/>
  <c r="AV68" i="15"/>
  <c r="AI112" i="10"/>
  <c r="AL144" i="13"/>
  <c r="AT150" i="14"/>
  <c r="AX84" i="14"/>
  <c r="AM147" i="5"/>
  <c r="AV95" i="13"/>
  <c r="BO82" i="15"/>
  <c r="AI96" i="10"/>
  <c r="BN83" i="12"/>
  <c r="AN142" i="5"/>
  <c r="AG149" i="15"/>
  <c r="BQ80" i="14"/>
  <c r="BL115" i="12"/>
  <c r="AI124" i="5"/>
  <c r="BC74" i="15"/>
  <c r="AS150" i="12"/>
  <c r="AM132" i="10"/>
  <c r="BA90" i="15"/>
  <c r="AO74" i="12"/>
  <c r="AF136" i="12"/>
  <c r="BR80" i="15"/>
  <c r="AL78" i="5"/>
  <c r="AG70" i="5"/>
  <c r="BM112" i="14"/>
  <c r="AH95" i="12"/>
  <c r="BT125" i="5"/>
  <c r="BM94" i="5"/>
  <c r="BD71" i="12"/>
  <c r="BA112" i="12"/>
  <c r="BR79" i="12"/>
  <c r="AT132" i="14"/>
  <c r="BJ88" i="12"/>
  <c r="AD75" i="5"/>
  <c r="BC131" i="5"/>
  <c r="AR118" i="15"/>
  <c r="BU151" i="15"/>
  <c r="BK120" i="5"/>
  <c r="AD143" i="5"/>
  <c r="BG94" i="14"/>
  <c r="BS91" i="13"/>
  <c r="BV112" i="5"/>
  <c r="AT90" i="10"/>
  <c r="BJ80" i="10"/>
  <c r="BQ150" i="15"/>
  <c r="BD72" i="14"/>
  <c r="AW140" i="13"/>
  <c r="BR104" i="14"/>
  <c r="AG148" i="12"/>
  <c r="AG66" i="5"/>
  <c r="BA140" i="13"/>
  <c r="AX133" i="13"/>
  <c r="AP135" i="12"/>
  <c r="AI101" i="15"/>
  <c r="BB98" i="12"/>
  <c r="AB146" i="10"/>
  <c r="AR94" i="14"/>
  <c r="BS151" i="14"/>
  <c r="BV142" i="10"/>
  <c r="BD121" i="14"/>
  <c r="AI141" i="15"/>
  <c r="BT58" i="14"/>
  <c r="BN101" i="12"/>
  <c r="BP108" i="5"/>
  <c r="AI134" i="5"/>
  <c r="AX121" i="12"/>
  <c r="BG87" i="14"/>
  <c r="BT77" i="14"/>
  <c r="BH125" i="12"/>
  <c r="AP114" i="5"/>
  <c r="BN108" i="15"/>
  <c r="BL153" i="15"/>
  <c r="AK88" i="5"/>
  <c r="BB72" i="15"/>
  <c r="BA89" i="13"/>
  <c r="BV125" i="10"/>
  <c r="BM144" i="13"/>
  <c r="AZ106" i="13"/>
  <c r="AP78" i="12"/>
  <c r="BG76" i="12"/>
  <c r="BP121" i="14"/>
  <c r="BE82" i="14"/>
  <c r="AL112" i="12"/>
  <c r="BU106" i="14"/>
  <c r="AF147" i="15"/>
  <c r="AE85" i="14"/>
  <c r="AR73" i="13"/>
  <c r="BF84" i="12"/>
  <c r="AR132" i="5"/>
  <c r="AG130" i="12"/>
  <c r="AT82" i="5"/>
  <c r="BB132" i="14"/>
  <c r="BU87" i="12"/>
  <c r="AV146" i="15"/>
  <c r="AW90" i="13"/>
  <c r="AL61" i="14"/>
  <c r="BQ112" i="14"/>
  <c r="AR78" i="15"/>
  <c r="BU59" i="13"/>
  <c r="BL125" i="15"/>
  <c r="AH55" i="10"/>
  <c r="AZ131" i="13"/>
  <c r="BM56" i="10"/>
  <c r="AQ64" i="14"/>
  <c r="BH109" i="10"/>
  <c r="BP153" i="12"/>
  <c r="BO57" i="13"/>
  <c r="BA131" i="5"/>
  <c r="AO104" i="14"/>
  <c r="AH152" i="10"/>
  <c r="AL94" i="14"/>
  <c r="AQ76" i="12"/>
  <c r="AJ120" i="15"/>
  <c r="AO113" i="13"/>
  <c r="BR56" i="12"/>
  <c r="BJ149" i="13"/>
  <c r="BQ73" i="5"/>
  <c r="AM91" i="5"/>
  <c r="BN140" i="15"/>
  <c r="AZ142" i="10"/>
  <c r="BF56" i="12"/>
  <c r="BT146" i="13"/>
  <c r="AH68" i="12"/>
  <c r="AB91" i="10"/>
  <c r="BJ117" i="13"/>
  <c r="BD91" i="13"/>
  <c r="BK106" i="5"/>
  <c r="AL71" i="15"/>
  <c r="BF67" i="15"/>
  <c r="BB124" i="14"/>
  <c r="AH73" i="10"/>
  <c r="AW98" i="15"/>
  <c r="AF104" i="15"/>
  <c r="BK57" i="12"/>
  <c r="AW104" i="15"/>
  <c r="AS137" i="13"/>
  <c r="AS59" i="5"/>
  <c r="AY133" i="10"/>
  <c r="BD103" i="13"/>
  <c r="BL124" i="14"/>
  <c r="BR111" i="14"/>
  <c r="BQ65" i="14"/>
  <c r="AU82" i="14"/>
  <c r="AC75" i="12"/>
  <c r="BO138" i="15"/>
  <c r="BO111" i="13"/>
  <c r="BE137" i="5"/>
  <c r="AM110" i="14"/>
  <c r="BA113" i="12"/>
  <c r="AB64" i="13"/>
  <c r="AY67" i="13"/>
  <c r="BP70" i="12"/>
  <c r="BU119" i="10"/>
  <c r="BA95" i="5"/>
  <c r="AN123" i="10"/>
  <c r="AN131" i="13"/>
  <c r="AQ142" i="13"/>
  <c r="BA75" i="13"/>
  <c r="AG146" i="14"/>
  <c r="AD140" i="14"/>
  <c r="BE95" i="10"/>
  <c r="BM114" i="5"/>
  <c r="AY77" i="5"/>
  <c r="AV133" i="10"/>
  <c r="BS148" i="5"/>
  <c r="AG104" i="10"/>
  <c r="AW133" i="10"/>
  <c r="BH111" i="15"/>
  <c r="AY81" i="12"/>
  <c r="BV131" i="15"/>
  <c r="BC151" i="14"/>
  <c r="AK138" i="10"/>
  <c r="AC106" i="15"/>
  <c r="BS96" i="14"/>
  <c r="BB56" i="14"/>
  <c r="AJ80" i="10"/>
  <c r="AU96" i="13"/>
  <c r="AL71" i="10"/>
  <c r="BI87" i="15"/>
  <c r="AK67" i="5"/>
  <c r="BD145" i="5"/>
  <c r="BI147" i="14"/>
  <c r="BH113" i="14"/>
  <c r="AJ125" i="5"/>
  <c r="AO133" i="13"/>
  <c r="AQ143" i="12"/>
  <c r="BU74" i="10"/>
  <c r="BS80" i="12"/>
  <c r="BD85" i="14"/>
  <c r="BH143" i="12"/>
  <c r="AV100" i="12"/>
  <c r="BQ128" i="13"/>
  <c r="AO144" i="14"/>
  <c r="BC148" i="12"/>
  <c r="BJ70" i="13"/>
  <c r="AF149" i="10"/>
  <c r="AX97" i="10"/>
  <c r="BI84" i="10"/>
  <c r="BR139" i="13"/>
  <c r="AP127" i="10"/>
  <c r="AF93" i="15"/>
  <c r="AC149" i="10"/>
  <c r="AE103" i="15"/>
  <c r="AF135" i="10"/>
  <c r="BT65" i="12"/>
  <c r="BI80" i="15"/>
  <c r="AI152" i="14"/>
  <c r="AW83" i="5"/>
  <c r="BA97" i="5"/>
  <c r="BR147" i="14"/>
  <c r="AJ110" i="10"/>
  <c r="BU124" i="13"/>
  <c r="AC88" i="12"/>
  <c r="AK148" i="5"/>
  <c r="BH82" i="15"/>
  <c r="AG63" i="12"/>
  <c r="BK147" i="10"/>
  <c r="AQ55" i="12"/>
  <c r="AX93" i="15"/>
  <c r="AX87" i="14"/>
  <c r="BO126" i="10"/>
  <c r="BL103" i="10"/>
  <c r="BF132" i="13"/>
  <c r="AZ101" i="15"/>
  <c r="BD116" i="5"/>
  <c r="BN90" i="10"/>
  <c r="AV141" i="13"/>
  <c r="AH85" i="15"/>
  <c r="BM110" i="10"/>
  <c r="AK112" i="10"/>
  <c r="AO131" i="5"/>
  <c r="AX61" i="5"/>
  <c r="AM151" i="5"/>
  <c r="BR77" i="15"/>
  <c r="AD59" i="15"/>
  <c r="BV77" i="12"/>
  <c r="AC121" i="10"/>
  <c r="BL78" i="15"/>
  <c r="BV112" i="15"/>
  <c r="AY147" i="10"/>
  <c r="BR130" i="5"/>
  <c r="BV89" i="10"/>
  <c r="AU118" i="5"/>
  <c r="BQ99" i="13"/>
  <c r="AX67" i="14"/>
  <c r="BN94" i="13"/>
  <c r="AV145" i="13"/>
  <c r="AW107" i="15"/>
  <c r="AB129" i="15"/>
  <c r="AO143" i="5"/>
  <c r="AR140" i="14"/>
  <c r="AP99" i="15"/>
  <c r="AB84" i="5"/>
  <c r="AY102" i="5"/>
  <c r="BM76" i="13"/>
  <c r="AQ58" i="14"/>
  <c r="AI101" i="13"/>
  <c r="BQ83" i="5"/>
  <c r="BD82" i="14"/>
  <c r="AK124" i="12"/>
  <c r="BB143" i="15"/>
  <c r="AQ133" i="14"/>
  <c r="AR102" i="13"/>
  <c r="AY60" i="12"/>
  <c r="BO104" i="13"/>
  <c r="AW98" i="12"/>
  <c r="AF83" i="5"/>
  <c r="BA74" i="13"/>
  <c r="BE69" i="14"/>
  <c r="AZ111" i="12"/>
  <c r="AY83" i="15"/>
  <c r="BF71" i="15"/>
  <c r="BV86" i="10"/>
  <c r="AH73" i="5"/>
  <c r="AH137" i="14"/>
  <c r="AH90" i="12"/>
  <c r="AM96" i="15"/>
  <c r="AM121" i="5"/>
  <c r="AW64" i="5"/>
  <c r="BQ103" i="13"/>
  <c r="AI66" i="10"/>
  <c r="BV72" i="12"/>
  <c r="AJ115" i="14"/>
  <c r="BE62" i="5"/>
  <c r="BL152" i="10"/>
  <c r="BT121" i="10"/>
  <c r="AK78" i="10"/>
  <c r="BQ75" i="12"/>
  <c r="BE79" i="10"/>
  <c r="AV69" i="10"/>
  <c r="BN101" i="10"/>
  <c r="BJ87" i="13"/>
  <c r="BV83" i="5"/>
  <c r="BJ97" i="12"/>
  <c r="AT108" i="13"/>
  <c r="AE107" i="10"/>
  <c r="BH91" i="15"/>
  <c r="BU85" i="15"/>
  <c r="BJ106" i="15"/>
  <c r="AT75" i="13"/>
  <c r="AG145" i="12"/>
  <c r="AJ133" i="15"/>
  <c r="BR127" i="14"/>
  <c r="AS80" i="13"/>
  <c r="BH140" i="15"/>
  <c r="BS103" i="5"/>
  <c r="AO135" i="13"/>
  <c r="AN66" i="12"/>
  <c r="BM58" i="5"/>
  <c r="AM76" i="13"/>
  <c r="AT105" i="12"/>
  <c r="AB98" i="15"/>
  <c r="AX143" i="13"/>
  <c r="AK147" i="5"/>
  <c r="BA143" i="13"/>
  <c r="AW108" i="15"/>
  <c r="AD152" i="13"/>
  <c r="BP142" i="12"/>
  <c r="AT82" i="15"/>
  <c r="AL152" i="14"/>
  <c r="AY78" i="14"/>
  <c r="AR105" i="13"/>
  <c r="BQ78" i="12"/>
  <c r="AS143" i="10"/>
  <c r="AR154" i="10"/>
  <c r="BE143" i="15"/>
  <c r="BT66" i="14"/>
  <c r="BE148" i="5"/>
  <c r="BA129" i="10"/>
  <c r="AX85" i="10"/>
  <c r="BC97" i="5"/>
  <c r="AE66" i="5"/>
  <c r="AB85" i="13"/>
  <c r="BS114" i="14"/>
  <c r="AO65" i="5"/>
  <c r="AW117" i="5"/>
  <c r="BM88" i="12"/>
  <c r="AS105" i="15"/>
  <c r="AV71" i="10"/>
  <c r="AH91" i="14"/>
  <c r="AI99" i="12"/>
  <c r="BU124" i="14"/>
  <c r="BG110" i="14"/>
  <c r="BR55" i="10"/>
  <c r="AJ123" i="15"/>
  <c r="AE74" i="10"/>
  <c r="AS95" i="12"/>
  <c r="AU117" i="5"/>
  <c r="AL153" i="15"/>
  <c r="BP134" i="12"/>
  <c r="BJ137" i="5"/>
  <c r="BF147" i="15"/>
  <c r="BD96" i="13"/>
  <c r="AT149" i="10"/>
  <c r="BJ128" i="10"/>
  <c r="AX73" i="14"/>
  <c r="AC144" i="15"/>
  <c r="AZ130" i="13"/>
  <c r="BG105" i="5"/>
  <c r="BC150" i="5"/>
  <c r="BL76" i="10"/>
  <c r="BL81" i="5"/>
  <c r="BS112" i="5"/>
  <c r="BH114" i="13"/>
  <c r="AB143" i="10"/>
  <c r="AZ126" i="10"/>
  <c r="AH62" i="13"/>
  <c r="AQ72" i="15"/>
  <c r="AQ125" i="15"/>
  <c r="AX59" i="10"/>
  <c r="BJ77" i="10"/>
  <c r="BV103" i="15"/>
  <c r="AE90" i="15"/>
  <c r="AU131" i="12"/>
  <c r="AS63" i="15"/>
  <c r="AG102" i="14"/>
  <c r="BR101" i="12"/>
  <c r="BR123" i="5"/>
  <c r="AW138" i="10"/>
  <c r="AD118" i="12"/>
  <c r="BL124" i="5"/>
  <c r="BK150" i="5"/>
  <c r="BC147" i="12"/>
  <c r="BC117" i="10"/>
  <c r="AE89" i="14"/>
  <c r="BF78" i="5"/>
  <c r="BO80" i="14"/>
  <c r="BV104" i="12"/>
  <c r="BK147" i="12"/>
  <c r="BD108" i="5"/>
  <c r="BD85" i="13"/>
  <c r="BS65" i="14"/>
  <c r="BB121" i="12"/>
  <c r="BQ65" i="15"/>
  <c r="AL86" i="5"/>
  <c r="AF126" i="12"/>
  <c r="BE141" i="15"/>
  <c r="BL95" i="12"/>
  <c r="BS61" i="13"/>
  <c r="BB79" i="14"/>
  <c r="BM119" i="15"/>
  <c r="AJ80" i="14"/>
  <c r="AF104" i="14"/>
  <c r="BK94" i="15"/>
  <c r="AP93" i="14"/>
  <c r="AX75" i="12"/>
  <c r="BI73" i="15"/>
  <c r="BD146" i="14"/>
  <c r="AM131" i="14"/>
  <c r="BO69" i="10"/>
  <c r="BG56" i="5"/>
  <c r="BS118" i="10"/>
  <c r="AW97" i="10"/>
  <c r="BM62" i="5"/>
  <c r="BK89" i="5"/>
  <c r="AQ111" i="14"/>
  <c r="BH147" i="14"/>
  <c r="BN118" i="14"/>
  <c r="BP120" i="12"/>
  <c r="BU102" i="12"/>
  <c r="AY66" i="5"/>
  <c r="BT114" i="10"/>
  <c r="AF127" i="5"/>
  <c r="BO141" i="13"/>
  <c r="BE85" i="10"/>
  <c r="BM60" i="12"/>
  <c r="BK56" i="13"/>
  <c r="BJ99" i="13"/>
  <c r="AB154" i="14"/>
  <c r="BQ120" i="15"/>
  <c r="BA71" i="5"/>
  <c r="AZ76" i="5"/>
  <c r="AG144" i="5"/>
  <c r="BP69" i="10"/>
  <c r="AV154" i="15"/>
  <c r="AK135" i="13"/>
  <c r="AW89" i="12"/>
  <c r="AY95" i="15"/>
  <c r="BU82" i="14"/>
  <c r="AK141" i="5"/>
  <c r="AE91" i="12"/>
  <c r="AT114" i="14"/>
  <c r="BC152" i="15"/>
  <c r="AE141" i="14"/>
  <c r="BG56" i="15"/>
  <c r="BE119" i="13"/>
  <c r="AM66" i="13"/>
  <c r="AK95" i="13"/>
  <c r="AT112" i="5"/>
  <c r="BO66" i="5"/>
  <c r="BA118" i="10"/>
  <c r="AV115" i="15"/>
  <c r="BK58" i="10"/>
  <c r="BJ86" i="13"/>
  <c r="AQ134" i="10"/>
  <c r="AV87" i="14"/>
  <c r="AM127" i="10"/>
  <c r="BG124" i="10"/>
  <c r="BF142" i="13"/>
  <c r="AY119" i="14"/>
  <c r="AY59" i="14"/>
  <c r="BQ116" i="12"/>
  <c r="AL81" i="13"/>
  <c r="AN62" i="5"/>
  <c r="AR142" i="5"/>
  <c r="BB69" i="5"/>
  <c r="BT61" i="5"/>
  <c r="AV84" i="12"/>
  <c r="BD128" i="13"/>
  <c r="AL60" i="14"/>
  <c r="BC75" i="14"/>
  <c r="AG117" i="14"/>
  <c r="BM72" i="14"/>
  <c r="BT88" i="13"/>
  <c r="AM149" i="15"/>
  <c r="AJ153" i="15"/>
  <c r="AW106" i="10"/>
  <c r="AC67" i="10"/>
  <c r="AI151" i="5"/>
  <c r="BA55" i="14"/>
  <c r="BL105" i="13"/>
  <c r="AS96" i="14"/>
  <c r="BR55" i="12"/>
  <c r="AG108" i="5"/>
  <c r="BH73" i="15"/>
  <c r="AT143" i="13"/>
  <c r="BH128" i="14"/>
  <c r="AG88" i="10"/>
  <c r="AW99" i="15"/>
  <c r="AT117" i="14"/>
  <c r="BU105" i="5"/>
  <c r="AB110" i="10"/>
  <c r="AS103" i="15"/>
  <c r="AS128" i="13"/>
  <c r="BD101" i="5"/>
  <c r="AZ75" i="13"/>
  <c r="BK142" i="12"/>
  <c r="BD105" i="5"/>
  <c r="AK85" i="10"/>
  <c r="AL89" i="14"/>
  <c r="BA65" i="15"/>
  <c r="BI132" i="5"/>
  <c r="AT96" i="5"/>
  <c r="BV94" i="12"/>
  <c r="AH102" i="5"/>
  <c r="AX96" i="10"/>
  <c r="BD128" i="14"/>
  <c r="BK139" i="5"/>
  <c r="BN112" i="12"/>
  <c r="AT129" i="14"/>
  <c r="AP148" i="12"/>
  <c r="BB139" i="10"/>
  <c r="BF96" i="10"/>
  <c r="AH95" i="10"/>
  <c r="AQ86" i="14"/>
  <c r="BE116" i="12"/>
  <c r="AV154" i="10"/>
  <c r="AL138" i="12"/>
  <c r="AU66" i="14"/>
  <c r="AX154" i="10"/>
  <c r="BV145" i="10"/>
  <c r="AN55" i="10"/>
  <c r="AP137" i="13"/>
  <c r="AZ100" i="10"/>
  <c r="BU98" i="12"/>
  <c r="AK118" i="10"/>
  <c r="AZ96" i="10"/>
  <c r="AH144" i="10"/>
  <c r="AV121" i="5"/>
  <c r="BQ128" i="10"/>
  <c r="BR153" i="15"/>
  <c r="AL91" i="14"/>
  <c r="BV119" i="13"/>
  <c r="AE132" i="13"/>
  <c r="AG63" i="5"/>
  <c r="BI99" i="15"/>
  <c r="AS71" i="14"/>
  <c r="AZ145" i="5"/>
  <c r="BR110" i="14"/>
  <c r="AQ88" i="10"/>
  <c r="BL81" i="10"/>
  <c r="BL144" i="13"/>
  <c r="AF123" i="10"/>
  <c r="AB86" i="12"/>
  <c r="AC140" i="13"/>
  <c r="BV112" i="13"/>
  <c r="AE66" i="12"/>
  <c r="AY147" i="13"/>
  <c r="BO58" i="15"/>
  <c r="BQ131" i="14"/>
  <c r="AG150" i="10"/>
  <c r="AZ123" i="13"/>
  <c r="AJ92" i="14"/>
  <c r="BC118" i="15"/>
  <c r="AX119" i="5"/>
  <c r="BP145" i="5"/>
  <c r="AE136" i="10"/>
  <c r="AT131" i="14"/>
  <c r="AW129" i="14"/>
  <c r="BU95" i="15"/>
  <c r="AY64" i="14"/>
  <c r="BM58" i="13"/>
  <c r="AT131" i="15"/>
  <c r="AK61" i="10"/>
  <c r="BT57" i="13"/>
  <c r="BM112" i="10"/>
  <c r="BJ149" i="15"/>
  <c r="BE94" i="10"/>
  <c r="BD80" i="14"/>
  <c r="BJ83" i="15"/>
  <c r="BR104" i="15"/>
  <c r="BN107" i="10"/>
  <c r="AJ145" i="5"/>
  <c r="BP62" i="15"/>
  <c r="BT87" i="13"/>
  <c r="AG95" i="12"/>
  <c r="AJ100" i="12"/>
  <c r="AB142" i="10"/>
  <c r="AU103" i="13"/>
  <c r="BA97" i="14"/>
  <c r="AC151" i="12"/>
  <c r="BM143" i="12"/>
  <c r="BO136" i="13"/>
  <c r="AB137" i="14"/>
  <c r="BM107" i="5"/>
  <c r="AB139" i="12"/>
  <c r="AK87" i="5"/>
  <c r="AX67" i="5"/>
  <c r="BQ93" i="13"/>
  <c r="AP97" i="12"/>
  <c r="AI122" i="10"/>
  <c r="AD145" i="15"/>
  <c r="AP86" i="12"/>
  <c r="BB70" i="13"/>
  <c r="AH83" i="14"/>
  <c r="AL133" i="15"/>
  <c r="AF141" i="14"/>
  <c r="BK87" i="14"/>
  <c r="AU149" i="15"/>
  <c r="AO136" i="5"/>
  <c r="BK75" i="13"/>
  <c r="AT55" i="13"/>
  <c r="BH77" i="10"/>
  <c r="BO139" i="15"/>
  <c r="AG133" i="14"/>
  <c r="AV59" i="5"/>
  <c r="BH77" i="14"/>
  <c r="BF138" i="13"/>
  <c r="AH134" i="14"/>
  <c r="BA107" i="12"/>
  <c r="BP131" i="10"/>
  <c r="BC116" i="10"/>
  <c r="AQ93" i="5"/>
  <c r="AP118" i="15"/>
  <c r="AC117" i="14"/>
  <c r="BV110" i="13"/>
  <c r="BK151" i="5"/>
  <c r="AZ109" i="13"/>
  <c r="BI103" i="15"/>
  <c r="BQ89" i="12"/>
  <c r="AE148" i="15"/>
  <c r="AT100" i="13"/>
  <c r="BE91" i="14"/>
  <c r="BQ139" i="10"/>
  <c r="BA146" i="13"/>
  <c r="BP127" i="15"/>
  <c r="BI91" i="15"/>
  <c r="AY128" i="15"/>
  <c r="BT144" i="14"/>
  <c r="AX124" i="10"/>
  <c r="BH147" i="10"/>
  <c r="AV96" i="12"/>
  <c r="BN134" i="13"/>
  <c r="AC83" i="5"/>
  <c r="BJ114" i="14"/>
  <c r="BL97" i="15"/>
  <c r="BT151" i="14"/>
  <c r="AM117" i="14"/>
  <c r="BN85" i="12"/>
  <c r="AW126" i="13"/>
  <c r="BV141" i="12"/>
  <c r="AX107" i="10"/>
  <c r="BK134" i="12"/>
  <c r="AF135" i="14"/>
  <c r="AZ84" i="10"/>
  <c r="AH124" i="12"/>
  <c r="BT99" i="13"/>
  <c r="BJ107" i="12"/>
  <c r="AO69" i="15"/>
  <c r="BN64" i="14"/>
  <c r="AK100" i="13"/>
  <c r="BB112" i="15"/>
  <c r="BM100" i="5"/>
  <c r="AQ127" i="14"/>
  <c r="AY127" i="14"/>
  <c r="AD57" i="10"/>
  <c r="BD148" i="15"/>
  <c r="BV105" i="13"/>
  <c r="BV63" i="13"/>
  <c r="BP150" i="12"/>
  <c r="BQ115" i="13"/>
  <c r="AR97" i="14"/>
  <c r="AL89" i="13"/>
  <c r="BE94" i="5"/>
  <c r="BK73" i="13"/>
  <c r="BB151" i="10"/>
  <c r="BL144" i="12"/>
  <c r="AG144" i="14"/>
  <c r="AV135" i="5"/>
  <c r="AJ58" i="14"/>
  <c r="AC63" i="15"/>
  <c r="BM137" i="15"/>
  <c r="AW122" i="13"/>
  <c r="BJ145" i="10"/>
  <c r="BB83" i="15"/>
  <c r="AQ96" i="5"/>
  <c r="BI103" i="5"/>
  <c r="BM92" i="13"/>
  <c r="BD58" i="10"/>
  <c r="BC126" i="10"/>
  <c r="BS89" i="13"/>
  <c r="AZ94" i="12"/>
  <c r="AC79" i="10"/>
  <c r="BV122" i="10"/>
  <c r="BA79" i="14"/>
  <c r="AG83" i="10"/>
  <c r="AD152" i="15"/>
  <c r="BC67" i="10"/>
  <c r="BT96" i="12"/>
  <c r="AD115" i="15"/>
  <c r="AC70" i="12"/>
  <c r="BN116" i="10"/>
  <c r="BC74" i="13"/>
  <c r="AF120" i="13"/>
  <c r="BN133" i="10"/>
  <c r="AJ75" i="10"/>
  <c r="AI99" i="15"/>
  <c r="AN81" i="5"/>
  <c r="BE145" i="10"/>
  <c r="BJ113" i="13"/>
  <c r="BH98" i="14"/>
  <c r="AX135" i="15"/>
  <c r="AF129" i="12"/>
  <c r="BU149" i="15"/>
  <c r="BG61" i="10"/>
  <c r="AD153" i="15"/>
  <c r="BM88" i="13"/>
  <c r="BU88" i="10"/>
  <c r="BD133" i="13"/>
  <c r="BN148" i="12"/>
  <c r="AS78" i="12"/>
  <c r="BT146" i="10"/>
  <c r="AR143" i="10"/>
  <c r="BS95" i="13"/>
  <c r="AK83" i="13"/>
  <c r="BI105" i="15"/>
  <c r="AB121" i="12"/>
  <c r="BO146" i="14"/>
  <c r="AT89" i="14"/>
  <c r="AV108" i="5"/>
  <c r="AK145" i="15"/>
  <c r="BF90" i="5"/>
  <c r="BC103" i="12"/>
  <c r="BF117" i="12"/>
  <c r="AW125" i="5"/>
  <c r="AT115" i="5"/>
  <c r="AE137" i="13"/>
  <c r="AC119" i="12"/>
  <c r="AT89" i="12"/>
  <c r="AS115" i="12"/>
  <c r="AN71" i="12"/>
  <c r="BL69" i="13"/>
  <c r="AZ152" i="10"/>
  <c r="AL107" i="13"/>
  <c r="AK74" i="5"/>
  <c r="BM62" i="13"/>
  <c r="BG119" i="10"/>
  <c r="AP132" i="14"/>
  <c r="AW152" i="15"/>
  <c r="AX114" i="10"/>
  <c r="BE153" i="12"/>
  <c r="AF85" i="12"/>
  <c r="BS56" i="13"/>
  <c r="AE128" i="13"/>
  <c r="AW131" i="15"/>
  <c r="BQ105" i="5"/>
  <c r="BJ75" i="15"/>
  <c r="AS118" i="5"/>
  <c r="AM114" i="12"/>
  <c r="AU63" i="14"/>
  <c r="BE144" i="13"/>
  <c r="AR90" i="10"/>
  <c r="AS110" i="10"/>
  <c r="AM79" i="10"/>
  <c r="AN141" i="15"/>
  <c r="AU108" i="13"/>
  <c r="BJ89" i="10"/>
  <c r="AC153" i="10"/>
  <c r="AY142" i="10"/>
  <c r="BO131" i="10"/>
  <c r="BV77" i="10"/>
  <c r="AW76" i="5"/>
  <c r="AY79" i="14"/>
  <c r="BD79" i="14"/>
  <c r="AQ87" i="12"/>
  <c r="BK100" i="13"/>
  <c r="BQ127" i="5"/>
  <c r="AQ95" i="15"/>
  <c r="AS64" i="15"/>
  <c r="AC87" i="15"/>
  <c r="AR154" i="5"/>
  <c r="BF138" i="5"/>
  <c r="BF136" i="5"/>
  <c r="BL103" i="5"/>
  <c r="AN153" i="10"/>
  <c r="BA138" i="15"/>
  <c r="BK115" i="13"/>
  <c r="BG110" i="10"/>
  <c r="AP56" i="5"/>
  <c r="AZ132" i="13"/>
  <c r="AT68" i="12"/>
  <c r="BN134" i="5"/>
  <c r="BK117" i="15"/>
  <c r="AI63" i="12"/>
  <c r="BR56" i="14"/>
  <c r="BA103" i="10"/>
  <c r="AV144" i="15"/>
  <c r="AS140" i="13"/>
  <c r="AN105" i="13"/>
  <c r="AY112" i="14"/>
  <c r="AS61" i="14"/>
  <c r="AE137" i="12"/>
  <c r="AC85" i="15"/>
  <c r="BT104" i="12"/>
  <c r="BT127" i="12"/>
  <c r="BK118" i="13"/>
  <c r="AL139" i="12"/>
  <c r="BD61" i="12"/>
  <c r="BH63" i="13"/>
  <c r="BA127" i="13"/>
  <c r="BM75" i="5"/>
  <c r="AR140" i="5"/>
  <c r="AG98" i="14"/>
  <c r="BT91" i="14"/>
  <c r="AB87" i="5"/>
  <c r="BA56" i="15"/>
  <c r="BA65" i="12"/>
  <c r="BA92" i="14"/>
  <c r="BR57" i="5"/>
  <c r="AO107" i="13"/>
  <c r="AI72" i="5"/>
  <c r="AL154" i="12"/>
  <c r="AS62" i="10"/>
  <c r="BU90" i="5"/>
  <c r="BU136" i="14"/>
  <c r="BS149" i="10"/>
  <c r="BV66" i="10"/>
  <c r="BT119" i="5"/>
  <c r="AE91" i="14"/>
  <c r="BL113" i="15"/>
  <c r="BA154" i="13"/>
  <c r="AI146" i="13"/>
  <c r="AP90" i="14"/>
  <c r="AE62" i="12"/>
  <c r="BQ119" i="5"/>
  <c r="BC135" i="12"/>
  <c r="BP152" i="13"/>
  <c r="AT102" i="10"/>
  <c r="AO115" i="14"/>
  <c r="AZ108" i="14"/>
  <c r="AU150" i="5"/>
  <c r="AN134" i="15"/>
  <c r="BL128" i="14"/>
  <c r="AR120" i="10"/>
  <c r="BO111" i="12"/>
  <c r="AO61" i="14"/>
  <c r="BL147" i="14"/>
  <c r="AH65" i="14"/>
  <c r="BG125" i="14"/>
  <c r="BN131" i="13"/>
  <c r="AT135" i="13"/>
  <c r="AW125" i="13"/>
  <c r="BQ123" i="12"/>
  <c r="AH58" i="13"/>
  <c r="BT79" i="15"/>
  <c r="AX63" i="15"/>
  <c r="AL98" i="15"/>
  <c r="BI96" i="15"/>
  <c r="AI75" i="10"/>
  <c r="AL108" i="10"/>
  <c r="BU129" i="5"/>
  <c r="BA115" i="13"/>
  <c r="BT126" i="12"/>
  <c r="AS141" i="12"/>
  <c r="AL98" i="14"/>
  <c r="AZ76" i="12"/>
  <c r="AF147" i="10"/>
  <c r="BK73" i="15"/>
  <c r="BP91" i="5"/>
  <c r="AR80" i="15"/>
  <c r="AC62" i="15"/>
  <c r="BU104" i="5"/>
  <c r="AS124" i="13"/>
  <c r="AI138" i="10"/>
  <c r="AH154" i="13"/>
  <c r="AI87" i="14"/>
  <c r="BB137" i="13"/>
  <c r="BJ66" i="15"/>
  <c r="BR66" i="15"/>
  <c r="BF61" i="14"/>
  <c r="BG146" i="13"/>
  <c r="BG136" i="5"/>
  <c r="AJ76" i="13"/>
  <c r="BI56" i="10"/>
  <c r="AT98" i="15"/>
  <c r="BR97" i="15"/>
  <c r="AS123" i="13"/>
  <c r="AF120" i="10"/>
  <c r="AH112" i="15"/>
  <c r="AK133" i="10"/>
  <c r="AM142" i="15"/>
  <c r="AY73" i="10"/>
  <c r="AC83" i="10"/>
  <c r="AW92" i="10"/>
  <c r="AK73" i="13"/>
  <c r="BH131" i="15"/>
  <c r="AQ61" i="15"/>
  <c r="AP139" i="10"/>
  <c r="BT122" i="5"/>
  <c r="BT71" i="5"/>
  <c r="BH84" i="13"/>
  <c r="BH136" i="12"/>
  <c r="AL90" i="12"/>
  <c r="BP137" i="15"/>
  <c r="BH55" i="15"/>
  <c r="BD55" i="12"/>
  <c r="AH154" i="10"/>
  <c r="AD122" i="15"/>
  <c r="AZ149" i="15"/>
  <c r="AL74" i="12"/>
  <c r="AO73" i="5"/>
  <c r="BQ62" i="10"/>
  <c r="BB111" i="10"/>
  <c r="BM146" i="12"/>
  <c r="AC105" i="10"/>
  <c r="AK123" i="5"/>
  <c r="AQ121" i="15"/>
  <c r="AY92" i="5"/>
  <c r="BK131" i="12"/>
  <c r="AG84" i="15"/>
  <c r="BE137" i="10"/>
  <c r="BN121" i="14"/>
  <c r="BF126" i="14"/>
  <c r="AR119" i="14"/>
  <c r="AD101" i="10"/>
  <c r="AB63" i="14"/>
  <c r="BJ98" i="10"/>
  <c r="BU88" i="13"/>
  <c r="AQ117" i="10"/>
  <c r="AM154" i="10"/>
  <c r="AQ89" i="12"/>
  <c r="BU128" i="14"/>
  <c r="AI66" i="12"/>
  <c r="BS138" i="5"/>
  <c r="BA63" i="10"/>
  <c r="BG105" i="12"/>
  <c r="BO144" i="10"/>
  <c r="BO153" i="12"/>
  <c r="AP75" i="15"/>
  <c r="AY122" i="5"/>
  <c r="BK111" i="12"/>
  <c r="BT71" i="14"/>
  <c r="AW102" i="13"/>
  <c r="AB73" i="10"/>
  <c r="AD87" i="12"/>
  <c r="BR113" i="5"/>
  <c r="AO99" i="10"/>
  <c r="AJ76" i="10"/>
  <c r="BL134" i="13"/>
  <c r="BL137" i="13"/>
  <c r="AL107" i="15"/>
  <c r="AJ75" i="12"/>
  <c r="AI142" i="15"/>
  <c r="AE103" i="14"/>
  <c r="AF81" i="14"/>
  <c r="AP144" i="10"/>
  <c r="AX146" i="12"/>
  <c r="BO83" i="15"/>
  <c r="AG69" i="10"/>
  <c r="BJ108" i="10"/>
  <c r="AV117" i="5"/>
  <c r="AB76" i="12"/>
  <c r="BO67" i="14"/>
  <c r="AL82" i="14"/>
  <c r="AU83" i="15"/>
  <c r="BO85" i="15"/>
  <c r="BT104" i="13"/>
  <c r="AS94" i="15"/>
  <c r="BC127" i="13"/>
  <c r="AV67" i="5"/>
  <c r="AL87" i="13"/>
  <c r="AJ74" i="5"/>
  <c r="AV154" i="5"/>
  <c r="AU99" i="15"/>
  <c r="BL67" i="12"/>
  <c r="AQ135" i="15"/>
  <c r="AV61" i="12"/>
  <c r="BP66" i="12"/>
  <c r="AG152" i="10"/>
  <c r="AO136" i="13"/>
  <c r="BU105" i="15"/>
  <c r="AB68" i="12"/>
  <c r="BU111" i="15"/>
  <c r="BR69" i="12"/>
  <c r="BJ58" i="15"/>
  <c r="AD139" i="10"/>
  <c r="BF103" i="5"/>
  <c r="AX90" i="15"/>
  <c r="AV75" i="5"/>
  <c r="AZ85" i="14"/>
  <c r="AV153" i="14"/>
  <c r="BA136" i="12"/>
  <c r="BN125" i="15"/>
  <c r="AS148" i="13"/>
  <c r="BJ73" i="15"/>
  <c r="AM101" i="14"/>
  <c r="AO142" i="13"/>
  <c r="BC128" i="5"/>
  <c r="AB61" i="10"/>
  <c r="AK148" i="13"/>
  <c r="BC63" i="15"/>
  <c r="AY117" i="5"/>
  <c r="AP106" i="13"/>
  <c r="BA103" i="12"/>
  <c r="AD71" i="5"/>
  <c r="AT74" i="14"/>
  <c r="BB72" i="10"/>
  <c r="BC85" i="15"/>
  <c r="AO66" i="14"/>
  <c r="BO79" i="10"/>
  <c r="BT65" i="13"/>
  <c r="BR67" i="15"/>
  <c r="AS115" i="5"/>
  <c r="BJ65" i="10"/>
  <c r="AV154" i="14"/>
  <c r="AK111" i="10"/>
  <c r="AP57" i="5"/>
  <c r="AN90" i="13"/>
  <c r="BH102" i="13"/>
  <c r="BE66" i="15"/>
  <c r="AV85" i="13"/>
  <c r="AR78" i="12"/>
  <c r="BF138" i="14"/>
  <c r="BV133" i="10"/>
  <c r="AV126" i="13"/>
  <c r="AJ70" i="10"/>
  <c r="AC70" i="5"/>
  <c r="AF77" i="10"/>
  <c r="AL62" i="13"/>
  <c r="BA87" i="15"/>
  <c r="AK99" i="5"/>
  <c r="AD67" i="5"/>
  <c r="AP130" i="10"/>
  <c r="AH87" i="5"/>
  <c r="AI77" i="10"/>
  <c r="AK150" i="5"/>
  <c r="AF129" i="13"/>
  <c r="AN71" i="10"/>
  <c r="AO103" i="10"/>
  <c r="BR79" i="15"/>
  <c r="BM134" i="14"/>
  <c r="BP144" i="10"/>
  <c r="AS85" i="15"/>
  <c r="AX109" i="14"/>
  <c r="BI129" i="10"/>
  <c r="BU86" i="14"/>
  <c r="BC70" i="10"/>
  <c r="BL94" i="14"/>
  <c r="BG146" i="14"/>
  <c r="BB100" i="14"/>
  <c r="AJ134" i="5"/>
  <c r="BK64" i="12"/>
  <c r="AS93" i="5"/>
  <c r="BT123" i="12"/>
  <c r="BN130" i="14"/>
  <c r="BS146" i="10"/>
  <c r="AC98" i="10"/>
  <c r="BA111" i="12"/>
  <c r="BB98" i="5"/>
  <c r="AG84" i="5"/>
  <c r="BA88" i="14"/>
  <c r="BF136" i="15"/>
  <c r="AU86" i="13"/>
  <c r="BP64" i="15"/>
  <c r="BR67" i="12"/>
  <c r="AR85" i="14"/>
  <c r="AG87" i="15"/>
  <c r="AM72" i="15"/>
  <c r="AU107" i="14"/>
  <c r="BT84" i="10"/>
  <c r="BO125" i="14"/>
  <c r="AO128" i="12"/>
  <c r="AE113" i="14"/>
  <c r="AV93" i="12"/>
  <c r="AE123" i="14"/>
  <c r="AM83" i="10"/>
  <c r="BT105" i="10"/>
  <c r="AP88" i="10"/>
  <c r="AM126" i="10"/>
  <c r="AE108" i="14"/>
  <c r="AQ138" i="13"/>
  <c r="BA133" i="13"/>
  <c r="BD67" i="13"/>
  <c r="AI80" i="13"/>
  <c r="AB131" i="10"/>
  <c r="BO107" i="15"/>
  <c r="AF125" i="5"/>
  <c r="AH110" i="14"/>
  <c r="AX142" i="15"/>
  <c r="AN103" i="5"/>
  <c r="BH136" i="10"/>
  <c r="AD104" i="15"/>
  <c r="BH137" i="15"/>
  <c r="AS112" i="10"/>
  <c r="AB140" i="14"/>
  <c r="BG78" i="13"/>
  <c r="BV84" i="12"/>
  <c r="AJ101" i="10"/>
  <c r="BD99" i="10"/>
  <c r="AN145" i="10"/>
  <c r="AV92" i="15"/>
  <c r="BH66" i="14"/>
  <c r="BB123" i="5"/>
  <c r="AZ79" i="10"/>
  <c r="BK125" i="5"/>
  <c r="BI93" i="13"/>
  <c r="BA136" i="5"/>
  <c r="BK91" i="12"/>
  <c r="BP57" i="12"/>
  <c r="AV72" i="13"/>
  <c r="BH140" i="13"/>
  <c r="AX142" i="12"/>
  <c r="BQ107" i="12"/>
  <c r="AU148" i="15"/>
  <c r="AH55" i="12"/>
  <c r="BF148" i="10"/>
  <c r="BE129" i="12"/>
  <c r="BU59" i="5"/>
  <c r="AJ100" i="13"/>
  <c r="AE76" i="10"/>
  <c r="BV133" i="12"/>
  <c r="AJ145" i="14"/>
  <c r="AD106" i="15"/>
  <c r="AK151" i="14"/>
  <c r="AU80" i="12"/>
  <c r="AS102" i="14"/>
  <c r="BO123" i="15"/>
  <c r="AX146" i="13"/>
  <c r="AD134" i="13"/>
  <c r="BJ89" i="13"/>
  <c r="AH58" i="14"/>
  <c r="AC128" i="5"/>
  <c r="AH150" i="10"/>
  <c r="BD154" i="14"/>
  <c r="AR89" i="5"/>
  <c r="BE81" i="13"/>
  <c r="AD72" i="12"/>
  <c r="AW148" i="5"/>
  <c r="AX78" i="13"/>
  <c r="AS111" i="10"/>
  <c r="AM136" i="15"/>
  <c r="AN140" i="13"/>
  <c r="BI122" i="15"/>
  <c r="AG146" i="15"/>
  <c r="AM88" i="14"/>
  <c r="BI103" i="10"/>
  <c r="BQ75" i="14"/>
  <c r="BA141" i="12"/>
  <c r="BO122" i="5"/>
  <c r="AV127" i="13"/>
  <c r="AU143" i="13"/>
  <c r="AK151" i="15"/>
  <c r="AQ126" i="5"/>
  <c r="AN55" i="5"/>
  <c r="BK126" i="13"/>
  <c r="BC86" i="10"/>
  <c r="AO114" i="13"/>
  <c r="BD79" i="13"/>
  <c r="BF77" i="14"/>
  <c r="BJ151" i="5"/>
  <c r="BK77" i="15"/>
  <c r="BG102" i="5"/>
  <c r="BK64" i="10"/>
  <c r="AB70" i="15"/>
  <c r="BF146" i="14"/>
  <c r="BB126" i="14"/>
  <c r="BD91" i="14"/>
  <c r="AC62" i="10"/>
  <c r="BA142" i="5"/>
  <c r="AD96" i="5"/>
  <c r="BA118" i="13"/>
  <c r="AK142" i="15"/>
  <c r="BM57" i="5"/>
  <c r="AN83" i="13"/>
  <c r="AX143" i="12"/>
  <c r="AP146" i="14"/>
  <c r="AS149" i="13"/>
  <c r="BI129" i="15"/>
  <c r="AN111" i="14"/>
  <c r="BF146" i="10"/>
  <c r="AX140" i="13"/>
  <c r="AK101" i="15"/>
  <c r="AB56" i="10"/>
  <c r="AO74" i="14"/>
  <c r="BN55" i="13"/>
  <c r="BN130" i="10"/>
  <c r="AQ113" i="14"/>
  <c r="BC89" i="5"/>
  <c r="AV140" i="5"/>
  <c r="AB76" i="13"/>
  <c r="AN151" i="5"/>
  <c r="AT108" i="15"/>
  <c r="BH110" i="13"/>
  <c r="BU130" i="5"/>
  <c r="AS76" i="15"/>
  <c r="AJ108" i="5"/>
  <c r="BV59" i="13"/>
  <c r="AD90" i="10"/>
  <c r="BP93" i="5"/>
  <c r="BD62" i="10"/>
  <c r="AN120" i="14"/>
  <c r="AJ153" i="14"/>
  <c r="BG73" i="13"/>
  <c r="BU132" i="5"/>
  <c r="AJ68" i="12"/>
  <c r="AS112" i="13"/>
  <c r="BF147" i="12"/>
  <c r="AN85" i="14"/>
  <c r="BH104" i="10"/>
  <c r="BV62" i="15"/>
  <c r="AS88" i="13"/>
  <c r="AK90" i="12"/>
  <c r="BQ112" i="10"/>
  <c r="AX65" i="10"/>
  <c r="BQ112" i="12"/>
  <c r="BM59" i="13"/>
  <c r="BI58" i="15"/>
  <c r="AV140" i="15"/>
  <c r="BR106" i="5"/>
  <c r="BS62" i="5"/>
  <c r="AZ91" i="5"/>
  <c r="BH144" i="15"/>
  <c r="AB101" i="15"/>
  <c r="AD112" i="14"/>
  <c r="AG66" i="15"/>
  <c r="AY125" i="13"/>
  <c r="AP123" i="5"/>
  <c r="BD153" i="13"/>
  <c r="AC114" i="12"/>
  <c r="AG100" i="13"/>
  <c r="AJ131" i="13"/>
  <c r="BH138" i="12"/>
  <c r="BK92" i="13"/>
  <c r="BD137" i="15"/>
  <c r="BD142" i="15"/>
  <c r="BM77" i="10"/>
  <c r="AO71" i="15"/>
  <c r="BI87" i="5"/>
  <c r="BM144" i="14"/>
  <c r="AN72" i="12"/>
  <c r="AL81" i="14"/>
  <c r="AR116" i="10"/>
  <c r="AL113" i="5"/>
  <c r="AS84" i="14"/>
  <c r="AK57" i="15"/>
  <c r="AI86" i="14"/>
  <c r="AP94" i="10"/>
  <c r="AY67" i="14"/>
  <c r="AD96" i="14"/>
  <c r="AV127" i="15"/>
  <c r="BU96" i="12"/>
  <c r="AJ154" i="15"/>
  <c r="AM102" i="12"/>
  <c r="BQ141" i="13"/>
  <c r="AO101" i="14"/>
  <c r="AN144" i="12"/>
  <c r="BN143" i="12"/>
  <c r="AU60" i="14"/>
  <c r="AM84" i="5"/>
  <c r="AH113" i="14"/>
  <c r="AV80" i="14"/>
  <c r="AH118" i="13"/>
  <c r="AF81" i="5"/>
  <c r="AU81" i="13"/>
  <c r="BV75" i="14"/>
  <c r="BB88" i="12"/>
  <c r="BI130" i="14"/>
  <c r="AG60" i="5"/>
  <c r="AP106" i="10"/>
  <c r="BE68" i="14"/>
  <c r="BH104" i="5"/>
  <c r="BC68" i="5"/>
  <c r="BS89" i="12"/>
  <c r="BI100" i="15"/>
  <c r="BL103" i="14"/>
  <c r="AS56" i="14"/>
  <c r="AW141" i="12"/>
  <c r="AS144" i="13"/>
  <c r="AJ143" i="10"/>
  <c r="BG130" i="12"/>
  <c r="AW145" i="14"/>
  <c r="BR97" i="5"/>
  <c r="AW108" i="14"/>
  <c r="BU79" i="5"/>
  <c r="BV85" i="5"/>
  <c r="AJ99" i="14"/>
  <c r="BB139" i="14"/>
  <c r="AF110" i="10"/>
  <c r="AE95" i="5"/>
  <c r="AL137" i="12"/>
  <c r="BA87" i="10"/>
  <c r="AY57" i="14"/>
  <c r="AX78" i="10"/>
  <c r="BQ66" i="10"/>
  <c r="AB124" i="14"/>
  <c r="AW128" i="12"/>
  <c r="BO151" i="10"/>
  <c r="AU104" i="5"/>
  <c r="AE94" i="5"/>
  <c r="AT60" i="10"/>
  <c r="AD117" i="14"/>
  <c r="BM77" i="12"/>
  <c r="BR126" i="15"/>
  <c r="AC137" i="13"/>
  <c r="BP104" i="12"/>
  <c r="BG122" i="5"/>
  <c r="BF91" i="5"/>
  <c r="BR138" i="5"/>
  <c r="BG108" i="10"/>
  <c r="BL64" i="14"/>
  <c r="AL117" i="14"/>
  <c r="BQ137" i="12"/>
  <c r="BS110" i="15"/>
  <c r="AH121" i="13"/>
  <c r="BK73" i="5"/>
  <c r="BQ154" i="10"/>
  <c r="AE143" i="13"/>
  <c r="BJ97" i="10"/>
  <c r="BB124" i="13"/>
  <c r="BV55" i="12"/>
  <c r="AN110" i="15"/>
  <c r="BD122" i="15"/>
  <c r="AR94" i="13"/>
  <c r="AP154" i="12"/>
  <c r="BC128" i="13"/>
  <c r="BQ118" i="5"/>
  <c r="AN108" i="12"/>
  <c r="BH74" i="15"/>
  <c r="AH66" i="12"/>
  <c r="AE81" i="5"/>
  <c r="AP113" i="13"/>
  <c r="BT85" i="14"/>
  <c r="BP84" i="5"/>
  <c r="AW147" i="10"/>
  <c r="BI77" i="10"/>
  <c r="AD123" i="10"/>
  <c r="AI131" i="10"/>
  <c r="BH92" i="5"/>
  <c r="BI118" i="5"/>
  <c r="BM152" i="5"/>
  <c r="BP62" i="5"/>
  <c r="AQ93" i="12"/>
  <c r="AJ86" i="5"/>
  <c r="BI94" i="14"/>
  <c r="AE153" i="15"/>
  <c r="BU113" i="10"/>
  <c r="BI77" i="5"/>
  <c r="BF81" i="14"/>
  <c r="AD78" i="5"/>
  <c r="BC115" i="13"/>
  <c r="BM130" i="14"/>
  <c r="AE78" i="14"/>
  <c r="AE114" i="5"/>
  <c r="AX149" i="12"/>
  <c r="AD125" i="14"/>
  <c r="AS64" i="14"/>
  <c r="AY88" i="14"/>
  <c r="AN62" i="10"/>
  <c r="BE88" i="14"/>
  <c r="AP139" i="14"/>
  <c r="AD71" i="14"/>
  <c r="BB90" i="10"/>
  <c r="AW124" i="12"/>
  <c r="BS154" i="14"/>
  <c r="AD109" i="14"/>
  <c r="AY68" i="15"/>
  <c r="BO113" i="14"/>
  <c r="BV128" i="13"/>
  <c r="AO59" i="13"/>
  <c r="BG76" i="5"/>
  <c r="AG92" i="14"/>
  <c r="AI68" i="10"/>
  <c r="BJ105" i="15"/>
  <c r="AL135" i="10"/>
  <c r="AW67" i="5"/>
  <c r="AH103" i="10"/>
  <c r="AD55" i="13"/>
  <c r="BI103" i="13"/>
  <c r="BU59" i="10"/>
  <c r="BO56" i="10"/>
  <c r="AW105" i="15"/>
  <c r="BU55" i="12"/>
  <c r="BE136" i="5"/>
  <c r="AZ86" i="10"/>
  <c r="BM57" i="12"/>
  <c r="AW74" i="10"/>
  <c r="AJ138" i="10"/>
  <c r="AM112" i="5"/>
  <c r="BB101" i="5"/>
  <c r="AZ154" i="14"/>
  <c r="BA123" i="10"/>
  <c r="AX87" i="10"/>
  <c r="AL140" i="14"/>
  <c r="AB59" i="5"/>
  <c r="AD124" i="15"/>
  <c r="AV70" i="13"/>
  <c r="AY86" i="10"/>
  <c r="AF58" i="14"/>
  <c r="BV100" i="5"/>
  <c r="BC112" i="13"/>
  <c r="AQ150" i="5"/>
  <c r="AC123" i="14"/>
  <c r="BV116" i="5"/>
  <c r="AN103" i="10"/>
  <c r="BA107" i="15"/>
  <c r="AM94" i="10"/>
  <c r="AN111" i="15"/>
  <c r="BK70" i="15"/>
  <c r="BG109" i="15"/>
  <c r="BA80" i="13"/>
  <c r="AP130" i="13"/>
  <c r="BN115" i="15"/>
  <c r="AT90" i="14"/>
  <c r="BH117" i="15"/>
  <c r="AQ116" i="12"/>
  <c r="AG115" i="5"/>
  <c r="AQ65" i="10"/>
  <c r="BA72" i="13"/>
  <c r="AN135" i="12"/>
  <c r="AE122" i="12"/>
  <c r="BC137" i="15"/>
  <c r="AS89" i="15"/>
  <c r="BO115" i="15"/>
  <c r="BE92" i="14"/>
  <c r="AY69" i="10"/>
  <c r="AB79" i="15"/>
  <c r="AM103" i="15"/>
  <c r="BI98" i="12"/>
  <c r="AU144" i="12"/>
  <c r="BL71" i="5"/>
  <c r="AW87" i="5"/>
  <c r="AC126" i="14"/>
  <c r="BT138" i="12"/>
  <c r="BK114" i="12"/>
  <c r="AB66" i="5"/>
  <c r="AR84" i="10"/>
  <c r="AW67" i="14"/>
  <c r="AU108" i="5"/>
  <c r="BP120" i="15"/>
  <c r="BD106" i="15"/>
  <c r="AW60" i="13"/>
  <c r="AE67" i="14"/>
  <c r="BH93" i="10"/>
  <c r="AH147" i="12"/>
  <c r="BG147" i="15"/>
  <c r="BT78" i="5"/>
  <c r="AZ107" i="13"/>
  <c r="AX113" i="15"/>
  <c r="BH65" i="13"/>
  <c r="AR112" i="12"/>
  <c r="AE60" i="15"/>
  <c r="BJ147" i="10"/>
  <c r="AJ55" i="5"/>
  <c r="AN78" i="5"/>
  <c r="AU92" i="10"/>
  <c r="BA150" i="13"/>
  <c r="AF62" i="12"/>
  <c r="AL124" i="14"/>
  <c r="BO141" i="15"/>
  <c r="BB87" i="14"/>
  <c r="AD79" i="12"/>
  <c r="BC108" i="10"/>
  <c r="BO94" i="14"/>
  <c r="BU78" i="12"/>
  <c r="AO90" i="15"/>
  <c r="BS113" i="12"/>
  <c r="AQ82" i="15"/>
  <c r="BR148" i="14"/>
  <c r="AW120" i="15"/>
  <c r="AL98" i="10"/>
  <c r="BE60" i="14"/>
  <c r="AP67" i="12"/>
  <c r="BE81" i="10"/>
  <c r="AI146" i="15"/>
  <c r="AN66" i="14"/>
  <c r="BG90" i="5"/>
  <c r="AN154" i="12"/>
  <c r="AU116" i="13"/>
  <c r="BI146" i="14"/>
  <c r="BR110" i="12"/>
  <c r="AJ103" i="15"/>
  <c r="AE148" i="14"/>
  <c r="BG61" i="15"/>
  <c r="BB121" i="14"/>
  <c r="BK62" i="15"/>
  <c r="AI106" i="5"/>
  <c r="BD123" i="14"/>
  <c r="BR114" i="15"/>
  <c r="AO102" i="10"/>
  <c r="BT93" i="15"/>
  <c r="AH125" i="10"/>
  <c r="AT154" i="12"/>
  <c r="AY142" i="15"/>
  <c r="AD105" i="10"/>
  <c r="AM68" i="10"/>
  <c r="AE102" i="13"/>
  <c r="BH56" i="12"/>
  <c r="BV58" i="12"/>
  <c r="AZ147" i="14"/>
  <c r="BS67" i="13"/>
  <c r="AO143" i="12"/>
  <c r="BL135" i="5"/>
  <c r="BU145" i="5"/>
  <c r="AJ153" i="13"/>
  <c r="BF111" i="14"/>
  <c r="AP113" i="5"/>
  <c r="AH76" i="14"/>
  <c r="AQ92" i="10"/>
  <c r="AT129" i="10"/>
  <c r="BS97" i="12"/>
  <c r="AQ119" i="5"/>
  <c r="BA70" i="10"/>
  <c r="AH84" i="15"/>
  <c r="BF84" i="10"/>
  <c r="AS113" i="5"/>
  <c r="AW126" i="5"/>
  <c r="AD92" i="10"/>
  <c r="BQ104" i="5"/>
  <c r="BQ137" i="14"/>
  <c r="BQ135" i="13"/>
  <c r="BA95" i="15"/>
  <c r="BQ66" i="12"/>
  <c r="BU93" i="10"/>
  <c r="AW114" i="12"/>
  <c r="AP78" i="14"/>
  <c r="BS61" i="10"/>
  <c r="BL62" i="15"/>
  <c r="AG147" i="10"/>
  <c r="BB55" i="10"/>
  <c r="AY99" i="13"/>
  <c r="AR95" i="13"/>
  <c r="AP95" i="12"/>
  <c r="BJ127" i="10"/>
  <c r="AJ96" i="5"/>
  <c r="BE55" i="12"/>
  <c r="BA130" i="10"/>
  <c r="AP68" i="14"/>
  <c r="BN89" i="12"/>
  <c r="BA130" i="5"/>
  <c r="AW144" i="13"/>
  <c r="BN78" i="10"/>
  <c r="AC98" i="15"/>
  <c r="BE59" i="10"/>
  <c r="AT86" i="14"/>
  <c r="BE150" i="5"/>
  <c r="BP74" i="12"/>
  <c r="BR152" i="5"/>
  <c r="BF76" i="5"/>
  <c r="AW63" i="12"/>
  <c r="AM117" i="13"/>
  <c r="AY132" i="14"/>
  <c r="AM125" i="15"/>
  <c r="AI88" i="5"/>
  <c r="AN129" i="12"/>
  <c r="AT55" i="10"/>
  <c r="BS115" i="12"/>
  <c r="AN67" i="12"/>
  <c r="BP89" i="12"/>
  <c r="AZ128" i="5"/>
  <c r="AN107" i="15"/>
  <c r="AY154" i="14"/>
  <c r="BR119" i="5"/>
  <c r="BD146" i="15"/>
  <c r="BQ66" i="14"/>
  <c r="AK136" i="14"/>
  <c r="AB114" i="14"/>
  <c r="BC72" i="5"/>
  <c r="AS124" i="5"/>
  <c r="AO79" i="5"/>
  <c r="AS108" i="12"/>
  <c r="AQ126" i="14"/>
  <c r="AL66" i="14"/>
  <c r="BN126" i="13"/>
  <c r="AU106" i="13"/>
  <c r="BQ132" i="5"/>
  <c r="AQ116" i="5"/>
  <c r="AC105" i="5"/>
  <c r="AI69" i="10"/>
  <c r="BE99" i="13"/>
  <c r="AK84" i="12"/>
  <c r="AI145" i="14"/>
  <c r="BH79" i="13"/>
  <c r="AH62" i="5"/>
  <c r="AR141" i="5"/>
  <c r="BM58" i="12"/>
  <c r="AC134" i="15"/>
  <c r="AH83" i="10"/>
  <c r="BQ140" i="15"/>
  <c r="AV117" i="14"/>
  <c r="BL99" i="5"/>
  <c r="AI78" i="10"/>
  <c r="BM99" i="15"/>
  <c r="AF80" i="15"/>
  <c r="BH135" i="5"/>
  <c r="BH62" i="5"/>
  <c r="BO87" i="12"/>
  <c r="BN58" i="12"/>
  <c r="AK73" i="14"/>
  <c r="AB131" i="13"/>
  <c r="AP80" i="12"/>
  <c r="AW147" i="15"/>
  <c r="AO87" i="15"/>
  <c r="AN121" i="5"/>
  <c r="BT124" i="5"/>
  <c r="AD108" i="5"/>
  <c r="AY57" i="15"/>
  <c r="BM61" i="5"/>
  <c r="AV140" i="13"/>
  <c r="BR115" i="10"/>
  <c r="AV137" i="13"/>
  <c r="BE141" i="5"/>
  <c r="AR76" i="10"/>
  <c r="BP95" i="15"/>
  <c r="AU92" i="13"/>
  <c r="BC132" i="10"/>
  <c r="BH123" i="14"/>
  <c r="BT55" i="15"/>
  <c r="AC143" i="5"/>
  <c r="BV75" i="15"/>
  <c r="AZ121" i="14"/>
  <c r="AU101" i="15"/>
  <c r="BT148" i="13"/>
  <c r="AU136" i="12"/>
  <c r="AZ83" i="10"/>
  <c r="AS86" i="14"/>
  <c r="AC110" i="10"/>
  <c r="AW73" i="5"/>
  <c r="AQ68" i="5"/>
  <c r="AF99" i="14"/>
  <c r="AT84" i="12"/>
  <c r="AE112" i="10"/>
  <c r="AV84" i="10"/>
  <c r="BJ121" i="5"/>
  <c r="AG118" i="13"/>
  <c r="AB103" i="5"/>
  <c r="AJ69" i="15"/>
  <c r="BK87" i="13"/>
  <c r="BN153" i="13"/>
  <c r="AZ67" i="12"/>
  <c r="BU107" i="13"/>
  <c r="BA71" i="10"/>
  <c r="AR85" i="5"/>
  <c r="AO93" i="5"/>
  <c r="BM96" i="12"/>
  <c r="BJ108" i="12"/>
  <c r="AM74" i="12"/>
  <c r="BT81" i="12"/>
  <c r="AD85" i="13"/>
  <c r="AG94" i="14"/>
  <c r="BU103" i="5"/>
  <c r="AX124" i="5"/>
  <c r="AU148" i="14"/>
  <c r="AD81" i="14"/>
  <c r="AL144" i="5"/>
  <c r="BI124" i="10"/>
  <c r="AX76" i="15"/>
  <c r="BR128" i="14"/>
  <c r="BV98" i="13"/>
  <c r="AO122" i="14"/>
  <c r="AH83" i="15"/>
  <c r="BK127" i="12"/>
  <c r="BJ128" i="5"/>
  <c r="BD126" i="14"/>
  <c r="BD63" i="10"/>
  <c r="BL62" i="5"/>
  <c r="AH114" i="15"/>
  <c r="AB94" i="13"/>
  <c r="AI70" i="14"/>
  <c r="BH145" i="14"/>
  <c r="BA137" i="5"/>
  <c r="AM148" i="14"/>
  <c r="BA77" i="14"/>
  <c r="AU127" i="14"/>
  <c r="BE137" i="12"/>
  <c r="AQ121" i="14"/>
  <c r="BO108" i="10"/>
  <c r="AR146" i="5"/>
  <c r="BC64" i="5"/>
  <c r="AQ98" i="13"/>
  <c r="AO95" i="10"/>
  <c r="AU140" i="14"/>
  <c r="AG85" i="13"/>
  <c r="AX148" i="10"/>
  <c r="AW117" i="13"/>
  <c r="BL132" i="5"/>
  <c r="BU137" i="15"/>
  <c r="BI108" i="15"/>
  <c r="BK137" i="14"/>
  <c r="BS133" i="14"/>
  <c r="BP148" i="14"/>
  <c r="AG67" i="12"/>
  <c r="AO151" i="14"/>
  <c r="BD127" i="14"/>
  <c r="BH59" i="10"/>
  <c r="BF153" i="5"/>
  <c r="BO86" i="15"/>
  <c r="AN138" i="13"/>
  <c r="BD140" i="13"/>
  <c r="BI154" i="12"/>
  <c r="AH63" i="10"/>
  <c r="AS143" i="13"/>
  <c r="AR150" i="15"/>
  <c r="AN132" i="10"/>
  <c r="AL110" i="5"/>
  <c r="AI95" i="10"/>
  <c r="BK89" i="14"/>
  <c r="BP132" i="5"/>
  <c r="BJ94" i="13"/>
  <c r="BE129" i="15"/>
  <c r="AC89" i="14"/>
  <c r="AJ100" i="14"/>
  <c r="BK70" i="14"/>
  <c r="AU96" i="15"/>
  <c r="AU151" i="5"/>
  <c r="AV95" i="12"/>
  <c r="BU63" i="13"/>
  <c r="BJ74" i="5"/>
  <c r="BR59" i="14"/>
  <c r="AV96" i="5"/>
  <c r="AF75" i="10"/>
  <c r="BD63" i="14"/>
  <c r="BD67" i="5"/>
  <c r="BN117" i="10"/>
  <c r="BP154" i="13"/>
  <c r="AR74" i="13"/>
  <c r="AV143" i="14"/>
  <c r="AB67" i="10"/>
  <c r="BL102" i="13"/>
  <c r="BR152" i="12"/>
  <c r="AR71" i="10"/>
  <c r="AI101" i="10"/>
  <c r="BE145" i="15"/>
  <c r="BK86" i="12"/>
  <c r="AF102" i="15"/>
  <c r="BD72" i="10"/>
  <c r="BQ110" i="10"/>
  <c r="AY117" i="10"/>
  <c r="BA102" i="10"/>
  <c r="BG61" i="14"/>
  <c r="BH83" i="13"/>
  <c r="BD88" i="5"/>
  <c r="AC79" i="5"/>
  <c r="AT112" i="12"/>
  <c r="AZ142" i="15"/>
  <c r="BC137" i="13"/>
  <c r="AC56" i="12"/>
  <c r="AU81" i="15"/>
  <c r="BO129" i="14"/>
  <c r="BP149" i="12"/>
  <c r="AF144" i="5"/>
  <c r="BG140" i="14"/>
  <c r="AG118" i="10"/>
  <c r="AT113" i="5"/>
  <c r="BQ143" i="15"/>
  <c r="AB108" i="15"/>
  <c r="BI71" i="12"/>
  <c r="BJ82" i="5"/>
  <c r="AK81" i="12"/>
  <c r="BB136" i="14"/>
  <c r="BD106" i="12"/>
  <c r="AI137" i="10"/>
  <c r="AF109" i="14"/>
  <c r="BF113" i="14"/>
  <c r="AV98" i="10"/>
  <c r="AQ124" i="15"/>
  <c r="BR148" i="12"/>
  <c r="BJ88" i="13"/>
  <c r="AQ154" i="15"/>
  <c r="BO84" i="12"/>
  <c r="BD99" i="15"/>
  <c r="BF153" i="13"/>
  <c r="BO136" i="14"/>
  <c r="BC110" i="10"/>
  <c r="BN120" i="13"/>
  <c r="AX100" i="15"/>
  <c r="AU87" i="13"/>
  <c r="BS55" i="5"/>
  <c r="BF116" i="14"/>
  <c r="AG124" i="5"/>
  <c r="BQ126" i="12"/>
  <c r="AM103" i="12"/>
  <c r="BP87" i="10"/>
  <c r="AV104" i="12"/>
  <c r="AZ150" i="14"/>
  <c r="BR90" i="13"/>
  <c r="AG123" i="5"/>
  <c r="AW61" i="12"/>
  <c r="BR149" i="14"/>
  <c r="AV112" i="5"/>
  <c r="AL145" i="14"/>
  <c r="AV98" i="14"/>
  <c r="BG126" i="10"/>
  <c r="AY78" i="15"/>
  <c r="AF137" i="15"/>
  <c r="BS146" i="13"/>
  <c r="AQ59" i="13"/>
  <c r="AI104" i="5"/>
  <c r="AU149" i="5"/>
  <c r="BN128" i="14"/>
  <c r="AQ70" i="14"/>
  <c r="BU142" i="5"/>
  <c r="AH135" i="15"/>
  <c r="BO73" i="13"/>
  <c r="AF94" i="12"/>
  <c r="AC79" i="14"/>
  <c r="AH65" i="13"/>
  <c r="AM138" i="5"/>
  <c r="AM80" i="5"/>
  <c r="AT109" i="5"/>
  <c r="BA151" i="12"/>
  <c r="BB99" i="10"/>
  <c r="BL67" i="10"/>
  <c r="AU146" i="10"/>
  <c r="AE86" i="10"/>
  <c r="BS78" i="10"/>
  <c r="BK153" i="14"/>
  <c r="BI64" i="5"/>
  <c r="BQ126" i="14"/>
  <c r="BT101" i="15"/>
  <c r="AH118" i="5"/>
  <c r="AY58" i="5"/>
  <c r="BF153" i="12"/>
  <c r="BD121" i="12"/>
  <c r="BP110" i="10"/>
  <c r="BQ130" i="14"/>
  <c r="BO141" i="12"/>
  <c r="AC85" i="13"/>
  <c r="BK153" i="10"/>
  <c r="BN90" i="15"/>
  <c r="BU115" i="15"/>
  <c r="BK135" i="10"/>
  <c r="BJ130" i="10"/>
  <c r="AP121" i="12"/>
  <c r="AS72" i="5"/>
  <c r="AE69" i="15"/>
  <c r="AR113" i="14"/>
  <c r="AG62" i="12"/>
  <c r="AR143" i="12"/>
  <c r="BQ141" i="12"/>
  <c r="AS127" i="14"/>
  <c r="BE120" i="14"/>
  <c r="BN78" i="12"/>
  <c r="AI91" i="14"/>
  <c r="BR119" i="12"/>
  <c r="AO130" i="12"/>
  <c r="AT139" i="13"/>
  <c r="AV152" i="15"/>
  <c r="AF146" i="12"/>
  <c r="BI75" i="14"/>
  <c r="AV58" i="12"/>
  <c r="BB86" i="12"/>
  <c r="AQ76" i="10"/>
  <c r="AO102" i="14"/>
  <c r="AG66" i="14"/>
  <c r="BR103" i="10"/>
  <c r="AJ102" i="13"/>
  <c r="AY102" i="12"/>
  <c r="AN121" i="13"/>
  <c r="BA153" i="15"/>
  <c r="AG73" i="13"/>
  <c r="AX143" i="10"/>
  <c r="BN146" i="14"/>
  <c r="AC135" i="14"/>
  <c r="AP93" i="12"/>
  <c r="AD60" i="15"/>
  <c r="BF97" i="10"/>
  <c r="AX56" i="15"/>
  <c r="BV127" i="10"/>
  <c r="BT92" i="10"/>
  <c r="AQ77" i="10"/>
  <c r="AQ62" i="13"/>
  <c r="BH107" i="14"/>
  <c r="BD87" i="10"/>
  <c r="BI90" i="13"/>
  <c r="BI153" i="10"/>
  <c r="AH96" i="10"/>
  <c r="BL60" i="12"/>
  <c r="AJ113" i="10"/>
  <c r="BO80" i="15"/>
  <c r="AZ56" i="14"/>
  <c r="BR142" i="13"/>
  <c r="AB74" i="13"/>
  <c r="AY61" i="15"/>
  <c r="AI140" i="12"/>
  <c r="BP67" i="5"/>
  <c r="AT151" i="14"/>
  <c r="AL68" i="12"/>
  <c r="AY134" i="14"/>
  <c r="AM85" i="12"/>
  <c r="AX101" i="14"/>
  <c r="BU148" i="15"/>
  <c r="BU90" i="15"/>
  <c r="BI113" i="12"/>
  <c r="BK108" i="13"/>
  <c r="AX135" i="13"/>
  <c r="BU89" i="14"/>
  <c r="BJ131" i="14"/>
  <c r="AB94" i="10"/>
  <c r="BO125" i="12"/>
  <c r="BJ107" i="13"/>
  <c r="BH114" i="14"/>
  <c r="BD109" i="5"/>
  <c r="AE133" i="13"/>
  <c r="BH117" i="5"/>
  <c r="BV92" i="12"/>
  <c r="BK79" i="14"/>
  <c r="AD107" i="14"/>
  <c r="AR114" i="13"/>
  <c r="BD145" i="12"/>
  <c r="AI134" i="12"/>
  <c r="BG72" i="14"/>
  <c r="BE78" i="12"/>
  <c r="AD80" i="13"/>
  <c r="AB103" i="12"/>
  <c r="BO88" i="5"/>
  <c r="AQ107" i="13"/>
  <c r="BN67" i="5"/>
  <c r="BT70" i="14"/>
  <c r="AD124" i="12"/>
  <c r="BK66" i="14"/>
  <c r="BS67" i="14"/>
  <c r="BN105" i="12"/>
  <c r="AQ62" i="10"/>
  <c r="AT137" i="14"/>
  <c r="BT130" i="15"/>
  <c r="AO130" i="13"/>
  <c r="AD98" i="5"/>
  <c r="AT129" i="5"/>
  <c r="AB126" i="10"/>
  <c r="BD82" i="5"/>
  <c r="AT85" i="13"/>
  <c r="AK59" i="13"/>
  <c r="AK148" i="12"/>
  <c r="AF64" i="5"/>
  <c r="BQ64" i="10"/>
  <c r="BS130" i="10"/>
  <c r="BR79" i="14"/>
  <c r="AG56" i="14"/>
  <c r="AX77" i="10"/>
  <c r="BB101" i="13"/>
  <c r="AH105" i="12"/>
  <c r="AB152" i="13"/>
  <c r="BQ59" i="14"/>
  <c r="AW150" i="12"/>
  <c r="AE146" i="14"/>
  <c r="AR130" i="14"/>
  <c r="BR107" i="5"/>
  <c r="AI136" i="13"/>
  <c r="BA63" i="12"/>
  <c r="BB62" i="15"/>
  <c r="BO154" i="15"/>
  <c r="BH117" i="12"/>
  <c r="BD69" i="13"/>
  <c r="AL111" i="13"/>
  <c r="BE57" i="12"/>
  <c r="AS131" i="13"/>
  <c r="AL97" i="5"/>
  <c r="BL70" i="13"/>
  <c r="AK120" i="5"/>
  <c r="AZ141" i="13"/>
  <c r="BH149" i="12"/>
  <c r="BL84" i="10"/>
  <c r="BB127" i="10"/>
  <c r="AW66" i="10"/>
  <c r="AU116" i="5"/>
  <c r="BH61" i="14"/>
  <c r="AH72" i="14"/>
  <c r="AQ147" i="14"/>
  <c r="BT89" i="15"/>
  <c r="BJ96" i="14"/>
  <c r="BH130" i="14"/>
  <c r="AV130" i="12"/>
  <c r="BS98" i="10"/>
  <c r="BE147" i="14"/>
  <c r="AU84" i="13"/>
  <c r="BC121" i="12"/>
  <c r="AU67" i="14"/>
  <c r="AG75" i="10"/>
  <c r="BT60" i="14"/>
  <c r="BO122" i="12"/>
  <c r="BP96" i="5"/>
  <c r="AB66" i="13"/>
  <c r="AG115" i="14"/>
  <c r="AP99" i="14"/>
  <c r="BM137" i="5"/>
  <c r="AI62" i="13"/>
  <c r="BK104" i="5"/>
  <c r="AX139" i="5"/>
  <c r="AU130" i="5"/>
  <c r="BI96" i="13"/>
  <c r="AO74" i="15"/>
  <c r="AX125" i="5"/>
  <c r="AD113" i="15"/>
  <c r="AM101" i="10"/>
  <c r="BI128" i="10"/>
  <c r="AP154" i="13"/>
  <c r="AK98" i="14"/>
  <c r="AH69" i="12"/>
  <c r="BU111" i="12"/>
  <c r="BT85" i="10"/>
  <c r="AI149" i="5"/>
  <c r="BE102" i="15"/>
  <c r="BO100" i="15"/>
  <c r="AN57" i="15"/>
  <c r="BK100" i="15"/>
  <c r="BH97" i="10"/>
  <c r="AI152" i="10"/>
  <c r="BN154" i="5"/>
  <c r="AM90" i="14"/>
  <c r="AX144" i="14"/>
  <c r="AD119" i="5"/>
  <c r="AM91" i="10"/>
  <c r="AQ63" i="5"/>
  <c r="BE120" i="15"/>
  <c r="AL154" i="10"/>
  <c r="AM77" i="5"/>
  <c r="BV72" i="13"/>
  <c r="AB71" i="10"/>
  <c r="AY129" i="10"/>
  <c r="AN58" i="13"/>
  <c r="AC56" i="14"/>
  <c r="BM73" i="10"/>
  <c r="BV146" i="15"/>
  <c r="AK67" i="14"/>
  <c r="BD120" i="12"/>
  <c r="BB123" i="12"/>
  <c r="BI110" i="10"/>
  <c r="BP81" i="5"/>
  <c r="AP127" i="5"/>
  <c r="BB151" i="12"/>
  <c r="AR121" i="10"/>
  <c r="BU105" i="12"/>
  <c r="BL154" i="12"/>
  <c r="BS115" i="14"/>
  <c r="BI123" i="14"/>
  <c r="BV100" i="10"/>
  <c r="AR65" i="5"/>
  <c r="AO78" i="5"/>
  <c r="BE96" i="13"/>
  <c r="BD74" i="10"/>
  <c r="AI85" i="15"/>
  <c r="AP115" i="5"/>
  <c r="BU58" i="15"/>
  <c r="BS147" i="12"/>
  <c r="BP133" i="12"/>
  <c r="AM99" i="5"/>
  <c r="AG82" i="12"/>
  <c r="BF89" i="5"/>
  <c r="BV97" i="14"/>
  <c r="BN124" i="14"/>
  <c r="BK114" i="5"/>
  <c r="BJ109" i="15"/>
  <c r="BT65" i="5"/>
  <c r="AF120" i="12"/>
  <c r="AW62" i="15"/>
  <c r="BO136" i="5"/>
  <c r="AU72" i="10"/>
  <c r="AD90" i="15"/>
  <c r="BM92" i="15"/>
  <c r="BU125" i="15"/>
  <c r="BI118" i="12"/>
  <c r="BK63" i="12"/>
  <c r="AG91" i="15"/>
  <c r="AQ107" i="10"/>
  <c r="AM135" i="13"/>
  <c r="AL71" i="13"/>
  <c r="AI103" i="14"/>
  <c r="BG59" i="13"/>
  <c r="AK89" i="14"/>
  <c r="AX82" i="5"/>
  <c r="BR64" i="5"/>
  <c r="AR152" i="12"/>
  <c r="AB153" i="10"/>
  <c r="BL59" i="15"/>
  <c r="AN84" i="15"/>
  <c r="AE77" i="10"/>
  <c r="BD89" i="12"/>
  <c r="BO87" i="14"/>
  <c r="AS128" i="5"/>
  <c r="AK153" i="14"/>
  <c r="AT79" i="13"/>
  <c r="AI65" i="14"/>
  <c r="AJ58" i="5"/>
  <c r="BB143" i="14"/>
  <c r="BE104" i="5"/>
  <c r="AG133" i="13"/>
  <c r="BG117" i="15"/>
  <c r="BN71" i="13"/>
  <c r="BD92" i="14"/>
  <c r="AF56" i="10"/>
  <c r="AJ63" i="13"/>
  <c r="AI112" i="12"/>
  <c r="AO100" i="15"/>
  <c r="AJ79" i="10"/>
  <c r="BD135" i="15"/>
  <c r="BO112" i="13"/>
  <c r="BI68" i="15"/>
  <c r="AS60" i="13"/>
  <c r="AF63" i="15"/>
  <c r="AN149" i="14"/>
  <c r="AL65" i="15"/>
  <c r="AC82" i="5"/>
  <c r="AF55" i="15"/>
  <c r="AV136" i="10"/>
  <c r="BI96" i="10"/>
  <c r="BB92" i="10"/>
  <c r="BK88" i="5"/>
  <c r="AT104" i="10"/>
  <c r="BM105" i="14"/>
  <c r="AJ139" i="14"/>
  <c r="AD144" i="10"/>
  <c r="AJ74" i="12"/>
  <c r="AL60" i="10"/>
  <c r="BN114" i="13"/>
  <c r="AP73" i="15"/>
  <c r="BB90" i="15"/>
  <c r="AM142" i="5"/>
  <c r="AJ107" i="14"/>
  <c r="AZ148" i="10"/>
  <c r="AJ152" i="10"/>
  <c r="AT106" i="5"/>
  <c r="AE147" i="14"/>
  <c r="AR151" i="13"/>
  <c r="BJ107" i="5"/>
  <c r="BO96" i="5"/>
  <c r="BI77" i="14"/>
  <c r="BP103" i="15"/>
  <c r="AR101" i="12"/>
  <c r="AD129" i="15"/>
  <c r="AY99" i="15"/>
  <c r="BH129" i="14"/>
  <c r="BR141" i="12"/>
  <c r="AX80" i="14"/>
  <c r="BJ97" i="5"/>
  <c r="BS94" i="13"/>
  <c r="BL145" i="5"/>
  <c r="BB147" i="5"/>
  <c r="AJ124" i="13"/>
  <c r="AH110" i="10"/>
  <c r="BG63" i="10"/>
  <c r="AG99" i="10"/>
  <c r="BU125" i="14"/>
  <c r="AB96" i="10"/>
  <c r="BL135" i="14"/>
  <c r="AV139" i="14"/>
  <c r="AP118" i="10"/>
  <c r="BF79" i="10"/>
  <c r="AM100" i="15"/>
  <c r="AP76" i="12"/>
  <c r="AL115" i="10"/>
  <c r="AQ62" i="5"/>
  <c r="AG55" i="12"/>
  <c r="BG135" i="15"/>
  <c r="AM66" i="15"/>
  <c r="AI91" i="15"/>
  <c r="BU143" i="5"/>
  <c r="AZ94" i="10"/>
  <c r="AX96" i="13"/>
  <c r="BU126" i="14"/>
  <c r="AK104" i="15"/>
  <c r="AB144" i="15"/>
  <c r="AU87" i="12"/>
  <c r="BK67" i="12"/>
  <c r="AK67" i="12"/>
  <c r="AH143" i="14"/>
  <c r="AF115" i="13"/>
  <c r="AE129" i="10"/>
  <c r="AK96" i="13"/>
  <c r="AR121" i="14"/>
  <c r="AU66" i="5"/>
  <c r="AP63" i="13"/>
  <c r="BF87" i="10"/>
  <c r="AY105" i="10"/>
  <c r="AZ144" i="14"/>
  <c r="AL141" i="14"/>
  <c r="BK127" i="14"/>
  <c r="AV82" i="10"/>
  <c r="BR127" i="13"/>
  <c r="AU132" i="14"/>
  <c r="BC132" i="14"/>
  <c r="BR151" i="14"/>
  <c r="BV149" i="5"/>
  <c r="AO136" i="15"/>
  <c r="AV139" i="12"/>
  <c r="AJ83" i="5"/>
  <c r="BL78" i="5"/>
  <c r="AV103" i="5"/>
  <c r="AR101" i="13"/>
  <c r="AS123" i="5"/>
  <c r="BM105" i="12"/>
  <c r="AI69" i="15"/>
  <c r="BS139" i="14"/>
  <c r="AI138" i="15"/>
  <c r="AW134" i="10"/>
  <c r="BC145" i="15"/>
  <c r="AN86" i="15"/>
  <c r="AJ109" i="5"/>
  <c r="AR65" i="12"/>
  <c r="AO101" i="13"/>
  <c r="BI132" i="14"/>
  <c r="AK86" i="10"/>
  <c r="BS108" i="10"/>
  <c r="AT97" i="13"/>
  <c r="BE143" i="13"/>
  <c r="AI138" i="14"/>
  <c r="BI57" i="13"/>
  <c r="AL114" i="13"/>
  <c r="BP117" i="10"/>
  <c r="BP78" i="14"/>
  <c r="BS142" i="12"/>
  <c r="AT89" i="15"/>
  <c r="BU89" i="13"/>
  <c r="AV137" i="14"/>
  <c r="AG89" i="13"/>
  <c r="BM133" i="5"/>
  <c r="BC147" i="15"/>
  <c r="AS127" i="13"/>
  <c r="BA114" i="14"/>
  <c r="BP59" i="5"/>
  <c r="AD130" i="10"/>
  <c r="AW154" i="5"/>
  <c r="BG107" i="14"/>
  <c r="AP152" i="15"/>
  <c r="AN145" i="14"/>
  <c r="BO69" i="13"/>
  <c r="AJ142" i="15"/>
  <c r="AC60" i="12"/>
  <c r="AY137" i="12"/>
  <c r="AI90" i="10"/>
  <c r="AL70" i="10"/>
  <c r="BO132" i="12"/>
  <c r="BC145" i="13"/>
  <c r="AD73" i="12"/>
  <c r="AG127" i="5"/>
  <c r="BS62" i="15"/>
  <c r="AE97" i="13"/>
  <c r="BT99" i="10"/>
  <c r="AF125" i="10"/>
  <c r="AJ114" i="14"/>
  <c r="BL153" i="5"/>
  <c r="AR62" i="13"/>
  <c r="BU83" i="13"/>
  <c r="BJ92" i="5"/>
  <c r="BV118" i="15"/>
  <c r="AK73" i="5"/>
  <c r="BS152" i="15"/>
  <c r="AL142" i="12"/>
  <c r="AQ145" i="15"/>
  <c r="BP94" i="13"/>
  <c r="BO57" i="14"/>
  <c r="AS58" i="10"/>
  <c r="AP144" i="14"/>
  <c r="AC81" i="10"/>
  <c r="BE144" i="10"/>
  <c r="AE144" i="10"/>
  <c r="BL109" i="10"/>
  <c r="AH103" i="12"/>
  <c r="BT151" i="10"/>
  <c r="BR90" i="10"/>
  <c r="BC154" i="13"/>
  <c r="AU136" i="14"/>
  <c r="AN141" i="10"/>
  <c r="AV75" i="10"/>
  <c r="BM139" i="15"/>
  <c r="AH141" i="5"/>
  <c r="AR80" i="14"/>
  <c r="BA122" i="12"/>
  <c r="AQ146" i="10"/>
  <c r="AS79" i="15"/>
  <c r="BS130" i="5"/>
  <c r="BL84" i="15"/>
  <c r="BP117" i="15"/>
  <c r="AZ133" i="5"/>
  <c r="BN143" i="10"/>
  <c r="BO109" i="14"/>
  <c r="BM138" i="14"/>
  <c r="AR96" i="15"/>
  <c r="AF70" i="14"/>
  <c r="BN149" i="14"/>
  <c r="BG76" i="10"/>
  <c r="AC143" i="14"/>
  <c r="BA154" i="5"/>
  <c r="BO146" i="13"/>
  <c r="AH133" i="10"/>
  <c r="AR134" i="13"/>
  <c r="BE127" i="15"/>
  <c r="AT81" i="13"/>
  <c r="BI115" i="5"/>
  <c r="BL140" i="13"/>
  <c r="AC98" i="5"/>
  <c r="BH137" i="13"/>
  <c r="BT108" i="15"/>
  <c r="AK106" i="12"/>
  <c r="AC147" i="14"/>
  <c r="BR130" i="15"/>
  <c r="AC81" i="5"/>
  <c r="AY101" i="5"/>
  <c r="BJ57" i="15"/>
  <c r="BE103" i="12"/>
  <c r="AD77" i="13"/>
  <c r="AL79" i="15"/>
  <c r="BS96" i="15"/>
  <c r="AL146" i="15"/>
  <c r="BV61" i="14"/>
  <c r="AZ101" i="12"/>
  <c r="AW120" i="14"/>
  <c r="AT120" i="12"/>
  <c r="AW103" i="13"/>
  <c r="BL56" i="14"/>
  <c r="AS148" i="12"/>
  <c r="BF142" i="15"/>
  <c r="AW131" i="13"/>
  <c r="AD79" i="14"/>
  <c r="AI89" i="13"/>
  <c r="AI113" i="14"/>
  <c r="AB152" i="12"/>
  <c r="AT132" i="13"/>
  <c r="AM151" i="14"/>
  <c r="BD132" i="14"/>
  <c r="AN88" i="10"/>
  <c r="BM128" i="5"/>
  <c r="AE122" i="13"/>
  <c r="BI78" i="5"/>
  <c r="BG126" i="14"/>
  <c r="BA70" i="14"/>
  <c r="BB104" i="10"/>
  <c r="BE122" i="14"/>
  <c r="BL116" i="12"/>
  <c r="AY141" i="14"/>
  <c r="AK70" i="12"/>
  <c r="AS99" i="15"/>
  <c r="BA75" i="15"/>
  <c r="BM143" i="5"/>
  <c r="BK77" i="13"/>
  <c r="BN110" i="10"/>
  <c r="BN139" i="12"/>
  <c r="AP139" i="12"/>
  <c r="AK104" i="5"/>
  <c r="AQ65" i="13"/>
  <c r="AR80" i="5"/>
  <c r="AB78" i="10"/>
  <c r="BA139" i="10"/>
  <c r="AJ60" i="12"/>
  <c r="AC118" i="14"/>
  <c r="AC152" i="12"/>
  <c r="BH117" i="14"/>
  <c r="AZ129" i="5"/>
  <c r="AR77" i="14"/>
  <c r="BP118" i="12"/>
  <c r="BM65" i="14"/>
  <c r="BF119" i="12"/>
  <c r="AE141" i="13"/>
  <c r="AC90" i="10"/>
  <c r="BJ96" i="15"/>
  <c r="AZ135" i="13"/>
  <c r="AV77" i="15"/>
  <c r="AU118" i="10"/>
  <c r="BL91" i="5"/>
  <c r="BE127" i="14"/>
  <c r="AE144" i="13"/>
  <c r="BL77" i="10"/>
  <c r="AW114" i="15"/>
  <c r="BJ115" i="5"/>
  <c r="AD114" i="10"/>
  <c r="AF122" i="5"/>
  <c r="BG139" i="12"/>
  <c r="BO101" i="13"/>
  <c r="BS151" i="15"/>
  <c r="AB102" i="5"/>
  <c r="BJ58" i="10"/>
  <c r="BF91" i="13"/>
  <c r="AQ80" i="5"/>
  <c r="AV120" i="10"/>
  <c r="BM115" i="12"/>
  <c r="AE70" i="10"/>
  <c r="BG87" i="15"/>
  <c r="BI139" i="12"/>
  <c r="BD60" i="15"/>
  <c r="AU151" i="13"/>
  <c r="BR72" i="10"/>
  <c r="BA112" i="14"/>
  <c r="BV94" i="14"/>
  <c r="AZ130" i="15"/>
  <c r="AU105" i="13"/>
  <c r="AY149" i="15"/>
  <c r="BK113" i="13"/>
  <c r="AW115" i="15"/>
  <c r="BA62" i="15"/>
  <c r="AW101" i="12"/>
  <c r="BI101" i="10"/>
  <c r="AC95" i="14"/>
  <c r="BM131" i="15"/>
  <c r="AQ71" i="13"/>
  <c r="AK76" i="14"/>
  <c r="BG151" i="15"/>
  <c r="AK142" i="13"/>
  <c r="AE146" i="5"/>
  <c r="AD67" i="13"/>
  <c r="BH85" i="14"/>
  <c r="AF150" i="15"/>
  <c r="BV93" i="5"/>
  <c r="AS96" i="12"/>
  <c r="BH151" i="13"/>
  <c r="BR111" i="13"/>
  <c r="BG103" i="15"/>
  <c r="AM74" i="13"/>
  <c r="BF103" i="10"/>
  <c r="AI67" i="10"/>
  <c r="AP135" i="13"/>
  <c r="AP65" i="14"/>
  <c r="AW67" i="15"/>
  <c r="BU68" i="14"/>
  <c r="AP144" i="12"/>
  <c r="AV68" i="12"/>
  <c r="AD131" i="5"/>
  <c r="BE140" i="15"/>
  <c r="AE105" i="12"/>
  <c r="AY106" i="14"/>
  <c r="AZ84" i="5"/>
  <c r="AL78" i="15"/>
  <c r="AR122" i="5"/>
  <c r="BV142" i="13"/>
  <c r="AS87" i="12"/>
  <c r="AW112" i="12"/>
  <c r="BV112" i="14"/>
  <c r="AR64" i="13"/>
  <c r="AC142" i="14"/>
  <c r="AW134" i="14"/>
  <c r="AF140" i="12"/>
  <c r="AD143" i="12"/>
  <c r="AE63" i="13"/>
  <c r="AL151" i="10"/>
  <c r="AQ90" i="13"/>
  <c r="AK128" i="15"/>
  <c r="BM141" i="15"/>
  <c r="BM110" i="14"/>
  <c r="BQ85" i="12"/>
  <c r="AB60" i="15"/>
  <c r="AO117" i="14"/>
  <c r="AQ145" i="13"/>
  <c r="BS140" i="13"/>
  <c r="BM102" i="14"/>
  <c r="AH81" i="14"/>
  <c r="BG108" i="13"/>
  <c r="BT116" i="14"/>
  <c r="AH96" i="14"/>
  <c r="BP114" i="14"/>
  <c r="BC107" i="13"/>
  <c r="AZ116" i="13"/>
  <c r="BB153" i="13"/>
  <c r="BB70" i="12"/>
  <c r="AC151" i="13"/>
  <c r="AC82" i="15"/>
  <c r="BO124" i="15"/>
  <c r="AL102" i="12"/>
  <c r="AV141" i="15"/>
  <c r="BD113" i="10"/>
  <c r="AB85" i="10"/>
  <c r="AP79" i="15"/>
  <c r="AJ119" i="14"/>
  <c r="AB87" i="13"/>
  <c r="BB134" i="13"/>
  <c r="BL71" i="13"/>
  <c r="BS132" i="14"/>
  <c r="AD62" i="15"/>
  <c r="AZ137" i="15"/>
  <c r="BA76" i="12"/>
  <c r="BS59" i="15"/>
  <c r="AD90" i="12"/>
  <c r="BG89" i="5"/>
  <c r="AO151" i="10"/>
  <c r="BP110" i="15"/>
  <c r="BR75" i="10"/>
  <c r="BM64" i="10"/>
  <c r="BH103" i="15"/>
  <c r="AN111" i="13"/>
  <c r="AR98" i="13"/>
  <c r="AT137" i="10"/>
  <c r="AK147" i="15"/>
  <c r="BD113" i="13"/>
  <c r="BK117" i="13"/>
  <c r="BE109" i="12"/>
  <c r="AT106" i="14"/>
  <c r="AC73" i="13"/>
  <c r="AT124" i="10"/>
  <c r="BG57" i="14"/>
  <c r="BG142" i="14"/>
  <c r="AB96" i="15"/>
  <c r="AM101" i="15"/>
  <c r="BC135" i="13"/>
  <c r="BN65" i="14"/>
  <c r="BI111" i="13"/>
  <c r="BB76" i="13"/>
  <c r="AB70" i="5"/>
  <c r="AX59" i="14"/>
  <c r="AY98" i="10"/>
  <c r="AD84" i="15"/>
  <c r="AF130" i="13"/>
  <c r="AV123" i="10"/>
  <c r="AO69" i="14"/>
  <c r="BC96" i="5"/>
  <c r="AH154" i="14"/>
  <c r="AF80" i="13"/>
  <c r="BT94" i="12"/>
  <c r="AP141" i="5"/>
  <c r="BP97" i="12"/>
  <c r="AK137" i="14"/>
  <c r="AZ128" i="14"/>
  <c r="AB132" i="10"/>
  <c r="BD140" i="5"/>
  <c r="AL83" i="5"/>
  <c r="BD148" i="5"/>
  <c r="BL141" i="13"/>
  <c r="AY60" i="14"/>
  <c r="BO144" i="15"/>
  <c r="BA111" i="5"/>
  <c r="AW122" i="15"/>
  <c r="AX128" i="5"/>
  <c r="AD119" i="10"/>
  <c r="BG112" i="5"/>
  <c r="AG61" i="14"/>
  <c r="AR83" i="13"/>
  <c r="BK62" i="14"/>
  <c r="AY63" i="5"/>
  <c r="BN63" i="13"/>
  <c r="AG58" i="12"/>
  <c r="BH133" i="13"/>
  <c r="BC82" i="10"/>
  <c r="AQ72" i="12"/>
  <c r="AD74" i="10"/>
  <c r="BH89" i="10"/>
  <c r="AZ116" i="15"/>
  <c r="BK109" i="10"/>
  <c r="BJ116" i="10"/>
  <c r="AG122" i="12"/>
  <c r="AU133" i="5"/>
  <c r="BS77" i="13"/>
  <c r="AI139" i="12"/>
  <c r="BU123" i="10"/>
  <c r="BL153" i="14"/>
  <c r="AM89" i="10"/>
  <c r="AP111" i="14"/>
  <c r="BM57" i="15"/>
  <c r="AU100" i="15"/>
  <c r="BI58" i="14"/>
  <c r="AF131" i="5"/>
  <c r="AZ114" i="13"/>
  <c r="AF134" i="10"/>
  <c r="BB127" i="13"/>
  <c r="AV58" i="13"/>
  <c r="AV87" i="10"/>
  <c r="AF111" i="14"/>
  <c r="AZ139" i="14"/>
  <c r="BG62" i="10"/>
  <c r="AS140" i="5"/>
  <c r="BQ77" i="5"/>
  <c r="BC70" i="12"/>
  <c r="AF95" i="10"/>
  <c r="BL93" i="13"/>
  <c r="AB125" i="10"/>
  <c r="AK66" i="12"/>
  <c r="BQ92" i="5"/>
  <c r="BL110" i="14"/>
  <c r="AL145" i="10"/>
  <c r="AI118" i="14"/>
  <c r="BD86" i="12"/>
  <c r="BP116" i="10"/>
  <c r="BC113" i="12"/>
  <c r="BL88" i="13"/>
  <c r="AR153" i="5"/>
  <c r="AJ128" i="13"/>
  <c r="AX147" i="13"/>
  <c r="BT97" i="10"/>
  <c r="AZ122" i="12"/>
  <c r="BS99" i="13"/>
  <c r="BD76" i="12"/>
  <c r="BK114" i="14"/>
  <c r="AZ71" i="14"/>
  <c r="AP145" i="14"/>
  <c r="AJ127" i="5"/>
  <c r="AI64" i="13"/>
  <c r="BF108" i="5"/>
  <c r="AG108" i="14"/>
  <c r="AC106" i="14"/>
  <c r="BD133" i="10"/>
  <c r="AZ150" i="15"/>
  <c r="AH64" i="10"/>
  <c r="AK107" i="12"/>
  <c r="AS132" i="5"/>
  <c r="BL116" i="15"/>
  <c r="AK134" i="14"/>
  <c r="BD136" i="10"/>
  <c r="BT109" i="12"/>
  <c r="BE114" i="13"/>
  <c r="AE130" i="15"/>
  <c r="BP66" i="14"/>
  <c r="AH131" i="13"/>
  <c r="BT56" i="10"/>
  <c r="BB92" i="12"/>
  <c r="BV100" i="13"/>
  <c r="AR77" i="15"/>
  <c r="AP93" i="10"/>
  <c r="AD103" i="15"/>
  <c r="BS93" i="12"/>
  <c r="AE98" i="14"/>
  <c r="AF70" i="10"/>
  <c r="AM78" i="10"/>
  <c r="AD123" i="14"/>
  <c r="AK130" i="13"/>
  <c r="AK146" i="10"/>
  <c r="BJ111" i="15"/>
  <c r="AZ143" i="13"/>
  <c r="AY145" i="12"/>
  <c r="BC77" i="15"/>
  <c r="BI67" i="12"/>
  <c r="AG71" i="14"/>
  <c r="AQ60" i="12"/>
  <c r="AY129" i="5"/>
  <c r="BQ69" i="10"/>
  <c r="AI115" i="5"/>
  <c r="BS57" i="14"/>
  <c r="AC108" i="10"/>
  <c r="AB99" i="12"/>
  <c r="AJ130" i="12"/>
  <c r="AR134" i="15"/>
  <c r="AU147" i="13"/>
  <c r="AK82" i="14"/>
  <c r="BD57" i="15"/>
  <c r="BN139" i="15"/>
  <c r="AO136" i="10"/>
  <c r="BH121" i="14"/>
  <c r="AK120" i="15"/>
  <c r="AX127" i="14"/>
  <c r="BG103" i="5"/>
  <c r="AV80" i="5"/>
  <c r="AR62" i="10"/>
  <c r="BK149" i="13"/>
  <c r="AV149" i="14"/>
  <c r="AJ144" i="10"/>
  <c r="AG64" i="5"/>
  <c r="BC122" i="10"/>
  <c r="AD106" i="5"/>
  <c r="BB130" i="10"/>
  <c r="AL58" i="15"/>
  <c r="AI109" i="15"/>
  <c r="AL154" i="13"/>
  <c r="AY87" i="14"/>
  <c r="BK147" i="15"/>
  <c r="AI108" i="5"/>
  <c r="AN138" i="12"/>
  <c r="AM78" i="14"/>
  <c r="AG133" i="15"/>
  <c r="BQ77" i="10"/>
  <c r="BH118" i="12"/>
  <c r="AR69" i="12"/>
  <c r="BD79" i="10"/>
  <c r="BV134" i="14"/>
  <c r="BP85" i="13"/>
  <c r="BH116" i="15"/>
  <c r="AO119" i="12"/>
  <c r="AU130" i="14"/>
  <c r="BL73" i="15"/>
  <c r="BE95" i="12"/>
  <c r="BQ150" i="12"/>
  <c r="BB144" i="14"/>
  <c r="AH103" i="5"/>
  <c r="BK56" i="5"/>
  <c r="BI126" i="13"/>
  <c r="BC57" i="12"/>
  <c r="BQ92" i="13"/>
  <c r="AK136" i="13"/>
  <c r="BP141" i="13"/>
  <c r="BK88" i="12"/>
  <c r="AB99" i="10"/>
  <c r="AX106" i="14"/>
  <c r="BT144" i="15"/>
  <c r="BV117" i="15"/>
  <c r="AM102" i="15"/>
  <c r="AE150" i="12"/>
  <c r="BN152" i="14"/>
  <c r="BR151" i="12"/>
  <c r="BG138" i="5"/>
  <c r="AU101" i="5"/>
  <c r="BO142" i="10"/>
  <c r="AM152" i="5"/>
  <c r="AU79" i="12"/>
  <c r="AP108" i="14"/>
  <c r="BT136" i="13"/>
  <c r="BU89" i="15"/>
  <c r="BL60" i="14"/>
  <c r="AY111" i="12"/>
  <c r="BK144" i="5"/>
  <c r="BB63" i="15"/>
  <c r="BE92" i="12"/>
  <c r="BP111" i="10"/>
  <c r="AB86" i="15"/>
  <c r="AU73" i="14"/>
  <c r="AM102" i="13"/>
  <c r="AZ112" i="13"/>
  <c r="AD149" i="12"/>
  <c r="BE65" i="13"/>
  <c r="BT126" i="13"/>
  <c r="AM116" i="13"/>
  <c r="BJ91" i="12"/>
  <c r="AO84" i="15"/>
  <c r="BO127" i="10"/>
  <c r="AT141" i="15"/>
  <c r="BS75" i="14"/>
  <c r="AP124" i="10"/>
  <c r="BB105" i="12"/>
  <c r="AY67" i="10"/>
  <c r="BS76" i="13"/>
  <c r="BP107" i="13"/>
  <c r="BK118" i="10"/>
  <c r="AN115" i="10"/>
  <c r="AK150" i="10"/>
  <c r="BJ70" i="15"/>
  <c r="AF132" i="14"/>
  <c r="AJ81" i="10"/>
  <c r="AJ102" i="12"/>
  <c r="BI60" i="14"/>
  <c r="BI122" i="14"/>
  <c r="AS142" i="5"/>
  <c r="AN81" i="10"/>
  <c r="BE131" i="15"/>
  <c r="BK124" i="15"/>
  <c r="AZ137" i="5"/>
  <c r="BM104" i="5"/>
  <c r="BO60" i="14"/>
  <c r="AY96" i="5"/>
  <c r="BL125" i="13"/>
  <c r="AH129" i="13"/>
  <c r="BM98" i="14"/>
  <c r="AE93" i="14"/>
  <c r="BU142" i="14"/>
  <c r="AB55" i="13"/>
  <c r="BP86" i="15"/>
  <c r="BM60" i="14"/>
  <c r="AV145" i="15"/>
  <c r="AB74" i="10"/>
  <c r="BE124" i="14"/>
  <c r="AR61" i="13"/>
  <c r="AO76" i="15"/>
  <c r="AW144" i="10"/>
  <c r="BN151" i="15"/>
  <c r="AW130" i="14"/>
  <c r="BU103" i="14"/>
  <c r="BO94" i="5"/>
  <c r="BR151" i="5"/>
  <c r="AJ70" i="5"/>
  <c r="BJ60" i="10"/>
  <c r="AV147" i="14"/>
  <c r="BR83" i="14"/>
  <c r="AF62" i="5"/>
  <c r="BP75" i="5"/>
  <c r="BD152" i="5"/>
  <c r="BA78" i="10"/>
  <c r="AZ63" i="10"/>
  <c r="BN137" i="10"/>
  <c r="AX98" i="13"/>
  <c r="AM80" i="10"/>
  <c r="BL138" i="10"/>
  <c r="BE106" i="14"/>
  <c r="AE111" i="14"/>
  <c r="BT111" i="15"/>
  <c r="AZ91" i="14"/>
  <c r="AQ106" i="14"/>
  <c r="AU89" i="14"/>
  <c r="BA126" i="14"/>
  <c r="AW120" i="10"/>
  <c r="AX93" i="13"/>
  <c r="AZ136" i="5"/>
  <c r="AK153" i="13"/>
  <c r="BQ152" i="5"/>
  <c r="BQ147" i="13"/>
  <c r="BT110" i="14"/>
  <c r="BB148" i="12"/>
  <c r="BH139" i="5"/>
  <c r="BS121" i="15"/>
  <c r="BH84" i="15"/>
  <c r="AL115" i="13"/>
  <c r="AO70" i="14"/>
  <c r="AT96" i="12"/>
  <c r="BD75" i="5"/>
  <c r="BV89" i="12"/>
  <c r="BV123" i="14"/>
  <c r="AE111" i="5"/>
  <c r="BM132" i="10"/>
  <c r="BC125" i="10"/>
  <c r="BG100" i="15"/>
  <c r="AE143" i="10"/>
  <c r="BM115" i="13"/>
  <c r="BE62" i="14"/>
  <c r="AL87" i="5"/>
  <c r="BK59" i="5"/>
  <c r="AY79" i="13"/>
  <c r="BF84" i="15"/>
  <c r="AR88" i="13"/>
  <c r="BE113" i="14"/>
  <c r="BE81" i="5"/>
  <c r="BF63" i="13"/>
  <c r="AI58" i="5"/>
  <c r="AK152" i="13"/>
  <c r="AN116" i="5"/>
  <c r="BT149" i="13"/>
  <c r="AM135" i="12"/>
  <c r="AI57" i="12"/>
  <c r="AJ57" i="5"/>
  <c r="BO81" i="12"/>
  <c r="AZ102" i="13"/>
  <c r="BA152" i="13"/>
  <c r="BA133" i="10"/>
  <c r="AS82" i="14"/>
  <c r="AX144" i="10"/>
  <c r="AI124" i="15"/>
  <c r="BP85" i="12"/>
  <c r="BJ154" i="14"/>
  <c r="AV122" i="10"/>
  <c r="AB150" i="15"/>
  <c r="BG95" i="14"/>
  <c r="BM134" i="5"/>
  <c r="BS82" i="10"/>
  <c r="AQ132" i="15"/>
  <c r="AB56" i="13"/>
  <c r="AL129" i="5"/>
  <c r="BJ153" i="13"/>
  <c r="BL142" i="14"/>
  <c r="BR153" i="14"/>
  <c r="AM147" i="10"/>
  <c r="BE80" i="14"/>
  <c r="AP145" i="13"/>
  <c r="BC95" i="12"/>
  <c r="AF124" i="12"/>
  <c r="AO95" i="14"/>
  <c r="BD92" i="5"/>
  <c r="BI152" i="15"/>
  <c r="BP110" i="12"/>
  <c r="AW105" i="14"/>
  <c r="BC75" i="12"/>
  <c r="AJ144" i="12"/>
  <c r="AV107" i="10"/>
  <c r="AI78" i="15"/>
  <c r="AG103" i="12"/>
  <c r="AZ94" i="5"/>
  <c r="AD111" i="5"/>
  <c r="AW79" i="12"/>
  <c r="BF117" i="5"/>
  <c r="AY86" i="13"/>
  <c r="BU100" i="13"/>
  <c r="AM97" i="12"/>
  <c r="AB94" i="12"/>
  <c r="AZ104" i="12"/>
  <c r="AW107" i="13"/>
  <c r="AP81" i="15"/>
  <c r="BO64" i="15"/>
  <c r="AW78" i="15"/>
  <c r="BA135" i="5"/>
  <c r="AF58" i="15"/>
  <c r="BC86" i="15"/>
  <c r="AK60" i="14"/>
  <c r="BB109" i="13"/>
  <c r="AR111" i="10"/>
  <c r="AU120" i="13"/>
  <c r="AH151" i="10"/>
  <c r="AW88" i="5"/>
  <c r="AT62" i="10"/>
  <c r="BC122" i="14"/>
  <c r="AN75" i="13"/>
  <c r="AJ95" i="12"/>
  <c r="AI116" i="5"/>
  <c r="AO89" i="14"/>
  <c r="BM80" i="12"/>
  <c r="AW118" i="5"/>
  <c r="BV86" i="13"/>
  <c r="BL100" i="5"/>
  <c r="BN110" i="14"/>
  <c r="BI144" i="15"/>
  <c r="BF82" i="15"/>
  <c r="AI122" i="13"/>
  <c r="AL147" i="14"/>
  <c r="AW60" i="12"/>
  <c r="AN109" i="12"/>
  <c r="AJ106" i="5"/>
  <c r="BV133" i="15"/>
  <c r="AO141" i="5"/>
  <c r="AZ109" i="10"/>
  <c r="BB67" i="15"/>
  <c r="AV74" i="14"/>
  <c r="BO117" i="15"/>
  <c r="AV97" i="12"/>
  <c r="BT58" i="12"/>
  <c r="BC131" i="13"/>
  <c r="BT107" i="15"/>
  <c r="AE134" i="5"/>
  <c r="AB88" i="5"/>
  <c r="AE149" i="13"/>
  <c r="AM126" i="15"/>
  <c r="AP138" i="12"/>
  <c r="BU126" i="12"/>
  <c r="AW101" i="13"/>
  <c r="BO151" i="12"/>
  <c r="AZ70" i="14"/>
  <c r="AC142" i="10"/>
  <c r="AU122" i="12"/>
  <c r="BH148" i="10"/>
  <c r="BR65" i="12"/>
  <c r="BD121" i="10"/>
  <c r="BO81" i="15"/>
  <c r="AZ110" i="15"/>
  <c r="AN124" i="15"/>
  <c r="BV87" i="13"/>
  <c r="BQ64" i="13"/>
  <c r="BK113" i="14"/>
  <c r="BT122" i="10"/>
  <c r="AJ122" i="13"/>
  <c r="BB142" i="15"/>
  <c r="BI109" i="15"/>
  <c r="AF61" i="15"/>
  <c r="AB125" i="12"/>
  <c r="AE113" i="13"/>
  <c r="AZ140" i="15"/>
  <c r="BJ141" i="10"/>
  <c r="BE88" i="13"/>
  <c r="AY153" i="10"/>
  <c r="AY136" i="14"/>
  <c r="AV115" i="13"/>
  <c r="BN135" i="13"/>
  <c r="AH140" i="5"/>
  <c r="AD81" i="10"/>
  <c r="BQ88" i="14"/>
  <c r="AP150" i="13"/>
  <c r="AT126" i="12"/>
  <c r="BF116" i="13"/>
  <c r="BE68" i="13"/>
  <c r="AX72" i="15"/>
  <c r="BP91" i="14"/>
  <c r="BD71" i="13"/>
  <c r="BV97" i="13"/>
  <c r="AL148" i="10"/>
  <c r="BF126" i="10"/>
  <c r="AH142" i="12"/>
  <c r="BP118" i="13"/>
  <c r="BK98" i="15"/>
  <c r="AK141" i="14"/>
  <c r="BE133" i="15"/>
  <c r="AR127" i="15"/>
  <c r="BK138" i="14"/>
  <c r="BI59" i="5"/>
  <c r="AK117" i="15"/>
  <c r="BF96" i="15"/>
  <c r="BP72" i="5"/>
  <c r="BD153" i="5"/>
  <c r="BB78" i="13"/>
  <c r="AG112" i="13"/>
  <c r="BN83" i="14"/>
  <c r="BN89" i="13"/>
  <c r="AP102" i="13"/>
  <c r="AX107" i="15"/>
  <c r="BF107" i="13"/>
  <c r="BC118" i="14"/>
  <c r="BO117" i="13"/>
  <c r="BA143" i="15"/>
  <c r="BN72" i="15"/>
  <c r="BC94" i="14"/>
  <c r="AC78" i="5"/>
  <c r="BL132" i="14"/>
  <c r="AD96" i="10"/>
  <c r="BM101" i="10"/>
  <c r="BJ70" i="14"/>
  <c r="AC64" i="12"/>
  <c r="BA80" i="14"/>
  <c r="BE147" i="12"/>
  <c r="AU90" i="13"/>
  <c r="AS79" i="12"/>
  <c r="BG144" i="10"/>
  <c r="AW154" i="15"/>
  <c r="AX110" i="5"/>
  <c r="AD98" i="10"/>
  <c r="AG74" i="15"/>
  <c r="BM104" i="12"/>
  <c r="BM66" i="13"/>
  <c r="BC76" i="10"/>
  <c r="BA67" i="14"/>
  <c r="BF146" i="13"/>
  <c r="AY107" i="13"/>
  <c r="AD101" i="5"/>
  <c r="BR112" i="10"/>
  <c r="BN92" i="14"/>
  <c r="AV124" i="10"/>
  <c r="BK75" i="5"/>
  <c r="BP154" i="15"/>
  <c r="AU141" i="10"/>
  <c r="AE70" i="12"/>
  <c r="BL117" i="12"/>
  <c r="AG105" i="5"/>
  <c r="AV85" i="10"/>
  <c r="BU75" i="10"/>
  <c r="AV136" i="15"/>
  <c r="BM73" i="13"/>
  <c r="AC131" i="5"/>
  <c r="AH87" i="14"/>
  <c r="AF98" i="12"/>
  <c r="BJ101" i="15"/>
  <c r="BP140" i="5"/>
  <c r="AX145" i="13"/>
  <c r="BH150" i="5"/>
  <c r="BV135" i="10"/>
  <c r="AP111" i="15"/>
  <c r="BH81" i="10"/>
  <c r="AL137" i="10"/>
  <c r="AZ90" i="12"/>
  <c r="BI146" i="13"/>
  <c r="AU134" i="12"/>
  <c r="AC104" i="5"/>
  <c r="AG138" i="15"/>
  <c r="AR129" i="14"/>
  <c r="AW82" i="14"/>
  <c r="BF127" i="13"/>
  <c r="BG135" i="10"/>
  <c r="AB107" i="10"/>
  <c r="AX136" i="14"/>
  <c r="BU133" i="14"/>
  <c r="BV72" i="14"/>
  <c r="BA59" i="5"/>
  <c r="AQ112" i="5"/>
  <c r="BL120" i="12"/>
  <c r="AJ134" i="13"/>
  <c r="BO67" i="13"/>
  <c r="BE110" i="13"/>
  <c r="BD129" i="15"/>
  <c r="AK106" i="14"/>
  <c r="BI106" i="15"/>
  <c r="AW127" i="13"/>
  <c r="AL86" i="10"/>
  <c r="BR85" i="15"/>
  <c r="BO130" i="14"/>
  <c r="BV91" i="13"/>
  <c r="BC83" i="10"/>
  <c r="AB75" i="15"/>
  <c r="AP96" i="10"/>
  <c r="AF80" i="14"/>
  <c r="AI64" i="12"/>
  <c r="AW98" i="5"/>
  <c r="AN65" i="14"/>
  <c r="AU99" i="12"/>
  <c r="AY107" i="12"/>
  <c r="AZ146" i="5"/>
  <c r="BK106" i="10"/>
  <c r="AQ101" i="15"/>
  <c r="AE137" i="14"/>
  <c r="AE60" i="14"/>
  <c r="BF82" i="5"/>
  <c r="BV140" i="12"/>
  <c r="AW122" i="5"/>
  <c r="AD67" i="10"/>
  <c r="BB105" i="15"/>
  <c r="BD80" i="5"/>
  <c r="AN135" i="10"/>
  <c r="AE64" i="14"/>
  <c r="BK97" i="14"/>
  <c r="AK126" i="15"/>
  <c r="AV85" i="14"/>
  <c r="AK85" i="15"/>
  <c r="BJ60" i="5"/>
  <c r="AZ118" i="13"/>
  <c r="BV72" i="15"/>
  <c r="AJ117" i="5"/>
  <c r="AJ151" i="14"/>
  <c r="AK69" i="5"/>
  <c r="AS141" i="13"/>
  <c r="BS153" i="15"/>
  <c r="BD104" i="12"/>
  <c r="BM121" i="12"/>
  <c r="AF138" i="10"/>
  <c r="BR91" i="5"/>
  <c r="BS64" i="15"/>
  <c r="BJ128" i="12"/>
  <c r="AK77" i="5"/>
  <c r="AI112" i="14"/>
  <c r="BU108" i="13"/>
  <c r="BI148" i="13"/>
  <c r="BS76" i="5"/>
  <c r="AH97" i="5"/>
  <c r="BF73" i="5"/>
  <c r="BP152" i="10"/>
  <c r="BQ103" i="5"/>
  <c r="BQ71" i="14"/>
  <c r="AU108" i="14"/>
  <c r="AO94" i="15"/>
  <c r="AD86" i="5"/>
  <c r="AK88" i="10"/>
  <c r="BC104" i="15"/>
  <c r="BB101" i="12"/>
  <c r="AT121" i="15"/>
  <c r="BL84" i="14"/>
  <c r="BV66" i="15"/>
  <c r="BB59" i="12"/>
  <c r="AE150" i="13"/>
  <c r="BM150" i="14"/>
  <c r="BU130" i="13"/>
  <c r="AK100" i="14"/>
  <c r="BU68" i="12"/>
  <c r="AP80" i="10"/>
  <c r="AW125" i="10"/>
  <c r="AH120" i="13"/>
  <c r="BN109" i="15"/>
  <c r="BG81" i="14"/>
  <c r="BH147" i="5"/>
  <c r="AO121" i="15"/>
  <c r="AL63" i="5"/>
  <c r="BN58" i="5"/>
  <c r="AX88" i="13"/>
  <c r="BG96" i="15"/>
  <c r="AW127" i="12"/>
  <c r="AD101" i="14"/>
  <c r="BD60" i="10"/>
  <c r="BG87" i="12"/>
  <c r="BB90" i="5"/>
  <c r="AG63" i="15"/>
  <c r="BI137" i="5"/>
  <c r="AK62" i="13"/>
  <c r="AS152" i="12"/>
  <c r="BM135" i="15"/>
  <c r="BK90" i="13"/>
  <c r="AV101" i="15"/>
  <c r="AM70" i="13"/>
  <c r="BK118" i="5"/>
  <c r="BS152" i="5"/>
  <c r="AY119" i="15"/>
  <c r="BI126" i="14"/>
  <c r="BV82" i="13"/>
  <c r="BP77" i="10"/>
  <c r="BK74" i="10"/>
  <c r="BT119" i="12"/>
  <c r="BV70" i="5"/>
  <c r="AB150" i="12"/>
  <c r="BA123" i="5"/>
  <c r="BH107" i="15"/>
  <c r="AT66" i="10"/>
  <c r="AB109" i="10"/>
  <c r="BA133" i="14"/>
  <c r="BO79" i="13"/>
  <c r="AN57" i="12"/>
  <c r="AG81" i="13"/>
  <c r="BV131" i="10"/>
  <c r="BK71" i="13"/>
  <c r="AP140" i="15"/>
  <c r="BP151" i="10"/>
  <c r="AH148" i="12"/>
  <c r="BO109" i="13"/>
  <c r="AR89" i="13"/>
  <c r="BN135" i="15"/>
  <c r="AQ82" i="5"/>
  <c r="BT56" i="12"/>
  <c r="AB128" i="5"/>
  <c r="AN116" i="15"/>
  <c r="BT149" i="10"/>
  <c r="AH88" i="13"/>
  <c r="BH71" i="15"/>
  <c r="AD74" i="5"/>
  <c r="BC58" i="14"/>
  <c r="AM78" i="12"/>
  <c r="AW109" i="5"/>
  <c r="BG102" i="10"/>
  <c r="BM131" i="10"/>
  <c r="AZ92" i="10"/>
  <c r="BD125" i="15"/>
  <c r="AO122" i="12"/>
  <c r="BS145" i="5"/>
  <c r="BG150" i="14"/>
  <c r="BN76" i="14"/>
  <c r="BG97" i="5"/>
  <c r="AL84" i="13"/>
  <c r="BH129" i="5"/>
  <c r="BM150" i="10"/>
  <c r="BI97" i="13"/>
  <c r="BA121" i="10"/>
  <c r="AF61" i="14"/>
  <c r="BF138" i="12"/>
  <c r="BV133" i="14"/>
  <c r="BG98" i="15"/>
  <c r="AE100" i="15"/>
  <c r="BM59" i="10"/>
  <c r="BS98" i="5"/>
  <c r="AD147" i="14"/>
  <c r="BU131" i="10"/>
  <c r="BN105" i="13"/>
  <c r="AM110" i="10"/>
  <c r="BN111" i="14"/>
  <c r="BI130" i="13"/>
  <c r="AM128" i="12"/>
  <c r="AN130" i="15"/>
  <c r="BO64" i="14"/>
  <c r="AK84" i="10"/>
  <c r="BR80" i="14"/>
  <c r="AL129" i="12"/>
  <c r="AN122" i="13"/>
  <c r="AU88" i="14"/>
  <c r="AY133" i="12"/>
  <c r="AJ84" i="10"/>
  <c r="AM96" i="5"/>
  <c r="BT60" i="12"/>
  <c r="AW126" i="10"/>
  <c r="BU76" i="15"/>
  <c r="BE60" i="5"/>
  <c r="AO78" i="13"/>
  <c r="BU112" i="15"/>
  <c r="AI69" i="5"/>
  <c r="AG126" i="10"/>
  <c r="AY78" i="12"/>
  <c r="BT135" i="15"/>
  <c r="AK101" i="12"/>
  <c r="BU136" i="5"/>
  <c r="BU133" i="12"/>
  <c r="BE70" i="14"/>
  <c r="AD69" i="15"/>
  <c r="BO93" i="14"/>
  <c r="AU149" i="13"/>
  <c r="AO86" i="12"/>
  <c r="AY88" i="12"/>
  <c r="BD68" i="10"/>
  <c r="BG100" i="13"/>
  <c r="AP107" i="14"/>
  <c r="BN79" i="10"/>
  <c r="AG94" i="10"/>
  <c r="AG88" i="13"/>
  <c r="AI64" i="14"/>
  <c r="BG69" i="13"/>
  <c r="AE142" i="15"/>
  <c r="AO153" i="14"/>
  <c r="BB55" i="12"/>
  <c r="AQ150" i="10"/>
  <c r="BV119" i="15"/>
  <c r="AZ62" i="13"/>
  <c r="BU98" i="10"/>
  <c r="AZ84" i="14"/>
  <c r="BP130" i="13"/>
  <c r="BO140" i="12"/>
  <c r="AW132" i="13"/>
  <c r="BV101" i="12"/>
  <c r="AF153" i="15"/>
  <c r="AY102" i="14"/>
  <c r="BM119" i="12"/>
  <c r="BD103" i="12"/>
  <c r="BA60" i="13"/>
  <c r="AB122" i="12"/>
  <c r="AH151" i="12"/>
  <c r="BE87" i="12"/>
  <c r="BS105" i="10"/>
  <c r="BN96" i="13"/>
  <c r="AB97" i="14"/>
  <c r="BR81" i="14"/>
  <c r="AS58" i="5"/>
  <c r="AC91" i="13"/>
  <c r="AI95" i="12"/>
  <c r="AZ150" i="5"/>
  <c r="BS128" i="14"/>
  <c r="BD81" i="12"/>
  <c r="AC148" i="12"/>
  <c r="AU140" i="15"/>
  <c r="AP89" i="12"/>
  <c r="AH70" i="14"/>
  <c r="AN119" i="10"/>
  <c r="BF104" i="13"/>
  <c r="BR138" i="14"/>
  <c r="BU90" i="12"/>
  <c r="AI123" i="14"/>
  <c r="BH99" i="10"/>
  <c r="BB144" i="15"/>
  <c r="BU77" i="13"/>
  <c r="AH75" i="15"/>
  <c r="AQ96" i="10"/>
  <c r="AD63" i="5"/>
  <c r="BL118" i="14"/>
  <c r="BS144" i="13"/>
  <c r="AN139" i="14"/>
  <c r="AU125" i="5"/>
  <c r="AZ62" i="12"/>
  <c r="BB153" i="5"/>
  <c r="AM88" i="10"/>
  <c r="BH140" i="12"/>
  <c r="AW81" i="5"/>
  <c r="BS108" i="5"/>
  <c r="BC61" i="13"/>
  <c r="AH92" i="15"/>
  <c r="AD83" i="13"/>
  <c r="AO104" i="12"/>
  <c r="BV66" i="14"/>
  <c r="AY148" i="13"/>
  <c r="AE126" i="14"/>
  <c r="BS113" i="14"/>
  <c r="AN114" i="15"/>
  <c r="AG128" i="12"/>
  <c r="AU128" i="14"/>
  <c r="BD86" i="14"/>
  <c r="BH57" i="13"/>
  <c r="AM133" i="13"/>
  <c r="BQ86" i="12"/>
  <c r="AD112" i="15"/>
  <c r="AP99" i="13"/>
  <c r="AS135" i="13"/>
  <c r="BC70" i="14"/>
  <c r="BU151" i="12"/>
  <c r="AO75" i="5"/>
  <c r="BM55" i="10"/>
  <c r="AD85" i="15"/>
  <c r="AL111" i="12"/>
  <c r="AF110" i="13"/>
  <c r="BI140" i="15"/>
  <c r="AP82" i="12"/>
  <c r="AG58" i="5"/>
  <c r="AF86" i="5"/>
  <c r="AJ86" i="12"/>
  <c r="AO147" i="10"/>
  <c r="AS104" i="10"/>
  <c r="AT143" i="12"/>
  <c r="BR152" i="10"/>
  <c r="BI120" i="5"/>
  <c r="AU148" i="12"/>
  <c r="AE82" i="13"/>
  <c r="AO66" i="13"/>
  <c r="BL71" i="10"/>
  <c r="BF122" i="13"/>
  <c r="BS132" i="13"/>
  <c r="AE110" i="12"/>
  <c r="AR149" i="5"/>
  <c r="BP139" i="15"/>
  <c r="AZ75" i="15"/>
  <c r="BN133" i="14"/>
  <c r="BO106" i="14"/>
  <c r="BM129" i="13"/>
  <c r="BP84" i="10"/>
  <c r="BC146" i="10"/>
  <c r="AS74" i="13"/>
  <c r="BA66" i="14"/>
  <c r="AH137" i="12"/>
  <c r="AO92" i="10"/>
  <c r="AL101" i="10"/>
  <c r="BN58" i="13"/>
  <c r="BS132" i="10"/>
  <c r="AN143" i="14"/>
  <c r="AL77" i="10"/>
  <c r="AM122" i="13"/>
  <c r="BU140" i="13"/>
  <c r="AD69" i="10"/>
  <c r="AN123" i="5"/>
  <c r="BK135" i="15"/>
  <c r="AX60" i="13"/>
  <c r="AE66" i="14"/>
  <c r="AT135" i="15"/>
  <c r="BG119" i="5"/>
  <c r="AQ151" i="5"/>
  <c r="AI109" i="12"/>
  <c r="AO108" i="13"/>
  <c r="BE73" i="10"/>
  <c r="AM127" i="14"/>
  <c r="AD57" i="15"/>
  <c r="AJ67" i="10"/>
  <c r="BS91" i="15"/>
  <c r="AW120" i="12"/>
  <c r="BG79" i="5"/>
  <c r="AG132" i="10"/>
  <c r="AH143" i="15"/>
  <c r="AT113" i="10"/>
  <c r="BS121" i="13"/>
  <c r="BD86" i="13"/>
  <c r="AL114" i="14"/>
  <c r="AI81" i="5"/>
  <c r="BA154" i="10"/>
  <c r="BV64" i="5"/>
  <c r="AX91" i="12"/>
  <c r="BL120" i="10"/>
  <c r="BS73" i="10"/>
  <c r="AU152" i="14"/>
  <c r="AU87" i="15"/>
  <c r="BL127" i="15"/>
  <c r="AG110" i="13"/>
  <c r="AH151" i="14"/>
  <c r="AP66" i="10"/>
  <c r="AY111" i="15"/>
  <c r="AB80" i="14"/>
  <c r="AR150" i="12"/>
  <c r="BG127" i="5"/>
  <c r="AH89" i="15"/>
  <c r="BI120" i="12"/>
  <c r="AY139" i="12"/>
  <c r="BV114" i="5"/>
  <c r="BO120" i="10"/>
  <c r="BB98" i="15"/>
  <c r="BC137" i="12"/>
  <c r="AG56" i="12"/>
  <c r="BD93" i="13"/>
  <c r="BM106" i="5"/>
  <c r="BN56" i="10"/>
  <c r="AJ121" i="13"/>
  <c r="BA152" i="14"/>
  <c r="BJ146" i="10"/>
  <c r="AN148" i="10"/>
  <c r="AL146" i="12"/>
  <c r="BR99" i="10"/>
  <c r="AN114" i="14"/>
  <c r="AG130" i="5"/>
  <c r="BA85" i="15"/>
  <c r="AD86" i="10"/>
  <c r="BI95" i="10"/>
  <c r="BB147" i="13"/>
  <c r="BC98" i="15"/>
  <c r="AD64" i="12"/>
  <c r="AC123" i="5"/>
  <c r="AR97" i="10"/>
  <c r="AF90" i="10"/>
  <c r="BD105" i="12"/>
  <c r="AX90" i="10"/>
  <c r="AJ118" i="15"/>
  <c r="AO83" i="15"/>
  <c r="AU82" i="5"/>
  <c r="AF73" i="10"/>
  <c r="AO142" i="5"/>
  <c r="AC78" i="12"/>
  <c r="AW154" i="12"/>
  <c r="BC151" i="13"/>
  <c r="BE126" i="12"/>
  <c r="BD96" i="15"/>
  <c r="AY137" i="10"/>
  <c r="AP143" i="15"/>
  <c r="BM60" i="13"/>
  <c r="AK74" i="12"/>
  <c r="BL137" i="15"/>
  <c r="AP113" i="15"/>
  <c r="BJ73" i="10"/>
  <c r="BR144" i="14"/>
  <c r="BA73" i="14"/>
  <c r="AV140" i="14"/>
  <c r="BF88" i="15"/>
  <c r="BA76" i="14"/>
  <c r="BN72" i="12"/>
  <c r="AZ141" i="10"/>
  <c r="BK98" i="12"/>
  <c r="BI144" i="14"/>
  <c r="BS141" i="10"/>
  <c r="BP63" i="15"/>
  <c r="AM150" i="10"/>
  <c r="AV147" i="5"/>
  <c r="BK126" i="15"/>
  <c r="AQ71" i="10"/>
  <c r="AZ81" i="5"/>
  <c r="BA113" i="13"/>
  <c r="AB104" i="14"/>
  <c r="AB87" i="15"/>
  <c r="AP145" i="10"/>
  <c r="BH113" i="13"/>
  <c r="BQ79" i="13"/>
  <c r="AG84" i="13"/>
  <c r="BO115" i="10"/>
  <c r="BJ97" i="15"/>
  <c r="BA144" i="10"/>
  <c r="AC125" i="15"/>
  <c r="BP144" i="14"/>
  <c r="BR122" i="14"/>
  <c r="AO125" i="13"/>
  <c r="BP79" i="12"/>
  <c r="AK81" i="13"/>
  <c r="AL103" i="13"/>
  <c r="AN146" i="15"/>
  <c r="AP82" i="13"/>
  <c r="AZ122" i="13"/>
  <c r="BA66" i="10"/>
  <c r="BE117" i="13"/>
  <c r="BS134" i="5"/>
  <c r="BA82" i="15"/>
  <c r="BB150" i="12"/>
  <c r="AO140" i="10"/>
  <c r="BE87" i="13"/>
  <c r="AG151" i="10"/>
  <c r="BA111" i="15"/>
  <c r="AE122" i="5"/>
  <c r="AO146" i="15"/>
  <c r="AU79" i="5"/>
  <c r="AK55" i="14"/>
  <c r="AM68" i="14"/>
  <c r="AZ61" i="12"/>
  <c r="AE79" i="10"/>
  <c r="BU76" i="14"/>
  <c r="BA100" i="10"/>
  <c r="AN128" i="12"/>
  <c r="AK131" i="5"/>
  <c r="BT86" i="13"/>
  <c r="AW136" i="12"/>
  <c r="BM104" i="14"/>
  <c r="AN146" i="10"/>
  <c r="AR116" i="14"/>
  <c r="BP119" i="15"/>
  <c r="AR70" i="15"/>
  <c r="BD94" i="10"/>
  <c r="BV118" i="12"/>
  <c r="AN90" i="12"/>
  <c r="BS55" i="10"/>
  <c r="AP149" i="15"/>
  <c r="AZ80" i="14"/>
  <c r="BC125" i="14"/>
  <c r="BK129" i="13"/>
  <c r="BT67" i="13"/>
  <c r="AV93" i="10"/>
  <c r="AH116" i="10"/>
  <c r="BM66" i="12"/>
  <c r="AU154" i="10"/>
  <c r="AQ106" i="13"/>
  <c r="AK59" i="15"/>
  <c r="AY61" i="10"/>
  <c r="BB150" i="15"/>
  <c r="BA153" i="5"/>
  <c r="AD94" i="13"/>
  <c r="AY125" i="14"/>
  <c r="AT153" i="13"/>
  <c r="BV109" i="5"/>
  <c r="AI114" i="13"/>
  <c r="BQ57" i="14"/>
  <c r="BB111" i="5"/>
  <c r="BR115" i="15"/>
  <c r="BA82" i="13"/>
  <c r="BV130" i="10"/>
  <c r="BI93" i="10"/>
  <c r="AE101" i="14"/>
  <c r="BR62" i="12"/>
  <c r="BB95" i="10"/>
  <c r="AQ85" i="5"/>
  <c r="AF81" i="12"/>
  <c r="AF60" i="14"/>
  <c r="AL57" i="12"/>
  <c r="BI72" i="14"/>
  <c r="AV94" i="14"/>
  <c r="AH77" i="5"/>
  <c r="BJ81" i="10"/>
  <c r="BB64" i="13"/>
  <c r="AF101" i="5"/>
  <c r="BN136" i="5"/>
  <c r="AV92" i="14"/>
  <c r="BU120" i="13"/>
  <c r="AO76" i="5"/>
  <c r="AQ91" i="10"/>
  <c r="BB80" i="12"/>
  <c r="AG59" i="10"/>
  <c r="BA149" i="10"/>
  <c r="AL74" i="5"/>
  <c r="BS121" i="14"/>
  <c r="AH57" i="5"/>
  <c r="AN125" i="15"/>
  <c r="AH136" i="14"/>
  <c r="BU102" i="5"/>
  <c r="AI131" i="14"/>
  <c r="BP72" i="12"/>
  <c r="BM108" i="14"/>
  <c r="AW64" i="12"/>
  <c r="AH70" i="13"/>
  <c r="AO119" i="5"/>
  <c r="AM100" i="14"/>
  <c r="AT146" i="14"/>
  <c r="AT70" i="5"/>
  <c r="AJ85" i="10"/>
  <c r="BB151" i="13"/>
  <c r="BT69" i="15"/>
  <c r="AS82" i="15"/>
  <c r="BM65" i="13"/>
  <c r="BH66" i="12"/>
  <c r="AX62" i="12"/>
  <c r="BC71" i="15"/>
  <c r="AZ134" i="15"/>
  <c r="BP70" i="10"/>
  <c r="AQ103" i="10"/>
  <c r="AN105" i="15"/>
  <c r="AX94" i="5"/>
  <c r="AO132" i="10"/>
  <c r="BR152" i="13"/>
  <c r="AT153" i="14"/>
  <c r="AR65" i="14"/>
  <c r="AM116" i="15"/>
  <c r="BI114" i="5"/>
  <c r="BV73" i="15"/>
  <c r="AL92" i="15"/>
  <c r="AQ120" i="5"/>
  <c r="BV69" i="10"/>
  <c r="BF147" i="10"/>
  <c r="AU68" i="15"/>
  <c r="BS120" i="10"/>
  <c r="AM127" i="13"/>
  <c r="AL109" i="5"/>
  <c r="AS88" i="12"/>
  <c r="AY85" i="13"/>
  <c r="BE84" i="14"/>
  <c r="BM109" i="14"/>
  <c r="AF68" i="12"/>
  <c r="AG126" i="5"/>
  <c r="AX112" i="15"/>
  <c r="BU124" i="12"/>
  <c r="BR145" i="10"/>
  <c r="AK86" i="5"/>
  <c r="BD121" i="5"/>
  <c r="AU79" i="15"/>
  <c r="AY146" i="14"/>
  <c r="BH55" i="13"/>
  <c r="AZ94" i="13"/>
  <c r="AI133" i="13"/>
  <c r="BT123" i="5"/>
  <c r="BV60" i="10"/>
  <c r="BL66" i="14"/>
  <c r="AV106" i="12"/>
  <c r="BM142" i="14"/>
  <c r="AM62" i="15"/>
  <c r="AS103" i="5"/>
  <c r="AT128" i="14"/>
  <c r="AN83" i="10"/>
  <c r="AD93" i="13"/>
  <c r="BF108" i="13"/>
  <c r="BD89" i="10"/>
  <c r="AK76" i="15"/>
  <c r="AY99" i="5"/>
  <c r="AS128" i="14"/>
  <c r="AN88" i="5"/>
  <c r="BE63" i="15"/>
  <c r="BK93" i="15"/>
  <c r="AW106" i="13"/>
  <c r="AE71" i="10"/>
  <c r="AN124" i="5"/>
  <c r="AR135" i="12"/>
  <c r="BK138" i="12"/>
  <c r="AS88" i="15"/>
  <c r="BG101" i="14"/>
  <c r="AF87" i="12"/>
  <c r="BU97" i="5"/>
  <c r="BS100" i="13"/>
  <c r="BE154" i="12"/>
  <c r="BL123" i="13"/>
  <c r="AE91" i="5"/>
  <c r="AD70" i="13"/>
  <c r="AN130" i="10"/>
  <c r="AV60" i="15"/>
  <c r="AC71" i="15"/>
  <c r="AM100" i="13"/>
  <c r="AG60" i="15"/>
  <c r="AT105" i="15"/>
  <c r="AW118" i="10"/>
  <c r="AF153" i="10"/>
  <c r="AW113" i="10"/>
  <c r="BQ138" i="12"/>
  <c r="AM125" i="14"/>
  <c r="AU128" i="15"/>
  <c r="BI147" i="10"/>
  <c r="AK145" i="5"/>
  <c r="BE55" i="14"/>
  <c r="AM67" i="15"/>
  <c r="AT84" i="5"/>
  <c r="BQ125" i="13"/>
  <c r="AK107" i="10"/>
  <c r="AP107" i="13"/>
  <c r="AK144" i="13"/>
  <c r="BE146" i="5"/>
  <c r="AT141" i="14"/>
  <c r="BE110" i="10"/>
  <c r="BP94" i="14"/>
  <c r="AV69" i="14"/>
  <c r="AK129" i="13"/>
  <c r="AL76" i="14"/>
  <c r="AR107" i="13"/>
  <c r="AC74" i="5"/>
  <c r="BJ85" i="12"/>
  <c r="BL90" i="5"/>
  <c r="BF119" i="10"/>
  <c r="AD113" i="13"/>
  <c r="BE60" i="12"/>
  <c r="AK147" i="14"/>
  <c r="BA91" i="13"/>
  <c r="BH120" i="13"/>
  <c r="BC147" i="13"/>
  <c r="AJ144" i="5"/>
  <c r="BA100" i="15"/>
  <c r="AM94" i="5"/>
  <c r="AG57" i="15"/>
  <c r="AM84" i="13"/>
  <c r="BP137" i="5"/>
  <c r="AQ74" i="14"/>
  <c r="BS74" i="5"/>
  <c r="BL74" i="14"/>
  <c r="BV105" i="12"/>
  <c r="BF118" i="5"/>
  <c r="AX104" i="13"/>
  <c r="BJ105" i="10"/>
  <c r="AF137" i="13"/>
  <c r="AR55" i="13"/>
  <c r="AM143" i="13"/>
  <c r="AN83" i="14"/>
  <c r="BC143" i="5"/>
  <c r="BC65" i="13"/>
  <c r="AN56" i="12"/>
  <c r="BC129" i="15"/>
  <c r="BP146" i="15"/>
  <c r="AD77" i="10"/>
  <c r="BN104" i="14"/>
  <c r="BN145" i="14"/>
  <c r="BU112" i="13"/>
  <c r="BI100" i="12"/>
  <c r="BM64" i="13"/>
  <c r="AQ126" i="13"/>
  <c r="AO99" i="15"/>
  <c r="BV113" i="14"/>
  <c r="BH72" i="15"/>
  <c r="AM97" i="15"/>
  <c r="AN83" i="12"/>
  <c r="AM146" i="13"/>
  <c r="AK83" i="12"/>
  <c r="BU62" i="12"/>
  <c r="AO104" i="13"/>
  <c r="AY123" i="12"/>
  <c r="AD93" i="12"/>
  <c r="AU111" i="13"/>
  <c r="AO135" i="10"/>
  <c r="AT67" i="13"/>
  <c r="BC69" i="12"/>
  <c r="BF102" i="12"/>
  <c r="BD133" i="5"/>
  <c r="AO94" i="13"/>
  <c r="AD69" i="13"/>
  <c r="AF119" i="15"/>
  <c r="AD56" i="13"/>
  <c r="AT95" i="12"/>
  <c r="AI121" i="13"/>
  <c r="AD66" i="12"/>
  <c r="AC66" i="10"/>
  <c r="AZ133" i="10"/>
  <c r="AW86" i="13"/>
  <c r="BI56" i="5"/>
  <c r="BV55" i="15"/>
  <c r="AT88" i="14"/>
  <c r="BC63" i="10"/>
  <c r="BD145" i="15"/>
  <c r="BS111" i="13"/>
  <c r="AQ115" i="15"/>
  <c r="BP65" i="12"/>
  <c r="BE142" i="15"/>
  <c r="BT105" i="15"/>
  <c r="AF136" i="5"/>
  <c r="AN61" i="14"/>
  <c r="BQ114" i="10"/>
  <c r="AB128" i="12"/>
  <c r="AG59" i="13"/>
  <c r="BG66" i="12"/>
  <c r="BU139" i="12"/>
  <c r="BM67" i="13"/>
  <c r="BQ143" i="5"/>
  <c r="AS76" i="5"/>
  <c r="AI63" i="10"/>
  <c r="AX73" i="10"/>
  <c r="BK66" i="15"/>
  <c r="BP109" i="10"/>
  <c r="AM94" i="12"/>
  <c r="AW98" i="13"/>
  <c r="AX91" i="14"/>
  <c r="AX110" i="10"/>
  <c r="BP129" i="12"/>
  <c r="BA141" i="10"/>
  <c r="BP146" i="14"/>
  <c r="BB96" i="10"/>
  <c r="BO99" i="14"/>
  <c r="AW120" i="13"/>
  <c r="AJ119" i="12"/>
  <c r="AC112" i="10"/>
  <c r="AN98" i="10"/>
  <c r="AB114" i="13"/>
  <c r="AU119" i="10"/>
  <c r="BH85" i="5"/>
  <c r="AP75" i="12"/>
  <c r="AD103" i="12"/>
  <c r="BD81" i="10"/>
  <c r="BH121" i="12"/>
  <c r="AY84" i="12"/>
  <c r="BM97" i="10"/>
  <c r="BD57" i="14"/>
  <c r="AS85" i="14"/>
  <c r="AS144" i="15"/>
  <c r="BB109" i="14"/>
  <c r="AZ91" i="13"/>
  <c r="BK140" i="5"/>
  <c r="AJ82" i="13"/>
  <c r="BQ116" i="14"/>
  <c r="AM105" i="13"/>
  <c r="AD137" i="13"/>
  <c r="AE133" i="12"/>
  <c r="AZ69" i="15"/>
  <c r="AE68" i="12"/>
  <c r="BO62" i="5"/>
  <c r="AN90" i="14"/>
  <c r="BR87" i="10"/>
  <c r="BI151" i="5"/>
  <c r="BJ60" i="12"/>
  <c r="BU108" i="12"/>
  <c r="BT117" i="14"/>
  <c r="AO87" i="12"/>
  <c r="AQ124" i="13"/>
  <c r="AS104" i="12"/>
  <c r="AU118" i="12"/>
  <c r="AU61" i="13"/>
  <c r="AL144" i="10"/>
  <c r="BT81" i="15"/>
  <c r="BO126" i="13"/>
  <c r="AE146" i="13"/>
  <c r="BP67" i="15"/>
  <c r="AB82" i="13"/>
  <c r="BQ101" i="10"/>
  <c r="AJ69" i="13"/>
  <c r="AG145" i="13"/>
  <c r="BP65" i="10"/>
  <c r="AP151" i="12"/>
  <c r="BI83" i="13"/>
  <c r="AC100" i="15"/>
  <c r="BP132" i="15"/>
  <c r="AP106" i="15"/>
  <c r="AU59" i="15"/>
  <c r="AW143" i="15"/>
  <c r="AT92" i="10"/>
  <c r="BR115" i="14"/>
  <c r="BL101" i="10"/>
  <c r="AQ145" i="12"/>
  <c r="AP118" i="5"/>
  <c r="AL76" i="12"/>
  <c r="BO60" i="13"/>
  <c r="BF65" i="13"/>
  <c r="AT68" i="5"/>
  <c r="AG78" i="5"/>
  <c r="AX57" i="12"/>
  <c r="AE116" i="5"/>
  <c r="AT128" i="15"/>
  <c r="AY127" i="12"/>
  <c r="AZ103" i="10"/>
  <c r="BB94" i="14"/>
  <c r="AJ96" i="14"/>
  <c r="AY94" i="13"/>
  <c r="AG120" i="15"/>
  <c r="BK150" i="14"/>
  <c r="AH147" i="15"/>
  <c r="BC114" i="14"/>
  <c r="AH71" i="14"/>
  <c r="BM145" i="5"/>
  <c r="AB58" i="5"/>
  <c r="AH106" i="10"/>
  <c r="AY106" i="10"/>
  <c r="AY80" i="5"/>
  <c r="AV88" i="5"/>
  <c r="AC133" i="14"/>
  <c r="AF117" i="10"/>
  <c r="AF144" i="10"/>
  <c r="BP133" i="10"/>
  <c r="BS86" i="14"/>
  <c r="BI111" i="12"/>
  <c r="AJ141" i="14"/>
  <c r="AX146" i="5"/>
  <c r="BQ111" i="15"/>
  <c r="AD90" i="5"/>
  <c r="BD131" i="5"/>
  <c r="AK65" i="10"/>
  <c r="AU98" i="5"/>
  <c r="AI89" i="14"/>
  <c r="BE63" i="14"/>
  <c r="BN73" i="12"/>
  <c r="AL105" i="13"/>
  <c r="AO71" i="10"/>
  <c r="BH133" i="10"/>
  <c r="BO119" i="13"/>
  <c r="BQ152" i="13"/>
  <c r="AD145" i="12"/>
  <c r="BK151" i="13"/>
  <c r="BO130" i="12"/>
  <c r="BM103" i="14"/>
  <c r="AG120" i="10"/>
  <c r="BV133" i="5"/>
  <c r="BM74" i="13"/>
  <c r="AZ111" i="13"/>
  <c r="AC96" i="12"/>
  <c r="BD104" i="13"/>
  <c r="AG103" i="5"/>
  <c r="BH58" i="5"/>
  <c r="BG55" i="12"/>
  <c r="AZ83" i="13"/>
  <c r="BD101" i="10"/>
  <c r="BO149" i="5"/>
  <c r="AN71" i="14"/>
  <c r="AJ105" i="10"/>
  <c r="BC148" i="13"/>
  <c r="AH150" i="13"/>
  <c r="AW105" i="5"/>
  <c r="AQ147" i="12"/>
  <c r="AK140" i="15"/>
  <c r="BH74" i="14"/>
  <c r="AF63" i="14"/>
  <c r="AV61" i="15"/>
  <c r="AC56" i="15"/>
  <c r="AU129" i="14"/>
  <c r="AN111" i="12"/>
  <c r="AT132" i="10"/>
  <c r="AE134" i="15"/>
  <c r="BI80" i="10"/>
  <c r="BI100" i="14"/>
  <c r="AG120" i="14"/>
  <c r="AL144" i="12"/>
  <c r="BB61" i="10"/>
  <c r="BL131" i="10"/>
  <c r="AL91" i="5"/>
  <c r="BO116" i="5"/>
  <c r="AM64" i="10"/>
  <c r="AH120" i="14"/>
  <c r="AW93" i="13"/>
  <c r="BA84" i="15"/>
  <c r="AE135" i="5"/>
  <c r="BF80" i="10"/>
  <c r="AX78" i="5"/>
  <c r="BV118" i="5"/>
  <c r="AY75" i="5"/>
  <c r="AN86" i="13"/>
  <c r="BI90" i="12"/>
  <c r="BA129" i="12"/>
  <c r="BU133" i="13"/>
  <c r="AP112" i="10"/>
  <c r="BC148" i="5"/>
  <c r="BI134" i="14"/>
  <c r="BF138" i="15"/>
  <c r="AU67" i="15"/>
  <c r="BF87" i="15"/>
  <c r="BF58" i="12"/>
  <c r="BP84" i="13"/>
  <c r="AM149" i="10"/>
  <c r="AT116" i="5"/>
  <c r="AT72" i="13"/>
  <c r="AO129" i="10"/>
  <c r="BA147" i="10"/>
  <c r="AC120" i="14"/>
  <c r="BD56" i="13"/>
  <c r="BG108" i="5"/>
  <c r="BM133" i="14"/>
  <c r="BE139" i="12"/>
  <c r="AS126" i="10"/>
  <c r="AI93" i="13"/>
  <c r="AZ111" i="10"/>
  <c r="AV103" i="14"/>
  <c r="AE98" i="13"/>
  <c r="AW128" i="15"/>
  <c r="AV111" i="10"/>
  <c r="BO144" i="5"/>
  <c r="AO86" i="10"/>
  <c r="AP126" i="5"/>
  <c r="AO71" i="12"/>
  <c r="BA152" i="5"/>
  <c r="AR133" i="10"/>
  <c r="AZ119" i="12"/>
  <c r="AW62" i="10"/>
  <c r="AW123" i="13"/>
  <c r="AE92" i="5"/>
  <c r="BF70" i="14"/>
  <c r="AM71" i="10"/>
  <c r="BS150" i="5"/>
  <c r="AI107" i="12"/>
  <c r="BB149" i="12"/>
  <c r="AW88" i="12"/>
  <c r="BF81" i="10"/>
  <c r="AM103" i="14"/>
  <c r="BH72" i="12"/>
  <c r="AP115" i="12"/>
  <c r="BA108" i="14"/>
  <c r="AV112" i="10"/>
  <c r="AW124" i="14"/>
  <c r="BN118" i="5"/>
  <c r="BS90" i="13"/>
  <c r="AS136" i="13"/>
  <c r="AU140" i="12"/>
  <c r="AF154" i="14"/>
  <c r="BG79" i="14"/>
  <c r="BP137" i="12"/>
  <c r="AC148" i="14"/>
  <c r="AS114" i="12"/>
  <c r="AO96" i="12"/>
  <c r="AZ114" i="15"/>
  <c r="AC94" i="5"/>
  <c r="BJ80" i="12"/>
  <c r="AL80" i="10"/>
  <c r="AH134" i="13"/>
  <c r="BT107" i="13"/>
  <c r="BL76" i="15"/>
  <c r="BS152" i="14"/>
  <c r="AH141" i="13"/>
  <c r="BS104" i="13"/>
  <c r="AN60" i="10"/>
  <c r="BG90" i="10"/>
  <c r="AC154" i="5"/>
  <c r="AI115" i="10"/>
  <c r="AF75" i="14"/>
  <c r="AX81" i="15"/>
  <c r="BR146" i="10"/>
  <c r="AM148" i="15"/>
  <c r="AZ95" i="5"/>
  <c r="BB146" i="12"/>
  <c r="AF115" i="15"/>
  <c r="AQ62" i="15"/>
  <c r="AG67" i="5"/>
  <c r="BV121" i="13"/>
  <c r="BG60" i="10"/>
  <c r="BI125" i="13"/>
  <c r="AB102" i="15"/>
  <c r="BD92" i="12"/>
  <c r="BO124" i="14"/>
  <c r="BE121" i="10"/>
  <c r="BO93" i="12"/>
  <c r="BM149" i="10"/>
  <c r="AH64" i="13"/>
  <c r="BU109" i="5"/>
  <c r="BC70" i="13"/>
  <c r="AL97" i="12"/>
  <c r="BF82" i="10"/>
  <c r="AC101" i="10"/>
  <c r="AL143" i="5"/>
  <c r="BQ91" i="10"/>
  <c r="BD148" i="14"/>
  <c r="BG58" i="15"/>
  <c r="BR117" i="12"/>
  <c r="AJ127" i="10"/>
  <c r="BM115" i="15"/>
  <c r="BF61" i="10"/>
  <c r="AF120" i="15"/>
  <c r="AD87" i="5"/>
  <c r="BD119" i="14"/>
  <c r="AI96" i="12"/>
  <c r="BK68" i="12"/>
  <c r="AZ98" i="12"/>
  <c r="BT153" i="14"/>
  <c r="BV96" i="12"/>
  <c r="AD133" i="12"/>
  <c r="BB131" i="14"/>
  <c r="BM126" i="13"/>
  <c r="AN118" i="13"/>
  <c r="AK61" i="14"/>
  <c r="AH114" i="5"/>
  <c r="BM77" i="13"/>
  <c r="BI69" i="13"/>
  <c r="AD69" i="12"/>
  <c r="AX80" i="5"/>
  <c r="AU99" i="13"/>
  <c r="AJ88" i="12"/>
  <c r="AS126" i="12"/>
  <c r="AV142" i="13"/>
  <c r="AE56" i="13"/>
  <c r="BH60" i="10"/>
  <c r="BA117" i="13"/>
  <c r="BH102" i="10"/>
  <c r="AV114" i="10"/>
  <c r="AQ112" i="12"/>
  <c r="BR129" i="5"/>
  <c r="BA138" i="5"/>
  <c r="AX136" i="12"/>
  <c r="AR91" i="12"/>
  <c r="AJ153" i="5"/>
  <c r="BH108" i="5"/>
  <c r="AK81" i="15"/>
  <c r="BL66" i="13"/>
  <c r="AK131" i="13"/>
  <c r="BR82" i="15"/>
  <c r="AI119" i="14"/>
  <c r="AX72" i="14"/>
  <c r="AF98" i="13"/>
  <c r="BN145" i="10"/>
  <c r="AX89" i="15"/>
  <c r="BH93" i="5"/>
  <c r="BE109" i="14"/>
  <c r="AD121" i="5"/>
  <c r="AC113" i="14"/>
  <c r="AY57" i="10"/>
  <c r="AG153" i="10"/>
  <c r="BG149" i="15"/>
  <c r="AS88" i="14"/>
  <c r="BP133" i="14"/>
  <c r="AC130" i="12"/>
  <c r="BN113" i="12"/>
  <c r="AP124" i="13"/>
  <c r="BU82" i="10"/>
  <c r="BN134" i="12"/>
  <c r="BJ133" i="13"/>
  <c r="BE58" i="13"/>
  <c r="BU72" i="15"/>
  <c r="BJ149" i="5"/>
  <c r="BS132" i="12"/>
  <c r="BH109" i="15"/>
  <c r="AU121" i="12"/>
  <c r="BM57" i="14"/>
  <c r="BQ58" i="12"/>
  <c r="BD126" i="13"/>
  <c r="BT112" i="12"/>
  <c r="BN94" i="14"/>
  <c r="AF67" i="10"/>
  <c r="BJ85" i="10"/>
  <c r="AW75" i="5"/>
  <c r="AG65" i="5"/>
  <c r="BD90" i="5"/>
  <c r="AJ116" i="10"/>
  <c r="AM60" i="15"/>
  <c r="BU106" i="15"/>
  <c r="BE70" i="5"/>
  <c r="BE65" i="15"/>
  <c r="AB136" i="13"/>
  <c r="AR79" i="14"/>
  <c r="BE93" i="15"/>
  <c r="BT84" i="12"/>
  <c r="AT60" i="14"/>
  <c r="AR80" i="10"/>
  <c r="BE121" i="12"/>
  <c r="BR154" i="10"/>
  <c r="BE72" i="5"/>
  <c r="BD98" i="15"/>
  <c r="AG131" i="12"/>
  <c r="AQ148" i="10"/>
  <c r="AD107" i="13"/>
  <c r="AG140" i="14"/>
  <c r="AZ107" i="5"/>
  <c r="AG96" i="13"/>
  <c r="AD133" i="5"/>
  <c r="BR68" i="12"/>
  <c r="BH61" i="13"/>
  <c r="AI63" i="14"/>
  <c r="AT57" i="14"/>
  <c r="AT131" i="12"/>
  <c r="AP89" i="15"/>
  <c r="AJ111" i="12"/>
  <c r="BV89" i="5"/>
  <c r="AM133" i="10"/>
  <c r="AH71" i="12"/>
  <c r="BE113" i="13"/>
  <c r="BO102" i="5"/>
  <c r="BK141" i="5"/>
  <c r="AH75" i="14"/>
  <c r="BU110" i="10"/>
  <c r="AG70" i="15"/>
  <c r="AQ135" i="14"/>
  <c r="AW109" i="12"/>
  <c r="AG74" i="13"/>
  <c r="BS150" i="12"/>
  <c r="AM73" i="14"/>
  <c r="AU102" i="15"/>
  <c r="BB115" i="5"/>
  <c r="BH124" i="12"/>
  <c r="BB75" i="15"/>
  <c r="BD61" i="5"/>
  <c r="BK78" i="10"/>
  <c r="AQ153" i="13"/>
  <c r="BB101" i="10"/>
  <c r="AB111" i="13"/>
  <c r="BU96" i="5"/>
  <c r="AG143" i="13"/>
  <c r="AX138" i="12"/>
  <c r="AC153" i="12"/>
  <c r="BJ126" i="15"/>
  <c r="BP94" i="10"/>
  <c r="AR133" i="15"/>
  <c r="AQ92" i="13"/>
  <c r="BD56" i="12"/>
  <c r="AZ105" i="10"/>
  <c r="AU112" i="12"/>
  <c r="BM94" i="13"/>
  <c r="BK98" i="10"/>
  <c r="BB96" i="15"/>
  <c r="AM132" i="12"/>
  <c r="AJ123" i="13"/>
  <c r="BQ90" i="13"/>
  <c r="AG97" i="5"/>
  <c r="AD122" i="10"/>
  <c r="AX90" i="13"/>
  <c r="BQ147" i="10"/>
  <c r="BB66" i="5"/>
  <c r="AO91" i="12"/>
  <c r="AY75" i="10"/>
  <c r="AG83" i="15"/>
  <c r="AS154" i="12"/>
  <c r="AG152" i="13"/>
  <c r="AG105" i="12"/>
  <c r="BC92" i="12"/>
  <c r="BI102" i="14"/>
  <c r="BE149" i="13"/>
  <c r="AN106" i="5"/>
  <c r="AC92" i="5"/>
  <c r="AZ69" i="13"/>
  <c r="AG108" i="10"/>
  <c r="AF121" i="15"/>
  <c r="AQ150" i="14"/>
  <c r="AX117" i="5"/>
  <c r="BU68" i="15"/>
  <c r="AX106" i="15"/>
  <c r="AI154" i="5"/>
  <c r="AY131" i="10"/>
  <c r="AT97" i="5"/>
  <c r="AT126" i="10"/>
  <c r="AJ61" i="15"/>
  <c r="BO67" i="15"/>
  <c r="BC85" i="5"/>
  <c r="AN140" i="15"/>
  <c r="AG133" i="5"/>
  <c r="BB68" i="15"/>
  <c r="BQ56" i="14"/>
  <c r="AJ79" i="14"/>
  <c r="BM134" i="10"/>
  <c r="BU135" i="14"/>
  <c r="BB61" i="14"/>
  <c r="BI89" i="12"/>
  <c r="AB83" i="5"/>
  <c r="AO77" i="13"/>
  <c r="AL126" i="10"/>
  <c r="AV94" i="5"/>
  <c r="BO127" i="14"/>
  <c r="BR139" i="15"/>
  <c r="BL107" i="10"/>
  <c r="AE109" i="13"/>
  <c r="AW129" i="13"/>
  <c r="BJ69" i="12"/>
  <c r="BK91" i="10"/>
  <c r="BT80" i="14"/>
  <c r="AM81" i="14"/>
  <c r="AH78" i="10"/>
  <c r="BU90" i="10"/>
  <c r="AF117" i="14"/>
  <c r="BF97" i="5"/>
  <c r="AG101" i="13"/>
  <c r="AS73" i="13"/>
  <c r="AC117" i="12"/>
  <c r="AR133" i="13"/>
  <c r="AZ85" i="15"/>
  <c r="AH97" i="12"/>
  <c r="BJ111" i="13"/>
  <c r="BU127" i="10"/>
  <c r="BL150" i="12"/>
  <c r="AP71" i="5"/>
  <c r="AR60" i="15"/>
  <c r="AO60" i="14"/>
  <c r="AZ145" i="15"/>
  <c r="BC124" i="5"/>
  <c r="BR89" i="15"/>
  <c r="AF138" i="13"/>
  <c r="BQ151" i="5"/>
  <c r="BH74" i="13"/>
  <c r="BI69" i="5"/>
  <c r="BQ117" i="13"/>
  <c r="BK150" i="12"/>
  <c r="BS72" i="10"/>
  <c r="AX106" i="5"/>
  <c r="BM55" i="12"/>
  <c r="BV64" i="10"/>
  <c r="AU77" i="15"/>
  <c r="AT122" i="10"/>
  <c r="AV138" i="14"/>
  <c r="AE89" i="5"/>
  <c r="BU152" i="15"/>
  <c r="BA93" i="5"/>
  <c r="AS132" i="10"/>
  <c r="AI152" i="13"/>
  <c r="AB148" i="10"/>
  <c r="BK109" i="12"/>
  <c r="BH99" i="14"/>
  <c r="AR141" i="14"/>
  <c r="BA65" i="5"/>
  <c r="AC128" i="10"/>
  <c r="BF114" i="12"/>
  <c r="AL117" i="15"/>
  <c r="BA87" i="12"/>
  <c r="AB125" i="14"/>
  <c r="AO106" i="12"/>
  <c r="AR88" i="12"/>
  <c r="AI103" i="13"/>
  <c r="AB73" i="14"/>
  <c r="AG135" i="5"/>
  <c r="AV129" i="12"/>
  <c r="AL148" i="15"/>
  <c r="BO78" i="10"/>
  <c r="AZ63" i="12"/>
  <c r="BM88" i="10"/>
  <c r="AT152" i="13"/>
  <c r="BA138" i="10"/>
  <c r="BT145" i="5"/>
  <c r="AP69" i="10"/>
  <c r="BL90" i="15"/>
  <c r="AO68" i="13"/>
  <c r="BO149" i="14"/>
  <c r="BI89" i="10"/>
  <c r="AU66" i="10"/>
  <c r="BM56" i="12"/>
  <c r="BR87" i="5"/>
  <c r="BJ127" i="14"/>
  <c r="AK106" i="10"/>
  <c r="AY85" i="15"/>
  <c r="AT138" i="12"/>
  <c r="AF60" i="12"/>
  <c r="AB95" i="13"/>
  <c r="AW131" i="5"/>
  <c r="BU108" i="5"/>
  <c r="BH148" i="14"/>
  <c r="BH91" i="13"/>
  <c r="AH81" i="5"/>
  <c r="AP139" i="5"/>
  <c r="BL140" i="5"/>
  <c r="BG81" i="5"/>
  <c r="AP110" i="15"/>
  <c r="BF111" i="15"/>
  <c r="AC145" i="14"/>
  <c r="AX152" i="12"/>
  <c r="BU60" i="12"/>
  <c r="AG77" i="10"/>
  <c r="AL66" i="15"/>
  <c r="BL95" i="10"/>
  <c r="AF141" i="10"/>
  <c r="BK118" i="14"/>
  <c r="AR97" i="15"/>
  <c r="BI63" i="10"/>
  <c r="AY121" i="12"/>
  <c r="AS57" i="13"/>
  <c r="BI124" i="15"/>
  <c r="AC56" i="10"/>
  <c r="AC136" i="13"/>
  <c r="AT88" i="15"/>
  <c r="BV99" i="14"/>
  <c r="AX115" i="12"/>
  <c r="AS84" i="15"/>
  <c r="AQ112" i="13"/>
  <c r="AY70" i="12"/>
  <c r="BL138" i="12"/>
  <c r="BD144" i="15"/>
  <c r="AG102" i="12"/>
  <c r="BC68" i="12"/>
  <c r="AN86" i="14"/>
  <c r="BF78" i="15"/>
  <c r="AX86" i="12"/>
  <c r="AV69" i="13"/>
  <c r="AS90" i="14"/>
  <c r="BV131" i="14"/>
  <c r="BF124" i="12"/>
  <c r="AK87" i="13"/>
  <c r="BJ143" i="14"/>
  <c r="BE115" i="15"/>
  <c r="AS142" i="14"/>
  <c r="BH107" i="13"/>
  <c r="AR61" i="14"/>
  <c r="BO88" i="13"/>
  <c r="BJ63" i="13"/>
  <c r="AP101" i="14"/>
  <c r="AH117" i="15"/>
  <c r="AH111" i="15"/>
  <c r="BK79" i="12"/>
  <c r="BQ131" i="12"/>
  <c r="AT88" i="5"/>
  <c r="BH90" i="13"/>
  <c r="BR149" i="13"/>
  <c r="AV88" i="10"/>
  <c r="AF130" i="5"/>
  <c r="BV96" i="14"/>
  <c r="BB129" i="14"/>
  <c r="AC149" i="12"/>
  <c r="AX98" i="12"/>
  <c r="BA89" i="15"/>
  <c r="BH151" i="5"/>
  <c r="BI86" i="10"/>
  <c r="BK145" i="10"/>
  <c r="BB109" i="15"/>
  <c r="AQ129" i="13"/>
  <c r="AY68" i="10"/>
  <c r="BN110" i="13"/>
  <c r="BE82" i="15"/>
  <c r="AG112" i="14"/>
  <c r="BO142" i="12"/>
  <c r="AV88" i="13"/>
  <c r="BR73" i="15"/>
  <c r="AB140" i="12"/>
  <c r="AL110" i="10"/>
  <c r="AE88" i="14"/>
  <c r="AJ127" i="12"/>
  <c r="BA58" i="15"/>
  <c r="AR106" i="5"/>
  <c r="AH82" i="10"/>
  <c r="AG138" i="14"/>
  <c r="AE153" i="12"/>
  <c r="AT69" i="5"/>
  <c r="BH147" i="12"/>
  <c r="AL62" i="15"/>
  <c r="AO61" i="10"/>
  <c r="AF106" i="12"/>
  <c r="AT60" i="15"/>
  <c r="BG93" i="14"/>
  <c r="AM120" i="12"/>
  <c r="AI75" i="5"/>
  <c r="AH112" i="14"/>
  <c r="AX109" i="12"/>
  <c r="BD93" i="14"/>
  <c r="BF62" i="14"/>
  <c r="AK150" i="13"/>
  <c r="AX72" i="12"/>
  <c r="BB139" i="15"/>
  <c r="AZ120" i="13"/>
  <c r="AD104" i="10"/>
  <c r="AG119" i="10"/>
  <c r="AT63" i="10"/>
  <c r="AH65" i="15"/>
  <c r="BQ103" i="12"/>
  <c r="BT102" i="12"/>
  <c r="AQ124" i="10"/>
  <c r="AP105" i="14"/>
  <c r="AP92" i="14"/>
  <c r="AU103" i="15"/>
  <c r="AQ139" i="14"/>
  <c r="BG116" i="12"/>
  <c r="AS140" i="10"/>
  <c r="AX153" i="15"/>
  <c r="AY149" i="14"/>
  <c r="BN69" i="5"/>
  <c r="BE154" i="13"/>
  <c r="AT102" i="13"/>
  <c r="AZ89" i="12"/>
  <c r="AY121" i="15"/>
  <c r="AS121" i="12"/>
  <c r="AG96" i="15"/>
  <c r="BS99" i="12"/>
  <c r="BJ55" i="5"/>
  <c r="AW59" i="10"/>
  <c r="AS115" i="14"/>
  <c r="AW152" i="10"/>
  <c r="AH117" i="10"/>
  <c r="AV74" i="13"/>
  <c r="BR110" i="5"/>
  <c r="BH105" i="14"/>
  <c r="BU69" i="13"/>
  <c r="BI75" i="12"/>
  <c r="AG145" i="14"/>
  <c r="AC102" i="15"/>
  <c r="BU58" i="10"/>
  <c r="AW76" i="10"/>
  <c r="BQ117" i="5"/>
  <c r="BU89" i="5"/>
  <c r="AR92" i="14"/>
  <c r="BB147" i="10"/>
  <c r="AD122" i="13"/>
  <c r="BC60" i="13"/>
  <c r="AX118" i="14"/>
  <c r="BE83" i="12"/>
  <c r="AC153" i="15"/>
  <c r="AQ64" i="10"/>
  <c r="AY110" i="10"/>
  <c r="AO68" i="12"/>
  <c r="AU144" i="14"/>
  <c r="AR121" i="15"/>
  <c r="AH124" i="15"/>
  <c r="AU152" i="5"/>
  <c r="AH116" i="12"/>
  <c r="BU127" i="5"/>
  <c r="AY80" i="13"/>
  <c r="BV71" i="14"/>
  <c r="BC143" i="12"/>
  <c r="AZ138" i="5"/>
  <c r="BB56" i="10"/>
  <c r="BA75" i="12"/>
  <c r="BE150" i="13"/>
  <c r="BR100" i="10"/>
  <c r="AJ131" i="15"/>
  <c r="AD105" i="12"/>
  <c r="AO78" i="10"/>
  <c r="BD113" i="14"/>
  <c r="BM131" i="12"/>
  <c r="AS91" i="14"/>
  <c r="BG55" i="15"/>
  <c r="AK57" i="10"/>
  <c r="BE118" i="15"/>
  <c r="AQ95" i="13"/>
  <c r="BE95" i="13"/>
  <c r="AC80" i="15"/>
  <c r="BM95" i="5"/>
  <c r="AK85" i="13"/>
  <c r="BB80" i="15"/>
  <c r="BP124" i="14"/>
  <c r="BD101" i="15"/>
  <c r="BT70" i="13"/>
  <c r="BV108" i="13"/>
  <c r="BE82" i="12"/>
  <c r="AK152" i="15"/>
  <c r="AR58" i="14"/>
  <c r="BN149" i="10"/>
  <c r="AM66" i="14"/>
  <c r="AQ94" i="10"/>
  <c r="AK97" i="10"/>
  <c r="BM141" i="12"/>
  <c r="AD77" i="12"/>
  <c r="BI89" i="5"/>
  <c r="AO77" i="5"/>
  <c r="AM80" i="15"/>
  <c r="BC70" i="15"/>
  <c r="BQ71" i="15"/>
  <c r="AM113" i="10"/>
  <c r="AQ63" i="14"/>
  <c r="BQ138" i="13"/>
  <c r="BM76" i="5"/>
  <c r="AE69" i="13"/>
  <c r="BU55" i="14"/>
  <c r="AG140" i="15"/>
  <c r="BT132" i="12"/>
  <c r="AO67" i="14"/>
  <c r="AX56" i="13"/>
  <c r="AO114" i="5"/>
  <c r="BH96" i="12"/>
  <c r="AS143" i="15"/>
  <c r="AR141" i="10"/>
  <c r="BU78" i="15"/>
  <c r="AU57" i="15"/>
  <c r="BB125" i="12"/>
  <c r="AK130" i="14"/>
  <c r="BE63" i="12"/>
  <c r="BE141" i="12"/>
  <c r="AG116" i="10"/>
  <c r="AS136" i="14"/>
  <c r="BG139" i="5"/>
  <c r="AV146" i="13"/>
  <c r="BT151" i="15"/>
  <c r="BS106" i="10"/>
  <c r="BN65" i="5"/>
  <c r="AX56" i="10"/>
  <c r="BF77" i="13"/>
  <c r="AI127" i="13"/>
  <c r="BS109" i="10"/>
  <c r="AT148" i="12"/>
  <c r="BL86" i="15"/>
  <c r="AQ128" i="12"/>
  <c r="BR92" i="13"/>
  <c r="AV87" i="13"/>
  <c r="BC84" i="15"/>
  <c r="AW72" i="12"/>
  <c r="AB57" i="12"/>
  <c r="BG88" i="15"/>
  <c r="BE102" i="12"/>
  <c r="AD148" i="5"/>
  <c r="BH55" i="10"/>
  <c r="AL119" i="10"/>
  <c r="AC150" i="13"/>
  <c r="AG72" i="5"/>
  <c r="BO128" i="14"/>
  <c r="AB95" i="10"/>
  <c r="BQ142" i="12"/>
  <c r="BI126" i="12"/>
  <c r="BA75" i="5"/>
  <c r="AO117" i="12"/>
  <c r="AM154" i="12"/>
  <c r="BI63" i="14"/>
  <c r="BK90" i="10"/>
  <c r="AC75" i="10"/>
  <c r="BL149" i="10"/>
  <c r="AT110" i="13"/>
  <c r="BM106" i="10"/>
  <c r="BM151" i="10"/>
  <c r="AX104" i="15"/>
  <c r="AO121" i="5"/>
  <c r="BS142" i="10"/>
  <c r="AP102" i="14"/>
  <c r="AL93" i="14"/>
  <c r="AI84" i="14"/>
  <c r="BF154" i="15"/>
  <c r="AZ129" i="14"/>
  <c r="AF124" i="13"/>
  <c r="BI131" i="15"/>
  <c r="AS55" i="13"/>
  <c r="BU123" i="13"/>
  <c r="BG150" i="15"/>
  <c r="AF57" i="10"/>
  <c r="AQ92" i="12"/>
  <c r="AX108" i="14"/>
  <c r="AY93" i="13"/>
  <c r="AV63" i="13"/>
  <c r="AT61" i="15"/>
  <c r="AT111" i="14"/>
  <c r="AW107" i="14"/>
  <c r="AD131" i="12"/>
  <c r="AV108" i="14"/>
  <c r="BU93" i="13"/>
  <c r="AJ79" i="5"/>
  <c r="BF103" i="15"/>
  <c r="AR90" i="5"/>
  <c r="AQ77" i="13"/>
  <c r="AL118" i="10"/>
  <c r="AF135" i="5"/>
  <c r="AO65" i="13"/>
  <c r="AU74" i="14"/>
  <c r="BN79" i="5"/>
  <c r="AR111" i="13"/>
  <c r="AZ104" i="13"/>
  <c r="BK71" i="10"/>
  <c r="BQ98" i="5"/>
  <c r="BB88" i="15"/>
  <c r="AK61" i="5"/>
  <c r="AB83" i="14"/>
  <c r="BE148" i="15"/>
  <c r="BU154" i="14"/>
  <c r="BE69" i="10"/>
  <c r="AH104" i="10"/>
  <c r="AU83" i="10"/>
  <c r="BT139" i="5"/>
  <c r="BR91" i="14"/>
  <c r="BE89" i="5"/>
  <c r="AB110" i="13"/>
  <c r="AL115" i="14"/>
  <c r="AQ103" i="13"/>
  <c r="BE108" i="10"/>
  <c r="BH88" i="13"/>
  <c r="AD61" i="12"/>
  <c r="AX129" i="13"/>
  <c r="BE61" i="5"/>
  <c r="AC115" i="10"/>
  <c r="BN103" i="14"/>
  <c r="AE115" i="13"/>
  <c r="AD110" i="10"/>
  <c r="BP97" i="13"/>
  <c r="BN126" i="12"/>
  <c r="AR134" i="14"/>
  <c r="BS130" i="12"/>
  <c r="BV108" i="15"/>
  <c r="AV81" i="13"/>
  <c r="BL64" i="5"/>
  <c r="BK55" i="13"/>
  <c r="BI121" i="13"/>
  <c r="AR125" i="15"/>
  <c r="BJ88" i="5"/>
  <c r="AM104" i="14"/>
  <c r="BM132" i="5"/>
  <c r="AP100" i="12"/>
  <c r="BU93" i="12"/>
  <c r="AB149" i="12"/>
  <c r="BL107" i="12"/>
  <c r="AG154" i="10"/>
  <c r="BU82" i="5"/>
  <c r="AE64" i="15"/>
  <c r="AE114" i="15"/>
  <c r="BN117" i="5"/>
  <c r="AO62" i="5"/>
  <c r="BU91" i="15"/>
  <c r="AI147" i="14"/>
  <c r="BB101" i="15"/>
  <c r="AU153" i="15"/>
  <c r="BB99" i="5"/>
  <c r="AH128" i="13"/>
  <c r="AL111" i="14"/>
  <c r="AF148" i="5"/>
  <c r="AO120" i="10"/>
  <c r="BI101" i="15"/>
  <c r="BO55" i="15"/>
  <c r="BO72" i="15"/>
  <c r="AX125" i="15"/>
  <c r="BP87" i="15"/>
  <c r="BD125" i="10"/>
  <c r="BV128" i="10"/>
  <c r="AK126" i="14"/>
  <c r="BD140" i="12"/>
  <c r="AE65" i="15"/>
  <c r="BV92" i="14"/>
  <c r="AD98" i="13"/>
  <c r="BL96" i="14"/>
  <c r="AX77" i="14"/>
  <c r="AW150" i="14"/>
  <c r="AU85" i="5"/>
  <c r="AN111" i="10"/>
  <c r="AQ61" i="12"/>
  <c r="AB72" i="12"/>
  <c r="BI107" i="14"/>
  <c r="BE98" i="12"/>
  <c r="AK98" i="13"/>
  <c r="AG131" i="13"/>
  <c r="AC89" i="10"/>
  <c r="AS129" i="5"/>
  <c r="BK85" i="10"/>
  <c r="AO121" i="13"/>
  <c r="BI138" i="10"/>
  <c r="AW59" i="15"/>
  <c r="AZ71" i="5"/>
  <c r="BB130" i="15"/>
  <c r="AI133" i="15"/>
  <c r="AZ129" i="10"/>
  <c r="AE62" i="13"/>
  <c r="BK99" i="5"/>
  <c r="AN91" i="5"/>
  <c r="BA129" i="15"/>
  <c r="BO124" i="5"/>
  <c r="AX150" i="15"/>
  <c r="AT121" i="14"/>
  <c r="BL115" i="13"/>
  <c r="BH76" i="13"/>
  <c r="AT120" i="10"/>
  <c r="AR73" i="5"/>
  <c r="AI91" i="12"/>
  <c r="AT133" i="12"/>
  <c r="AF84" i="5"/>
  <c r="BU102" i="10"/>
  <c r="AE150" i="14"/>
  <c r="AQ110" i="15"/>
  <c r="AC68" i="14"/>
  <c r="BC121" i="5"/>
  <c r="AG128" i="13"/>
  <c r="BQ114" i="13"/>
  <c r="AS113" i="14"/>
  <c r="BK129" i="14"/>
  <c r="BR112" i="12"/>
  <c r="BP137" i="13"/>
  <c r="AC123" i="10"/>
  <c r="AT148" i="5"/>
  <c r="AX75" i="14"/>
  <c r="BF149" i="15"/>
  <c r="AG118" i="15"/>
  <c r="AI110" i="5"/>
  <c r="AW146" i="15"/>
  <c r="BA110" i="10"/>
  <c r="AB62" i="10"/>
  <c r="BI140" i="12"/>
  <c r="AY77" i="10"/>
  <c r="AL65" i="10"/>
  <c r="BG90" i="12"/>
  <c r="BR109" i="12"/>
  <c r="AQ114" i="15"/>
  <c r="AO125" i="15"/>
  <c r="BE145" i="5"/>
  <c r="BB72" i="12"/>
  <c r="AS81" i="5"/>
  <c r="AE72" i="13"/>
  <c r="BK57" i="14"/>
  <c r="AW68" i="15"/>
  <c r="BE139" i="13"/>
  <c r="AT95" i="5"/>
  <c r="BQ126" i="15"/>
  <c r="BI148" i="12"/>
  <c r="AD139" i="5"/>
  <c r="AB132" i="13"/>
  <c r="AK73" i="10"/>
  <c r="AI102" i="10"/>
  <c r="BA88" i="10"/>
  <c r="AW148" i="10"/>
  <c r="BP101" i="12"/>
  <c r="BP146" i="5"/>
  <c r="AF114" i="13"/>
  <c r="BG145" i="12"/>
  <c r="BO137" i="10"/>
  <c r="BT102" i="14"/>
  <c r="AE106" i="5"/>
  <c r="BI133" i="13"/>
  <c r="AU115" i="14"/>
  <c r="AS109" i="15"/>
  <c r="BD122" i="10"/>
  <c r="AH93" i="15"/>
  <c r="AT63" i="13"/>
  <c r="BC65" i="14"/>
  <c r="BU59" i="12"/>
  <c r="AG106" i="10"/>
  <c r="AS107" i="10"/>
  <c r="AT103" i="13"/>
  <c r="AY91" i="12"/>
  <c r="BG87" i="13"/>
  <c r="BA104" i="15"/>
  <c r="BH92" i="14"/>
  <c r="AB113" i="13"/>
  <c r="AP75" i="13"/>
  <c r="BD66" i="13"/>
  <c r="AO55" i="15"/>
  <c r="AJ61" i="13"/>
  <c r="AZ125" i="5"/>
  <c r="BE128" i="13"/>
  <c r="AD136" i="14"/>
  <c r="AP92" i="13"/>
  <c r="AV115" i="10"/>
  <c r="BS131" i="5"/>
  <c r="BK85" i="12"/>
  <c r="AV56" i="5"/>
  <c r="BU126" i="10"/>
  <c r="BD79" i="5"/>
  <c r="BI102" i="13"/>
  <c r="BB100" i="10"/>
  <c r="AV83" i="10"/>
  <c r="BJ77" i="5"/>
  <c r="AG150" i="12"/>
  <c r="BL69" i="15"/>
  <c r="AZ113" i="10"/>
  <c r="AR102" i="14"/>
  <c r="BN128" i="10"/>
  <c r="AT101" i="12"/>
  <c r="AJ103" i="13"/>
  <c r="AS99" i="12"/>
  <c r="AM114" i="10"/>
  <c r="AD136" i="5"/>
  <c r="BF114" i="5"/>
  <c r="BI72" i="10"/>
  <c r="BF138" i="10"/>
  <c r="BH133" i="14"/>
  <c r="AI145" i="10"/>
  <c r="AZ86" i="12"/>
  <c r="BC133" i="12"/>
  <c r="AE105" i="10"/>
  <c r="AQ66" i="15"/>
  <c r="AD154" i="15"/>
  <c r="AW139" i="13"/>
  <c r="AN117" i="15"/>
  <c r="AV105" i="12"/>
  <c r="BG78" i="10"/>
  <c r="BG68" i="15"/>
  <c r="AQ121" i="12"/>
  <c r="AR91" i="10"/>
  <c r="BA77" i="10"/>
  <c r="AH129" i="14"/>
  <c r="BP123" i="10"/>
  <c r="BD103" i="14"/>
  <c r="AE104" i="5"/>
  <c r="BT153" i="5"/>
  <c r="BC92" i="15"/>
  <c r="BT108" i="5"/>
  <c r="BE110" i="12"/>
  <c r="BO148" i="12"/>
  <c r="AB63" i="13"/>
  <c r="AD87" i="14"/>
  <c r="AR103" i="13"/>
  <c r="BC105" i="14"/>
  <c r="AS127" i="12"/>
  <c r="AN128" i="5"/>
  <c r="AW94" i="15"/>
  <c r="BR75" i="12"/>
  <c r="AS57" i="15"/>
  <c r="BR101" i="10"/>
  <c r="AY125" i="5"/>
  <c r="BV87" i="5"/>
  <c r="AS60" i="10"/>
  <c r="AD106" i="10"/>
  <c r="AY145" i="14"/>
  <c r="AT57" i="12"/>
  <c r="BH117" i="13"/>
  <c r="BH144" i="5"/>
  <c r="AG89" i="14"/>
  <c r="AO109" i="15"/>
  <c r="AQ56" i="14"/>
  <c r="BH100" i="14"/>
  <c r="BJ104" i="5"/>
  <c r="AE103" i="10"/>
  <c r="AC124" i="14"/>
  <c r="AR114" i="5"/>
  <c r="BJ141" i="12"/>
  <c r="BP78" i="13"/>
  <c r="BP119" i="14"/>
  <c r="BE97" i="10"/>
  <c r="AP61" i="12"/>
  <c r="BS77" i="5"/>
  <c r="BL115" i="14"/>
  <c r="BR88" i="14"/>
  <c r="BT103" i="14"/>
  <c r="BO89" i="5"/>
  <c r="AF125" i="15"/>
  <c r="AK129" i="5"/>
  <c r="BC111" i="12"/>
  <c r="BB145" i="14"/>
  <c r="BL77" i="13"/>
  <c r="BA133" i="12"/>
  <c r="BN95" i="15"/>
  <c r="AT88" i="13"/>
  <c r="BL98" i="15"/>
  <c r="BP56" i="15"/>
  <c r="AY111" i="13"/>
  <c r="BG115" i="5"/>
  <c r="AV95" i="10"/>
  <c r="AR72" i="13"/>
  <c r="AP68" i="10"/>
  <c r="AX86" i="10"/>
  <c r="BH112" i="14"/>
  <c r="AN116" i="12"/>
  <c r="BM92" i="10"/>
  <c r="AC69" i="14"/>
  <c r="BV68" i="5"/>
  <c r="AI145" i="12"/>
  <c r="BB149" i="13"/>
  <c r="AK93" i="10"/>
  <c r="BQ63" i="15"/>
  <c r="AB117" i="5"/>
  <c r="AW147" i="5"/>
  <c r="AV106" i="5"/>
  <c r="BQ96" i="12"/>
  <c r="AD114" i="14"/>
  <c r="BH93" i="13"/>
  <c r="BU109" i="12"/>
  <c r="AM138" i="15"/>
  <c r="AI140" i="13"/>
  <c r="BJ125" i="15"/>
  <c r="BR116" i="15"/>
  <c r="BM137" i="14"/>
  <c r="AY132" i="13"/>
  <c r="BF145" i="5"/>
  <c r="AX141" i="13"/>
  <c r="BI129" i="14"/>
  <c r="BT130" i="5"/>
  <c r="AK57" i="12"/>
  <c r="AU86" i="12"/>
  <c r="AY56" i="12"/>
  <c r="AQ111" i="12"/>
  <c r="BV150" i="12"/>
  <c r="AU77" i="5"/>
  <c r="BG74" i="10"/>
  <c r="AL73" i="13"/>
  <c r="BT68" i="10"/>
  <c r="AK75" i="10"/>
  <c r="BC134" i="5"/>
  <c r="BO129" i="13"/>
  <c r="BJ145" i="15"/>
  <c r="AO72" i="15"/>
  <c r="AN119" i="15"/>
  <c r="AJ146" i="12"/>
  <c r="AD126" i="15"/>
  <c r="AE110" i="10"/>
  <c r="AT126" i="14"/>
  <c r="BO91" i="15"/>
  <c r="AB62" i="12"/>
  <c r="BL134" i="10"/>
  <c r="BP145" i="10"/>
  <c r="BP96" i="10"/>
  <c r="AG116" i="5"/>
  <c r="AG150" i="13"/>
  <c r="BF94" i="5"/>
  <c r="AQ126" i="12"/>
  <c r="AU124" i="15"/>
  <c r="AL63" i="15"/>
  <c r="BF98" i="13"/>
  <c r="AI122" i="5"/>
  <c r="BL151" i="15"/>
  <c r="BP76" i="15"/>
  <c r="AP72" i="10"/>
  <c r="AR63" i="14"/>
  <c r="AV135" i="13"/>
  <c r="BA126" i="15"/>
  <c r="BU70" i="12"/>
  <c r="AJ79" i="13"/>
  <c r="AK80" i="15"/>
  <c r="AE97" i="12"/>
  <c r="AN62" i="12"/>
  <c r="AG92" i="13"/>
  <c r="AF58" i="12"/>
  <c r="AJ85" i="14"/>
  <c r="BD63" i="12"/>
  <c r="AH149" i="13"/>
  <c r="BF91" i="12"/>
  <c r="BJ94" i="14"/>
  <c r="BD139" i="10"/>
  <c r="AX142" i="13"/>
  <c r="AQ81" i="13"/>
  <c r="AW61" i="10"/>
  <c r="AS149" i="5"/>
  <c r="AS83" i="15"/>
  <c r="AO67" i="13"/>
  <c r="AS98" i="12"/>
  <c r="BI97" i="5"/>
  <c r="AM152" i="13"/>
  <c r="BA86" i="10"/>
  <c r="AJ111" i="5"/>
  <c r="AI144" i="10"/>
  <c r="AQ73" i="13"/>
  <c r="BJ82" i="12"/>
  <c r="AF55" i="13"/>
  <c r="BQ90" i="12"/>
  <c r="BF151" i="5"/>
  <c r="BH101" i="12"/>
  <c r="AW83" i="12"/>
  <c r="AI122" i="14"/>
  <c r="AO132" i="5"/>
  <c r="BD85" i="12"/>
  <c r="BC118" i="12"/>
  <c r="AC138" i="12"/>
  <c r="BH101" i="10"/>
  <c r="BD71" i="14"/>
  <c r="AV148" i="15"/>
  <c r="AB81" i="13"/>
  <c r="BO134" i="10"/>
  <c r="BO61" i="5"/>
  <c r="BR73" i="13"/>
  <c r="AR121" i="12"/>
  <c r="BN58" i="15"/>
  <c r="BR151" i="15"/>
  <c r="BM114" i="14"/>
  <c r="AP133" i="10"/>
  <c r="BT112" i="15"/>
  <c r="AK131" i="12"/>
  <c r="BH114" i="12"/>
  <c r="BJ133" i="5"/>
  <c r="BH59" i="14"/>
  <c r="BU132" i="12"/>
  <c r="AI77" i="5"/>
  <c r="AF107" i="12"/>
  <c r="BL111" i="14"/>
  <c r="AC96" i="5"/>
  <c r="AG69" i="5"/>
  <c r="AQ110" i="5"/>
  <c r="AM132" i="15"/>
  <c r="AY70" i="10"/>
  <c r="BV103" i="13"/>
  <c r="AL100" i="14"/>
  <c r="BB127" i="15"/>
  <c r="AO126" i="12"/>
  <c r="AB83" i="12"/>
  <c r="BU114" i="14"/>
  <c r="BG75" i="13"/>
  <c r="AJ64" i="12"/>
  <c r="BJ116" i="12"/>
  <c r="AI107" i="5"/>
  <c r="BK97" i="13"/>
  <c r="AK114" i="13"/>
  <c r="AI131" i="13"/>
  <c r="AR81" i="15"/>
  <c r="AH111" i="12"/>
  <c r="AB130" i="10"/>
  <c r="BH101" i="14"/>
  <c r="AV124" i="5"/>
  <c r="BT103" i="10"/>
  <c r="AB84" i="10"/>
  <c r="BM56" i="5"/>
  <c r="BD119" i="5"/>
  <c r="BL98" i="12"/>
  <c r="BN90" i="5"/>
  <c r="AE120" i="15"/>
  <c r="AG150" i="5"/>
  <c r="BS94" i="12"/>
  <c r="BE103" i="10"/>
  <c r="AI121" i="12"/>
  <c r="AB121" i="5"/>
  <c r="AT72" i="5"/>
  <c r="AG85" i="10"/>
  <c r="AO120" i="14"/>
  <c r="BC106" i="12"/>
  <c r="AO110" i="15"/>
  <c r="BV146" i="12"/>
  <c r="AM86" i="12"/>
  <c r="AJ110" i="12"/>
  <c r="AV62" i="5"/>
  <c r="BH96" i="10"/>
  <c r="BT95" i="5"/>
  <c r="AV81" i="10"/>
  <c r="AI108" i="12"/>
  <c r="BL87" i="12"/>
  <c r="AJ66" i="12"/>
  <c r="AX137" i="5"/>
  <c r="BA109" i="10"/>
  <c r="AU71" i="10"/>
  <c r="AD147" i="15"/>
  <c r="BP59" i="15"/>
  <c r="AC112" i="13"/>
  <c r="AB79" i="12"/>
  <c r="AT98" i="5"/>
  <c r="BL58" i="5"/>
  <c r="BR115" i="5"/>
  <c r="AB138" i="14"/>
  <c r="AQ124" i="5"/>
  <c r="BG103" i="13"/>
  <c r="BR72" i="13"/>
  <c r="BB129" i="5"/>
  <c r="AC145" i="15"/>
  <c r="BC60" i="5"/>
  <c r="BJ72" i="14"/>
  <c r="AO66" i="15"/>
  <c r="BA68" i="13"/>
  <c r="AX55" i="10"/>
  <c r="BJ68" i="13"/>
  <c r="AO129" i="14"/>
  <c r="BI76" i="15"/>
  <c r="BP61" i="12"/>
  <c r="AR142" i="14"/>
  <c r="BH113" i="5"/>
  <c r="BO137" i="15"/>
  <c r="AU72" i="15"/>
  <c r="AP152" i="10"/>
  <c r="BE102" i="14"/>
  <c r="AI153" i="5"/>
  <c r="BN80" i="13"/>
  <c r="AC109" i="13"/>
  <c r="AQ136" i="15"/>
  <c r="AC133" i="10"/>
  <c r="BP70" i="15"/>
  <c r="BB150" i="14"/>
  <c r="AD96" i="15"/>
  <c r="AH67" i="12"/>
  <c r="BV119" i="10"/>
  <c r="AK92" i="14"/>
  <c r="AH75" i="12"/>
  <c r="AW77" i="5"/>
  <c r="BC87" i="15"/>
  <c r="AP115" i="10"/>
  <c r="AG130" i="14"/>
  <c r="AH90" i="5"/>
  <c r="AC131" i="10"/>
  <c r="AR148" i="12"/>
  <c r="AO60" i="13"/>
  <c r="BK71" i="12"/>
  <c r="AS153" i="12"/>
  <c r="AV101" i="10"/>
  <c r="BP73" i="5"/>
  <c r="BK107" i="13"/>
  <c r="AY91" i="5"/>
  <c r="BV145" i="13"/>
  <c r="AR144" i="12"/>
  <c r="AH60" i="5"/>
  <c r="BQ56" i="5"/>
  <c r="AM58" i="12"/>
  <c r="BS108" i="13"/>
  <c r="BK109" i="14"/>
  <c r="AD62" i="5"/>
  <c r="AU114" i="5"/>
  <c r="BU145" i="12"/>
  <c r="AV88" i="15"/>
  <c r="BG119" i="12"/>
  <c r="BJ71" i="5"/>
  <c r="BA85" i="14"/>
  <c r="AQ132" i="10"/>
  <c r="AZ148" i="14"/>
  <c r="AL97" i="14"/>
  <c r="AX127" i="13"/>
  <c r="BU65" i="14"/>
  <c r="AN100" i="13"/>
  <c r="AS126" i="5"/>
  <c r="BC112" i="12"/>
  <c r="AD76" i="14"/>
  <c r="AT127" i="10"/>
  <c r="AT141" i="10"/>
  <c r="BU82" i="15"/>
  <c r="BV144" i="14"/>
  <c r="BJ62" i="13"/>
  <c r="AH119" i="12"/>
  <c r="AI96" i="14"/>
  <c r="AL134" i="13"/>
  <c r="AJ138" i="14"/>
  <c r="AM71" i="15"/>
  <c r="BR84" i="13"/>
  <c r="AE68" i="5"/>
  <c r="AP145" i="5"/>
  <c r="BU153" i="10"/>
  <c r="AY142" i="5"/>
  <c r="AZ100" i="13"/>
  <c r="BB83" i="10"/>
  <c r="AW123" i="5"/>
  <c r="AD125" i="10"/>
  <c r="BM148" i="14"/>
  <c r="AI154" i="10"/>
  <c r="AY109" i="12"/>
  <c r="AW103" i="15"/>
  <c r="AU83" i="12"/>
  <c r="AV151" i="13"/>
  <c r="AR109" i="15"/>
  <c r="AE141" i="15"/>
  <c r="AK71" i="10"/>
  <c r="AB143" i="15"/>
  <c r="BF130" i="13"/>
  <c r="BR72" i="5"/>
  <c r="AK149" i="15"/>
  <c r="BM154" i="5"/>
  <c r="BI56" i="14"/>
  <c r="AQ131" i="15"/>
  <c r="AU154" i="12"/>
  <c r="BJ126" i="12"/>
  <c r="BO88" i="14"/>
  <c r="AF109" i="12"/>
  <c r="BO72" i="12"/>
  <c r="BN108" i="12"/>
  <c r="BP76" i="5"/>
  <c r="BE136" i="10"/>
  <c r="AL69" i="15"/>
  <c r="AS119" i="10"/>
  <c r="BT117" i="15"/>
  <c r="AO109" i="5"/>
  <c r="BT107" i="12"/>
  <c r="BL63" i="15"/>
  <c r="AG119" i="13"/>
  <c r="AP124" i="12"/>
  <c r="BT105" i="14"/>
  <c r="AK153" i="5"/>
  <c r="BP112" i="12"/>
  <c r="BD101" i="14"/>
  <c r="BE116" i="10"/>
  <c r="BV61" i="13"/>
  <c r="AU123" i="5"/>
  <c r="AE86" i="13"/>
  <c r="AE140" i="5"/>
  <c r="BK110" i="10"/>
  <c r="AL64" i="13"/>
  <c r="AM95" i="5"/>
  <c r="BR126" i="10"/>
  <c r="BR59" i="5"/>
  <c r="AY68" i="14"/>
  <c r="AU104" i="10"/>
  <c r="BH130" i="13"/>
  <c r="AG136" i="13"/>
  <c r="AI68" i="15"/>
  <c r="BE152" i="14"/>
  <c r="AO105" i="13"/>
  <c r="AR131" i="15"/>
  <c r="BI76" i="13"/>
  <c r="BB117" i="14"/>
  <c r="AR56" i="14"/>
  <c r="AR99" i="15"/>
  <c r="AG137" i="5"/>
  <c r="BT111" i="14"/>
  <c r="BG66" i="5"/>
  <c r="BJ115" i="14"/>
  <c r="AV73" i="12"/>
  <c r="BF100" i="15"/>
  <c r="AJ153" i="10"/>
  <c r="BT123" i="14"/>
  <c r="AH108" i="13"/>
  <c r="BL75" i="14"/>
  <c r="BV56" i="5"/>
  <c r="BV88" i="15"/>
  <c r="AC151" i="15"/>
  <c r="BL143" i="5"/>
  <c r="BN107" i="15"/>
  <c r="BQ105" i="14"/>
  <c r="AQ90" i="15"/>
  <c r="BO77" i="12"/>
  <c r="BJ75" i="14"/>
  <c r="BJ138" i="15"/>
  <c r="BB134" i="12"/>
  <c r="BV110" i="15"/>
  <c r="BC121" i="14"/>
  <c r="BG80" i="15"/>
  <c r="BI111" i="10"/>
  <c r="AE75" i="12"/>
  <c r="BU101" i="14"/>
  <c r="AP114" i="10"/>
  <c r="AF104" i="10"/>
  <c r="AE99" i="12"/>
  <c r="BJ107" i="14"/>
  <c r="AY117" i="12"/>
  <c r="BN114" i="10"/>
  <c r="BG64" i="15"/>
  <c r="AF79" i="15"/>
  <c r="BE61" i="15"/>
  <c r="BR105" i="15"/>
  <c r="BQ111" i="13"/>
  <c r="BH132" i="15"/>
  <c r="BA121" i="15"/>
  <c r="AH108" i="15"/>
  <c r="BL120" i="14"/>
  <c r="BJ110" i="12"/>
  <c r="AL85" i="10"/>
  <c r="BS153" i="13"/>
  <c r="AF131" i="14"/>
  <c r="BC136" i="14"/>
  <c r="AL105" i="10"/>
  <c r="BP112" i="15"/>
  <c r="AT99" i="13"/>
  <c r="BO114" i="12"/>
  <c r="BI146" i="10"/>
  <c r="AO96" i="15"/>
  <c r="AH136" i="5"/>
  <c r="AW77" i="13"/>
  <c r="AW100" i="13"/>
  <c r="AS101" i="13"/>
  <c r="AR94" i="15"/>
  <c r="BM125" i="13"/>
  <c r="BD154" i="5"/>
  <c r="AJ125" i="13"/>
  <c r="AI108" i="14"/>
  <c r="AC95" i="5"/>
  <c r="BN59" i="5"/>
  <c r="BU111" i="14"/>
  <c r="AI55" i="13"/>
  <c r="BN96" i="12"/>
  <c r="AZ128" i="12"/>
  <c r="BC99" i="15"/>
  <c r="AC68" i="10"/>
  <c r="BI119" i="13"/>
  <c r="AQ94" i="15"/>
  <c r="AF109" i="10"/>
  <c r="BS68" i="14"/>
  <c r="BC75" i="5"/>
  <c r="BP113" i="10"/>
  <c r="AJ129" i="13"/>
  <c r="AZ73" i="15"/>
  <c r="BA119" i="12"/>
  <c r="BO76" i="14"/>
  <c r="AH79" i="10"/>
  <c r="BM69" i="12"/>
  <c r="AF110" i="14"/>
  <c r="AL124" i="15"/>
  <c r="AY149" i="12"/>
  <c r="AN152" i="13"/>
  <c r="BV127" i="14"/>
  <c r="AG77" i="5"/>
  <c r="BI131" i="5"/>
  <c r="AR137" i="14"/>
  <c r="AX102" i="10"/>
  <c r="AC108" i="15"/>
  <c r="BH109" i="5"/>
  <c r="BJ148" i="5"/>
  <c r="BL79" i="12"/>
  <c r="AI139" i="13"/>
  <c r="AS64" i="5"/>
  <c r="AF118" i="10"/>
  <c r="BH124" i="14"/>
  <c r="AC102" i="12"/>
  <c r="BG118" i="12"/>
  <c r="BF78" i="14"/>
  <c r="BS142" i="5"/>
  <c r="AB74" i="5"/>
  <c r="BO62" i="13"/>
  <c r="AB96" i="5"/>
  <c r="AL145" i="5"/>
  <c r="BR101" i="15"/>
  <c r="AK65" i="15"/>
  <c r="BG101" i="10"/>
  <c r="AZ87" i="12"/>
  <c r="BU66" i="15"/>
  <c r="BI127" i="13"/>
  <c r="AQ70" i="15"/>
  <c r="BC102" i="14"/>
  <c r="AJ112" i="12"/>
  <c r="AJ111" i="10"/>
  <c r="BE92" i="10"/>
  <c r="BK86" i="13"/>
  <c r="BF61" i="5"/>
  <c r="BF77" i="15"/>
  <c r="AY77" i="12"/>
  <c r="AS65" i="14"/>
  <c r="AH153" i="13"/>
  <c r="BM92" i="12"/>
  <c r="AR139" i="12"/>
  <c r="AO113" i="5"/>
  <c r="BI102" i="12"/>
  <c r="AG67" i="15"/>
  <c r="BT110" i="15"/>
  <c r="AE138" i="13"/>
  <c r="AK67" i="13"/>
  <c r="AO97" i="13"/>
  <c r="BK126" i="10"/>
  <c r="BK86" i="5"/>
  <c r="BF99" i="10"/>
  <c r="BV86" i="15"/>
  <c r="BT142" i="13"/>
  <c r="AZ117" i="14"/>
  <c r="AU120" i="5"/>
  <c r="AC132" i="15"/>
  <c r="BE130" i="14"/>
  <c r="AE102" i="14"/>
  <c r="BJ146" i="5"/>
  <c r="BS91" i="12"/>
  <c r="AP67" i="10"/>
  <c r="AP129" i="10"/>
  <c r="BU103" i="12"/>
  <c r="AE143" i="12"/>
  <c r="AO144" i="12"/>
  <c r="AJ72" i="12"/>
  <c r="AS120" i="12"/>
  <c r="BA153" i="14"/>
  <c r="AF142" i="12"/>
  <c r="AV77" i="13"/>
  <c r="BQ66" i="15"/>
  <c r="BB91" i="14"/>
  <c r="AQ151" i="15"/>
  <c r="BM113" i="13"/>
  <c r="BU134" i="10"/>
  <c r="AC79" i="12"/>
  <c r="AL128" i="15"/>
  <c r="AG70" i="14"/>
  <c r="BM89" i="5"/>
  <c r="BC74" i="12"/>
  <c r="BJ56" i="12"/>
  <c r="AN77" i="5"/>
  <c r="BL97" i="12"/>
  <c r="BC75" i="10"/>
  <c r="BC92" i="13"/>
  <c r="AQ109" i="5"/>
  <c r="AH113" i="12"/>
  <c r="BI114" i="15"/>
  <c r="AU153" i="10"/>
  <c r="AK101" i="10"/>
  <c r="AY130" i="15"/>
  <c r="BN75" i="15"/>
  <c r="BM125" i="5"/>
  <c r="AD133" i="14"/>
  <c r="BN124" i="15"/>
  <c r="AR86" i="10"/>
  <c r="AM99" i="15"/>
  <c r="BC66" i="5"/>
  <c r="AQ75" i="13"/>
  <c r="AC122" i="10"/>
  <c r="AN112" i="14"/>
  <c r="AC105" i="15"/>
  <c r="BL72" i="5"/>
  <c r="AP131" i="5"/>
  <c r="AN89" i="14"/>
  <c r="AU128" i="13"/>
  <c r="BL83" i="13"/>
  <c r="BS81" i="14"/>
  <c r="BV97" i="12"/>
  <c r="AH153" i="5"/>
  <c r="BK119" i="15"/>
  <c r="AR89" i="15"/>
  <c r="BO97" i="5"/>
  <c r="BG69" i="10"/>
  <c r="BR112" i="13"/>
  <c r="AY145" i="10"/>
  <c r="BB149" i="5"/>
  <c r="AT70" i="14"/>
  <c r="AY133" i="14"/>
  <c r="AQ84" i="5"/>
  <c r="BM62" i="12"/>
  <c r="BE134" i="14"/>
  <c r="AK109" i="5"/>
  <c r="AV113" i="12"/>
  <c r="AT122" i="13"/>
  <c r="BE99" i="14"/>
  <c r="AD138" i="13"/>
  <c r="AK139" i="12"/>
  <c r="BJ82" i="13"/>
  <c r="BH67" i="14"/>
  <c r="BV129" i="10"/>
  <c r="AX81" i="12"/>
  <c r="AG109" i="14"/>
  <c r="AY104" i="5"/>
  <c r="BR126" i="14"/>
  <c r="BE86" i="12"/>
  <c r="BU75" i="5"/>
  <c r="BN99" i="15"/>
  <c r="AE112" i="13"/>
  <c r="BN104" i="13"/>
  <c r="BI133" i="15"/>
  <c r="BP123" i="12"/>
  <c r="BB105" i="13"/>
  <c r="AY126" i="13"/>
  <c r="BK102" i="5"/>
  <c r="AT83" i="13"/>
  <c r="AU96" i="12"/>
  <c r="AN124" i="12"/>
  <c r="AV66" i="13"/>
  <c r="AQ92" i="15"/>
  <c r="AQ59" i="10"/>
  <c r="AK141" i="15"/>
  <c r="AY88" i="10"/>
  <c r="AE150" i="5"/>
  <c r="BU72" i="12"/>
  <c r="BO68" i="12"/>
  <c r="AT95" i="14"/>
  <c r="BF78" i="13"/>
  <c r="AM58" i="15"/>
  <c r="BD122" i="14"/>
  <c r="AL71" i="14"/>
  <c r="AZ98" i="13"/>
  <c r="AR153" i="14"/>
  <c r="AD63" i="14"/>
  <c r="BV126" i="15"/>
  <c r="AN100" i="14"/>
  <c r="AK67" i="10"/>
  <c r="BD142" i="14"/>
  <c r="AZ72" i="5"/>
  <c r="AE136" i="5"/>
  <c r="AZ74" i="12"/>
  <c r="BG131" i="10"/>
  <c r="BD124" i="14"/>
  <c r="AC60" i="13"/>
  <c r="BP73" i="14"/>
  <c r="BB115" i="15"/>
  <c r="AD124" i="13"/>
  <c r="BD84" i="15"/>
  <c r="AG86" i="14"/>
  <c r="AO74" i="13"/>
  <c r="BC98" i="14"/>
  <c r="AP119" i="13"/>
  <c r="BN97" i="10"/>
  <c r="BC96" i="14"/>
  <c r="BE122" i="10"/>
  <c r="AY153" i="14"/>
  <c r="AP143" i="5"/>
  <c r="AC73" i="14"/>
  <c r="BE133" i="12"/>
  <c r="AN138" i="10"/>
  <c r="AV119" i="13"/>
  <c r="AS98" i="5"/>
  <c r="AW118" i="13"/>
  <c r="AR153" i="13"/>
  <c r="AE75" i="14"/>
  <c r="BD130" i="5"/>
  <c r="AG62" i="5"/>
  <c r="AN98" i="5"/>
  <c r="BG93" i="13"/>
  <c r="BD89" i="13"/>
  <c r="AD83" i="5"/>
  <c r="AJ154" i="13"/>
  <c r="AT137" i="15"/>
  <c r="AD118" i="15"/>
  <c r="BB142" i="13"/>
  <c r="AH101" i="13"/>
  <c r="BF125" i="12"/>
  <c r="AM107" i="5"/>
  <c r="BM142" i="5"/>
  <c r="BR94" i="5"/>
  <c r="AD72" i="5"/>
  <c r="AK72" i="15"/>
  <c r="AY77" i="13"/>
  <c r="BL64" i="10"/>
  <c r="AD141" i="5"/>
  <c r="AR87" i="12"/>
  <c r="AZ58" i="13"/>
  <c r="AO93" i="15"/>
  <c r="BB79" i="15"/>
  <c r="AS142" i="10"/>
  <c r="AZ128" i="15"/>
  <c r="AZ141" i="12"/>
  <c r="AI98" i="5"/>
  <c r="AW92" i="12"/>
  <c r="BQ92" i="10"/>
  <c r="AM92" i="14"/>
  <c r="BF92" i="13"/>
  <c r="AH69" i="5"/>
  <c r="AL131" i="13"/>
  <c r="AT81" i="15"/>
  <c r="BS141" i="14"/>
  <c r="AH55" i="15"/>
  <c r="BU76" i="10"/>
  <c r="AY66" i="15"/>
  <c r="AN112" i="10"/>
  <c r="BB60" i="14"/>
  <c r="AN81" i="13"/>
  <c r="AD134" i="10"/>
  <c r="AQ85" i="14"/>
  <c r="AH59" i="10"/>
  <c r="BP55" i="15"/>
  <c r="BA96" i="13"/>
  <c r="BM154" i="15"/>
  <c r="BJ102" i="13"/>
  <c r="AD126" i="12"/>
  <c r="AP89" i="14"/>
  <c r="BT117" i="5"/>
  <c r="AW130" i="15"/>
  <c r="AE120" i="5"/>
  <c r="AQ97" i="13"/>
  <c r="AS101" i="10"/>
  <c r="BT99" i="15"/>
  <c r="AY56" i="5"/>
  <c r="BQ115" i="5"/>
  <c r="BE115" i="5"/>
  <c r="BB102" i="13"/>
  <c r="AM63" i="14"/>
  <c r="BJ82" i="10"/>
  <c r="AD120" i="13"/>
  <c r="BO66" i="10"/>
  <c r="BT81" i="14"/>
  <c r="BI112" i="15"/>
  <c r="BQ65" i="13"/>
  <c r="AT70" i="13"/>
  <c r="BG85" i="14"/>
  <c r="BR126" i="5"/>
  <c r="AD151" i="5"/>
  <c r="BR122" i="12"/>
  <c r="BJ86" i="15"/>
  <c r="AL118" i="5"/>
  <c r="BN146" i="5"/>
  <c r="BI140" i="5"/>
  <c r="BH124" i="10"/>
  <c r="BO89" i="12"/>
  <c r="AR78" i="14"/>
  <c r="AG97" i="10"/>
  <c r="AC58" i="12"/>
  <c r="BK125" i="14"/>
  <c r="BU153" i="15"/>
  <c r="BE103" i="13"/>
  <c r="BJ138" i="5"/>
  <c r="AB116" i="5"/>
  <c r="AS100" i="13"/>
  <c r="AH125" i="15"/>
  <c r="AC90" i="14"/>
  <c r="AG69" i="13"/>
  <c r="BV114" i="14"/>
  <c r="AG71" i="15"/>
  <c r="BV122" i="12"/>
  <c r="AT55" i="15"/>
  <c r="BV79" i="10"/>
  <c r="AI83" i="12"/>
  <c r="AI83" i="10"/>
  <c r="BC153" i="10"/>
  <c r="BS70" i="14"/>
  <c r="BB152" i="10"/>
  <c r="BQ153" i="14"/>
  <c r="BO95" i="5"/>
  <c r="BJ133" i="15"/>
  <c r="BU114" i="12"/>
  <c r="AS137" i="10"/>
  <c r="BM98" i="10"/>
  <c r="BS58" i="12"/>
  <c r="AS122" i="10"/>
  <c r="BB106" i="10"/>
  <c r="BR55" i="14"/>
  <c r="BS66" i="10"/>
  <c r="BG121" i="10"/>
  <c r="BS107" i="12"/>
  <c r="AD142" i="5"/>
  <c r="AQ70" i="13"/>
  <c r="BP115" i="15"/>
  <c r="BI130" i="10"/>
  <c r="AN80" i="5"/>
  <c r="BM147" i="14"/>
  <c r="BQ77" i="14"/>
  <c r="AB57" i="15"/>
  <c r="AD142" i="15"/>
  <c r="BL129" i="10"/>
  <c r="BI69" i="12"/>
  <c r="BJ66" i="10"/>
  <c r="AY61" i="5"/>
  <c r="BM80" i="5"/>
  <c r="AO70" i="13"/>
  <c r="AV110" i="15"/>
  <c r="BJ92" i="10"/>
  <c r="AR95" i="12"/>
  <c r="AL146" i="5"/>
  <c r="BV148" i="5"/>
  <c r="AI118" i="5"/>
  <c r="BF79" i="13"/>
  <c r="AR69" i="5"/>
  <c r="BF94" i="14"/>
  <c r="AS62" i="5"/>
  <c r="BT116" i="15"/>
  <c r="BN132" i="12"/>
  <c r="BI120" i="10"/>
  <c r="AH121" i="14"/>
  <c r="BB122" i="14"/>
  <c r="AE105" i="14"/>
  <c r="BJ87" i="10"/>
  <c r="BR117" i="15"/>
  <c r="AS58" i="15"/>
  <c r="BD112" i="12"/>
  <c r="AJ147" i="14"/>
  <c r="AK141" i="10"/>
  <c r="AQ72" i="10"/>
  <c r="AX55" i="5"/>
  <c r="AN85" i="12"/>
  <c r="AR146" i="15"/>
  <c r="BH80" i="5"/>
  <c r="BO67" i="10"/>
  <c r="AX118" i="10"/>
  <c r="AF148" i="14"/>
  <c r="BM107" i="10"/>
  <c r="BK149" i="5"/>
  <c r="BV86" i="5"/>
  <c r="AP88" i="5"/>
  <c r="BU101" i="13"/>
  <c r="AT153" i="5"/>
  <c r="AF102" i="10"/>
  <c r="BR72" i="14"/>
  <c r="BJ62" i="5"/>
  <c r="BV56" i="12"/>
  <c r="BC83" i="12"/>
  <c r="AV113" i="13"/>
  <c r="AF108" i="5"/>
  <c r="BK63" i="10"/>
  <c r="BC137" i="10"/>
  <c r="BA142" i="10"/>
  <c r="AV103" i="12"/>
  <c r="AT63" i="12"/>
  <c r="BR69" i="10"/>
  <c r="BA76" i="5"/>
  <c r="BE152" i="10"/>
  <c r="BP64" i="13"/>
  <c r="BH121" i="13"/>
  <c r="BO91" i="5"/>
  <c r="AW133" i="15"/>
  <c r="BN107" i="14"/>
  <c r="AE152" i="15"/>
  <c r="AD75" i="12"/>
  <c r="AF132" i="15"/>
  <c r="AY146" i="10"/>
  <c r="BO55" i="5"/>
  <c r="AL84" i="12"/>
  <c r="BB81" i="15"/>
  <c r="BL117" i="15"/>
  <c r="AV98" i="5"/>
  <c r="AQ68" i="15"/>
  <c r="BV134" i="15"/>
  <c r="AZ90" i="14"/>
  <c r="AN90" i="10"/>
  <c r="BS65" i="10"/>
  <c r="AK58" i="5"/>
  <c r="BA139" i="5"/>
  <c r="AS146" i="15"/>
  <c r="BP147" i="5"/>
  <c r="BV75" i="12"/>
  <c r="AT80" i="12"/>
  <c r="AG114" i="10"/>
  <c r="BB138" i="14"/>
  <c r="AC59" i="5"/>
  <c r="BS57" i="5"/>
  <c r="BI137" i="12"/>
  <c r="BE91" i="5"/>
  <c r="BT58" i="5"/>
  <c r="BH112" i="15"/>
  <c r="AJ101" i="15"/>
  <c r="AH127" i="12"/>
  <c r="BL108" i="12"/>
  <c r="AK139" i="14"/>
  <c r="BD87" i="13"/>
  <c r="AD80" i="5"/>
  <c r="BT67" i="12"/>
  <c r="AE118" i="10"/>
  <c r="BU80" i="14"/>
  <c r="BI109" i="13"/>
  <c r="BA55" i="5"/>
  <c r="AP95" i="14"/>
  <c r="BI82" i="14"/>
  <c r="AH67" i="13"/>
  <c r="AD128" i="13"/>
  <c r="AH74" i="15"/>
  <c r="AY57" i="5"/>
  <c r="BA113" i="15"/>
  <c r="AW135" i="5"/>
  <c r="BK70" i="10"/>
  <c r="BC142" i="13"/>
  <c r="BO141" i="5"/>
  <c r="AZ132" i="10"/>
  <c r="AQ154" i="12"/>
  <c r="AF138" i="15"/>
  <c r="AC150" i="12"/>
  <c r="AQ98" i="5"/>
  <c r="BA88" i="15"/>
  <c r="AF84" i="14"/>
  <c r="BS81" i="15"/>
  <c r="BV103" i="5"/>
  <c r="BO145" i="13"/>
  <c r="BQ63" i="5"/>
  <c r="AJ73" i="14"/>
  <c r="BN93" i="5"/>
  <c r="AV121" i="13"/>
  <c r="BK111" i="13"/>
  <c r="BK70" i="5"/>
  <c r="BM133" i="15"/>
  <c r="AN143" i="10"/>
  <c r="BC74" i="14"/>
  <c r="AB60" i="14"/>
  <c r="AT83" i="12"/>
  <c r="BQ151" i="13"/>
  <c r="AQ87" i="14"/>
  <c r="BL107" i="5"/>
  <c r="AE73" i="5"/>
  <c r="AX131" i="12"/>
  <c r="BH108" i="12"/>
  <c r="AN133" i="13"/>
  <c r="BU86" i="13"/>
  <c r="BE105" i="14"/>
  <c r="BT152" i="13"/>
  <c r="BR147" i="5"/>
  <c r="BN128" i="5"/>
  <c r="BO131" i="14"/>
  <c r="AE81" i="13"/>
  <c r="BJ142" i="10"/>
  <c r="BO88" i="12"/>
  <c r="AJ88" i="14"/>
  <c r="AC87" i="5"/>
  <c r="AL134" i="5"/>
  <c r="AF104" i="13"/>
  <c r="BM145" i="10"/>
  <c r="BK110" i="14"/>
  <c r="BI127" i="14"/>
  <c r="BE108" i="5"/>
  <c r="AS114" i="13"/>
  <c r="AP121" i="14"/>
  <c r="AX62" i="10"/>
  <c r="BU134" i="15"/>
  <c r="AM151" i="15"/>
  <c r="BG147" i="10"/>
  <c r="BM108" i="15"/>
  <c r="BM105" i="13"/>
  <c r="AD94" i="15"/>
  <c r="BE56" i="10"/>
  <c r="AF151" i="12"/>
  <c r="AG78" i="13"/>
  <c r="AK64" i="14"/>
  <c r="AQ95" i="10"/>
  <c r="AQ61" i="13"/>
  <c r="AO135" i="15"/>
  <c r="AQ55" i="13"/>
  <c r="AK115" i="12"/>
  <c r="BP92" i="5"/>
  <c r="BO86" i="14"/>
  <c r="AQ102" i="15"/>
  <c r="BA67" i="15"/>
  <c r="AC118" i="5"/>
  <c r="BL94" i="10"/>
  <c r="AB115" i="15"/>
  <c r="AY95" i="13"/>
  <c r="BT153" i="13"/>
  <c r="AW104" i="12"/>
  <c r="BJ96" i="5"/>
  <c r="AK70" i="10"/>
  <c r="BA108" i="12"/>
  <c r="AO124" i="14"/>
  <c r="BQ108" i="5"/>
  <c r="BC100" i="5"/>
  <c r="AN104" i="13"/>
  <c r="BV97" i="5"/>
  <c r="AY148" i="15"/>
  <c r="BB112" i="12"/>
  <c r="BD142" i="13"/>
  <c r="BN68" i="13"/>
  <c r="AW66" i="12"/>
  <c r="BS112" i="14"/>
  <c r="AH142" i="14"/>
  <c r="BM70" i="15"/>
  <c r="BS104" i="5"/>
  <c r="AX154" i="13"/>
  <c r="AB145" i="14"/>
  <c r="BD127" i="5"/>
  <c r="BT64" i="10"/>
  <c r="AT87" i="5"/>
  <c r="AQ61" i="14"/>
  <c r="AC93" i="13"/>
  <c r="BN98" i="14"/>
  <c r="AT117" i="15"/>
  <c r="AD90" i="14"/>
  <c r="BR121" i="12"/>
  <c r="AT140" i="15"/>
  <c r="BM102" i="10"/>
  <c r="AO55" i="10"/>
  <c r="BH126" i="12"/>
  <c r="BA117" i="14"/>
  <c r="BD129" i="13"/>
  <c r="BA59" i="12"/>
  <c r="BL94" i="5"/>
  <c r="BP111" i="12"/>
  <c r="AI136" i="12"/>
  <c r="AE119" i="14"/>
  <c r="BL141" i="5"/>
  <c r="AG58" i="13"/>
  <c r="BO81" i="14"/>
  <c r="AR123" i="13"/>
  <c r="BD149" i="14"/>
  <c r="BA109" i="13"/>
  <c r="BI82" i="10"/>
  <c r="AL70" i="13"/>
  <c r="AK82" i="5"/>
  <c r="BO120" i="5"/>
  <c r="AY71" i="13"/>
  <c r="BR98" i="12"/>
  <c r="AO86" i="14"/>
  <c r="AZ135" i="15"/>
  <c r="AJ58" i="15"/>
  <c r="BA65" i="13"/>
  <c r="AD94" i="10"/>
  <c r="BN144" i="15"/>
  <c r="BP67" i="10"/>
  <c r="BK57" i="10"/>
  <c r="BJ78" i="10"/>
  <c r="AW132" i="14"/>
  <c r="AF75" i="12"/>
  <c r="BQ56" i="13"/>
  <c r="BA56" i="12"/>
  <c r="BC93" i="5"/>
  <c r="AX86" i="14"/>
  <c r="BH95" i="10"/>
  <c r="BP154" i="12"/>
  <c r="AI74" i="15"/>
  <c r="AS120" i="15"/>
  <c r="AM93" i="5"/>
  <c r="AQ134" i="5"/>
  <c r="BV92" i="10"/>
  <c r="BR85" i="12"/>
  <c r="AW113" i="14"/>
  <c r="BH154" i="14"/>
  <c r="AY131" i="5"/>
  <c r="BT77" i="5"/>
  <c r="BM139" i="5"/>
  <c r="BF128" i="12"/>
  <c r="BQ89" i="15"/>
  <c r="BQ62" i="14"/>
  <c r="AD62" i="12"/>
  <c r="BA60" i="10"/>
  <c r="BD108" i="10"/>
  <c r="BH119" i="5"/>
  <c r="AU93" i="13"/>
  <c r="BR106" i="15"/>
  <c r="AK148" i="14"/>
  <c r="AL91" i="13"/>
  <c r="AN96" i="14"/>
  <c r="BB96" i="12"/>
  <c r="BC107" i="5"/>
  <c r="BG80" i="5"/>
  <c r="AR84" i="12"/>
  <c r="BQ59" i="10"/>
  <c r="AU140" i="13"/>
  <c r="AM79" i="12"/>
  <c r="AK60" i="13"/>
  <c r="BQ123" i="10"/>
  <c r="BK153" i="13"/>
  <c r="BA100" i="14"/>
  <c r="AM88" i="15"/>
  <c r="AH92" i="10"/>
  <c r="AX74" i="14"/>
  <c r="AD102" i="10"/>
  <c r="AY120" i="12"/>
  <c r="AL73" i="10"/>
  <c r="AC116" i="14"/>
  <c r="BE75" i="15"/>
  <c r="BB142" i="12"/>
  <c r="AD85" i="14"/>
  <c r="AB65" i="15"/>
  <c r="BT148" i="5"/>
  <c r="BD122" i="5"/>
  <c r="AX62" i="5"/>
  <c r="BC130" i="10"/>
  <c r="BK73" i="12"/>
  <c r="BS94" i="14"/>
  <c r="BI85" i="5"/>
  <c r="AF58" i="5"/>
  <c r="AB129" i="14"/>
  <c r="BI82" i="15"/>
  <c r="BA93" i="13"/>
  <c r="AQ142" i="12"/>
  <c r="AT136" i="5"/>
  <c r="BE98" i="14"/>
  <c r="BE71" i="13"/>
  <c r="BS124" i="5"/>
  <c r="AC151" i="14"/>
  <c r="BD91" i="12"/>
  <c r="BO61" i="13"/>
  <c r="AZ114" i="5"/>
  <c r="AG152" i="12"/>
  <c r="AF55" i="5"/>
  <c r="BM139" i="14"/>
  <c r="AZ151" i="10"/>
  <c r="AD113" i="5"/>
  <c r="BR65" i="10"/>
  <c r="BC86" i="12"/>
  <c r="AS93" i="12"/>
  <c r="BC151" i="10"/>
  <c r="AN55" i="15"/>
  <c r="AG104" i="14"/>
  <c r="AU136" i="10"/>
  <c r="AB130" i="5"/>
  <c r="AP142" i="12"/>
  <c r="BL100" i="15"/>
  <c r="AY74" i="14"/>
  <c r="AV78" i="15"/>
  <c r="BL91" i="15"/>
  <c r="BC90" i="15"/>
  <c r="BH106" i="5"/>
  <c r="AK141" i="13"/>
  <c r="AS150" i="13"/>
  <c r="AB85" i="15"/>
  <c r="AF103" i="5"/>
  <c r="BB124" i="5"/>
  <c r="BA136" i="10"/>
  <c r="BP122" i="5"/>
  <c r="BF116" i="15"/>
  <c r="AM154" i="14"/>
  <c r="AU62" i="5"/>
  <c r="BN150" i="14"/>
  <c r="AQ100" i="14"/>
  <c r="AQ77" i="12"/>
  <c r="AQ67" i="14"/>
  <c r="BP96" i="15"/>
  <c r="AO98" i="13"/>
  <c r="BH70" i="13"/>
  <c r="BT138" i="14"/>
  <c r="AM142" i="12"/>
  <c r="BG66" i="14"/>
  <c r="AI125" i="14"/>
  <c r="BB128" i="12"/>
  <c r="AQ84" i="14"/>
  <c r="BP114" i="13"/>
  <c r="AC61" i="10"/>
  <c r="AP92" i="15"/>
  <c r="AU79" i="10"/>
  <c r="AU90" i="10"/>
  <c r="AU69" i="5"/>
  <c r="BE121" i="14"/>
  <c r="BG58" i="13"/>
  <c r="AN118" i="14"/>
  <c r="AD134" i="12"/>
  <c r="AK56" i="10"/>
  <c r="AZ140" i="12"/>
  <c r="BP110" i="13"/>
  <c r="AG154" i="5"/>
  <c r="AB114" i="10"/>
  <c r="BS110" i="12"/>
  <c r="BS115" i="10"/>
  <c r="BR114" i="12"/>
  <c r="AX71" i="14"/>
  <c r="BO107" i="13"/>
  <c r="BT144" i="12"/>
  <c r="BO128" i="5"/>
  <c r="BK59" i="12"/>
  <c r="AQ146" i="14"/>
  <c r="BH96" i="15"/>
  <c r="AZ64" i="12"/>
  <c r="BJ110" i="13"/>
  <c r="AU122" i="14"/>
  <c r="BJ77" i="13"/>
  <c r="BK136" i="5"/>
  <c r="AR132" i="15"/>
  <c r="BU129" i="12"/>
  <c r="BF131" i="15"/>
  <c r="AJ141" i="12"/>
  <c r="BI137" i="13"/>
  <c r="AF95" i="5"/>
  <c r="AV92" i="10"/>
  <c r="AV118" i="5"/>
  <c r="AJ83" i="12"/>
  <c r="AO145" i="13"/>
  <c r="BU146" i="15"/>
  <c r="AS129" i="12"/>
  <c r="BH98" i="10"/>
  <c r="AE114" i="13"/>
  <c r="AF114" i="12"/>
  <c r="BP93" i="13"/>
  <c r="AG144" i="13"/>
  <c r="BN142" i="10"/>
  <c r="AK142" i="5"/>
  <c r="BG106" i="14"/>
  <c r="AO79" i="10"/>
  <c r="BB85" i="12"/>
  <c r="BB138" i="15"/>
  <c r="BK149" i="15"/>
  <c r="AZ141" i="15"/>
  <c r="BI78" i="15"/>
  <c r="AK62" i="12"/>
  <c r="BA150" i="5"/>
  <c r="BT133" i="15"/>
  <c r="AP81" i="14"/>
  <c r="AU94" i="13"/>
  <c r="BE74" i="12"/>
  <c r="AR59" i="15"/>
  <c r="AY85" i="14"/>
  <c r="AQ109" i="15"/>
  <c r="BK137" i="5"/>
  <c r="BC129" i="12"/>
  <c r="BF150" i="5"/>
  <c r="BV107" i="14"/>
  <c r="BF83" i="12"/>
  <c r="AB93" i="13"/>
  <c r="AC154" i="12"/>
  <c r="BU105" i="14"/>
  <c r="AI71" i="13"/>
  <c r="BC81" i="14"/>
  <c r="AP80" i="14"/>
  <c r="AY153" i="13"/>
  <c r="BK88" i="10"/>
  <c r="BU58" i="5"/>
  <c r="BG121" i="5"/>
  <c r="AJ91" i="5"/>
  <c r="AJ85" i="5"/>
  <c r="AI115" i="12"/>
  <c r="AR97" i="12"/>
  <c r="BG59" i="12"/>
  <c r="BT80" i="13"/>
  <c r="AC66" i="13"/>
  <c r="BJ60" i="15"/>
  <c r="AS89" i="10"/>
  <c r="AE110" i="14"/>
  <c r="AI65" i="10"/>
  <c r="BU152" i="10"/>
  <c r="BB104" i="15"/>
  <c r="BJ55" i="12"/>
  <c r="AH86" i="12"/>
  <c r="AG89" i="5"/>
  <c r="BE97" i="14"/>
  <c r="BB111" i="12"/>
  <c r="AB148" i="12"/>
  <c r="BQ145" i="15"/>
  <c r="AK57" i="5"/>
  <c r="BG129" i="15"/>
  <c r="AB57" i="5"/>
  <c r="BK85" i="14"/>
  <c r="AF74" i="15"/>
  <c r="BS75" i="15"/>
  <c r="BT114" i="15"/>
  <c r="BA107" i="13"/>
  <c r="BJ122" i="5"/>
  <c r="BH132" i="13"/>
  <c r="AN139" i="5"/>
  <c r="BT88" i="10"/>
  <c r="BM80" i="14"/>
  <c r="BV63" i="5"/>
  <c r="BI148" i="10"/>
  <c r="BG68" i="10"/>
  <c r="AX116" i="14"/>
  <c r="BL123" i="10"/>
  <c r="AY134" i="13"/>
  <c r="BS101" i="5"/>
  <c r="BA131" i="12"/>
  <c r="BM75" i="14"/>
  <c r="AT65" i="15"/>
  <c r="BS148" i="12"/>
  <c r="AM151" i="13"/>
  <c r="AO105" i="14"/>
  <c r="AF127" i="12"/>
  <c r="BP142" i="13"/>
  <c r="BI56" i="15"/>
  <c r="BM97" i="14"/>
  <c r="AZ90" i="10"/>
  <c r="BT70" i="10"/>
  <c r="AL111" i="5"/>
  <c r="AB138" i="5"/>
  <c r="AI102" i="15"/>
  <c r="AU93" i="15"/>
  <c r="BO90" i="15"/>
  <c r="BL124" i="12"/>
  <c r="AC63" i="5"/>
  <c r="BN106" i="13"/>
  <c r="AL153" i="5"/>
  <c r="BC56" i="15"/>
  <c r="AE74" i="13"/>
  <c r="AE90" i="12"/>
  <c r="AY131" i="13"/>
  <c r="AP78" i="10"/>
  <c r="BQ123" i="13"/>
  <c r="BL99" i="14"/>
  <c r="BC96" i="12"/>
  <c r="BN57" i="5"/>
  <c r="AN80" i="15"/>
  <c r="BS59" i="12"/>
  <c r="AF81" i="13"/>
  <c r="AI86" i="13"/>
  <c r="BL72" i="12"/>
  <c r="BB58" i="14"/>
  <c r="AH61" i="15"/>
  <c r="AS112" i="12"/>
  <c r="BR92" i="12"/>
  <c r="BF56" i="15"/>
  <c r="BQ127" i="14"/>
  <c r="AC55" i="10"/>
  <c r="BM141" i="13"/>
  <c r="BR143" i="12"/>
  <c r="AJ89" i="10"/>
  <c r="BM122" i="15"/>
  <c r="BS128" i="15"/>
  <c r="AD78" i="13"/>
  <c r="BO134" i="13"/>
  <c r="AE97" i="14"/>
  <c r="AK154" i="5"/>
  <c r="BE144" i="14"/>
  <c r="BH87" i="15"/>
  <c r="BT62" i="5"/>
  <c r="BA98" i="13"/>
  <c r="AX133" i="5"/>
  <c r="BC88" i="15"/>
  <c r="AY116" i="5"/>
  <c r="AE115" i="10"/>
  <c r="BV120" i="5"/>
  <c r="AK84" i="5"/>
  <c r="AK91" i="13"/>
  <c r="BU100" i="14"/>
  <c r="AL131" i="5"/>
  <c r="BT144" i="13"/>
  <c r="AL72" i="5"/>
  <c r="BT60" i="10"/>
  <c r="AD131" i="10"/>
  <c r="AI77" i="15"/>
  <c r="BS154" i="15"/>
  <c r="AO141" i="12"/>
  <c r="BT75" i="5"/>
  <c r="AG83" i="5"/>
  <c r="AG127" i="13"/>
  <c r="AW91" i="12"/>
  <c r="BG91" i="15"/>
  <c r="BN98" i="12"/>
  <c r="AY104" i="13"/>
  <c r="AG75" i="5"/>
  <c r="AC147" i="15"/>
  <c r="AU97" i="15"/>
  <c r="BK146" i="15"/>
  <c r="AF79" i="5"/>
  <c r="BT120" i="5"/>
  <c r="BJ153" i="14"/>
  <c r="AH63" i="5"/>
  <c r="BT76" i="5"/>
  <c r="BJ151" i="14"/>
  <c r="AY128" i="10"/>
  <c r="BK109" i="5"/>
  <c r="AF75" i="5"/>
  <c r="AS136" i="5"/>
  <c r="AF68" i="10"/>
  <c r="BP90" i="13"/>
  <c r="BB90" i="12"/>
  <c r="AR93" i="14"/>
  <c r="BP56" i="12"/>
  <c r="AP117" i="12"/>
  <c r="AC57" i="10"/>
  <c r="BH142" i="10"/>
  <c r="AL151" i="15"/>
  <c r="BF121" i="15"/>
  <c r="AN126" i="13"/>
  <c r="BT100" i="13"/>
  <c r="BH111" i="5"/>
  <c r="AO148" i="5"/>
  <c r="AG69" i="14"/>
  <c r="BH58" i="10"/>
  <c r="BI125" i="5"/>
  <c r="AR81" i="5"/>
  <c r="BJ127" i="12"/>
  <c r="AL58" i="5"/>
  <c r="BA62" i="10"/>
  <c r="BL126" i="14"/>
  <c r="AX57" i="10"/>
  <c r="BJ65" i="13"/>
  <c r="AJ116" i="13"/>
  <c r="AV99" i="15"/>
  <c r="AO87" i="13"/>
  <c r="AD149" i="15"/>
  <c r="BO80" i="10"/>
  <c r="BI117" i="10"/>
  <c r="AI130" i="14"/>
  <c r="BS103" i="14"/>
  <c r="BD63" i="15"/>
  <c r="BQ154" i="15"/>
  <c r="AO88" i="10"/>
  <c r="BT58" i="13"/>
  <c r="AN148" i="5"/>
  <c r="AX88" i="12"/>
  <c r="AY65" i="10"/>
  <c r="AR58" i="13"/>
  <c r="BE85" i="14"/>
  <c r="AU77" i="13"/>
  <c r="BC80" i="10"/>
  <c r="BE72" i="14"/>
  <c r="BQ93" i="15"/>
  <c r="BC86" i="13"/>
  <c r="BC85" i="12"/>
  <c r="BR132" i="14"/>
  <c r="AG138" i="10"/>
  <c r="BN89" i="15"/>
  <c r="AL113" i="15"/>
  <c r="AC133" i="5"/>
  <c r="AW64" i="13"/>
  <c r="BB121" i="13"/>
  <c r="AD57" i="14"/>
  <c r="BO71" i="10"/>
  <c r="AZ126" i="14"/>
  <c r="BP116" i="5"/>
  <c r="AJ115" i="12"/>
  <c r="AF107" i="15"/>
  <c r="AP73" i="12"/>
  <c r="BQ91" i="15"/>
  <c r="AH82" i="15"/>
  <c r="BN134" i="14"/>
  <c r="BT152" i="15"/>
  <c r="AZ94" i="15"/>
  <c r="BG148" i="12"/>
  <c r="AC68" i="12"/>
  <c r="AR100" i="14"/>
  <c r="BG144" i="12"/>
  <c r="BD131" i="10"/>
  <c r="BK61" i="12"/>
  <c r="BQ134" i="10"/>
  <c r="BC120" i="14"/>
  <c r="AY98" i="15"/>
  <c r="BV129" i="5"/>
  <c r="BG85" i="15"/>
  <c r="BR62" i="15"/>
  <c r="AK130" i="15"/>
  <c r="AG93" i="5"/>
  <c r="AM115" i="14"/>
  <c r="AN130" i="14"/>
  <c r="AC150" i="15"/>
  <c r="AV72" i="12"/>
  <c r="BS147" i="15"/>
  <c r="AH143" i="12"/>
  <c r="BF95" i="10"/>
  <c r="BE128" i="12"/>
  <c r="BJ117" i="12"/>
  <c r="AB150" i="10"/>
  <c r="AE145" i="14"/>
  <c r="AF89" i="15"/>
  <c r="AX97" i="12"/>
  <c r="AT75" i="14"/>
  <c r="AT124" i="13"/>
  <c r="BK87" i="15"/>
  <c r="AC86" i="13"/>
  <c r="BG74" i="14"/>
  <c r="AE118" i="14"/>
  <c r="AF77" i="15"/>
  <c r="AS57" i="10"/>
  <c r="AK141" i="12"/>
  <c r="BE69" i="12"/>
  <c r="BJ131" i="10"/>
  <c r="AC114" i="14"/>
  <c r="BK91" i="15"/>
  <c r="AN70" i="13"/>
  <c r="BH114" i="15"/>
  <c r="AT147" i="5"/>
  <c r="BN143" i="5"/>
  <c r="AB126" i="15"/>
  <c r="AT114" i="12"/>
  <c r="BV136" i="15"/>
  <c r="AG100" i="14"/>
  <c r="BU125" i="5"/>
  <c r="BS101" i="14"/>
  <c r="AH116" i="14"/>
  <c r="AZ101" i="14"/>
  <c r="AC107" i="5"/>
  <c r="BL106" i="13"/>
  <c r="AO97" i="12"/>
  <c r="AO72" i="10"/>
  <c r="BQ61" i="14"/>
  <c r="AV76" i="10"/>
  <c r="AZ86" i="15"/>
  <c r="BC76" i="14"/>
  <c r="BM117" i="14"/>
  <c r="AH87" i="12"/>
  <c r="BE86" i="15"/>
  <c r="AG143" i="12"/>
  <c r="BR132" i="10"/>
  <c r="AT56" i="14"/>
  <c r="BD143" i="15"/>
  <c r="AV103" i="13"/>
  <c r="AV80" i="12"/>
  <c r="BC71" i="13"/>
  <c r="BG83" i="14"/>
  <c r="AP126" i="15"/>
  <c r="BR70" i="13"/>
  <c r="AV93" i="14"/>
  <c r="BI143" i="15"/>
  <c r="AF91" i="15"/>
  <c r="BM144" i="15"/>
  <c r="AC130" i="10"/>
  <c r="BL140" i="10"/>
  <c r="BU69" i="15"/>
  <c r="AC97" i="10"/>
  <c r="AT82" i="14"/>
  <c r="BH134" i="10"/>
  <c r="BN58" i="14"/>
  <c r="BC138" i="12"/>
  <c r="BK98" i="5"/>
  <c r="BP113" i="13"/>
  <c r="AH99" i="14"/>
  <c r="AN74" i="5"/>
  <c r="AI112" i="5"/>
  <c r="BT115" i="10"/>
  <c r="BB135" i="10"/>
  <c r="AO72" i="13"/>
  <c r="AT118" i="14"/>
  <c r="AP152" i="13"/>
  <c r="BP73" i="13"/>
  <c r="BO132" i="5"/>
  <c r="BB59" i="15"/>
  <c r="BF101" i="14"/>
  <c r="AU139" i="13"/>
  <c r="AM73" i="5"/>
  <c r="BI99" i="14"/>
  <c r="AJ123" i="12"/>
  <c r="BR146" i="13"/>
  <c r="AD70" i="10"/>
  <c r="BM101" i="5"/>
  <c r="AX75" i="13"/>
  <c r="BA84" i="14"/>
  <c r="BI124" i="12"/>
  <c r="AH114" i="14"/>
  <c r="AN65" i="13"/>
  <c r="BN66" i="5"/>
  <c r="BG58" i="14"/>
  <c r="AC109" i="14"/>
  <c r="BD106" i="14"/>
  <c r="AE56" i="12"/>
  <c r="AO149" i="14"/>
  <c r="BV112" i="12"/>
  <c r="AT73" i="13"/>
  <c r="AT76" i="13"/>
  <c r="BM127" i="12"/>
  <c r="AG140" i="13"/>
  <c r="BP119" i="5"/>
  <c r="AK79" i="14"/>
  <c r="AF99" i="12"/>
  <c r="BN99" i="10"/>
  <c r="AU125" i="15"/>
  <c r="AD86" i="13"/>
  <c r="BD146" i="13"/>
  <c r="BE135" i="12"/>
  <c r="AT79" i="10"/>
  <c r="AP149" i="5"/>
  <c r="AH109" i="12"/>
  <c r="AD87" i="15"/>
  <c r="BS120" i="5"/>
  <c r="AL55" i="12"/>
  <c r="BL68" i="10"/>
  <c r="BC113" i="14"/>
  <c r="AK74" i="14"/>
  <c r="AI147" i="15"/>
  <c r="AG109" i="10"/>
  <c r="BP107" i="14"/>
  <c r="BU102" i="13"/>
  <c r="AG92" i="12"/>
  <c r="BT125" i="12"/>
  <c r="BE140" i="13"/>
  <c r="AI137" i="13"/>
  <c r="AH72" i="12"/>
  <c r="BK104" i="12"/>
  <c r="BO98" i="5"/>
  <c r="BE101" i="15"/>
  <c r="BD95" i="5"/>
  <c r="BE105" i="10"/>
  <c r="BL116" i="5"/>
  <c r="BU65" i="15"/>
  <c r="BD64" i="13"/>
  <c r="AT64" i="12"/>
  <c r="BC130" i="13"/>
  <c r="BL111" i="13"/>
  <c r="AZ70" i="15"/>
  <c r="AU55" i="15"/>
  <c r="AR67" i="14"/>
  <c r="BL97" i="13"/>
  <c r="BK82" i="14"/>
  <c r="AD150" i="15"/>
  <c r="BB92" i="5"/>
  <c r="AS122" i="15"/>
  <c r="AI82" i="14"/>
  <c r="BR113" i="12"/>
  <c r="AF86" i="15"/>
  <c r="AT75" i="10"/>
  <c r="AG129" i="12"/>
  <c r="AF113" i="10"/>
  <c r="BJ139" i="14"/>
  <c r="BB78" i="5"/>
  <c r="AB79" i="5"/>
  <c r="AH141" i="14"/>
  <c r="BH95" i="12"/>
  <c r="AM146" i="5"/>
  <c r="AO114" i="12"/>
  <c r="AQ148" i="12"/>
  <c r="BS122" i="15"/>
  <c r="BN74" i="10"/>
  <c r="BO57" i="10"/>
  <c r="BC87" i="5"/>
  <c r="BL62" i="12"/>
  <c r="AX63" i="12"/>
  <c r="BH118" i="13"/>
  <c r="AL57" i="15"/>
  <c r="AG95" i="15"/>
  <c r="BP139" i="10"/>
  <c r="BO110" i="12"/>
  <c r="BP125" i="12"/>
  <c r="AP91" i="15"/>
  <c r="AQ123" i="14"/>
  <c r="BS143" i="12"/>
  <c r="AO68" i="5"/>
  <c r="AG104" i="5"/>
  <c r="AL142" i="13"/>
  <c r="BE107" i="15"/>
  <c r="BD140" i="10"/>
  <c r="AJ124" i="12"/>
  <c r="BF131" i="5"/>
  <c r="AW135" i="13"/>
  <c r="AG124" i="14"/>
  <c r="BF82" i="14"/>
  <c r="AD97" i="5"/>
  <c r="AH136" i="12"/>
  <c r="AG88" i="14"/>
  <c r="AV59" i="13"/>
  <c r="AI62" i="10"/>
  <c r="BJ61" i="14"/>
  <c r="BJ57" i="5"/>
  <c r="AZ128" i="13"/>
  <c r="BM105" i="15"/>
  <c r="AF147" i="12"/>
  <c r="BT71" i="10"/>
  <c r="AM128" i="15"/>
  <c r="AQ87" i="13"/>
  <c r="BJ85" i="15"/>
  <c r="AE76" i="12"/>
  <c r="AZ148" i="15"/>
  <c r="AJ76" i="12"/>
  <c r="BA98" i="10"/>
  <c r="BM99" i="14"/>
  <c r="AH129" i="15"/>
  <c r="BL100" i="13"/>
  <c r="BH79" i="14"/>
  <c r="AP59" i="14"/>
  <c r="BH59" i="12"/>
  <c r="AC106" i="13"/>
  <c r="BU60" i="13"/>
  <c r="BV78" i="10"/>
  <c r="AQ102" i="5"/>
  <c r="AE113" i="15"/>
  <c r="BU99" i="10"/>
  <c r="BO130" i="13"/>
  <c r="BE101" i="12"/>
  <c r="AT91" i="15"/>
  <c r="BU65" i="10"/>
  <c r="AE140" i="13"/>
  <c r="AU76" i="13"/>
  <c r="BU77" i="15"/>
  <c r="BD109" i="14"/>
  <c r="BG66" i="13"/>
  <c r="AO134" i="5"/>
  <c r="BP59" i="13"/>
  <c r="BP153" i="13"/>
  <c r="AT115" i="14"/>
  <c r="AE127" i="12"/>
  <c r="AT56" i="5"/>
  <c r="BP104" i="14"/>
  <c r="BK57" i="15"/>
  <c r="BO74" i="12"/>
  <c r="BV87" i="12"/>
  <c r="AH106" i="5"/>
  <c r="BT111" i="12"/>
  <c r="BP106" i="10"/>
  <c r="AH104" i="13"/>
  <c r="AC125" i="12"/>
  <c r="AP125" i="14"/>
  <c r="BT148" i="15"/>
  <c r="AV131" i="10"/>
  <c r="BP58" i="15"/>
  <c r="AL102" i="10"/>
  <c r="AU106" i="12"/>
  <c r="AI68" i="14"/>
  <c r="AN58" i="10"/>
  <c r="AP104" i="14"/>
  <c r="BP68" i="14"/>
  <c r="BT154" i="14"/>
  <c r="AU85" i="12"/>
  <c r="AW84" i="12"/>
  <c r="BB89" i="14"/>
  <c r="BA115" i="5"/>
  <c r="AE69" i="12"/>
  <c r="BI85" i="13"/>
  <c r="AY143" i="13"/>
  <c r="BI104" i="15"/>
  <c r="BC110" i="14"/>
  <c r="BQ116" i="5"/>
  <c r="AX103" i="15"/>
  <c r="BF121" i="12"/>
  <c r="BH70" i="15"/>
  <c r="AV133" i="13"/>
  <c r="BS74" i="15"/>
  <c r="BD73" i="15"/>
  <c r="AW91" i="5"/>
  <c r="AD147" i="12"/>
  <c r="AQ143" i="5"/>
  <c r="AR124" i="15"/>
  <c r="AS104" i="5"/>
  <c r="AZ95" i="15"/>
  <c r="AX78" i="14"/>
  <c r="BH129" i="15"/>
  <c r="AE107" i="5"/>
  <c r="AZ64" i="14"/>
  <c r="BK63" i="14"/>
  <c r="BG104" i="12"/>
  <c r="BL60" i="10"/>
  <c r="AV75" i="15"/>
  <c r="AN137" i="14"/>
  <c r="AP79" i="10"/>
  <c r="AC93" i="5"/>
  <c r="BO103" i="15"/>
  <c r="AJ73" i="13"/>
  <c r="BV89" i="13"/>
  <c r="AG61" i="5"/>
  <c r="BC121" i="13"/>
  <c r="AW150" i="10"/>
  <c r="AR114" i="15"/>
  <c r="BR100" i="14"/>
  <c r="BF83" i="13"/>
  <c r="AV151" i="10"/>
  <c r="AG106" i="5"/>
  <c r="AO98" i="10"/>
  <c r="AQ73" i="5"/>
  <c r="BV106" i="14"/>
  <c r="BM126" i="14"/>
  <c r="BD121" i="13"/>
  <c r="BR113" i="13"/>
  <c r="BI149" i="13"/>
  <c r="AE83" i="15"/>
  <c r="AE128" i="14"/>
  <c r="BJ76" i="12"/>
  <c r="AD64" i="15"/>
  <c r="AW151" i="14"/>
  <c r="AV104" i="13"/>
  <c r="BU87" i="5"/>
  <c r="BQ59" i="15"/>
  <c r="BR153" i="10"/>
  <c r="BF118" i="10"/>
  <c r="BT91" i="5"/>
  <c r="BS123" i="13"/>
  <c r="BO70" i="12"/>
  <c r="AS124" i="14"/>
  <c r="AB108" i="5"/>
  <c r="AN128" i="13"/>
  <c r="BB129" i="10"/>
  <c r="AU107" i="5"/>
  <c r="BF61" i="13"/>
  <c r="BG93" i="15"/>
  <c r="BH59" i="13"/>
  <c r="BL113" i="10"/>
  <c r="AN102" i="10"/>
  <c r="BR55" i="5"/>
  <c r="BD126" i="5"/>
  <c r="AI77" i="13"/>
  <c r="BV117" i="5"/>
  <c r="BL93" i="14"/>
  <c r="AE91" i="13"/>
  <c r="AH108" i="10"/>
  <c r="AQ122" i="14"/>
  <c r="AW82" i="12"/>
  <c r="AR104" i="10"/>
  <c r="AX61" i="10"/>
  <c r="BO55" i="10"/>
  <c r="BQ152" i="10"/>
  <c r="AS87" i="14"/>
  <c r="AH147" i="13"/>
  <c r="AD119" i="14"/>
  <c r="AN106" i="12"/>
  <c r="BD120" i="15"/>
  <c r="BV148" i="15"/>
  <c r="AU103" i="5"/>
  <c r="BB77" i="13"/>
  <c r="AC67" i="15"/>
  <c r="AK85" i="5"/>
  <c r="BO94" i="13"/>
  <c r="AQ117" i="5"/>
  <c r="AU119" i="5"/>
  <c r="BD83" i="13"/>
  <c r="BB77" i="15"/>
  <c r="BH113" i="15"/>
  <c r="AL107" i="5"/>
  <c r="BK115" i="14"/>
  <c r="BQ78" i="14"/>
  <c r="AF138" i="5"/>
  <c r="AN88" i="13"/>
  <c r="BO143" i="14"/>
  <c r="BK55" i="12"/>
  <c r="AS107" i="15"/>
  <c r="BO115" i="12"/>
  <c r="AX76" i="10"/>
  <c r="BK138" i="13"/>
  <c r="BL110" i="13"/>
  <c r="AU138" i="10"/>
  <c r="BB131" i="13"/>
  <c r="BC114" i="12"/>
  <c r="AF124" i="5"/>
  <c r="BK147" i="5"/>
  <c r="AO107" i="14"/>
  <c r="AY68" i="5"/>
  <c r="BP62" i="14"/>
  <c r="BD117" i="15"/>
  <c r="AM136" i="5"/>
  <c r="AS112" i="5"/>
  <c r="BC138" i="14"/>
  <c r="BV130" i="13"/>
  <c r="BA122" i="14"/>
  <c r="AT80" i="13"/>
  <c r="AO112" i="10"/>
  <c r="BO104" i="5"/>
  <c r="BT127" i="10"/>
  <c r="AS86" i="12"/>
  <c r="AP150" i="15"/>
  <c r="AH59" i="5"/>
  <c r="BS106" i="12"/>
  <c r="AV101" i="12"/>
  <c r="BF128" i="13"/>
  <c r="AG124" i="15"/>
  <c r="BA148" i="10"/>
  <c r="AU55" i="13"/>
  <c r="BH138" i="5"/>
  <c r="AH99" i="12"/>
  <c r="AQ84" i="15"/>
  <c r="BB106" i="12"/>
  <c r="AM146" i="12"/>
  <c r="AB103" i="15"/>
  <c r="BK145" i="13"/>
  <c r="BR63" i="10"/>
  <c r="AX70" i="12"/>
  <c r="AD84" i="5"/>
  <c r="AL151" i="5"/>
  <c r="BD90" i="13"/>
  <c r="AU113" i="12"/>
  <c r="BN75" i="10"/>
  <c r="BJ79" i="5"/>
  <c r="AT139" i="5"/>
  <c r="AF55" i="10"/>
  <c r="BL73" i="10"/>
  <c r="BN111" i="12"/>
  <c r="BH80" i="15"/>
  <c r="BL119" i="14"/>
  <c r="BN94" i="5"/>
  <c r="AW112" i="5"/>
  <c r="AG93" i="14"/>
  <c r="AX119" i="15"/>
  <c r="BM123" i="13"/>
  <c r="BP80" i="15"/>
  <c r="AP133" i="15"/>
  <c r="AH102" i="10"/>
  <c r="BV115" i="12"/>
  <c r="AJ65" i="13"/>
  <c r="BP55" i="5"/>
  <c r="AU132" i="5"/>
  <c r="BP135" i="10"/>
  <c r="BG120" i="12"/>
  <c r="AU57" i="10"/>
  <c r="BK95" i="5"/>
  <c r="BI108" i="13"/>
  <c r="AQ97" i="10"/>
  <c r="BB64" i="12"/>
  <c r="AJ108" i="15"/>
  <c r="AR150" i="10"/>
  <c r="BK121" i="14"/>
  <c r="BL145" i="10"/>
  <c r="AR141" i="15"/>
  <c r="AW86" i="12"/>
  <c r="BC60" i="14"/>
  <c r="AI67" i="14"/>
  <c r="AE109" i="15"/>
  <c r="AJ131" i="5"/>
  <c r="AG134" i="14"/>
  <c r="BM71" i="12"/>
  <c r="BJ100" i="10"/>
  <c r="AK56" i="5"/>
  <c r="BN109" i="5"/>
  <c r="BL114" i="14"/>
  <c r="BK104" i="15"/>
  <c r="BF105" i="10"/>
  <c r="BE153" i="5"/>
  <c r="AJ73" i="12"/>
  <c r="AK110" i="15"/>
  <c r="BP124" i="15"/>
  <c r="AW75" i="14"/>
  <c r="AB93" i="5"/>
  <c r="AY142" i="12"/>
  <c r="AL57" i="13"/>
  <c r="AR122" i="13"/>
  <c r="AF129" i="10"/>
  <c r="BP80" i="13"/>
  <c r="BU146" i="10"/>
  <c r="BT76" i="12"/>
  <c r="AX61" i="12"/>
  <c r="BO120" i="14"/>
  <c r="BK146" i="10"/>
  <c r="AN89" i="12"/>
  <c r="AS87" i="15"/>
  <c r="AF126" i="14"/>
  <c r="BK76" i="5"/>
  <c r="AZ70" i="5"/>
  <c r="BF67" i="12"/>
  <c r="AR108" i="13"/>
  <c r="BF75" i="12"/>
  <c r="AE78" i="15"/>
  <c r="BK132" i="13"/>
  <c r="AO100" i="14"/>
  <c r="BO127" i="13"/>
  <c r="BH90" i="14"/>
  <c r="BE135" i="10"/>
  <c r="BS125" i="13"/>
  <c r="BL113" i="14"/>
  <c r="BU71" i="10"/>
  <c r="AI98" i="15"/>
  <c r="BD142" i="10"/>
  <c r="BO130" i="15"/>
  <c r="BR146" i="12"/>
  <c r="AK114" i="12"/>
  <c r="AX127" i="15"/>
  <c r="AQ151" i="10"/>
  <c r="AU136" i="13"/>
  <c r="AZ98" i="15"/>
  <c r="AI145" i="13"/>
  <c r="AB60" i="13"/>
  <c r="BU128" i="5"/>
  <c r="BK67" i="13"/>
  <c r="AR128" i="10"/>
  <c r="BL115" i="5"/>
  <c r="BS100" i="12"/>
  <c r="BF102" i="14"/>
  <c r="AP59" i="10"/>
  <c r="AH85" i="13"/>
  <c r="AR113" i="10"/>
  <c r="BR69" i="13"/>
  <c r="BE112" i="13"/>
  <c r="BB74" i="15"/>
  <c r="AX68" i="5"/>
  <c r="BJ115" i="13"/>
  <c r="AH56" i="5"/>
  <c r="AN100" i="12"/>
  <c r="AM89" i="15"/>
  <c r="BN99" i="13"/>
  <c r="AQ72" i="13"/>
  <c r="AO107" i="10"/>
  <c r="AX143" i="5"/>
  <c r="AF57" i="12"/>
  <c r="BO96" i="13"/>
  <c r="AE108" i="12"/>
  <c r="AI147" i="13"/>
  <c r="AI92" i="5"/>
  <c r="BP131" i="15"/>
  <c r="AW128" i="14"/>
  <c r="BO124" i="13"/>
  <c r="AR115" i="12"/>
  <c r="BR86" i="5"/>
  <c r="AZ151" i="15"/>
  <c r="AO69" i="12"/>
  <c r="AZ68" i="12"/>
  <c r="AW153" i="12"/>
  <c r="AK144" i="14"/>
  <c r="BM55" i="15"/>
  <c r="AN86" i="10"/>
  <c r="BM67" i="12"/>
  <c r="AB137" i="13"/>
  <c r="AU55" i="14"/>
  <c r="AJ68" i="10"/>
  <c r="BD96" i="5"/>
  <c r="AI89" i="5"/>
  <c r="BH91" i="12"/>
  <c r="AW122" i="10"/>
  <c r="BQ150" i="13"/>
  <c r="AG141" i="15"/>
  <c r="BM85" i="15"/>
  <c r="BJ72" i="15"/>
  <c r="AG119" i="14"/>
  <c r="BJ96" i="13"/>
  <c r="BN86" i="14"/>
  <c r="AF72" i="10"/>
  <c r="AY117" i="15"/>
  <c r="BG104" i="5"/>
  <c r="AK116" i="13"/>
  <c r="AV85" i="12"/>
  <c r="AJ72" i="5"/>
  <c r="AX73" i="5"/>
  <c r="AU105" i="10"/>
  <c r="BQ104" i="14"/>
  <c r="BT108" i="12"/>
  <c r="AL135" i="14"/>
  <c r="BP125" i="14"/>
  <c r="BS87" i="14"/>
  <c r="BF114" i="15"/>
  <c r="AB138" i="10"/>
  <c r="AJ86" i="14"/>
  <c r="AW116" i="13"/>
  <c r="BL90" i="13"/>
  <c r="BH106" i="13"/>
  <c r="BO94" i="12"/>
  <c r="BR121" i="5"/>
  <c r="AO107" i="5"/>
  <c r="AY132" i="5"/>
  <c r="BS129" i="12"/>
  <c r="BG122" i="14"/>
  <c r="AM65" i="5"/>
  <c r="BG114" i="10"/>
  <c r="BL125" i="5"/>
  <c r="BS122" i="13"/>
  <c r="BJ143" i="12"/>
  <c r="AS58" i="14"/>
  <c r="BL101" i="13"/>
  <c r="BQ144" i="5"/>
  <c r="BQ72" i="15"/>
  <c r="AZ66" i="15"/>
  <c r="AV100" i="15"/>
  <c r="AR151" i="12"/>
  <c r="BO113" i="5"/>
  <c r="AS103" i="14"/>
  <c r="BB95" i="15"/>
  <c r="BB110" i="14"/>
  <c r="BR89" i="14"/>
  <c r="AJ63" i="5"/>
  <c r="BL152" i="14"/>
  <c r="BV99" i="15"/>
  <c r="BG140" i="5"/>
  <c r="AG111" i="12"/>
  <c r="BH92" i="15"/>
  <c r="BI109" i="14"/>
  <c r="AE85" i="5"/>
  <c r="AK126" i="5"/>
  <c r="AW118" i="12"/>
  <c r="BV111" i="13"/>
  <c r="BM134" i="12"/>
  <c r="BN138" i="13"/>
  <c r="BS58" i="5"/>
  <c r="AT127" i="12"/>
  <c r="AU70" i="10"/>
  <c r="AI133" i="5"/>
  <c r="BT96" i="15"/>
  <c r="BP146" i="13"/>
  <c r="AW145" i="12"/>
  <c r="AW61" i="14"/>
  <c r="AG83" i="13"/>
  <c r="AT70" i="12"/>
  <c r="BH65" i="10"/>
  <c r="BQ89" i="10"/>
  <c r="AG143" i="14"/>
  <c r="AN72" i="5"/>
  <c r="BH145" i="5"/>
  <c r="BA128" i="13"/>
  <c r="AZ72" i="12"/>
  <c r="AE64" i="10"/>
  <c r="AG79" i="12"/>
  <c r="AZ66" i="10"/>
  <c r="BN69" i="15"/>
  <c r="BJ111" i="10"/>
  <c r="BF127" i="12"/>
  <c r="AU63" i="12"/>
  <c r="BV59" i="10"/>
  <c r="BB114" i="15"/>
  <c r="AM120" i="10"/>
  <c r="AP95" i="10"/>
  <c r="BK60" i="10"/>
  <c r="BV142" i="14"/>
  <c r="AM117" i="10"/>
  <c r="AE130" i="10"/>
  <c r="AY109" i="13"/>
  <c r="BD102" i="13"/>
  <c r="BJ68" i="12"/>
  <c r="AR112" i="10"/>
  <c r="BJ78" i="13"/>
  <c r="BB97" i="13"/>
  <c r="AK96" i="14"/>
  <c r="AV70" i="15"/>
  <c r="BC153" i="12"/>
  <c r="BD69" i="14"/>
  <c r="AU81" i="14"/>
  <c r="AP57" i="14"/>
  <c r="AY62" i="10"/>
  <c r="AB60" i="5"/>
  <c r="AQ60" i="5"/>
  <c r="AP122" i="14"/>
  <c r="BH110" i="5"/>
  <c r="BJ59" i="14"/>
  <c r="BK68" i="10"/>
  <c r="AO123" i="15"/>
  <c r="BG68" i="14"/>
  <c r="BE75" i="10"/>
  <c r="AC69" i="5"/>
  <c r="BA135" i="10"/>
  <c r="AG99" i="14"/>
  <c r="AS147" i="14"/>
  <c r="BK148" i="12"/>
  <c r="BR81" i="12"/>
  <c r="BF96" i="12"/>
  <c r="AC109" i="10"/>
  <c r="AU114" i="10"/>
  <c r="BH153" i="10"/>
  <c r="BB132" i="10"/>
  <c r="AO103" i="15"/>
  <c r="BA91" i="12"/>
  <c r="AW146" i="12"/>
  <c r="BE153" i="15"/>
  <c r="AB56" i="12"/>
  <c r="BF59" i="13"/>
  <c r="AJ69" i="12"/>
  <c r="BE75" i="13"/>
  <c r="BJ108" i="13"/>
  <c r="BH67" i="5"/>
  <c r="AQ116" i="15"/>
  <c r="AC137" i="10"/>
  <c r="AV122" i="15"/>
  <c r="AY142" i="14"/>
  <c r="AU147" i="15"/>
  <c r="AN132" i="12"/>
  <c r="AE71" i="12"/>
  <c r="BR83" i="12"/>
  <c r="AG56" i="15"/>
  <c r="BI110" i="5"/>
  <c r="BB117" i="5"/>
  <c r="BT116" i="5"/>
  <c r="AX144" i="15"/>
  <c r="BM154" i="10"/>
  <c r="BS103" i="15"/>
  <c r="BB69" i="12"/>
  <c r="AO82" i="13"/>
  <c r="BB154" i="5"/>
  <c r="AV132" i="12"/>
  <c r="BT103" i="15"/>
  <c r="AN148" i="13"/>
  <c r="BG121" i="15"/>
  <c r="BK122" i="15"/>
  <c r="AQ145" i="14"/>
  <c r="BU142" i="15"/>
  <c r="AV61" i="14"/>
  <c r="AH122" i="14"/>
  <c r="BG92" i="10"/>
  <c r="BG106" i="13"/>
  <c r="AK69" i="14"/>
  <c r="AK110" i="14"/>
  <c r="BC88" i="14"/>
  <c r="BN129" i="14"/>
  <c r="AH136" i="15"/>
  <c r="AJ125" i="12"/>
  <c r="BJ63" i="5"/>
  <c r="BR92" i="5"/>
  <c r="BA103" i="15"/>
  <c r="BP103" i="10"/>
  <c r="AF121" i="13"/>
  <c r="BU151" i="13"/>
  <c r="AQ57" i="12"/>
  <c r="BU123" i="15"/>
  <c r="BU147" i="14"/>
  <c r="AE65" i="12"/>
  <c r="AR83" i="15"/>
  <c r="AF79" i="13"/>
  <c r="BS108" i="15"/>
  <c r="BF60" i="5"/>
  <c r="AY95" i="12"/>
  <c r="BD61" i="14"/>
  <c r="AT94" i="12"/>
  <c r="BG67" i="12"/>
  <c r="AG141" i="13"/>
  <c r="AK62" i="15"/>
  <c r="AR126" i="13"/>
  <c r="BR144" i="12"/>
  <c r="AN93" i="14"/>
  <c r="BG134" i="15"/>
  <c r="BN152" i="10"/>
  <c r="BB136" i="15"/>
  <c r="BP65" i="13"/>
  <c r="AX98" i="5"/>
  <c r="BM90" i="14"/>
  <c r="AN99" i="5"/>
  <c r="AX59" i="5"/>
  <c r="BO67" i="5"/>
  <c r="AP151" i="10"/>
  <c r="AP89" i="5"/>
  <c r="AM131" i="5"/>
  <c r="AS82" i="12"/>
  <c r="AG87" i="10"/>
  <c r="BJ136" i="10"/>
  <c r="AJ115" i="10"/>
  <c r="AH145" i="12"/>
  <c r="BO90" i="5"/>
  <c r="AO58" i="10"/>
  <c r="BQ114" i="5"/>
  <c r="BL133" i="10"/>
  <c r="BM136" i="15"/>
  <c r="BS146" i="5"/>
  <c r="AK132" i="13"/>
  <c r="AB98" i="12"/>
  <c r="AE76" i="13"/>
  <c r="BU64" i="12"/>
  <c r="BC120" i="13"/>
  <c r="AJ66" i="15"/>
  <c r="BU71" i="13"/>
  <c r="AJ133" i="13"/>
  <c r="BR107" i="15"/>
  <c r="BH107" i="10"/>
  <c r="AX143" i="15"/>
  <c r="AF82" i="5"/>
  <c r="BS56" i="12"/>
  <c r="BI114" i="13"/>
  <c r="AU78" i="5"/>
  <c r="BH89" i="5"/>
  <c r="BJ135" i="14"/>
  <c r="AP68" i="13"/>
  <c r="AB56" i="15"/>
  <c r="AQ143" i="14"/>
  <c r="BG128" i="14"/>
  <c r="BU113" i="5"/>
  <c r="AQ118" i="10"/>
  <c r="AU78" i="15"/>
  <c r="AI73" i="12"/>
  <c r="BH120" i="12"/>
  <c r="BF154" i="12"/>
  <c r="AW129" i="5"/>
  <c r="BS70" i="13"/>
  <c r="AK65" i="14"/>
  <c r="BO148" i="5"/>
  <c r="AU65" i="12"/>
  <c r="AS116" i="15"/>
  <c r="AZ153" i="12"/>
  <c r="AL124" i="5"/>
  <c r="BB102" i="14"/>
  <c r="BL63" i="14"/>
  <c r="BU92" i="12"/>
  <c r="BQ128" i="14"/>
  <c r="AW124" i="10"/>
  <c r="AT140" i="13"/>
  <c r="BP111" i="5"/>
  <c r="AB66" i="14"/>
  <c r="BF109" i="13"/>
  <c r="BE97" i="12"/>
  <c r="AW133" i="12"/>
  <c r="AG111" i="10"/>
  <c r="AX141" i="10"/>
  <c r="AC146" i="14"/>
  <c r="AY81" i="14"/>
  <c r="BB78" i="12"/>
  <c r="BB99" i="14"/>
  <c r="AN97" i="15"/>
  <c r="BV71" i="5"/>
  <c r="AT136" i="10"/>
  <c r="AG80" i="12"/>
  <c r="AW69" i="13"/>
  <c r="BM123" i="15"/>
  <c r="BD116" i="14"/>
  <c r="AZ57" i="12"/>
  <c r="AY77" i="15"/>
  <c r="AE111" i="10"/>
  <c r="BD123" i="5"/>
  <c r="AQ67" i="12"/>
  <c r="AL127" i="12"/>
  <c r="AQ121" i="5"/>
  <c r="BG110" i="5"/>
  <c r="BK152" i="14"/>
  <c r="AZ121" i="15"/>
  <c r="BI137" i="15"/>
  <c r="BK59" i="13"/>
  <c r="AV150" i="12"/>
  <c r="AP84" i="13"/>
  <c r="BV150" i="5"/>
  <c r="BV140" i="15"/>
  <c r="BN100" i="5"/>
  <c r="AT127" i="15"/>
  <c r="BN80" i="14"/>
  <c r="AO88" i="13"/>
  <c r="AO71" i="13"/>
  <c r="BM90" i="13"/>
  <c r="BH140" i="5"/>
  <c r="BB102" i="10"/>
  <c r="AU61" i="5"/>
  <c r="BV139" i="10"/>
  <c r="AR104" i="15"/>
  <c r="AR136" i="15"/>
  <c r="BA116" i="5"/>
  <c r="BI86" i="12"/>
  <c r="BU60" i="10"/>
  <c r="AU139" i="12"/>
  <c r="AE63" i="10"/>
  <c r="BV98" i="12"/>
  <c r="BT143" i="13"/>
  <c r="BB60" i="13"/>
  <c r="AY117" i="14"/>
  <c r="BN103" i="15"/>
  <c r="BI65" i="15"/>
  <c r="BF59" i="10"/>
  <c r="BP143" i="12"/>
  <c r="BB109" i="5"/>
  <c r="AF114" i="14"/>
  <c r="BJ63" i="12"/>
  <c r="AZ112" i="12"/>
  <c r="AY96" i="14"/>
  <c r="BH68" i="5"/>
  <c r="BJ68" i="5"/>
  <c r="BT147" i="5"/>
  <c r="AV141" i="5"/>
  <c r="BA112" i="15"/>
  <c r="AT110" i="5"/>
  <c r="AK75" i="12"/>
  <c r="AY90" i="5"/>
  <c r="AI87" i="10"/>
  <c r="BI94" i="5"/>
  <c r="AM115" i="15"/>
  <c r="AM150" i="5"/>
  <c r="BI134" i="12"/>
  <c r="AC122" i="5"/>
  <c r="BT76" i="15"/>
  <c r="BJ112" i="5"/>
  <c r="AS144" i="12"/>
  <c r="AT55" i="14"/>
  <c r="AT120" i="5"/>
  <c r="AH79" i="13"/>
  <c r="AT99" i="5"/>
  <c r="BS95" i="12"/>
  <c r="BT91" i="15"/>
  <c r="AR136" i="10"/>
  <c r="BK69" i="15"/>
  <c r="AD152" i="5"/>
  <c r="BF115" i="14"/>
  <c r="AT142" i="13"/>
  <c r="AF114" i="5"/>
  <c r="BP107" i="10"/>
  <c r="AS89" i="13"/>
  <c r="AP116" i="15"/>
  <c r="AI57" i="10"/>
  <c r="AN99" i="13"/>
  <c r="BH65" i="5"/>
  <c r="AV66" i="10"/>
  <c r="BB71" i="14"/>
  <c r="AY128" i="13"/>
  <c r="BH142" i="5"/>
  <c r="BI144" i="10"/>
  <c r="AW75" i="13"/>
  <c r="AQ138" i="14"/>
  <c r="AW142" i="14"/>
  <c r="BO59" i="10"/>
  <c r="AF135" i="12"/>
  <c r="AJ72" i="13"/>
  <c r="BC77" i="10"/>
  <c r="AT87" i="13"/>
  <c r="BJ147" i="14"/>
  <c r="BQ110" i="13"/>
  <c r="AT67" i="14"/>
  <c r="BH75" i="10"/>
  <c r="AV143" i="15"/>
  <c r="AI126" i="10"/>
  <c r="AE57" i="10"/>
  <c r="AC141" i="12"/>
  <c r="BQ110" i="14"/>
  <c r="AE74" i="12"/>
  <c r="AF119" i="12"/>
  <c r="BG59" i="10"/>
  <c r="BK116" i="13"/>
  <c r="AQ57" i="5"/>
  <c r="BV143" i="13"/>
  <c r="BG67" i="14"/>
  <c r="BC136" i="10"/>
  <c r="BE57" i="14"/>
  <c r="BU109" i="10"/>
  <c r="AN82" i="5"/>
  <c r="BN126" i="10"/>
  <c r="AU100" i="14"/>
  <c r="AQ98" i="10"/>
  <c r="BB64" i="5"/>
  <c r="BO100" i="12"/>
  <c r="AR139" i="15"/>
  <c r="BR110" i="13"/>
  <c r="BG105" i="14"/>
  <c r="BH84" i="12"/>
  <c r="AW81" i="15"/>
  <c r="AU119" i="12"/>
  <c r="AG61" i="12"/>
  <c r="BK91" i="5"/>
  <c r="AM104" i="10"/>
  <c r="AZ85" i="12"/>
  <c r="AP136" i="10"/>
  <c r="AC84" i="13"/>
  <c r="AV136" i="13"/>
  <c r="BU123" i="5"/>
  <c r="AM140" i="12"/>
  <c r="AG111" i="15"/>
  <c r="AW109" i="14"/>
  <c r="BC130" i="15"/>
  <c r="BP72" i="14"/>
  <c r="BT100" i="14"/>
  <c r="BM60" i="15"/>
  <c r="AM56" i="10"/>
  <c r="AG87" i="12"/>
  <c r="AP138" i="14"/>
  <c r="AU95" i="14"/>
  <c r="BS147" i="10"/>
  <c r="BU69" i="12"/>
  <c r="AN88" i="12"/>
  <c r="BN120" i="15"/>
  <c r="AF152" i="10"/>
  <c r="BT73" i="12"/>
  <c r="AN91" i="15"/>
  <c r="BS74" i="14"/>
  <c r="AL140" i="10"/>
  <c r="BM74" i="15"/>
  <c r="AT69" i="15"/>
  <c r="AQ70" i="12"/>
  <c r="AQ81" i="5"/>
  <c r="BQ73" i="14"/>
  <c r="AB85" i="5"/>
  <c r="BP149" i="5"/>
  <c r="BM112" i="13"/>
  <c r="BB79" i="5"/>
  <c r="BL100" i="14"/>
  <c r="BT55" i="14"/>
  <c r="AG79" i="15"/>
  <c r="AB92" i="12"/>
  <c r="AT58" i="13"/>
  <c r="AB147" i="15"/>
  <c r="AQ88" i="5"/>
  <c r="BF99" i="5"/>
  <c r="BP129" i="13"/>
  <c r="AZ152" i="12"/>
  <c r="AV91" i="10"/>
  <c r="BU67" i="12"/>
  <c r="BL60" i="13"/>
  <c r="AS116" i="12"/>
  <c r="BN112" i="14"/>
  <c r="BK146" i="12"/>
  <c r="AH85" i="14"/>
  <c r="AC120" i="12"/>
  <c r="BQ88" i="12"/>
  <c r="AS56" i="13"/>
  <c r="BB71" i="12"/>
  <c r="AR104" i="13"/>
  <c r="BR148" i="5"/>
  <c r="AS78" i="14"/>
  <c r="AD83" i="14"/>
  <c r="BF129" i="5"/>
  <c r="BF114" i="13"/>
  <c r="AU142" i="10"/>
  <c r="AM119" i="5"/>
  <c r="AO59" i="15"/>
  <c r="BU131" i="14"/>
  <c r="AC97" i="15"/>
  <c r="AQ135" i="5"/>
  <c r="BB92" i="15"/>
  <c r="BQ55" i="14"/>
  <c r="AX73" i="12"/>
  <c r="AJ148" i="10"/>
  <c r="AK154" i="10"/>
  <c r="BJ106" i="5"/>
  <c r="AH86" i="14"/>
  <c r="BT138" i="10"/>
  <c r="AO130" i="10"/>
  <c r="AI133" i="12"/>
  <c r="BC141" i="10"/>
  <c r="AU136" i="5"/>
  <c r="AV55" i="14"/>
  <c r="BQ106" i="10"/>
  <c r="BQ83" i="15"/>
  <c r="AZ96" i="15"/>
  <c r="AQ115" i="5"/>
  <c r="AQ95" i="14"/>
  <c r="AS138" i="10"/>
  <c r="AK100" i="15"/>
  <c r="AU128" i="5"/>
  <c r="BM151" i="14"/>
  <c r="BB122" i="12"/>
  <c r="BS84" i="12"/>
  <c r="BJ80" i="14"/>
  <c r="BP72" i="15"/>
  <c r="AB111" i="14"/>
  <c r="AF142" i="15"/>
  <c r="AD132" i="14"/>
  <c r="BF118" i="13"/>
  <c r="BG130" i="10"/>
  <c r="AP119" i="15"/>
  <c r="BG121" i="14"/>
  <c r="BG130" i="14"/>
  <c r="BQ74" i="10"/>
  <c r="BU118" i="13"/>
  <c r="AS127" i="5"/>
  <c r="BG112" i="15"/>
  <c r="AW105" i="10"/>
  <c r="AU139" i="5"/>
  <c r="AV125" i="10"/>
  <c r="AV107" i="12"/>
  <c r="BL69" i="14"/>
  <c r="BN125" i="13"/>
  <c r="AE139" i="12"/>
  <c r="BK62" i="5"/>
  <c r="AC74" i="13"/>
  <c r="AV129" i="15"/>
  <c r="AY149" i="10"/>
  <c r="BE73" i="5"/>
  <c r="AV128" i="14"/>
  <c r="BG84" i="5"/>
  <c r="BF77" i="5"/>
  <c r="AQ117" i="13"/>
  <c r="BD118" i="15"/>
  <c r="BV87" i="10"/>
  <c r="AU116" i="12"/>
  <c r="BU56" i="10"/>
  <c r="AO111" i="15"/>
  <c r="AZ97" i="12"/>
  <c r="AD95" i="14"/>
  <c r="BT127" i="13"/>
  <c r="BF86" i="14"/>
  <c r="BU97" i="13"/>
  <c r="BD68" i="5"/>
  <c r="BG85" i="12"/>
  <c r="AO83" i="5"/>
  <c r="BE140" i="5"/>
  <c r="BN88" i="10"/>
  <c r="BB152" i="13"/>
  <c r="AZ131" i="12"/>
  <c r="AH67" i="5"/>
  <c r="AW123" i="14"/>
  <c r="AV66" i="5"/>
  <c r="AH123" i="10"/>
  <c r="BJ63" i="10"/>
  <c r="BV90" i="14"/>
  <c r="AP94" i="12"/>
  <c r="BQ105" i="12"/>
  <c r="BD83" i="10"/>
  <c r="AD89" i="10"/>
  <c r="BI132" i="12"/>
  <c r="AH104" i="12"/>
  <c r="AX55" i="15"/>
  <c r="AH58" i="5"/>
  <c r="AT146" i="10"/>
  <c r="AL73" i="5"/>
  <c r="BB132" i="12"/>
  <c r="AV118" i="12"/>
  <c r="AH130" i="15"/>
  <c r="BF106" i="14"/>
  <c r="BL128" i="10"/>
  <c r="AP140" i="5"/>
  <c r="AR98" i="15"/>
  <c r="AW89" i="10"/>
  <c r="BV56" i="10"/>
  <c r="BO100" i="5"/>
  <c r="BT126" i="10"/>
  <c r="BC77" i="14"/>
  <c r="BG142" i="10"/>
  <c r="AK128" i="10"/>
  <c r="AH119" i="10"/>
  <c r="BU150" i="15"/>
  <c r="AC110" i="12"/>
  <c r="AC141" i="10"/>
  <c r="AE57" i="14"/>
  <c r="AE97" i="15"/>
  <c r="BH106" i="12"/>
  <c r="AH126" i="12"/>
  <c r="BN95" i="10"/>
  <c r="BH149" i="13"/>
  <c r="BA74" i="15"/>
  <c r="AZ79" i="5"/>
  <c r="AS108" i="15"/>
  <c r="BA55" i="15"/>
  <c r="AP116" i="14"/>
  <c r="BR108" i="10"/>
  <c r="AG142" i="12"/>
  <c r="AH152" i="13"/>
  <c r="AK153" i="15"/>
  <c r="AE106" i="10"/>
  <c r="BK69" i="13"/>
  <c r="BO69" i="12"/>
  <c r="BS142" i="15"/>
  <c r="AQ130" i="15"/>
  <c r="BA124" i="10"/>
  <c r="BG153" i="5"/>
  <c r="AN118" i="12"/>
  <c r="AG95" i="5"/>
  <c r="BB126" i="5"/>
  <c r="BF55" i="10"/>
  <c r="AC134" i="5"/>
  <c r="AB123" i="5"/>
  <c r="BU98" i="13"/>
  <c r="AV104" i="5"/>
  <c r="AC129" i="5"/>
  <c r="AM121" i="14"/>
  <c r="AV61" i="5"/>
  <c r="BV67" i="5"/>
  <c r="BB85" i="13"/>
  <c r="AP66" i="12"/>
  <c r="BL129" i="12"/>
  <c r="BC105" i="13"/>
  <c r="AU119" i="14"/>
  <c r="BL70" i="5"/>
  <c r="AW113" i="15"/>
  <c r="AS144" i="10"/>
  <c r="AU137" i="5"/>
  <c r="AV79" i="14"/>
  <c r="AZ89" i="10"/>
  <c r="AC65" i="10"/>
  <c r="AR121" i="13"/>
  <c r="AD100" i="13"/>
  <c r="BG137" i="14"/>
  <c r="BQ72" i="13"/>
  <c r="AX130" i="12"/>
  <c r="AG74" i="10"/>
  <c r="AI97" i="13"/>
  <c r="BH76" i="14"/>
  <c r="AY64" i="5"/>
  <c r="BS123" i="12"/>
  <c r="BP56" i="5"/>
  <c r="BE61" i="10"/>
  <c r="BH152" i="12"/>
  <c r="AB112" i="15"/>
  <c r="BM81" i="14"/>
  <c r="AF145" i="13"/>
  <c r="BS79" i="14"/>
  <c r="BE65" i="14"/>
  <c r="BS139" i="12"/>
  <c r="AW132" i="12"/>
  <c r="BH63" i="5"/>
  <c r="BJ95" i="15"/>
  <c r="AD129" i="14"/>
  <c r="BM128" i="12"/>
  <c r="AP127" i="15"/>
  <c r="BL83" i="12"/>
  <c r="BO74" i="10"/>
  <c r="AQ67" i="13"/>
  <c r="BP108" i="15"/>
  <c r="BO66" i="13"/>
  <c r="BM120" i="10"/>
  <c r="BT81" i="13"/>
  <c r="BR80" i="13"/>
  <c r="BP109" i="12"/>
  <c r="AF145" i="5"/>
  <c r="AW145" i="5"/>
  <c r="AV73" i="13"/>
  <c r="BH60" i="12"/>
  <c r="AY105" i="5"/>
  <c r="AP94" i="5"/>
  <c r="AL78" i="13"/>
  <c r="AS106" i="10"/>
  <c r="AW76" i="15"/>
  <c r="BH151" i="15"/>
  <c r="AT62" i="5"/>
  <c r="BM153" i="12"/>
  <c r="BS81" i="12"/>
  <c r="AO153" i="15"/>
  <c r="BQ57" i="15"/>
  <c r="BT65" i="10"/>
  <c r="AP98" i="13"/>
  <c r="AN92" i="13"/>
  <c r="BB121" i="15"/>
  <c r="AM140" i="14"/>
  <c r="AD75" i="10"/>
  <c r="AQ139" i="10"/>
  <c r="AW72" i="13"/>
  <c r="AQ153" i="15"/>
  <c r="AK88" i="15"/>
  <c r="BP67" i="12"/>
  <c r="BM148" i="10"/>
  <c r="BT109" i="5"/>
  <c r="BK124" i="12"/>
  <c r="AO90" i="10"/>
  <c r="BA128" i="5"/>
  <c r="AR122" i="15"/>
  <c r="AP73" i="14"/>
  <c r="AI109" i="13"/>
  <c r="AB71" i="15"/>
  <c r="BV125" i="14"/>
  <c r="BO133" i="5"/>
  <c r="AX64" i="15"/>
  <c r="AH119" i="5"/>
  <c r="BJ62" i="14"/>
  <c r="BI111" i="5"/>
  <c r="AX116" i="5"/>
  <c r="AU78" i="14"/>
  <c r="AB153" i="14"/>
  <c r="AE121" i="15"/>
  <c r="BD137" i="14"/>
  <c r="BM144" i="12"/>
  <c r="AK145" i="13"/>
  <c r="AL152" i="12"/>
  <c r="AJ117" i="15"/>
  <c r="BS56" i="5"/>
  <c r="AD88" i="12"/>
  <c r="AT145" i="15"/>
  <c r="AN133" i="14"/>
  <c r="BV126" i="5"/>
  <c r="AS78" i="13"/>
  <c r="BR98" i="5"/>
  <c r="BU139" i="10"/>
  <c r="AX128" i="14"/>
  <c r="AO96" i="10"/>
  <c r="AB80" i="12"/>
  <c r="BH113" i="10"/>
  <c r="AO69" i="10"/>
  <c r="BN143" i="15"/>
  <c r="AH99" i="13"/>
  <c r="BA102" i="15"/>
  <c r="AX124" i="15"/>
  <c r="AV92" i="5"/>
  <c r="AO63" i="13"/>
  <c r="BS102" i="15"/>
  <c r="AT97" i="14"/>
  <c r="BJ56" i="14"/>
  <c r="BR135" i="10"/>
  <c r="AC121" i="15"/>
  <c r="AF97" i="10"/>
  <c r="AZ153" i="10"/>
  <c r="AI104" i="13"/>
  <c r="BA145" i="13"/>
  <c r="AR110" i="15"/>
  <c r="BG128" i="10"/>
  <c r="BR90" i="12"/>
  <c r="AB64" i="15"/>
  <c r="AR138" i="14"/>
  <c r="AN115" i="14"/>
  <c r="BA149" i="5"/>
  <c r="AB87" i="10"/>
  <c r="BD151" i="15"/>
  <c r="AK102" i="13"/>
  <c r="BN92" i="10"/>
  <c r="AW133" i="13"/>
  <c r="AW138" i="14"/>
  <c r="BR146" i="14"/>
  <c r="AJ138" i="12"/>
  <c r="BA73" i="5"/>
  <c r="BG79" i="15"/>
  <c r="BI75" i="5"/>
  <c r="BV141" i="13"/>
  <c r="AN153" i="14"/>
  <c r="BB67" i="14"/>
  <c r="BN130" i="13"/>
  <c r="BP127" i="10"/>
  <c r="AW95" i="14"/>
  <c r="AI67" i="12"/>
  <c r="BI123" i="5"/>
  <c r="BC89" i="14"/>
  <c r="AJ127" i="14"/>
  <c r="BS101" i="15"/>
  <c r="AY115" i="13"/>
  <c r="BC104" i="5"/>
  <c r="BR108" i="12"/>
  <c r="BV143" i="5"/>
  <c r="BV150" i="10"/>
  <c r="BF152" i="15"/>
  <c r="BO63" i="14"/>
  <c r="AH109" i="13"/>
  <c r="AE147" i="5"/>
  <c r="BG62" i="14"/>
  <c r="AS59" i="10"/>
  <c r="BT83" i="5"/>
  <c r="AQ70" i="5"/>
  <c r="AW68" i="14"/>
  <c r="BC112" i="5"/>
  <c r="BG97" i="13"/>
  <c r="AM102" i="14"/>
  <c r="BG85" i="10"/>
  <c r="BB130" i="14"/>
  <c r="AY116" i="14"/>
  <c r="AN148" i="12"/>
  <c r="AI104" i="15"/>
  <c r="AV111" i="15"/>
  <c r="BK90" i="14"/>
  <c r="AE112" i="5"/>
  <c r="AG127" i="10"/>
  <c r="AU109" i="14"/>
  <c r="AV123" i="12"/>
  <c r="BQ136" i="5"/>
  <c r="AW96" i="13"/>
  <c r="BC93" i="14"/>
  <c r="BD107" i="15"/>
  <c r="BM111" i="15"/>
  <c r="BF122" i="12"/>
  <c r="AL146" i="14"/>
  <c r="BQ97" i="10"/>
  <c r="AW56" i="13"/>
  <c r="BI148" i="5"/>
  <c r="BP140" i="15"/>
  <c r="AR75" i="14"/>
  <c r="AU120" i="10"/>
  <c r="AW80" i="15"/>
  <c r="AK125" i="15"/>
  <c r="BQ141" i="5"/>
  <c r="AK118" i="14"/>
  <c r="AR129" i="10"/>
  <c r="BV61" i="12"/>
  <c r="AX120" i="13"/>
  <c r="BF69" i="15"/>
  <c r="BN55" i="12"/>
  <c r="AY55" i="15"/>
  <c r="BG65" i="13"/>
  <c r="BD87" i="14"/>
  <c r="AX110" i="15"/>
  <c r="AE100" i="10"/>
  <c r="AF139" i="5"/>
  <c r="AK150" i="14"/>
  <c r="AM96" i="14"/>
  <c r="AC138" i="15"/>
  <c r="AE93" i="15"/>
  <c r="BJ92" i="13"/>
  <c r="BG124" i="12"/>
  <c r="BG127" i="12"/>
  <c r="BE123" i="5"/>
  <c r="AB154" i="10"/>
  <c r="BK87" i="10"/>
  <c r="BO75" i="13"/>
  <c r="BJ90" i="12"/>
  <c r="BT69" i="5"/>
  <c r="AB62" i="13"/>
  <c r="BS151" i="10"/>
  <c r="BM131" i="5"/>
  <c r="AR138" i="5"/>
  <c r="AG80" i="13"/>
  <c r="AH83" i="13"/>
  <c r="BC66" i="15"/>
  <c r="AK126" i="12"/>
  <c r="AY144" i="14"/>
  <c r="BT73" i="15"/>
  <c r="BV95" i="14"/>
  <c r="BL85" i="13"/>
  <c r="AK78" i="12"/>
  <c r="BT72" i="5"/>
  <c r="AX63" i="10"/>
  <c r="AD122" i="5"/>
  <c r="BV75" i="5"/>
  <c r="AH82" i="14"/>
  <c r="AL122" i="12"/>
  <c r="AL101" i="13"/>
  <c r="BP97" i="10"/>
  <c r="BQ66" i="13"/>
  <c r="AG107" i="10"/>
  <c r="BN132" i="10"/>
  <c r="BQ79" i="14"/>
  <c r="BD119" i="15"/>
  <c r="BQ114" i="15"/>
  <c r="AQ103" i="14"/>
  <c r="BC65" i="12"/>
  <c r="BQ82" i="15"/>
  <c r="AR132" i="12"/>
  <c r="AU146" i="5"/>
  <c r="AY125" i="10"/>
  <c r="AC102" i="5"/>
  <c r="AW132" i="5"/>
  <c r="AI124" i="13"/>
  <c r="BH149" i="15"/>
  <c r="AO106" i="10"/>
  <c r="AP98" i="5"/>
  <c r="BI88" i="12"/>
  <c r="BU56" i="15"/>
  <c r="BV111" i="15"/>
  <c r="AT151" i="5"/>
  <c r="BT151" i="5"/>
  <c r="BL60" i="5"/>
  <c r="AS107" i="13"/>
  <c r="AO93" i="10"/>
  <c r="BK59" i="10"/>
  <c r="AC146" i="15"/>
  <c r="AQ85" i="13"/>
  <c r="AQ57" i="10"/>
  <c r="BN62" i="12"/>
  <c r="AC127" i="15"/>
  <c r="BA119" i="14"/>
  <c r="BN60" i="14"/>
  <c r="BH122" i="5"/>
  <c r="AV66" i="15"/>
  <c r="AV113" i="15"/>
  <c r="AN100" i="5"/>
  <c r="BI55" i="5"/>
  <c r="BP109" i="15"/>
  <c r="AD125" i="15"/>
  <c r="AQ90" i="10"/>
  <c r="AL142" i="15"/>
  <c r="AP67" i="13"/>
  <c r="BO151" i="15"/>
  <c r="AN79" i="5"/>
  <c r="BC95" i="5"/>
  <c r="BF93" i="15"/>
  <c r="AK149" i="10"/>
  <c r="BM73" i="15"/>
  <c r="AG80" i="10"/>
  <c r="BE86" i="10"/>
  <c r="BM114" i="15"/>
  <c r="BQ144" i="10"/>
  <c r="AD143" i="15"/>
  <c r="BJ117" i="14"/>
  <c r="BM57" i="10"/>
  <c r="AD55" i="12"/>
  <c r="AD127" i="15"/>
  <c r="AE98" i="10"/>
  <c r="AR115" i="10"/>
  <c r="BS134" i="12"/>
  <c r="BM154" i="13"/>
  <c r="AY100" i="10"/>
  <c r="BQ99" i="12"/>
  <c r="BB77" i="12"/>
  <c r="BD150" i="10"/>
  <c r="BT119" i="15"/>
  <c r="BD102" i="5"/>
  <c r="BE101" i="14"/>
  <c r="AQ56" i="12"/>
  <c r="AW59" i="14"/>
  <c r="AC107" i="10"/>
  <c r="AL74" i="15"/>
  <c r="BF88" i="12"/>
  <c r="AJ100" i="10"/>
  <c r="AW55" i="14"/>
  <c r="AM145" i="14"/>
  <c r="AU132" i="15"/>
  <c r="AW56" i="5"/>
  <c r="AC102" i="14"/>
  <c r="AL151" i="13"/>
  <c r="BQ154" i="12"/>
  <c r="AS95" i="15"/>
  <c r="BO83" i="10"/>
  <c r="BF102" i="13"/>
  <c r="BB87" i="10"/>
  <c r="BL81" i="12"/>
  <c r="AL89" i="15"/>
  <c r="AS117" i="10"/>
  <c r="AP111" i="12"/>
  <c r="AW108" i="13"/>
  <c r="AY133" i="15"/>
  <c r="BB106" i="14"/>
  <c r="AV143" i="13"/>
  <c r="BU83" i="5"/>
  <c r="BI78" i="14"/>
  <c r="BN81" i="10"/>
  <c r="AR151" i="15"/>
  <c r="BK69" i="14"/>
  <c r="BE98" i="13"/>
  <c r="BA103" i="14"/>
  <c r="BM134" i="15"/>
  <c r="BU71" i="12"/>
  <c r="AY119" i="10"/>
  <c r="BI100" i="10"/>
  <c r="BA126" i="10"/>
  <c r="AD125" i="12"/>
  <c r="BF70" i="5"/>
  <c r="AY83" i="12"/>
  <c r="AI71" i="14"/>
  <c r="BL135" i="12"/>
  <c r="BL126" i="10"/>
  <c r="BR84" i="12"/>
  <c r="AD119" i="12"/>
  <c r="AG122" i="13"/>
  <c r="AU98" i="14"/>
  <c r="BP72" i="13"/>
  <c r="BP85" i="14"/>
  <c r="BE73" i="12"/>
  <c r="AR103" i="5"/>
  <c r="AG147" i="12"/>
  <c r="AN128" i="15"/>
  <c r="AJ128" i="12"/>
  <c r="AZ57" i="15"/>
  <c r="AF142" i="10"/>
  <c r="AX119" i="14"/>
  <c r="BI119" i="12"/>
  <c r="AP112" i="13"/>
  <c r="AW113" i="13"/>
  <c r="BR119" i="13"/>
  <c r="BU134" i="12"/>
  <c r="BP68" i="10"/>
  <c r="BB100" i="5"/>
  <c r="AH70" i="12"/>
  <c r="BH102" i="5"/>
  <c r="BO147" i="13"/>
  <c r="AS97" i="15"/>
  <c r="AU144" i="15"/>
  <c r="BI94" i="10"/>
  <c r="AS105" i="5"/>
  <c r="AN154" i="14"/>
  <c r="AM106" i="14"/>
  <c r="AW136" i="15"/>
  <c r="BK154" i="15"/>
  <c r="BO154" i="10"/>
  <c r="AI60" i="12"/>
  <c r="BF69" i="13"/>
  <c r="AZ100" i="5"/>
  <c r="AB81" i="12"/>
  <c r="AD152" i="12"/>
  <c r="AI107" i="14"/>
  <c r="AH140" i="12"/>
  <c r="AP87" i="14"/>
  <c r="AM98" i="13"/>
  <c r="AJ113" i="5"/>
  <c r="BE91" i="10"/>
  <c r="AD109" i="5"/>
  <c r="BF135" i="12"/>
  <c r="BF106" i="12"/>
  <c r="AE70" i="13"/>
  <c r="AV120" i="5"/>
  <c r="AT86" i="12"/>
  <c r="AD95" i="13"/>
  <c r="BH142" i="14"/>
  <c r="AH64" i="14"/>
  <c r="BT55" i="12"/>
  <c r="AY131" i="15"/>
  <c r="BH63" i="15"/>
  <c r="BO139" i="13"/>
  <c r="BU142" i="12"/>
  <c r="AE147" i="12"/>
  <c r="BQ115" i="15"/>
  <c r="AL55" i="13"/>
  <c r="AP102" i="15"/>
  <c r="BC122" i="12"/>
  <c r="AM82" i="15"/>
  <c r="BO128" i="15"/>
  <c r="AP150" i="10"/>
  <c r="AX151" i="13"/>
  <c r="BP72" i="10"/>
  <c r="AC107" i="12"/>
  <c r="AS153" i="13"/>
  <c r="AK153" i="12"/>
  <c r="BH104" i="12"/>
  <c r="AN117" i="5"/>
  <c r="BO109" i="10"/>
  <c r="BD106" i="10"/>
  <c r="AN106" i="14"/>
  <c r="AR76" i="12"/>
  <c r="BO119" i="14"/>
  <c r="AJ63" i="10"/>
  <c r="BI90" i="15"/>
  <c r="BN85" i="15"/>
  <c r="AT149" i="15"/>
  <c r="BC152" i="12"/>
  <c r="BP75" i="14"/>
  <c r="AB129" i="10"/>
  <c r="AR61" i="5"/>
  <c r="AZ122" i="5"/>
  <c r="BK146" i="13"/>
  <c r="BB136" i="10"/>
  <c r="BF77" i="10"/>
  <c r="AI99" i="13"/>
  <c r="BQ100" i="14"/>
  <c r="AZ72" i="13"/>
  <c r="AS85" i="12"/>
  <c r="BP71" i="12"/>
  <c r="AP72" i="5"/>
  <c r="BL151" i="5"/>
  <c r="AE89" i="13"/>
  <c r="BK138" i="15"/>
  <c r="AI143" i="15"/>
  <c r="AK60" i="12"/>
  <c r="BK127" i="15"/>
  <c r="AY76" i="10"/>
  <c r="AK130" i="12"/>
  <c r="AE151" i="15"/>
  <c r="AU142" i="12"/>
  <c r="BE111" i="13"/>
  <c r="AO144" i="5"/>
  <c r="AO118" i="15"/>
  <c r="AP146" i="12"/>
  <c r="BI141" i="5"/>
  <c r="BH105" i="15"/>
  <c r="BV117" i="12"/>
  <c r="BD61" i="10"/>
  <c r="BM80" i="10"/>
  <c r="BS88" i="10"/>
  <c r="BV107" i="15"/>
  <c r="AF83" i="10"/>
  <c r="AJ95" i="14"/>
  <c r="BU136" i="15"/>
  <c r="BM87" i="14"/>
  <c r="BD74" i="13"/>
  <c r="BQ149" i="5"/>
  <c r="BL127" i="5"/>
  <c r="AI97" i="10"/>
  <c r="AG106" i="15"/>
  <c r="AX131" i="14"/>
  <c r="AS90" i="10"/>
  <c r="AP125" i="12"/>
  <c r="BK119" i="14"/>
  <c r="BJ89" i="12"/>
  <c r="AJ74" i="14"/>
  <c r="AC116" i="13"/>
  <c r="BS128" i="10"/>
  <c r="BE90" i="14"/>
  <c r="BL136" i="14"/>
  <c r="AB120" i="13"/>
  <c r="AU131" i="5"/>
  <c r="AW135" i="10"/>
  <c r="AU82" i="12"/>
  <c r="BN141" i="14"/>
  <c r="BV120" i="13"/>
  <c r="BP114" i="12"/>
  <c r="BN122" i="5"/>
  <c r="AO77" i="10"/>
  <c r="AG65" i="15"/>
  <c r="AX62" i="13"/>
  <c r="BG62" i="12"/>
  <c r="AN101" i="13"/>
  <c r="AJ108" i="10"/>
  <c r="BD94" i="12"/>
  <c r="BT60" i="15"/>
  <c r="AE142" i="5"/>
  <c r="AL130" i="13"/>
  <c r="AF134" i="12"/>
  <c r="AM84" i="12"/>
  <c r="BD114" i="10"/>
  <c r="AZ58" i="15"/>
  <c r="BI64" i="14"/>
  <c r="AC128" i="15"/>
  <c r="AK12" i="17" l="1"/>
  <c r="AT8" i="16"/>
  <c r="E56" i="16"/>
  <c r="Q70" i="16"/>
  <c r="AL89" i="16"/>
  <c r="G83" i="17"/>
  <c r="AG22" i="16"/>
  <c r="T73" i="16"/>
  <c r="AT84" i="17"/>
  <c r="AG43" i="16"/>
  <c r="AR53" i="16"/>
  <c r="P89" i="17"/>
  <c r="T94" i="16"/>
  <c r="S78" i="17"/>
  <c r="S8" i="17"/>
  <c r="M20" i="16"/>
  <c r="H84" i="16"/>
  <c r="A77" i="16"/>
  <c r="A77" i="17"/>
  <c r="A81" i="19"/>
  <c r="V100" i="17"/>
  <c r="AS33" i="16"/>
  <c r="AR38" i="17"/>
  <c r="E11" i="16"/>
  <c r="AL67" i="17"/>
  <c r="J57" i="17"/>
  <c r="W52" i="16"/>
  <c r="S101" i="17"/>
  <c r="F98" i="16"/>
  <c r="AS76" i="17"/>
  <c r="V70" i="17"/>
  <c r="AO50" i="16"/>
  <c r="Y90" i="17"/>
  <c r="AE87" i="17"/>
  <c r="AR11" i="16"/>
  <c r="Y3" i="16"/>
  <c r="M43" i="12"/>
  <c r="AK90" i="16"/>
  <c r="N68" i="16"/>
  <c r="L61" i="16"/>
  <c r="AH35" i="16"/>
  <c r="J102" i="17"/>
  <c r="AP84" i="17"/>
  <c r="I42" i="17"/>
  <c r="AE95" i="17"/>
  <c r="P50" i="16"/>
  <c r="O48" i="16"/>
  <c r="Y82" i="17"/>
  <c r="AB61" i="17"/>
  <c r="AA60" i="16"/>
  <c r="W67" i="17"/>
  <c r="S76" i="16"/>
  <c r="I48" i="17"/>
  <c r="Y19" i="17"/>
  <c r="J29" i="16"/>
  <c r="AK26" i="17"/>
  <c r="R31" i="17"/>
  <c r="AB91" i="16"/>
  <c r="AJ54" i="16"/>
  <c r="AB56" i="17"/>
  <c r="T59" i="16"/>
  <c r="H35" i="16"/>
  <c r="J31" i="17"/>
  <c r="N4" i="17"/>
  <c r="AI3" i="17"/>
  <c r="I44" i="14"/>
  <c r="I48" i="14" s="1"/>
  <c r="E48" i="16"/>
  <c r="B59" i="19"/>
  <c r="B55" i="17"/>
  <c r="B55" i="16"/>
  <c r="AI7" i="17"/>
  <c r="T4" i="17"/>
  <c r="AT67" i="16"/>
  <c r="V25" i="16"/>
  <c r="D46" i="17"/>
  <c r="D46" i="16"/>
  <c r="D50" i="19"/>
  <c r="E97" i="17"/>
  <c r="O43" i="17"/>
  <c r="AS99" i="17"/>
  <c r="AA15" i="16"/>
  <c r="F38" i="17"/>
  <c r="K44" i="5"/>
  <c r="K48" i="5" s="1"/>
  <c r="P3" i="17"/>
  <c r="AP61" i="16"/>
  <c r="AP14" i="16"/>
  <c r="P70" i="16"/>
  <c r="AL8" i="16"/>
  <c r="X10" i="16"/>
  <c r="F5" i="17"/>
  <c r="AA33" i="17"/>
  <c r="R99" i="16"/>
  <c r="AT4" i="17"/>
  <c r="W36" i="17"/>
  <c r="M46" i="16"/>
  <c r="AR97" i="16"/>
  <c r="N80" i="17"/>
  <c r="V13" i="17"/>
  <c r="AH51" i="17"/>
  <c r="J80" i="16"/>
  <c r="R20" i="16"/>
  <c r="S26" i="17"/>
  <c r="AT21" i="16"/>
  <c r="S74" i="17"/>
  <c r="AQ14" i="17"/>
  <c r="R17" i="16"/>
  <c r="AE23" i="17"/>
  <c r="A102" i="16"/>
  <c r="A102" i="17"/>
  <c r="A106" i="19"/>
  <c r="AG98" i="17"/>
  <c r="D48" i="16"/>
  <c r="D48" i="17"/>
  <c r="D52" i="19"/>
  <c r="J35" i="15"/>
  <c r="J37" i="15"/>
  <c r="J36" i="15"/>
  <c r="J38" i="15"/>
  <c r="J39" i="15"/>
  <c r="L43" i="12"/>
  <c r="X3" i="16"/>
  <c r="AG66" i="17"/>
  <c r="AN73" i="17"/>
  <c r="AP28" i="17"/>
  <c r="P96" i="17"/>
  <c r="AB4" i="17"/>
  <c r="AJ41" i="17"/>
  <c r="AB44" i="17"/>
  <c r="U71" i="16"/>
  <c r="AP59" i="16"/>
  <c r="AJ78" i="16"/>
  <c r="O60" i="17"/>
  <c r="AI16" i="17"/>
  <c r="M18" i="17"/>
  <c r="R31" i="16"/>
  <c r="AL11" i="17"/>
  <c r="O52" i="17"/>
  <c r="AG75" i="16"/>
  <c r="AJ37" i="17"/>
  <c r="P71" i="17"/>
  <c r="AI43" i="17"/>
  <c r="AE78" i="16"/>
  <c r="AJ15" i="16"/>
  <c r="P23" i="17"/>
  <c r="S86" i="16"/>
  <c r="AI86" i="17"/>
  <c r="AB81" i="17"/>
  <c r="J40" i="16"/>
  <c r="Z50" i="17"/>
  <c r="A35" i="16"/>
  <c r="A35" i="17"/>
  <c r="A39" i="19"/>
  <c r="N40" i="16"/>
  <c r="AS91" i="16"/>
  <c r="I61" i="16"/>
  <c r="K87" i="17"/>
  <c r="AN65" i="16"/>
  <c r="Z93" i="17"/>
  <c r="P59" i="17"/>
  <c r="Q81" i="17"/>
  <c r="AH21" i="16"/>
  <c r="R57" i="16"/>
  <c r="AN36" i="17"/>
  <c r="AO101" i="17"/>
  <c r="AB20" i="17"/>
  <c r="F87" i="17"/>
  <c r="C23" i="17"/>
  <c r="C27" i="19"/>
  <c r="C23" i="16"/>
  <c r="AQ69" i="16"/>
  <c r="AA46" i="16"/>
  <c r="K13" i="16"/>
  <c r="AR99" i="16"/>
  <c r="AP24" i="17"/>
  <c r="M42" i="16"/>
  <c r="W8" i="16"/>
  <c r="AB21" i="16"/>
  <c r="N93" i="17"/>
  <c r="AF29" i="16"/>
  <c r="AE14" i="17"/>
  <c r="AA15" i="17"/>
  <c r="J22" i="17"/>
  <c r="AO75" i="16"/>
  <c r="P11" i="16"/>
  <c r="U80" i="17"/>
  <c r="W100" i="16"/>
  <c r="AK24" i="16"/>
  <c r="B13" i="17"/>
  <c r="B13" i="16"/>
  <c r="B17" i="19"/>
  <c r="AI27" i="16"/>
  <c r="AP61" i="17"/>
  <c r="AC53" i="17"/>
  <c r="T14" i="16"/>
  <c r="AC33" i="16"/>
  <c r="N9" i="16"/>
  <c r="N52" i="16"/>
  <c r="AF46" i="17"/>
  <c r="O74" i="16"/>
  <c r="AO78" i="17"/>
  <c r="X17" i="17"/>
  <c r="D58" i="19"/>
  <c r="D54" i="16"/>
  <c r="D54" i="17"/>
  <c r="AN101" i="17"/>
  <c r="AH64" i="16"/>
  <c r="AD97" i="16"/>
  <c r="J43" i="16"/>
  <c r="W54" i="16"/>
  <c r="B89" i="16"/>
  <c r="B93" i="19"/>
  <c r="B89" i="17"/>
  <c r="AT98" i="17"/>
  <c r="E76" i="17"/>
  <c r="AJ25" i="17"/>
  <c r="K74" i="16"/>
  <c r="Q48" i="17"/>
  <c r="G37" i="17"/>
  <c r="M88" i="16"/>
  <c r="U66" i="16"/>
  <c r="V80" i="16"/>
  <c r="W80" i="17"/>
  <c r="C37" i="17"/>
  <c r="C41" i="19"/>
  <c r="C37" i="16"/>
  <c r="T42" i="16"/>
  <c r="N14" i="16"/>
  <c r="AI71" i="17"/>
  <c r="AC100" i="16"/>
  <c r="J36" i="16"/>
  <c r="AF45" i="17"/>
  <c r="AF75" i="16"/>
  <c r="K4" i="17"/>
  <c r="AA65" i="17"/>
  <c r="AI76" i="16"/>
  <c r="AP77" i="16"/>
  <c r="AE73" i="16"/>
  <c r="U55" i="16"/>
  <c r="G73" i="16"/>
  <c r="G53" i="17"/>
  <c r="AF66" i="17"/>
  <c r="AO67" i="16"/>
  <c r="V70" i="16"/>
  <c r="AN48" i="17"/>
  <c r="AH43" i="17"/>
  <c r="M63" i="17"/>
  <c r="AI3" i="16"/>
  <c r="I43" i="14"/>
  <c r="H89" i="17"/>
  <c r="K86" i="16"/>
  <c r="E102" i="17"/>
  <c r="E96" i="16"/>
  <c r="M39" i="14"/>
  <c r="M38" i="14"/>
  <c r="M37" i="14"/>
  <c r="M36" i="14"/>
  <c r="M35" i="14"/>
  <c r="AQ40" i="16"/>
  <c r="M83" i="17"/>
  <c r="AM79" i="17"/>
  <c r="V19" i="16"/>
  <c r="AL60" i="16"/>
  <c r="Y15" i="17"/>
  <c r="G39" i="16"/>
  <c r="M36" i="17"/>
  <c r="AM3" i="16"/>
  <c r="M43" i="14"/>
  <c r="O27" i="16"/>
  <c r="M29" i="17"/>
  <c r="T18" i="17"/>
  <c r="Y21" i="16"/>
  <c r="AS68" i="16"/>
  <c r="Y17" i="17"/>
  <c r="AH86" i="16"/>
  <c r="AM48" i="16"/>
  <c r="AQ78" i="17"/>
  <c r="AI57" i="17"/>
  <c r="R71" i="17"/>
  <c r="AB84" i="16"/>
  <c r="F84" i="16"/>
  <c r="AP29" i="17"/>
  <c r="W32" i="16"/>
  <c r="X48" i="17"/>
  <c r="O12" i="16"/>
  <c r="F46" i="17"/>
  <c r="J74" i="16"/>
  <c r="K57" i="17"/>
  <c r="H84" i="17"/>
  <c r="M5" i="17"/>
  <c r="D5" i="16"/>
  <c r="D9" i="19"/>
  <c r="D5" i="17"/>
  <c r="AP91" i="16"/>
  <c r="I23" i="16"/>
  <c r="H25" i="17"/>
  <c r="Z20" i="16"/>
  <c r="J7" i="17"/>
  <c r="AI90" i="17"/>
  <c r="AH86" i="17"/>
  <c r="AB23" i="17"/>
  <c r="I92" i="17"/>
  <c r="P90" i="16"/>
  <c r="AJ19" i="16"/>
  <c r="G14" i="16"/>
  <c r="P13" i="16"/>
  <c r="AO64" i="16"/>
  <c r="AT39" i="16"/>
  <c r="AT24" i="16"/>
  <c r="W82" i="17"/>
  <c r="P42" i="17"/>
  <c r="S23" i="17"/>
  <c r="N89" i="16"/>
  <c r="R95" i="16"/>
  <c r="P16" i="16"/>
  <c r="O57" i="16"/>
  <c r="AR13" i="17"/>
  <c r="AS51" i="16"/>
  <c r="AC8" i="16"/>
  <c r="AF91" i="16"/>
  <c r="D11" i="17"/>
  <c r="D15" i="19"/>
  <c r="D11" i="16"/>
  <c r="K8" i="17"/>
  <c r="W34" i="17"/>
  <c r="H50" i="16"/>
  <c r="P88" i="16"/>
  <c r="AL28" i="16"/>
  <c r="Q48" i="16"/>
  <c r="AA32" i="16"/>
  <c r="U98" i="16"/>
  <c r="AR85" i="17"/>
  <c r="M69" i="17"/>
  <c r="T15" i="17"/>
  <c r="D59" i="16"/>
  <c r="D59" i="17"/>
  <c r="D63" i="19"/>
  <c r="AB17" i="17"/>
  <c r="AJ47" i="16"/>
  <c r="V26" i="16"/>
  <c r="U81" i="17"/>
  <c r="G72" i="17"/>
  <c r="Y40" i="17"/>
  <c r="AJ50" i="16"/>
  <c r="Q96" i="17"/>
  <c r="AG13" i="17"/>
  <c r="N77" i="17"/>
  <c r="W68" i="16"/>
  <c r="F66" i="17"/>
  <c r="R61" i="17"/>
  <c r="AH91" i="17"/>
  <c r="AA16" i="16"/>
  <c r="P37" i="16"/>
  <c r="AD62" i="17"/>
  <c r="I55" i="16"/>
  <c r="Z81" i="16"/>
  <c r="AF19" i="17"/>
  <c r="AN14" i="16"/>
  <c r="AC68" i="17"/>
  <c r="Y12" i="17"/>
  <c r="Z80" i="17"/>
  <c r="Q38" i="17"/>
  <c r="E63" i="16"/>
  <c r="M37" i="16"/>
  <c r="F99" i="16"/>
  <c r="Q15" i="17"/>
  <c r="AQ84" i="16"/>
  <c r="J100" i="16"/>
  <c r="AN10" i="17"/>
  <c r="AM95" i="17"/>
  <c r="AT71" i="17"/>
  <c r="T5" i="17"/>
  <c r="AF99" i="17"/>
  <c r="S73" i="16"/>
  <c r="AL77" i="16"/>
  <c r="AJ36" i="17"/>
  <c r="AG58" i="17"/>
  <c r="AG17" i="17"/>
  <c r="AI9" i="16"/>
  <c r="AT90" i="17"/>
  <c r="AH93" i="17"/>
  <c r="AT51" i="16"/>
  <c r="U80" i="16"/>
  <c r="O102" i="16"/>
  <c r="V17" i="16"/>
  <c r="R64" i="16"/>
  <c r="O65" i="16"/>
  <c r="P58" i="17"/>
  <c r="AP70" i="16"/>
  <c r="B85" i="16"/>
  <c r="B85" i="17"/>
  <c r="B89" i="19"/>
  <c r="AO64" i="17"/>
  <c r="P15" i="16"/>
  <c r="S17" i="16"/>
  <c r="U94" i="17"/>
  <c r="H80" i="16"/>
  <c r="I101" i="16"/>
  <c r="B57" i="16"/>
  <c r="B61" i="19"/>
  <c r="B57" i="17"/>
  <c r="P58" i="16"/>
  <c r="AH70" i="16"/>
  <c r="M8" i="17"/>
  <c r="AH5" i="16"/>
  <c r="V101" i="17"/>
  <c r="AP18" i="16"/>
  <c r="AG44" i="17"/>
  <c r="AC45" i="16"/>
  <c r="D78" i="17"/>
  <c r="D82" i="19"/>
  <c r="D78" i="16"/>
  <c r="F43" i="16"/>
  <c r="AQ62" i="16"/>
  <c r="AS17" i="16"/>
  <c r="D16" i="19"/>
  <c r="D12" i="17"/>
  <c r="D12" i="16"/>
  <c r="P93" i="16"/>
  <c r="I13" i="16"/>
  <c r="AI9" i="17"/>
  <c r="U93" i="17"/>
  <c r="AT44" i="16"/>
  <c r="AE86" i="16"/>
  <c r="U66" i="17"/>
  <c r="L74" i="17"/>
  <c r="AK57" i="17"/>
  <c r="AR40" i="16"/>
  <c r="L11" i="16"/>
  <c r="AJ58" i="16"/>
  <c r="AQ43" i="16"/>
  <c r="Q61" i="17"/>
  <c r="AP48" i="16"/>
  <c r="X42" i="17"/>
  <c r="AD54" i="16"/>
  <c r="AB64" i="17"/>
  <c r="AG34" i="16"/>
  <c r="A86" i="16"/>
  <c r="A90" i="19"/>
  <c r="A86" i="17"/>
  <c r="Y56" i="16"/>
  <c r="L20" i="16"/>
  <c r="U33" i="16"/>
  <c r="Z64" i="17"/>
  <c r="AL34" i="16"/>
  <c r="G70" i="17"/>
  <c r="W39" i="16"/>
  <c r="E16" i="16"/>
  <c r="AG92" i="17"/>
  <c r="U101" i="17"/>
  <c r="AE72" i="17"/>
  <c r="AI76" i="17"/>
  <c r="AE44" i="17"/>
  <c r="AA20" i="17"/>
  <c r="AE47" i="16"/>
  <c r="AQ22" i="16"/>
  <c r="F7" i="16"/>
  <c r="R76" i="17"/>
  <c r="F99" i="17"/>
  <c r="S62" i="17"/>
  <c r="AS78" i="17"/>
  <c r="K19" i="17"/>
  <c r="AK38" i="16"/>
  <c r="AE75" i="17"/>
  <c r="AL68" i="17"/>
  <c r="Y24" i="16"/>
  <c r="K94" i="17"/>
  <c r="AI23" i="17"/>
  <c r="AN58" i="17"/>
  <c r="S21" i="16"/>
  <c r="Q57" i="16"/>
  <c r="L4" i="17"/>
  <c r="L79" i="16"/>
  <c r="AJ8" i="17"/>
  <c r="U34" i="17"/>
  <c r="AN56" i="16"/>
  <c r="V12" i="16"/>
  <c r="F45" i="17"/>
  <c r="AD56" i="17"/>
  <c r="Z13" i="16"/>
  <c r="AO81" i="16"/>
  <c r="N60" i="17"/>
  <c r="Q42" i="16"/>
  <c r="AR28" i="16"/>
  <c r="X59" i="16"/>
  <c r="J23" i="16"/>
  <c r="V54" i="16"/>
  <c r="AO32" i="17"/>
  <c r="P86" i="16"/>
  <c r="U49" i="16"/>
  <c r="AO98" i="16"/>
  <c r="K75" i="16"/>
  <c r="Q52" i="17"/>
  <c r="AJ86" i="17"/>
  <c r="V62" i="17"/>
  <c r="AC79" i="16"/>
  <c r="X63" i="17"/>
  <c r="L35" i="12"/>
  <c r="L36" i="12"/>
  <c r="L39" i="12"/>
  <c r="L37" i="12"/>
  <c r="L38" i="12"/>
  <c r="AL91" i="17"/>
  <c r="AR61" i="16"/>
  <c r="AQ25" i="16"/>
  <c r="M65" i="17"/>
  <c r="AE42" i="17"/>
  <c r="L33" i="17"/>
  <c r="AC25" i="16"/>
  <c r="J3" i="17"/>
  <c r="L44" i="10"/>
  <c r="L48" i="10" s="1"/>
  <c r="U30" i="17"/>
  <c r="AH70" i="17"/>
  <c r="AD7" i="16"/>
  <c r="H77" i="16"/>
  <c r="X18" i="17"/>
  <c r="R39" i="16"/>
  <c r="R35" i="17"/>
  <c r="AB52" i="16"/>
  <c r="AI99" i="17"/>
  <c r="AD97" i="17"/>
  <c r="M21" i="17"/>
  <c r="G99" i="16"/>
  <c r="G98" i="17"/>
  <c r="AC69" i="17"/>
  <c r="Z21" i="16"/>
  <c r="AS51" i="17"/>
  <c r="F27" i="16"/>
  <c r="AP23" i="16"/>
  <c r="AR77" i="16"/>
  <c r="M91" i="17"/>
  <c r="N39" i="17"/>
  <c r="AB81" i="16"/>
  <c r="AR18" i="16"/>
  <c r="AJ58" i="17"/>
  <c r="AR52" i="17"/>
  <c r="AD33" i="17"/>
  <c r="AJ37" i="16"/>
  <c r="U32" i="17"/>
  <c r="AM102" i="16"/>
  <c r="AH52" i="16"/>
  <c r="G79" i="16"/>
  <c r="AT96" i="16"/>
  <c r="AH73" i="16"/>
  <c r="Y59" i="16"/>
  <c r="X22" i="17"/>
  <c r="AT25" i="17"/>
  <c r="K13" i="17"/>
  <c r="AE78" i="17"/>
  <c r="K47" i="17"/>
  <c r="M50" i="17"/>
  <c r="AF8" i="17"/>
  <c r="W7" i="16"/>
  <c r="AH7" i="16"/>
  <c r="AK27" i="16"/>
  <c r="S24" i="16"/>
  <c r="AA35" i="17"/>
  <c r="K19" i="16"/>
  <c r="AB7" i="16"/>
  <c r="AB83" i="17"/>
  <c r="S72" i="16"/>
  <c r="AH71" i="17"/>
  <c r="AO39" i="16"/>
  <c r="X58" i="17"/>
  <c r="AD66" i="16"/>
  <c r="O35" i="17"/>
  <c r="J5" i="17"/>
  <c r="J22" i="16"/>
  <c r="T96" i="17"/>
  <c r="W43" i="16"/>
  <c r="O26" i="16"/>
  <c r="O40" i="16"/>
  <c r="AC78" i="17"/>
  <c r="AT13" i="17"/>
  <c r="Q46" i="17"/>
  <c r="Y73" i="16"/>
  <c r="AF50" i="17"/>
  <c r="AG22" i="17"/>
  <c r="AJ61" i="17"/>
  <c r="M97" i="16"/>
  <c r="J47" i="16"/>
  <c r="AG27" i="17"/>
  <c r="Q14" i="16"/>
  <c r="W72" i="17"/>
  <c r="C22" i="19"/>
  <c r="C18" i="17"/>
  <c r="C18" i="16"/>
  <c r="S71" i="16"/>
  <c r="AK47" i="17"/>
  <c r="AQ7" i="16"/>
  <c r="Q80" i="17"/>
  <c r="AA100" i="16"/>
  <c r="H83" i="16"/>
  <c r="K63" i="16"/>
  <c r="V86" i="17"/>
  <c r="AL6" i="16"/>
  <c r="I82" i="16"/>
  <c r="B45" i="17"/>
  <c r="B45" i="16"/>
  <c r="B49" i="19"/>
  <c r="AT17" i="17"/>
  <c r="B78" i="17"/>
  <c r="B78" i="16"/>
  <c r="B82" i="19"/>
  <c r="AR91" i="17"/>
  <c r="AI41" i="16"/>
  <c r="AO74" i="16"/>
  <c r="AC19" i="17"/>
  <c r="U28" i="16"/>
  <c r="AB51" i="16"/>
  <c r="AJ24" i="17"/>
  <c r="G24" i="16"/>
  <c r="R73" i="17"/>
  <c r="Q91" i="16"/>
  <c r="AR62" i="16"/>
  <c r="S89" i="17"/>
  <c r="A98" i="16"/>
  <c r="A98" i="17"/>
  <c r="A102" i="19"/>
  <c r="U20" i="16"/>
  <c r="AN78" i="17"/>
  <c r="AJ68" i="17"/>
  <c r="AT100" i="16"/>
  <c r="AL82" i="16"/>
  <c r="T21" i="16"/>
  <c r="S63" i="16"/>
  <c r="J19" i="17"/>
  <c r="AC69" i="16"/>
  <c r="AB12" i="17"/>
  <c r="AS37" i="16"/>
  <c r="V33" i="17"/>
  <c r="AC34" i="17"/>
  <c r="H28" i="17"/>
  <c r="AF6" i="16"/>
  <c r="I65" i="17"/>
  <c r="J28" i="17"/>
  <c r="AP47" i="16"/>
  <c r="Z64" i="16"/>
  <c r="P73" i="17"/>
  <c r="I6" i="16"/>
  <c r="P59" i="16"/>
  <c r="AF48" i="16"/>
  <c r="I90" i="16"/>
  <c r="B5" i="16"/>
  <c r="B9" i="19"/>
  <c r="B5" i="17"/>
  <c r="T65" i="16"/>
  <c r="V38" i="16"/>
  <c r="R24" i="16"/>
  <c r="R68" i="16"/>
  <c r="X46" i="16"/>
  <c r="U39" i="17"/>
  <c r="R23" i="16"/>
  <c r="C79" i="17"/>
  <c r="C83" i="19"/>
  <c r="C79" i="16"/>
  <c r="K8" i="16"/>
  <c r="AF92" i="16"/>
  <c r="AM48" i="17"/>
  <c r="Z39" i="17"/>
  <c r="L32" i="17"/>
  <c r="D63" i="17"/>
  <c r="D63" i="16"/>
  <c r="D67" i="19"/>
  <c r="AQ36" i="17"/>
  <c r="R10" i="16"/>
  <c r="AR35" i="16"/>
  <c r="L102" i="17"/>
  <c r="AE82" i="17"/>
  <c r="E37" i="16"/>
  <c r="B3" i="16"/>
  <c r="B7" i="19"/>
  <c r="B3" i="17"/>
  <c r="AJ6" i="16"/>
  <c r="Q5" i="16"/>
  <c r="V44" i="17"/>
  <c r="F26" i="16"/>
  <c r="AQ4" i="17"/>
  <c r="AE54" i="16"/>
  <c r="AS38" i="17"/>
  <c r="K18" i="16"/>
  <c r="AR4" i="17"/>
  <c r="I96" i="17"/>
  <c r="K36" i="16"/>
  <c r="AD80" i="16"/>
  <c r="AT62" i="16"/>
  <c r="L5" i="17"/>
  <c r="V59" i="16"/>
  <c r="AQ52" i="16"/>
  <c r="K100" i="17"/>
  <c r="AF28" i="16"/>
  <c r="L33" i="16"/>
  <c r="L39" i="16"/>
  <c r="R6" i="17"/>
  <c r="AH28" i="16"/>
  <c r="AJ29" i="17"/>
  <c r="AM53" i="17"/>
  <c r="V77" i="17"/>
  <c r="AO57" i="17"/>
  <c r="AH29" i="16"/>
  <c r="AT81" i="16"/>
  <c r="S10" i="17"/>
  <c r="AR26" i="17"/>
  <c r="AQ86" i="16"/>
  <c r="V33" i="16"/>
  <c r="L90" i="17"/>
  <c r="J90" i="16"/>
  <c r="I46" i="16"/>
  <c r="AT94" i="17"/>
  <c r="S31" i="16"/>
  <c r="N66" i="16"/>
  <c r="G40" i="16"/>
  <c r="AD85" i="17"/>
  <c r="S89" i="16"/>
  <c r="Y77" i="17"/>
  <c r="AR44" i="16"/>
  <c r="AH94" i="17"/>
  <c r="Q76" i="17"/>
  <c r="Y92" i="16"/>
  <c r="AE55" i="17"/>
  <c r="A62" i="16"/>
  <c r="A66" i="19"/>
  <c r="A62" i="17"/>
  <c r="E4" i="17"/>
  <c r="AO40" i="16"/>
  <c r="B9" i="16"/>
  <c r="B13" i="19"/>
  <c r="B9" i="17"/>
  <c r="AH32" i="17"/>
  <c r="V76" i="16"/>
  <c r="AM86" i="16"/>
  <c r="AD18" i="16"/>
  <c r="AH15" i="17"/>
  <c r="T25" i="17"/>
  <c r="AH48" i="17"/>
  <c r="AL98" i="16"/>
  <c r="O72" i="16"/>
  <c r="Z89" i="17"/>
  <c r="P54" i="16"/>
  <c r="AQ38" i="17"/>
  <c r="AP26" i="16"/>
  <c r="T90" i="16"/>
  <c r="H99" i="17"/>
  <c r="V34" i="17"/>
  <c r="AE9" i="17"/>
  <c r="T90" i="17"/>
  <c r="AR30" i="17"/>
  <c r="P33" i="17"/>
  <c r="H78" i="17"/>
  <c r="R96" i="16"/>
  <c r="V90" i="16"/>
  <c r="C54" i="19"/>
  <c r="C50" i="17"/>
  <c r="C50" i="16"/>
  <c r="Z8" i="17"/>
  <c r="O55" i="17"/>
  <c r="V44" i="16"/>
  <c r="AG96" i="17"/>
  <c r="P67" i="16"/>
  <c r="R25" i="16"/>
  <c r="AK102" i="16"/>
  <c r="AI61" i="17"/>
  <c r="M82" i="17"/>
  <c r="I43" i="16"/>
  <c r="O41" i="17"/>
  <c r="AI80" i="17"/>
  <c r="AS92" i="16"/>
  <c r="C46" i="19"/>
  <c r="C42" i="16"/>
  <c r="C42" i="17"/>
  <c r="AN6" i="16"/>
  <c r="Q68" i="17"/>
  <c r="L30" i="17"/>
  <c r="I30" i="17"/>
  <c r="AL29" i="17"/>
  <c r="W74" i="16"/>
  <c r="AL46" i="16"/>
  <c r="AH9" i="17"/>
  <c r="K12" i="16"/>
  <c r="U14" i="17"/>
  <c r="AE16" i="16"/>
  <c r="V60" i="16"/>
  <c r="O48" i="17"/>
  <c r="E18" i="17"/>
  <c r="U52" i="17"/>
  <c r="AF101" i="16"/>
  <c r="AO50" i="17"/>
  <c r="AL34" i="17"/>
  <c r="S63" i="17"/>
  <c r="H44" i="13"/>
  <c r="H48" i="13" s="1"/>
  <c r="AA3" i="17"/>
  <c r="AA9" i="17"/>
  <c r="F43" i="17"/>
  <c r="AG12" i="17"/>
  <c r="AT82" i="17"/>
  <c r="AH69" i="16"/>
  <c r="AK75" i="17"/>
  <c r="AG36" i="16"/>
  <c r="X36" i="17"/>
  <c r="AL79" i="17"/>
  <c r="Q76" i="16"/>
  <c r="AF100" i="16"/>
  <c r="AF34" i="17"/>
  <c r="W56" i="16"/>
  <c r="AH35" i="17"/>
  <c r="AJ22" i="17"/>
  <c r="AB69" i="16"/>
  <c r="Q41" i="16"/>
  <c r="AG21" i="16"/>
  <c r="AE93" i="17"/>
  <c r="M46" i="17"/>
  <c r="T102" i="17"/>
  <c r="Q89" i="17"/>
  <c r="AC90" i="17"/>
  <c r="N83" i="17"/>
  <c r="AK30" i="17"/>
  <c r="AH43" i="16"/>
  <c r="AD57" i="17"/>
  <c r="AM28" i="17"/>
  <c r="D70" i="19"/>
  <c r="D66" i="16"/>
  <c r="D66" i="17"/>
  <c r="Y15" i="16"/>
  <c r="AG87" i="17"/>
  <c r="AN49" i="16"/>
  <c r="AR60" i="16"/>
  <c r="R6" i="16"/>
  <c r="W85" i="17"/>
  <c r="AJ86" i="16"/>
  <c r="L6" i="17"/>
  <c r="AO16" i="17"/>
  <c r="N46" i="16"/>
  <c r="AQ29" i="16"/>
  <c r="L44" i="5"/>
  <c r="L48" i="5" s="1"/>
  <c r="Q3" i="17"/>
  <c r="AL55" i="16"/>
  <c r="AP81" i="17"/>
  <c r="Q39" i="17"/>
  <c r="AD69" i="16"/>
  <c r="U51" i="16"/>
  <c r="H85" i="17"/>
  <c r="AB61" i="16"/>
  <c r="V31" i="17"/>
  <c r="AF49" i="17"/>
  <c r="M36" i="16"/>
  <c r="J15" i="17"/>
  <c r="P28" i="16"/>
  <c r="F20" i="17"/>
  <c r="E89" i="17"/>
  <c r="AG95" i="16"/>
  <c r="AJ70" i="16"/>
  <c r="I68" i="17"/>
  <c r="X80" i="16"/>
  <c r="AT64" i="16"/>
  <c r="AP58" i="16"/>
  <c r="W17" i="17"/>
  <c r="I78" i="17"/>
  <c r="AA18" i="17"/>
  <c r="H54" i="16"/>
  <c r="Y62" i="17"/>
  <c r="Q43" i="17"/>
  <c r="H100" i="16"/>
  <c r="H101" i="17"/>
  <c r="AT101" i="17"/>
  <c r="X37" i="17"/>
  <c r="I72" i="16"/>
  <c r="P88" i="17"/>
  <c r="Q94" i="16"/>
  <c r="AR60" i="17"/>
  <c r="AM29" i="16"/>
  <c r="J14" i="17"/>
  <c r="AC50" i="16"/>
  <c r="AT47" i="16"/>
  <c r="AA45" i="17"/>
  <c r="AP78" i="17"/>
  <c r="R65" i="16"/>
  <c r="AH37" i="16"/>
  <c r="AH33" i="17"/>
  <c r="C86" i="19"/>
  <c r="C82" i="16"/>
  <c r="C82" i="17"/>
  <c r="AJ8" i="16"/>
  <c r="K24" i="17"/>
  <c r="U40" i="17"/>
  <c r="AQ27" i="16"/>
  <c r="AN20" i="17"/>
  <c r="AC90" i="16"/>
  <c r="Z102" i="16"/>
  <c r="AB66" i="17"/>
  <c r="AB67" i="16"/>
  <c r="M91" i="16"/>
  <c r="AJ44" i="17"/>
  <c r="J45" i="16"/>
  <c r="AA67" i="16"/>
  <c r="AJ46" i="17"/>
  <c r="AQ63" i="16"/>
  <c r="E15" i="17"/>
  <c r="X16" i="17"/>
  <c r="Y20" i="17"/>
  <c r="AN89" i="17"/>
  <c r="F7" i="17"/>
  <c r="AO40" i="17"/>
  <c r="AB14" i="16"/>
  <c r="AC53" i="16"/>
  <c r="AR81" i="17"/>
  <c r="AE52" i="16"/>
  <c r="AS47" i="16"/>
  <c r="R23" i="17"/>
  <c r="AK15" i="16"/>
  <c r="S87" i="17"/>
  <c r="U61" i="16"/>
  <c r="L57" i="17"/>
  <c r="M32" i="17"/>
  <c r="O97" i="16"/>
  <c r="Q45" i="17"/>
  <c r="M79" i="16"/>
  <c r="B74" i="19"/>
  <c r="B70" i="16"/>
  <c r="B70" i="17"/>
  <c r="AA23" i="17"/>
  <c r="O14" i="17"/>
  <c r="AS72" i="16"/>
  <c r="AS23" i="16"/>
  <c r="E49" i="17"/>
  <c r="AR62" i="17"/>
  <c r="M57" i="17"/>
  <c r="AC40" i="17"/>
  <c r="H23" i="17"/>
  <c r="V22" i="17"/>
  <c r="K82" i="17"/>
  <c r="AO99" i="17"/>
  <c r="AJ39" i="16"/>
  <c r="AB25" i="16"/>
  <c r="S20" i="16"/>
  <c r="Y51" i="17"/>
  <c r="F77" i="16"/>
  <c r="F15" i="16"/>
  <c r="AF90" i="16"/>
  <c r="Z15" i="17"/>
  <c r="AT58" i="16"/>
  <c r="W50" i="17"/>
  <c r="E59" i="16"/>
  <c r="S60" i="16"/>
  <c r="AJ50" i="17"/>
  <c r="AO18" i="17"/>
  <c r="AD75" i="17"/>
  <c r="AT14" i="17"/>
  <c r="AN13" i="17"/>
  <c r="AE10" i="17"/>
  <c r="AK72" i="16"/>
  <c r="P57" i="16"/>
  <c r="P79" i="17"/>
  <c r="AL24" i="17"/>
  <c r="Z77" i="16"/>
  <c r="O23" i="17"/>
  <c r="AO42" i="17"/>
  <c r="AD67" i="17"/>
  <c r="B16" i="16"/>
  <c r="B16" i="17"/>
  <c r="B20" i="19"/>
  <c r="AQ47" i="17"/>
  <c r="X44" i="16"/>
  <c r="AM59" i="17"/>
  <c r="Q7" i="16"/>
  <c r="Z73" i="16"/>
  <c r="AB48" i="17"/>
  <c r="AB25" i="17"/>
  <c r="I94" i="17"/>
  <c r="X62" i="17"/>
  <c r="AJ84" i="17"/>
  <c r="AR80" i="16"/>
  <c r="J62" i="16"/>
  <c r="F62" i="16"/>
  <c r="AM49" i="17"/>
  <c r="I59" i="17"/>
  <c r="AJ69" i="17"/>
  <c r="V82" i="16"/>
  <c r="X25" i="17"/>
  <c r="AO38" i="17"/>
  <c r="AS55" i="16"/>
  <c r="AM71" i="16"/>
  <c r="E101" i="16"/>
  <c r="U21" i="16"/>
  <c r="AM59" i="16"/>
  <c r="AJ65" i="16"/>
  <c r="AD24" i="17"/>
  <c r="AD78" i="16"/>
  <c r="L101" i="17"/>
  <c r="AM53" i="16"/>
  <c r="T72" i="16"/>
  <c r="Y55" i="16"/>
  <c r="AT65" i="16"/>
  <c r="X56" i="16"/>
  <c r="X20" i="17"/>
  <c r="AL36" i="17"/>
  <c r="AO79" i="17"/>
  <c r="AK4" i="17"/>
  <c r="AN97" i="17"/>
  <c r="E19" i="17"/>
  <c r="AB99" i="16"/>
  <c r="AP51" i="17"/>
  <c r="C73" i="16"/>
  <c r="C77" i="19"/>
  <c r="C73" i="17"/>
  <c r="N71" i="17"/>
  <c r="H31" i="16"/>
  <c r="K101" i="17"/>
  <c r="M93" i="16"/>
  <c r="AG86" i="16"/>
  <c r="AT30" i="17"/>
  <c r="V60" i="17"/>
  <c r="AM13" i="17"/>
  <c r="F80" i="17"/>
  <c r="AP36" i="16"/>
  <c r="Y93" i="17"/>
  <c r="G49" i="16"/>
  <c r="B79" i="16"/>
  <c r="B79" i="17"/>
  <c r="B83" i="19"/>
  <c r="F63" i="16"/>
  <c r="AQ35" i="17"/>
  <c r="N25" i="17"/>
  <c r="AG40" i="17"/>
  <c r="AJ98" i="16"/>
  <c r="B81" i="16"/>
  <c r="B81" i="17"/>
  <c r="B85" i="19"/>
  <c r="AO84" i="17"/>
  <c r="AE28" i="16"/>
  <c r="F100" i="16"/>
  <c r="AS85" i="17"/>
  <c r="P61" i="16"/>
  <c r="AR24" i="17"/>
  <c r="O8" i="17"/>
  <c r="O77" i="16"/>
  <c r="M72" i="17"/>
  <c r="S14" i="16"/>
  <c r="G29" i="16"/>
  <c r="R43" i="16"/>
  <c r="I44" i="16"/>
  <c r="N10" i="16"/>
  <c r="S58" i="16"/>
  <c r="V54" i="17"/>
  <c r="Q38" i="16"/>
  <c r="A36" i="19"/>
  <c r="A32" i="16"/>
  <c r="A32" i="17"/>
  <c r="K51" i="16"/>
  <c r="N72" i="16"/>
  <c r="AK49" i="16"/>
  <c r="A82" i="19"/>
  <c r="A78" i="16"/>
  <c r="A78" i="17"/>
  <c r="Z62" i="17"/>
  <c r="S12" i="16"/>
  <c r="AM62" i="17"/>
  <c r="AQ75" i="16"/>
  <c r="M58" i="17"/>
  <c r="Y80" i="17"/>
  <c r="AK7" i="16"/>
  <c r="W62" i="16"/>
  <c r="S79" i="17"/>
  <c r="AT60" i="16"/>
  <c r="F81" i="16"/>
  <c r="AS6" i="16"/>
  <c r="Q9" i="17"/>
  <c r="J82" i="17"/>
  <c r="AP96" i="16"/>
  <c r="I49" i="16"/>
  <c r="V66" i="17"/>
  <c r="U31" i="17"/>
  <c r="W49" i="16"/>
  <c r="AA21" i="17"/>
  <c r="L59" i="16"/>
  <c r="P45" i="17"/>
  <c r="G9" i="17"/>
  <c r="AA29" i="17"/>
  <c r="AG33" i="16"/>
  <c r="AN28" i="17"/>
  <c r="Z27" i="16"/>
  <c r="Y18" i="17"/>
  <c r="AB83" i="16"/>
  <c r="F20" i="16"/>
  <c r="T74" i="17"/>
  <c r="AS39" i="17"/>
  <c r="D58" i="16"/>
  <c r="D62" i="19"/>
  <c r="D58" i="17"/>
  <c r="S94" i="16"/>
  <c r="AE77" i="17"/>
  <c r="O82" i="17"/>
  <c r="E23" i="17"/>
  <c r="K16" i="16"/>
  <c r="T59" i="17"/>
  <c r="S5" i="17"/>
  <c r="R78" i="16"/>
  <c r="AK77" i="17"/>
  <c r="Y57" i="17"/>
  <c r="AD41" i="16"/>
  <c r="N54" i="16"/>
  <c r="N95" i="17"/>
  <c r="E41" i="17"/>
  <c r="AC97" i="16"/>
  <c r="AK60" i="16"/>
  <c r="F16" i="16"/>
  <c r="G43" i="16"/>
  <c r="AS43" i="16"/>
  <c r="AJ93" i="16"/>
  <c r="V59" i="17"/>
  <c r="L77" i="17"/>
  <c r="Q37" i="17"/>
  <c r="AM51" i="16"/>
  <c r="T9" i="16"/>
  <c r="D55" i="19"/>
  <c r="D51" i="16"/>
  <c r="D51" i="17"/>
  <c r="AK48" i="16"/>
  <c r="AH4" i="17"/>
  <c r="P92" i="16"/>
  <c r="AD65" i="16"/>
  <c r="C58" i="19"/>
  <c r="C54" i="16"/>
  <c r="C54" i="17"/>
  <c r="AP42" i="17"/>
  <c r="AJ53" i="17"/>
  <c r="X96" i="17"/>
  <c r="R56" i="16"/>
  <c r="AQ40" i="17"/>
  <c r="R101" i="16"/>
  <c r="T69" i="17"/>
  <c r="U53" i="16"/>
  <c r="AB87" i="17"/>
  <c r="AO14" i="17"/>
  <c r="D57" i="19"/>
  <c r="D53" i="17"/>
  <c r="D53" i="16"/>
  <c r="V81" i="17"/>
  <c r="AK81" i="16"/>
  <c r="I20" i="17"/>
  <c r="Z51" i="16"/>
  <c r="J76" i="16"/>
  <c r="G31" i="16"/>
  <c r="H48" i="16"/>
  <c r="AD50" i="17"/>
  <c r="K74" i="17"/>
  <c r="N4" i="16"/>
  <c r="G63" i="16"/>
  <c r="AA40" i="16"/>
  <c r="Z9" i="16"/>
  <c r="AA23" i="16"/>
  <c r="AK40" i="16"/>
  <c r="Y7" i="17"/>
  <c r="AJ13" i="17"/>
  <c r="AD81" i="17"/>
  <c r="AM50" i="16"/>
  <c r="J85" i="17"/>
  <c r="G96" i="17"/>
  <c r="E21" i="17"/>
  <c r="W96" i="17"/>
  <c r="AP16" i="17"/>
  <c r="V20" i="16"/>
  <c r="AO62" i="17"/>
  <c r="W88" i="17"/>
  <c r="A10" i="17"/>
  <c r="A10" i="16"/>
  <c r="A14" i="19"/>
  <c r="AP94" i="17"/>
  <c r="B75" i="19"/>
  <c r="B71" i="17"/>
  <c r="B71" i="16"/>
  <c r="O69" i="17"/>
  <c r="AO58" i="17"/>
  <c r="K50" i="17"/>
  <c r="AD24" i="16"/>
  <c r="Q72" i="17"/>
  <c r="AQ78" i="16"/>
  <c r="AP7" i="17"/>
  <c r="I86" i="17"/>
  <c r="B37" i="17"/>
  <c r="B41" i="19"/>
  <c r="B37" i="16"/>
  <c r="Z46" i="17"/>
  <c r="AK55" i="17"/>
  <c r="T9" i="17"/>
  <c r="AI98" i="17"/>
  <c r="AG74" i="17"/>
  <c r="AS20" i="17"/>
  <c r="L44" i="15"/>
  <c r="L48" i="15" s="1"/>
  <c r="AS3" i="17"/>
  <c r="AR49" i="17"/>
  <c r="O47" i="16"/>
  <c r="AQ49" i="16"/>
  <c r="AT39" i="17"/>
  <c r="Q65" i="16"/>
  <c r="R30" i="17"/>
  <c r="Y41" i="17"/>
  <c r="T48" i="16"/>
  <c r="AD69" i="17"/>
  <c r="L38" i="13"/>
  <c r="L37" i="13"/>
  <c r="L36" i="13"/>
  <c r="L39" i="13"/>
  <c r="L35" i="13"/>
  <c r="AB29" i="16"/>
  <c r="X74" i="16"/>
  <c r="C58" i="17"/>
  <c r="C58" i="16"/>
  <c r="C62" i="19"/>
  <c r="AL51" i="16"/>
  <c r="B67" i="19"/>
  <c r="B63" i="16"/>
  <c r="B63" i="17"/>
  <c r="AD36" i="16"/>
  <c r="AA51" i="17"/>
  <c r="R87" i="16"/>
  <c r="AM102" i="17"/>
  <c r="L9" i="17"/>
  <c r="AQ36" i="16"/>
  <c r="Q27" i="16"/>
  <c r="AA25" i="17"/>
  <c r="L27" i="16"/>
  <c r="AF41" i="17"/>
  <c r="AI56" i="16"/>
  <c r="AI55" i="17"/>
  <c r="AB11" i="16"/>
  <c r="T40" i="17"/>
  <c r="AF71" i="17"/>
  <c r="I37" i="13"/>
  <c r="I35" i="13"/>
  <c r="I36" i="13"/>
  <c r="I38" i="13"/>
  <c r="I39" i="13"/>
  <c r="AR79" i="17"/>
  <c r="AH50" i="16"/>
  <c r="B23" i="17"/>
  <c r="B27" i="19"/>
  <c r="B23" i="16"/>
  <c r="AK11" i="17"/>
  <c r="W74" i="17"/>
  <c r="A43" i="16"/>
  <c r="A47" i="19"/>
  <c r="A43" i="17"/>
  <c r="AL76" i="17"/>
  <c r="I3" i="16"/>
  <c r="K43" i="10"/>
  <c r="U20" i="17"/>
  <c r="AQ32" i="17"/>
  <c r="AB35" i="16"/>
  <c r="T76" i="17"/>
  <c r="Q13" i="16"/>
  <c r="AT99" i="16"/>
  <c r="AB94" i="16"/>
  <c r="AG78" i="17"/>
  <c r="V73" i="16"/>
  <c r="AT26" i="17"/>
  <c r="W44" i="16"/>
  <c r="Y80" i="16"/>
  <c r="AM3" i="17"/>
  <c r="M44" i="14"/>
  <c r="M48" i="14" s="1"/>
  <c r="AH11" i="17"/>
  <c r="AQ18" i="17"/>
  <c r="P37" i="17"/>
  <c r="E45" i="17"/>
  <c r="F42" i="17"/>
  <c r="J97" i="16"/>
  <c r="AN100" i="17"/>
  <c r="AF18" i="16"/>
  <c r="AQ28" i="16"/>
  <c r="Z33" i="17"/>
  <c r="AA43" i="17"/>
  <c r="E5" i="17"/>
  <c r="AN79" i="16"/>
  <c r="H4" i="16"/>
  <c r="V91" i="17"/>
  <c r="R75" i="17"/>
  <c r="F12" i="17"/>
  <c r="AC8" i="17"/>
  <c r="H95" i="16"/>
  <c r="R37" i="17"/>
  <c r="G24" i="17"/>
  <c r="K6" i="17"/>
  <c r="W23" i="17"/>
  <c r="AF17" i="17"/>
  <c r="AK53" i="16"/>
  <c r="AB22" i="16"/>
  <c r="G100" i="17"/>
  <c r="G7" i="17"/>
  <c r="Q17" i="16"/>
  <c r="AH87" i="17"/>
  <c r="AH40" i="16"/>
  <c r="AH53" i="16"/>
  <c r="F72" i="17"/>
  <c r="Y50" i="16"/>
  <c r="C52" i="16"/>
  <c r="C52" i="17"/>
  <c r="C56" i="19"/>
  <c r="AQ87" i="16"/>
  <c r="Z98" i="17"/>
  <c r="W95" i="16"/>
  <c r="S75" i="16"/>
  <c r="AB36" i="16"/>
  <c r="X90" i="17"/>
  <c r="AE58" i="16"/>
  <c r="AA77" i="17"/>
  <c r="AQ57" i="16"/>
  <c r="I34" i="17"/>
  <c r="P99" i="16"/>
  <c r="AJ77" i="16"/>
  <c r="G36" i="16"/>
  <c r="AD38" i="16"/>
  <c r="AH49" i="16"/>
  <c r="AE36" i="17"/>
  <c r="AD55" i="16"/>
  <c r="Z35" i="17"/>
  <c r="AB17" i="16"/>
  <c r="V16" i="17"/>
  <c r="AA60" i="17"/>
  <c r="B4" i="17"/>
  <c r="B8" i="19"/>
  <c r="B4" i="16"/>
  <c r="AR72" i="17"/>
  <c r="I11" i="17"/>
  <c r="Y8" i="17"/>
  <c r="AO58" i="16"/>
  <c r="M87" i="16"/>
  <c r="AD39" i="16"/>
  <c r="AK96" i="16"/>
  <c r="R56" i="17"/>
  <c r="N79" i="17"/>
  <c r="E54" i="17"/>
  <c r="I37" i="17"/>
  <c r="AL97" i="17"/>
  <c r="F17" i="16"/>
  <c r="R93" i="16"/>
  <c r="J26" i="17"/>
  <c r="U77" i="16"/>
  <c r="B80" i="19"/>
  <c r="B76" i="16"/>
  <c r="B76" i="17"/>
  <c r="AK47" i="16"/>
  <c r="A100" i="19"/>
  <c r="A96" i="17"/>
  <c r="A96" i="16"/>
  <c r="AT100" i="17"/>
  <c r="AI86" i="16"/>
  <c r="P17" i="17"/>
  <c r="AD22" i="16"/>
  <c r="O72" i="17"/>
  <c r="M19" i="16"/>
  <c r="K75" i="17"/>
  <c r="K38" i="17"/>
  <c r="AM28" i="16"/>
  <c r="AB77" i="17"/>
  <c r="AL75" i="17"/>
  <c r="N42" i="16"/>
  <c r="W37" i="17"/>
  <c r="AJ9" i="16"/>
  <c r="AM83" i="17"/>
  <c r="AG27" i="16"/>
  <c r="AQ16" i="16"/>
  <c r="O33" i="17"/>
  <c r="AS15" i="17"/>
  <c r="AN9" i="16"/>
  <c r="AT16" i="17"/>
  <c r="AH98" i="17"/>
  <c r="AK50" i="17"/>
  <c r="V40" i="17"/>
  <c r="O14" i="16"/>
  <c r="C70" i="16"/>
  <c r="C70" i="17"/>
  <c r="C74" i="19"/>
  <c r="Z71" i="16"/>
  <c r="AQ44" i="16"/>
  <c r="AA40" i="17"/>
  <c r="R44" i="17"/>
  <c r="H49" i="16"/>
  <c r="AA101" i="17"/>
  <c r="AQ23" i="16"/>
  <c r="W72" i="16"/>
  <c r="O63" i="16"/>
  <c r="U57" i="17"/>
  <c r="AH83" i="17"/>
  <c r="K58" i="17"/>
  <c r="Q50" i="17"/>
  <c r="S59" i="16"/>
  <c r="AO37" i="16"/>
  <c r="AD9" i="16"/>
  <c r="F96" i="17"/>
  <c r="Y32" i="16"/>
  <c r="AT54" i="17"/>
  <c r="E64" i="16"/>
  <c r="N23" i="17"/>
  <c r="AL42" i="16"/>
  <c r="Y60" i="16"/>
  <c r="AR57" i="16"/>
  <c r="AT20" i="17"/>
  <c r="X82" i="16"/>
  <c r="K30" i="17"/>
  <c r="AA72" i="16"/>
  <c r="X61" i="16"/>
  <c r="P41" i="16"/>
  <c r="J93" i="16"/>
  <c r="Z79" i="17"/>
  <c r="AN29" i="17"/>
  <c r="P56" i="16"/>
  <c r="L101" i="16"/>
  <c r="T60" i="17"/>
  <c r="G62" i="16"/>
  <c r="I50" i="16"/>
  <c r="I8" i="16"/>
  <c r="AB90" i="16"/>
  <c r="S36" i="16"/>
  <c r="AD17" i="17"/>
  <c r="AG9" i="17"/>
  <c r="AJ79" i="16"/>
  <c r="AM101" i="16"/>
  <c r="E75" i="16"/>
  <c r="B49" i="17"/>
  <c r="B49" i="16"/>
  <c r="B53" i="19"/>
  <c r="AC18" i="17"/>
  <c r="R57" i="17"/>
  <c r="X41" i="17"/>
  <c r="AL72" i="17"/>
  <c r="AD73" i="17"/>
  <c r="AO10" i="17"/>
  <c r="V94" i="16"/>
  <c r="AF55" i="16"/>
  <c r="Q66" i="16"/>
  <c r="AI72" i="17"/>
  <c r="G60" i="16"/>
  <c r="T63" i="16"/>
  <c r="W20" i="16"/>
  <c r="U36" i="17"/>
  <c r="V97" i="16"/>
  <c r="AB71" i="17"/>
  <c r="G10" i="17"/>
  <c r="M74" i="16"/>
  <c r="Q92" i="17"/>
  <c r="G59" i="16"/>
  <c r="AP76" i="17"/>
  <c r="AI51" i="16"/>
  <c r="AK82" i="17"/>
  <c r="O96" i="17"/>
  <c r="F60" i="16"/>
  <c r="AF81" i="17"/>
  <c r="W38" i="17"/>
  <c r="AB41" i="17"/>
  <c r="Q64" i="17"/>
  <c r="H9" i="16"/>
  <c r="AK48" i="17"/>
  <c r="I28" i="17"/>
  <c r="AP9" i="16"/>
  <c r="AK22" i="16"/>
  <c r="AN88" i="17"/>
  <c r="T95" i="17"/>
  <c r="N53" i="17"/>
  <c r="AC96" i="17"/>
  <c r="E53" i="16"/>
  <c r="Q97" i="17"/>
  <c r="P6" i="16"/>
  <c r="X78" i="17"/>
  <c r="AE67" i="17"/>
  <c r="I81" i="16"/>
  <c r="X21" i="16"/>
  <c r="E13" i="17"/>
  <c r="AG89" i="16"/>
  <c r="W59" i="17"/>
  <c r="N36" i="16"/>
  <c r="AJ62" i="17"/>
  <c r="AG44" i="16"/>
  <c r="AJ42" i="16"/>
  <c r="AE8" i="17"/>
  <c r="M66" i="16"/>
  <c r="T93" i="17"/>
  <c r="AP91" i="17"/>
  <c r="AO54" i="16"/>
  <c r="AD31" i="17"/>
  <c r="T99" i="16"/>
  <c r="Z17" i="16"/>
  <c r="AE74" i="17"/>
  <c r="AT29" i="16"/>
  <c r="AA72" i="17"/>
  <c r="AM65" i="16"/>
  <c r="Y56" i="17"/>
  <c r="P99" i="17"/>
  <c r="Q10" i="17"/>
  <c r="Z30" i="16"/>
  <c r="AJ57" i="16"/>
  <c r="W69" i="16"/>
  <c r="T23" i="16"/>
  <c r="P33" i="16"/>
  <c r="B60" i="17"/>
  <c r="B64" i="19"/>
  <c r="B60" i="16"/>
  <c r="S67" i="16"/>
  <c r="AB68" i="17"/>
  <c r="AL47" i="17"/>
  <c r="H44" i="16"/>
  <c r="AB46" i="17"/>
  <c r="Y87" i="17"/>
  <c r="AT53" i="16"/>
  <c r="AO63" i="17"/>
  <c r="H11" i="17"/>
  <c r="P4" i="17"/>
  <c r="AB34" i="17"/>
  <c r="B18" i="19"/>
  <c r="B14" i="17"/>
  <c r="B14" i="16"/>
  <c r="V17" i="17"/>
  <c r="Y10" i="17"/>
  <c r="S31" i="17"/>
  <c r="AR20" i="16"/>
  <c r="AA74" i="17"/>
  <c r="W48" i="17"/>
  <c r="AF60" i="17"/>
  <c r="AL93" i="16"/>
  <c r="AL52" i="16"/>
  <c r="C29" i="19"/>
  <c r="C25" i="16"/>
  <c r="C25" i="17"/>
  <c r="AQ77" i="17"/>
  <c r="AC13" i="17"/>
  <c r="O91" i="17"/>
  <c r="AH22" i="17"/>
  <c r="L92" i="16"/>
  <c r="AC95" i="17"/>
  <c r="AD68" i="16"/>
  <c r="AG95" i="17"/>
  <c r="Z77" i="17"/>
  <c r="AI17" i="16"/>
  <c r="Z92" i="17"/>
  <c r="AA55" i="16"/>
  <c r="E55" i="17"/>
  <c r="K38" i="14"/>
  <c r="K39" i="14"/>
  <c r="K37" i="14"/>
  <c r="K35" i="14"/>
  <c r="K36" i="14"/>
  <c r="L93" i="17"/>
  <c r="I95" i="17"/>
  <c r="G61" i="17"/>
  <c r="G66" i="17"/>
  <c r="AP8" i="16"/>
  <c r="R45" i="17"/>
  <c r="D23" i="19"/>
  <c r="D19" i="16"/>
  <c r="D19" i="17"/>
  <c r="AB54" i="17"/>
  <c r="AN24" i="17"/>
  <c r="U54" i="16"/>
  <c r="R71" i="16"/>
  <c r="AD3" i="16"/>
  <c r="K43" i="13"/>
  <c r="L34" i="17"/>
  <c r="Y72" i="17"/>
  <c r="M68" i="17"/>
  <c r="P62" i="17"/>
  <c r="F51" i="17"/>
  <c r="AQ19" i="17"/>
  <c r="W14" i="16"/>
  <c r="AT17" i="16"/>
  <c r="AC99" i="16"/>
  <c r="E33" i="16"/>
  <c r="U12" i="17"/>
  <c r="R50" i="17"/>
  <c r="V28" i="16"/>
  <c r="F39" i="17"/>
  <c r="AF68" i="17"/>
  <c r="AI40" i="16"/>
  <c r="Q84" i="16"/>
  <c r="AC12" i="16"/>
  <c r="AI42" i="16"/>
  <c r="AK20" i="17"/>
  <c r="M33" i="17"/>
  <c r="H43" i="16"/>
  <c r="I41" i="17"/>
  <c r="O59" i="16"/>
  <c r="AQ98" i="16"/>
  <c r="AN7" i="17"/>
  <c r="AA54" i="17"/>
  <c r="G41" i="16"/>
  <c r="AF15" i="16"/>
  <c r="AJ73" i="17"/>
  <c r="AO97" i="16"/>
  <c r="U84" i="17"/>
  <c r="AF34" i="16"/>
  <c r="L79" i="17"/>
  <c r="AM24" i="17"/>
  <c r="D27" i="17"/>
  <c r="D27" i="16"/>
  <c r="D31" i="19"/>
  <c r="G44" i="14"/>
  <c r="AG3" i="17"/>
  <c r="V98" i="16"/>
  <c r="AA30" i="16"/>
  <c r="Z29" i="17"/>
  <c r="J63" i="17"/>
  <c r="AD61" i="16"/>
  <c r="F93" i="16"/>
  <c r="F19" i="17"/>
  <c r="N95" i="16"/>
  <c r="AK92" i="17"/>
  <c r="X20" i="16"/>
  <c r="AI88" i="16"/>
  <c r="AO61" i="16"/>
  <c r="S22" i="17"/>
  <c r="AO91" i="16"/>
  <c r="AC99" i="17"/>
  <c r="U102" i="17"/>
  <c r="AN66" i="16"/>
  <c r="AQ46" i="17"/>
  <c r="AC95" i="16"/>
  <c r="I43" i="17"/>
  <c r="C34" i="16"/>
  <c r="C38" i="19"/>
  <c r="C34" i="17"/>
  <c r="Z69" i="16"/>
  <c r="J4" i="16"/>
  <c r="V85" i="17"/>
  <c r="AQ46" i="16"/>
  <c r="J68" i="17"/>
  <c r="W68" i="17"/>
  <c r="F14" i="16"/>
  <c r="U68" i="17"/>
  <c r="E15" i="16"/>
  <c r="M99" i="17"/>
  <c r="C17" i="16"/>
  <c r="C17" i="17"/>
  <c r="C21" i="19"/>
  <c r="AF88" i="17"/>
  <c r="AE6" i="16"/>
  <c r="H94" i="17"/>
  <c r="AL54" i="17"/>
  <c r="AL81" i="16"/>
  <c r="P68" i="17"/>
  <c r="S34" i="16"/>
  <c r="T30" i="16"/>
  <c r="AR88" i="17"/>
  <c r="Y99" i="17"/>
  <c r="AJ18" i="17"/>
  <c r="AA47" i="16"/>
  <c r="AD5" i="16"/>
  <c r="AC9" i="17"/>
  <c r="N29" i="17"/>
  <c r="W88" i="16"/>
  <c r="O101" i="16"/>
  <c r="F44" i="17"/>
  <c r="AF25" i="17"/>
  <c r="AQ92" i="16"/>
  <c r="I47" i="16"/>
  <c r="Y38" i="17"/>
  <c r="T37" i="16"/>
  <c r="AE44" i="16"/>
  <c r="AB80" i="17"/>
  <c r="X88" i="17"/>
  <c r="K46" i="17"/>
  <c r="F98" i="17"/>
  <c r="V3" i="16"/>
  <c r="J43" i="12"/>
  <c r="J27" i="16"/>
  <c r="AH55" i="16"/>
  <c r="AL41" i="17"/>
  <c r="Y81" i="17"/>
  <c r="R84" i="17"/>
  <c r="S49" i="17"/>
  <c r="AT83" i="16"/>
  <c r="AT60" i="17"/>
  <c r="AT24" i="17"/>
  <c r="G74" i="17"/>
  <c r="Y8" i="16"/>
  <c r="E32" i="16"/>
  <c r="E32" i="17"/>
  <c r="AL12" i="17"/>
  <c r="AD78" i="17"/>
  <c r="AL59" i="16"/>
  <c r="AE53" i="16"/>
  <c r="K79" i="17"/>
  <c r="AD45" i="17"/>
  <c r="P77" i="16"/>
  <c r="AL24" i="16"/>
  <c r="N57" i="17"/>
  <c r="AJ6" i="17"/>
  <c r="AR19" i="16"/>
  <c r="K97" i="16"/>
  <c r="Y4" i="16"/>
  <c r="M30" i="17"/>
  <c r="AS83" i="16"/>
  <c r="AE57" i="17"/>
  <c r="AO88" i="16"/>
  <c r="AE27" i="17"/>
  <c r="A57" i="17"/>
  <c r="A57" i="16"/>
  <c r="A61" i="19"/>
  <c r="AR55" i="16"/>
  <c r="Y67" i="16"/>
  <c r="AK74" i="17"/>
  <c r="AP49" i="16"/>
  <c r="Z10" i="17"/>
  <c r="P85" i="17"/>
  <c r="O38" i="16"/>
  <c r="U75" i="17"/>
  <c r="Q6" i="16"/>
  <c r="P95" i="16"/>
  <c r="AS57" i="16"/>
  <c r="G73" i="17"/>
  <c r="F28" i="16"/>
  <c r="Y16" i="17"/>
  <c r="AG48" i="17"/>
  <c r="AF78" i="17"/>
  <c r="V7" i="16"/>
  <c r="V49" i="16"/>
  <c r="AQ52" i="17"/>
  <c r="E36" i="17"/>
  <c r="AD96" i="17"/>
  <c r="AF56" i="17"/>
  <c r="L25" i="17"/>
  <c r="L17" i="17"/>
  <c r="AG99" i="16"/>
  <c r="L65" i="16"/>
  <c r="AN33" i="17"/>
  <c r="AI33" i="16"/>
  <c r="AN74" i="17"/>
  <c r="AQ53" i="16"/>
  <c r="C19" i="19"/>
  <c r="C15" i="16"/>
  <c r="C15" i="17"/>
  <c r="N70" i="17"/>
  <c r="AO49" i="17"/>
  <c r="N46" i="17"/>
  <c r="F44" i="16"/>
  <c r="H31" i="17"/>
  <c r="AL78" i="17"/>
  <c r="AB75" i="17"/>
  <c r="AR54" i="17"/>
  <c r="AG54" i="17"/>
  <c r="AE15" i="17"/>
  <c r="Z82" i="16"/>
  <c r="M60" i="17"/>
  <c r="AM81" i="17"/>
  <c r="A55" i="16"/>
  <c r="A59" i="19"/>
  <c r="A55" i="17"/>
  <c r="AI30" i="17"/>
  <c r="AD94" i="17"/>
  <c r="I29" i="16"/>
  <c r="AO59" i="16"/>
  <c r="P98" i="16"/>
  <c r="AP84" i="16"/>
  <c r="K23" i="17"/>
  <c r="G33" i="16"/>
  <c r="G72" i="16"/>
  <c r="AL40" i="16"/>
  <c r="H24" i="17"/>
  <c r="C46" i="17"/>
  <c r="C46" i="16"/>
  <c r="C50" i="19"/>
  <c r="AP102" i="17"/>
  <c r="C44" i="16"/>
  <c r="C48" i="19"/>
  <c r="C44" i="17"/>
  <c r="AJ42" i="17"/>
  <c r="AS20" i="16"/>
  <c r="AE65" i="17"/>
  <c r="AJ66" i="17"/>
  <c r="AA50" i="16"/>
  <c r="AE37" i="16"/>
  <c r="AL31" i="16"/>
  <c r="AC26" i="16"/>
  <c r="AN65" i="17"/>
  <c r="P7" i="17"/>
  <c r="AG89" i="17"/>
  <c r="AA98" i="16"/>
  <c r="C33" i="19"/>
  <c r="C29" i="16"/>
  <c r="C29" i="17"/>
  <c r="AE83" i="16"/>
  <c r="AB63" i="16"/>
  <c r="AR57" i="17"/>
  <c r="AQ90" i="16"/>
  <c r="Z70" i="16"/>
  <c r="K70" i="16"/>
  <c r="AS29" i="17"/>
  <c r="I96" i="16"/>
  <c r="B94" i="19"/>
  <c r="B90" i="16"/>
  <c r="B90" i="17"/>
  <c r="X99" i="17"/>
  <c r="AB49" i="17"/>
  <c r="Y74" i="17"/>
  <c r="T86" i="16"/>
  <c r="AT55" i="16"/>
  <c r="AC79" i="17"/>
  <c r="Y6" i="16"/>
  <c r="U45" i="16"/>
  <c r="AS65" i="17"/>
  <c r="AI22" i="16"/>
  <c r="AQ15" i="16"/>
  <c r="L54" i="16"/>
  <c r="U8" i="17"/>
  <c r="AR92" i="17"/>
  <c r="AL58" i="16"/>
  <c r="N66" i="17"/>
  <c r="S43" i="16"/>
  <c r="AJ70" i="17"/>
  <c r="N36" i="17"/>
  <c r="AC57" i="16"/>
  <c r="AG8" i="17"/>
  <c r="AQ34" i="17"/>
  <c r="AP26" i="17"/>
  <c r="AS12" i="17"/>
  <c r="AO29" i="16"/>
  <c r="AB55" i="17"/>
  <c r="AF48" i="17"/>
  <c r="U27" i="17"/>
  <c r="G55" i="16"/>
  <c r="S92" i="16"/>
  <c r="V23" i="17"/>
  <c r="AI53" i="17"/>
  <c r="AR100" i="17"/>
  <c r="V43" i="17"/>
  <c r="AA93" i="16"/>
  <c r="AO80" i="17"/>
  <c r="G70" i="16"/>
  <c r="X29" i="17"/>
  <c r="L5" i="16"/>
  <c r="AF97" i="16"/>
  <c r="Z100" i="17"/>
  <c r="D91" i="17"/>
  <c r="D91" i="16"/>
  <c r="D95" i="19"/>
  <c r="H73" i="17"/>
  <c r="AR32" i="16"/>
  <c r="P87" i="16"/>
  <c r="V96" i="16"/>
  <c r="AM58" i="16"/>
  <c r="Z101" i="17"/>
  <c r="G68" i="17"/>
  <c r="AH54" i="17"/>
  <c r="AT59" i="16"/>
  <c r="J85" i="16"/>
  <c r="AI95" i="16"/>
  <c r="L18" i="16"/>
  <c r="Q42" i="17"/>
  <c r="AM51" i="17"/>
  <c r="AI78" i="17"/>
  <c r="AS99" i="16"/>
  <c r="G92" i="17"/>
  <c r="A26" i="19"/>
  <c r="A22" i="16"/>
  <c r="A22" i="17"/>
  <c r="AP93" i="16"/>
  <c r="AM90" i="17"/>
  <c r="AL8" i="17"/>
  <c r="AK70" i="17"/>
  <c r="AK8" i="17"/>
  <c r="S50" i="16"/>
  <c r="E29" i="16"/>
  <c r="E98" i="17"/>
  <c r="V53" i="16"/>
  <c r="F72" i="16"/>
  <c r="J75" i="17"/>
  <c r="AF74" i="16"/>
  <c r="AQ11" i="16"/>
  <c r="AT37" i="17"/>
  <c r="AF84" i="16"/>
  <c r="AH56" i="16"/>
  <c r="J90" i="17"/>
  <c r="AL100" i="16"/>
  <c r="AT92" i="16"/>
  <c r="A47" i="16"/>
  <c r="A47" i="17"/>
  <c r="A51" i="19"/>
  <c r="Z84" i="17"/>
  <c r="V5" i="17"/>
  <c r="AD74" i="17"/>
  <c r="AJ92" i="16"/>
  <c r="AR64" i="16"/>
  <c r="W66" i="16"/>
  <c r="H78" i="16"/>
  <c r="H70" i="17"/>
  <c r="E92" i="16"/>
  <c r="AI97" i="16"/>
  <c r="N28" i="16"/>
  <c r="AN68" i="17"/>
  <c r="AK69" i="16"/>
  <c r="AS87" i="16"/>
  <c r="AG30" i="17"/>
  <c r="S78" i="16"/>
  <c r="B56" i="17"/>
  <c r="B56" i="16"/>
  <c r="B60" i="19"/>
  <c r="T8" i="17"/>
  <c r="W15" i="17"/>
  <c r="AQ25" i="17"/>
  <c r="E94" i="17"/>
  <c r="Z78" i="17"/>
  <c r="F41" i="16"/>
  <c r="V40" i="16"/>
  <c r="K4" i="16"/>
  <c r="Y57" i="16"/>
  <c r="AG82" i="17"/>
  <c r="S55" i="17"/>
  <c r="L75" i="16"/>
  <c r="AH93" i="16"/>
  <c r="K45" i="16"/>
  <c r="Z76" i="16"/>
  <c r="V61" i="17"/>
  <c r="S14" i="17"/>
  <c r="A77" i="19"/>
  <c r="A73" i="16"/>
  <c r="A73" i="17"/>
  <c r="V18" i="17"/>
  <c r="G35" i="16"/>
  <c r="AB6" i="16"/>
  <c r="AC75" i="16"/>
  <c r="AK6" i="17"/>
  <c r="AH59" i="16"/>
  <c r="K71" i="17"/>
  <c r="I37" i="16"/>
  <c r="C26" i="19"/>
  <c r="C22" i="16"/>
  <c r="C22" i="17"/>
  <c r="T20" i="17"/>
  <c r="H30" i="17"/>
  <c r="AD81" i="16"/>
  <c r="AE11" i="16"/>
  <c r="C67" i="17"/>
  <c r="C71" i="19"/>
  <c r="C67" i="16"/>
  <c r="AP70" i="17"/>
  <c r="AS92" i="17"/>
  <c r="A80" i="16"/>
  <c r="A84" i="19"/>
  <c r="A80" i="17"/>
  <c r="AG85" i="17"/>
  <c r="M89" i="16"/>
  <c r="Y42" i="16"/>
  <c r="O44" i="17"/>
  <c r="G71" i="16"/>
  <c r="AC24" i="16"/>
  <c r="AD59" i="17"/>
  <c r="AL13" i="16"/>
  <c r="AC83" i="17"/>
  <c r="AN95" i="17"/>
  <c r="AR51" i="16"/>
  <c r="AC82" i="16"/>
  <c r="AG67" i="16"/>
  <c r="AO27" i="16"/>
  <c r="A37" i="19"/>
  <c r="A33" i="16"/>
  <c r="A33" i="17"/>
  <c r="AP89" i="16"/>
  <c r="AS72" i="17"/>
  <c r="V18" i="16"/>
  <c r="AC101" i="16"/>
  <c r="AC55" i="17"/>
  <c r="AM64" i="16"/>
  <c r="AA93" i="17"/>
  <c r="AN76" i="17"/>
  <c r="AA38" i="17"/>
  <c r="AI82" i="17"/>
  <c r="U60" i="17"/>
  <c r="U16" i="16"/>
  <c r="T92" i="16"/>
  <c r="AM16" i="17"/>
  <c r="AP15" i="17"/>
  <c r="AH13" i="16"/>
  <c r="AA83" i="16"/>
  <c r="AD99" i="16"/>
  <c r="AK33" i="16"/>
  <c r="Z90" i="17"/>
  <c r="AG24" i="17"/>
  <c r="AA19" i="17"/>
  <c r="I49" i="17"/>
  <c r="U49" i="17"/>
  <c r="AP63" i="17"/>
  <c r="W87" i="17"/>
  <c r="D18" i="16"/>
  <c r="D18" i="17"/>
  <c r="D22" i="19"/>
  <c r="G68" i="16"/>
  <c r="M28" i="17"/>
  <c r="AE49" i="17"/>
  <c r="C62" i="16"/>
  <c r="C62" i="17"/>
  <c r="C66" i="19"/>
  <c r="AP62" i="17"/>
  <c r="AP25" i="16"/>
  <c r="B42" i="19"/>
  <c r="B38" i="17"/>
  <c r="B38" i="16"/>
  <c r="AK65" i="16"/>
  <c r="S8" i="16"/>
  <c r="A30" i="19"/>
  <c r="A26" i="16"/>
  <c r="A26" i="17"/>
  <c r="AA13" i="17"/>
  <c r="L52" i="17"/>
  <c r="T87" i="16"/>
  <c r="X87" i="16"/>
  <c r="J58" i="16"/>
  <c r="S18" i="17"/>
  <c r="H52" i="16"/>
  <c r="P26" i="17"/>
  <c r="AB79" i="17"/>
  <c r="AB51" i="17"/>
  <c r="AI68" i="17"/>
  <c r="S54" i="17"/>
  <c r="AT56" i="16"/>
  <c r="AD85" i="16"/>
  <c r="P63" i="17"/>
  <c r="AE94" i="17"/>
  <c r="AL97" i="16"/>
  <c r="AL57" i="17"/>
  <c r="J91" i="16"/>
  <c r="F94" i="17"/>
  <c r="G23" i="16"/>
  <c r="AC102" i="17"/>
  <c r="K99" i="16"/>
  <c r="D92" i="17"/>
  <c r="D96" i="19"/>
  <c r="D92" i="16"/>
  <c r="B29" i="17"/>
  <c r="B29" i="16"/>
  <c r="B33" i="19"/>
  <c r="AH92" i="16"/>
  <c r="AL5" i="17"/>
  <c r="AO93" i="17"/>
  <c r="L21" i="17"/>
  <c r="AF31" i="17"/>
  <c r="AG62" i="16"/>
  <c r="K47" i="16"/>
  <c r="AC93" i="17"/>
  <c r="X80" i="17"/>
  <c r="AN90" i="16"/>
  <c r="AE17" i="17"/>
  <c r="AO100" i="16"/>
  <c r="N102" i="17"/>
  <c r="C78" i="16"/>
  <c r="C82" i="19"/>
  <c r="C78" i="17"/>
  <c r="AQ95" i="17"/>
  <c r="AI85" i="16"/>
  <c r="AF37" i="17"/>
  <c r="AD5" i="17"/>
  <c r="E34" i="17"/>
  <c r="AK80" i="17"/>
  <c r="L57" i="16"/>
  <c r="AQ93" i="17"/>
  <c r="G82" i="17"/>
  <c r="N51" i="16"/>
  <c r="L31" i="16"/>
  <c r="U87" i="16"/>
  <c r="AJ80" i="17"/>
  <c r="G30" i="16"/>
  <c r="AA11" i="16"/>
  <c r="Z44" i="17"/>
  <c r="D77" i="17"/>
  <c r="D77" i="16"/>
  <c r="D81" i="19"/>
  <c r="S15" i="17"/>
  <c r="AN52" i="17"/>
  <c r="AM74" i="17"/>
  <c r="R91" i="17"/>
  <c r="G35" i="12"/>
  <c r="G38" i="12"/>
  <c r="G39" i="12"/>
  <c r="G36" i="12"/>
  <c r="G37" i="12"/>
  <c r="M10" i="17"/>
  <c r="T24" i="16"/>
  <c r="F66" i="16"/>
  <c r="AI87" i="16"/>
  <c r="A44" i="17"/>
  <c r="A44" i="16"/>
  <c r="A48" i="19"/>
  <c r="AM73" i="17"/>
  <c r="Z72" i="16"/>
  <c r="O95" i="16"/>
  <c r="AK77" i="16"/>
  <c r="AK25" i="17"/>
  <c r="Q44" i="17"/>
  <c r="E100" i="16"/>
  <c r="AG55" i="16"/>
  <c r="AQ38" i="16"/>
  <c r="AO21" i="16"/>
  <c r="AE62" i="16"/>
  <c r="S22" i="16"/>
  <c r="C92" i="16"/>
  <c r="C92" i="17"/>
  <c r="C96" i="19"/>
  <c r="AG87" i="16"/>
  <c r="H40" i="16"/>
  <c r="I44" i="17"/>
  <c r="G84" i="16"/>
  <c r="AR16" i="17"/>
  <c r="AE60" i="17"/>
  <c r="E27" i="16"/>
  <c r="Z11" i="16"/>
  <c r="AE19" i="16"/>
  <c r="AJ91" i="16"/>
  <c r="L6" i="16"/>
  <c r="AG101" i="17"/>
  <c r="AL35" i="17"/>
  <c r="D25" i="16"/>
  <c r="D25" i="17"/>
  <c r="D29" i="19"/>
  <c r="A105" i="19"/>
  <c r="A101" i="17"/>
  <c r="A101" i="16"/>
  <c r="AG37" i="17"/>
  <c r="F55" i="17"/>
  <c r="W66" i="17"/>
  <c r="AT73" i="17"/>
  <c r="Q84" i="17"/>
  <c r="AP10" i="17"/>
  <c r="R13" i="16"/>
  <c r="AL72" i="16"/>
  <c r="AT6" i="17"/>
  <c r="M63" i="16"/>
  <c r="AK71" i="17"/>
  <c r="Y53" i="17"/>
  <c r="V99" i="16"/>
  <c r="M75" i="16"/>
  <c r="I58" i="17"/>
  <c r="V71" i="16"/>
  <c r="AG15" i="17"/>
  <c r="A23" i="19"/>
  <c r="A19" i="16"/>
  <c r="A19" i="17"/>
  <c r="M11" i="17"/>
  <c r="Q102" i="16"/>
  <c r="I45" i="16"/>
  <c r="AS48" i="17"/>
  <c r="K33" i="16"/>
  <c r="Y59" i="17"/>
  <c r="AG46" i="17"/>
  <c r="AA102" i="16"/>
  <c r="I76" i="17"/>
  <c r="AD44" i="17"/>
  <c r="AH47" i="16"/>
  <c r="X70" i="17"/>
  <c r="AM8" i="16"/>
  <c r="V69" i="17"/>
  <c r="U78" i="16"/>
  <c r="AK78" i="16"/>
  <c r="AT37" i="16"/>
  <c r="AH95" i="17"/>
  <c r="AK9" i="16"/>
  <c r="G14" i="17"/>
  <c r="H75" i="16"/>
  <c r="W97" i="16"/>
  <c r="L68" i="17"/>
  <c r="W65" i="16"/>
  <c r="AS102" i="17"/>
  <c r="AQ10" i="16"/>
  <c r="U98" i="17"/>
  <c r="AC49" i="16"/>
  <c r="S96" i="17"/>
  <c r="Z7" i="17"/>
  <c r="A74" i="16"/>
  <c r="A74" i="17"/>
  <c r="A78" i="19"/>
  <c r="AT78" i="16"/>
  <c r="F10" i="17"/>
  <c r="X53" i="16"/>
  <c r="AM18" i="16"/>
  <c r="Q15" i="16"/>
  <c r="AA55" i="17"/>
  <c r="Q36" i="17"/>
  <c r="P65" i="16"/>
  <c r="AK62" i="16"/>
  <c r="X73" i="17"/>
  <c r="A42" i="16"/>
  <c r="A46" i="19"/>
  <c r="A42" i="17"/>
  <c r="AM37" i="17"/>
  <c r="W61" i="17"/>
  <c r="AT38" i="17"/>
  <c r="AT96" i="17"/>
  <c r="AS28" i="17"/>
  <c r="E61" i="16"/>
  <c r="I101" i="17"/>
  <c r="AD38" i="17"/>
  <c r="AK55" i="16"/>
  <c r="AA10" i="17"/>
  <c r="F25" i="17"/>
  <c r="K40" i="16"/>
  <c r="T41" i="16"/>
  <c r="AL94" i="16"/>
  <c r="Z50" i="16"/>
  <c r="F24" i="17"/>
  <c r="V34" i="16"/>
  <c r="U6" i="16"/>
  <c r="AK23" i="17"/>
  <c r="AP100" i="16"/>
  <c r="X26" i="16"/>
  <c r="T69" i="16"/>
  <c r="AT63" i="17"/>
  <c r="AS38" i="16"/>
  <c r="X89" i="17"/>
  <c r="AT49" i="16"/>
  <c r="P12" i="17"/>
  <c r="D34" i="17"/>
  <c r="D38" i="19"/>
  <c r="D34" i="16"/>
  <c r="H47" i="16"/>
  <c r="AE21" i="17"/>
  <c r="R90" i="17"/>
  <c r="AH18" i="17"/>
  <c r="AL76" i="16"/>
  <c r="AA7" i="17"/>
  <c r="AI46" i="16"/>
  <c r="N60" i="16"/>
  <c r="U9" i="17"/>
  <c r="U52" i="16"/>
  <c r="AE68" i="16"/>
  <c r="H58" i="17"/>
  <c r="AL84" i="17"/>
  <c r="X32" i="17"/>
  <c r="AO102" i="17"/>
  <c r="AO72" i="17"/>
  <c r="G46" i="16"/>
  <c r="AJ84" i="16"/>
  <c r="S29" i="17"/>
  <c r="W19" i="17"/>
  <c r="AL77" i="17"/>
  <c r="AC85" i="17"/>
  <c r="AD31" i="16"/>
  <c r="A15" i="16"/>
  <c r="A15" i="17"/>
  <c r="A19" i="19"/>
  <c r="AI91" i="16"/>
  <c r="J65" i="16"/>
  <c r="N44" i="16"/>
  <c r="AF11" i="17"/>
  <c r="U43" i="16"/>
  <c r="AG48" i="16"/>
  <c r="W102" i="17"/>
  <c r="AS34" i="17"/>
  <c r="I7" i="16"/>
  <c r="AR56" i="17"/>
  <c r="AT85" i="17"/>
  <c r="AB65" i="17"/>
  <c r="AA46" i="17"/>
  <c r="O12" i="17"/>
  <c r="J56" i="17"/>
  <c r="AH69" i="17"/>
  <c r="AK93" i="16"/>
  <c r="I72" i="17"/>
  <c r="R51" i="17"/>
  <c r="Y29" i="16"/>
  <c r="AF55" i="17"/>
  <c r="AE101" i="16"/>
  <c r="AN17" i="16"/>
  <c r="G32" i="16"/>
  <c r="D60" i="17"/>
  <c r="D64" i="19"/>
  <c r="D60" i="16"/>
  <c r="M16" i="17"/>
  <c r="N21" i="17"/>
  <c r="B58" i="17"/>
  <c r="B62" i="19"/>
  <c r="B58" i="16"/>
  <c r="AF96" i="16"/>
  <c r="AT3" i="16"/>
  <c r="M43" i="15"/>
  <c r="AK71" i="16"/>
  <c r="H80" i="17"/>
  <c r="AB85" i="16"/>
  <c r="AB88" i="16"/>
  <c r="R72" i="16"/>
  <c r="AP95" i="17"/>
  <c r="T28" i="16"/>
  <c r="AG21" i="17"/>
  <c r="X6" i="16"/>
  <c r="X35" i="17"/>
  <c r="P10" i="16"/>
  <c r="P83" i="16"/>
  <c r="AI65" i="16"/>
  <c r="AD27" i="16"/>
  <c r="S32" i="17"/>
  <c r="M64" i="17"/>
  <c r="AE74" i="16"/>
  <c r="AH74" i="17"/>
  <c r="O20" i="17"/>
  <c r="AG84" i="17"/>
  <c r="U11" i="17"/>
  <c r="J26" i="16"/>
  <c r="AB92" i="17"/>
  <c r="X37" i="16"/>
  <c r="AH16" i="16"/>
  <c r="K37" i="12"/>
  <c r="K39" i="12"/>
  <c r="K35" i="12"/>
  <c r="K38" i="12"/>
  <c r="K36" i="12"/>
  <c r="L44" i="16"/>
  <c r="T43" i="16"/>
  <c r="J43" i="10"/>
  <c r="H3" i="16"/>
  <c r="AH26" i="16"/>
  <c r="U62" i="17"/>
  <c r="K41" i="17"/>
  <c r="C44" i="19"/>
  <c r="C40" i="17"/>
  <c r="C40" i="16"/>
  <c r="N74" i="17"/>
  <c r="M67" i="17"/>
  <c r="F40" i="17"/>
  <c r="M61" i="16"/>
  <c r="Z101" i="16"/>
  <c r="R93" i="17"/>
  <c r="W4" i="16"/>
  <c r="C53" i="16"/>
  <c r="C57" i="19"/>
  <c r="C53" i="17"/>
  <c r="AT41" i="16"/>
  <c r="AJ69" i="16"/>
  <c r="AN51" i="16"/>
  <c r="AK94" i="17"/>
  <c r="T15" i="16"/>
  <c r="AP68" i="17"/>
  <c r="AO30" i="17"/>
  <c r="Y26" i="17"/>
  <c r="AL42" i="17"/>
  <c r="H56" i="17"/>
  <c r="AJ35" i="16"/>
  <c r="AS89" i="17"/>
  <c r="L3" i="16"/>
  <c r="G43" i="5"/>
  <c r="AD13" i="16"/>
  <c r="R26" i="16"/>
  <c r="I41" i="16"/>
  <c r="AB8" i="17"/>
  <c r="AI15" i="17"/>
  <c r="Y86" i="16"/>
  <c r="N35" i="17"/>
  <c r="W46" i="17"/>
  <c r="AS63" i="17"/>
  <c r="AQ85" i="17"/>
  <c r="F13" i="17"/>
  <c r="T64" i="17"/>
  <c r="AR65" i="16"/>
  <c r="AS63" i="16"/>
  <c r="AA78" i="16"/>
  <c r="M98" i="17"/>
  <c r="AC60" i="17"/>
  <c r="AB18" i="16"/>
  <c r="O49" i="16"/>
  <c r="E86" i="16"/>
  <c r="G22" i="17"/>
  <c r="Y3" i="17"/>
  <c r="M44" i="12"/>
  <c r="M48" i="12" s="1"/>
  <c r="AP53" i="17"/>
  <c r="J4" i="17"/>
  <c r="K7" i="17"/>
  <c r="AD51" i="17"/>
  <c r="N15" i="17"/>
  <c r="AL61" i="17"/>
  <c r="U72" i="17"/>
  <c r="H38" i="16"/>
  <c r="AH87" i="16"/>
  <c r="AC63" i="17"/>
  <c r="P25" i="17"/>
  <c r="K61" i="17"/>
  <c r="AK42" i="17"/>
  <c r="L34" i="16"/>
  <c r="T41" i="17"/>
  <c r="P66" i="17"/>
  <c r="P40" i="16"/>
  <c r="C71" i="16"/>
  <c r="C75" i="19"/>
  <c r="C71" i="17"/>
  <c r="I25" i="17"/>
  <c r="G95" i="17"/>
  <c r="AM33" i="16"/>
  <c r="AA61" i="16"/>
  <c r="AR22" i="16"/>
  <c r="AC76" i="17"/>
  <c r="T102" i="16"/>
  <c r="AC72" i="16"/>
  <c r="J99" i="17"/>
  <c r="U76" i="17"/>
  <c r="AJ87" i="16"/>
  <c r="AG47" i="16"/>
  <c r="R27" i="17"/>
  <c r="AI56" i="17"/>
  <c r="AI93" i="17"/>
  <c r="E91" i="16"/>
  <c r="U89" i="17"/>
  <c r="AR48" i="17"/>
  <c r="O16" i="17"/>
  <c r="P52" i="16"/>
  <c r="F54" i="16"/>
  <c r="AK78" i="17"/>
  <c r="V36" i="16"/>
  <c r="AI28" i="16"/>
  <c r="X91" i="16"/>
  <c r="AN102" i="16"/>
  <c r="Y44" i="17"/>
  <c r="AP75" i="16"/>
  <c r="F42" i="16"/>
  <c r="AN5" i="17"/>
  <c r="P35" i="17"/>
  <c r="W86" i="16"/>
  <c r="Z79" i="16"/>
  <c r="M71" i="16"/>
  <c r="AR92" i="16"/>
  <c r="AP88" i="16"/>
  <c r="AR6" i="17"/>
  <c r="S38" i="17"/>
  <c r="I52" i="16"/>
  <c r="S16" i="16"/>
  <c r="R80" i="17"/>
  <c r="AG101" i="16"/>
  <c r="C42" i="19"/>
  <c r="C38" i="16"/>
  <c r="C38" i="17"/>
  <c r="L56" i="16"/>
  <c r="R78" i="17"/>
  <c r="AD58" i="16"/>
  <c r="N88" i="16"/>
  <c r="O37" i="17"/>
  <c r="AH61" i="17"/>
  <c r="J78" i="16"/>
  <c r="AE3" i="16"/>
  <c r="L43" i="13"/>
  <c r="A4" i="16"/>
  <c r="A8" i="19"/>
  <c r="A4" i="17"/>
  <c r="AN49" i="17"/>
  <c r="AR77" i="17"/>
  <c r="AH94" i="16"/>
  <c r="AN90" i="17"/>
  <c r="B10" i="16"/>
  <c r="B10" i="17"/>
  <c r="B14" i="19"/>
  <c r="AJ74" i="16"/>
  <c r="H34" i="17"/>
  <c r="M74" i="17"/>
  <c r="AN99" i="17"/>
  <c r="AB75" i="16"/>
  <c r="Q70" i="17"/>
  <c r="I51" i="17"/>
  <c r="AR70" i="17"/>
  <c r="N96" i="17"/>
  <c r="AS71" i="17"/>
  <c r="AG99" i="17"/>
  <c r="AG93" i="16"/>
  <c r="D24" i="16"/>
  <c r="D28" i="19"/>
  <c r="D24" i="17"/>
  <c r="Z48" i="16"/>
  <c r="R7" i="17"/>
  <c r="AD88" i="16"/>
  <c r="AB20" i="16"/>
  <c r="AD41" i="17"/>
  <c r="O71" i="16"/>
  <c r="AK14" i="16"/>
  <c r="AP40" i="16"/>
  <c r="E49" i="16"/>
  <c r="AR85" i="16"/>
  <c r="I84" i="16"/>
  <c r="AS55" i="17"/>
  <c r="A83" i="19"/>
  <c r="A79" i="16"/>
  <c r="A79" i="17"/>
  <c r="AA86" i="17"/>
  <c r="F36" i="16"/>
  <c r="K53" i="16"/>
  <c r="U41" i="16"/>
  <c r="AL73" i="17"/>
  <c r="K32" i="16"/>
  <c r="O46" i="16"/>
  <c r="B46" i="16"/>
  <c r="B46" i="17"/>
  <c r="B50" i="19"/>
  <c r="AL78" i="16"/>
  <c r="Y71" i="16"/>
  <c r="L82" i="16"/>
  <c r="AJ48" i="16"/>
  <c r="H18" i="17"/>
  <c r="AM34" i="17"/>
  <c r="I77" i="17"/>
  <c r="L98" i="17"/>
  <c r="F78" i="16"/>
  <c r="L47" i="17"/>
  <c r="E18" i="16"/>
  <c r="AB74" i="16"/>
  <c r="AB33" i="16"/>
  <c r="AD50" i="16"/>
  <c r="M5" i="16"/>
  <c r="E59" i="17"/>
  <c r="AI102" i="16"/>
  <c r="AF13" i="16"/>
  <c r="J27" i="17"/>
  <c r="AQ33" i="17"/>
  <c r="H20" i="16"/>
  <c r="AA54" i="16"/>
  <c r="AQ11" i="17"/>
  <c r="Z96" i="17"/>
  <c r="A9" i="16"/>
  <c r="A13" i="19"/>
  <c r="A9" i="17"/>
  <c r="O76" i="17"/>
  <c r="AS73" i="16"/>
  <c r="AI101" i="16"/>
  <c r="N23" i="16"/>
  <c r="C91" i="19"/>
  <c r="C87" i="16"/>
  <c r="C87" i="17"/>
  <c r="AT59" i="17"/>
  <c r="AT53" i="17"/>
  <c r="U9" i="16"/>
  <c r="AO83" i="17"/>
  <c r="N102" i="16"/>
  <c r="L22" i="16"/>
  <c r="N15" i="16"/>
  <c r="AC75" i="17"/>
  <c r="AF52" i="16"/>
  <c r="AS33" i="17"/>
  <c r="AL15" i="17"/>
  <c r="N65" i="16"/>
  <c r="AS31" i="17"/>
  <c r="F92" i="16"/>
  <c r="S23" i="16"/>
  <c r="E24" i="16"/>
  <c r="A25" i="19"/>
  <c r="A21" i="16"/>
  <c r="A21" i="17"/>
  <c r="AB50" i="17"/>
  <c r="AM19" i="16"/>
  <c r="AO23" i="16"/>
  <c r="X101" i="17"/>
  <c r="J92" i="17"/>
  <c r="AM76" i="17"/>
  <c r="T37" i="17"/>
  <c r="F65" i="17"/>
  <c r="AF36" i="17"/>
  <c r="C49" i="16"/>
  <c r="C49" i="17"/>
  <c r="C53" i="19"/>
  <c r="AL69" i="16"/>
  <c r="AO69" i="17"/>
  <c r="L71" i="17"/>
  <c r="B53" i="17"/>
  <c r="B57" i="19"/>
  <c r="B53" i="16"/>
  <c r="H59" i="16"/>
  <c r="K43" i="15"/>
  <c r="AR3" i="16"/>
  <c r="W84" i="16"/>
  <c r="AD32" i="16"/>
  <c r="R19" i="16"/>
  <c r="R70" i="16"/>
  <c r="F87" i="16"/>
  <c r="AO9" i="17"/>
  <c r="AR79" i="16"/>
  <c r="Z21" i="17"/>
  <c r="G40" i="17"/>
  <c r="B35" i="19"/>
  <c r="B31" i="16"/>
  <c r="B31" i="17"/>
  <c r="E81" i="17"/>
  <c r="I4" i="17"/>
  <c r="Z24" i="16"/>
  <c r="AC85" i="16"/>
  <c r="R52" i="17"/>
  <c r="Y74" i="16"/>
  <c r="R77" i="17"/>
  <c r="AR44" i="17"/>
  <c r="AT27" i="16"/>
  <c r="AB73" i="17"/>
  <c r="AE79" i="16"/>
  <c r="X59" i="17"/>
  <c r="V83" i="17"/>
  <c r="AH38" i="16"/>
  <c r="R67" i="16"/>
  <c r="AM84" i="17"/>
  <c r="R38" i="17"/>
  <c r="AM39" i="16"/>
  <c r="AD11" i="16"/>
  <c r="Y75" i="16"/>
  <c r="Y52" i="16"/>
  <c r="AP92" i="16"/>
  <c r="Q82" i="16"/>
  <c r="M4" i="16"/>
  <c r="AO43" i="17"/>
  <c r="T35" i="17"/>
  <c r="N24" i="17"/>
  <c r="J79" i="17"/>
  <c r="B105" i="19"/>
  <c r="B101" i="16"/>
  <c r="B101" i="17"/>
  <c r="AP79" i="17"/>
  <c r="AP100" i="17"/>
  <c r="AH80" i="16"/>
  <c r="L22" i="17"/>
  <c r="N73" i="17"/>
  <c r="V51" i="17"/>
  <c r="AN93" i="17"/>
  <c r="N56" i="16"/>
  <c r="AL94" i="17"/>
  <c r="AR53" i="17"/>
  <c r="Z31" i="17"/>
  <c r="K94" i="16"/>
  <c r="X96" i="16"/>
  <c r="K36" i="17"/>
  <c r="AT97" i="17"/>
  <c r="AK46" i="16"/>
  <c r="E23" i="16"/>
  <c r="J81" i="16"/>
  <c r="AC22" i="17"/>
  <c r="J64" i="16"/>
  <c r="Y44" i="16"/>
  <c r="H15" i="17"/>
  <c r="B27" i="17"/>
  <c r="B31" i="19"/>
  <c r="B27" i="16"/>
  <c r="H74" i="17"/>
  <c r="P51" i="17"/>
  <c r="M44" i="17"/>
  <c r="AQ31" i="16"/>
  <c r="AB70" i="17"/>
  <c r="AG6" i="16"/>
  <c r="N83" i="16"/>
  <c r="H99" i="16"/>
  <c r="C5" i="16"/>
  <c r="C5" i="17"/>
  <c r="C9" i="19"/>
  <c r="AH75" i="17"/>
  <c r="AQ60" i="16"/>
  <c r="Z48" i="17"/>
  <c r="AL12" i="16"/>
  <c r="AF47" i="16"/>
  <c r="AB74" i="17"/>
  <c r="X33" i="16"/>
  <c r="AM99" i="16"/>
  <c r="AE82" i="16"/>
  <c r="U44" i="16"/>
  <c r="I95" i="16"/>
  <c r="AM92" i="16"/>
  <c r="AR39" i="17"/>
  <c r="AR51" i="17"/>
  <c r="AO66" i="16"/>
  <c r="M41" i="17"/>
  <c r="H64" i="17"/>
  <c r="AK25" i="16"/>
  <c r="N7" i="16"/>
  <c r="AS87" i="17"/>
  <c r="I25" i="16"/>
  <c r="AC18" i="16"/>
  <c r="T34" i="16"/>
  <c r="T45" i="16"/>
  <c r="L35" i="17"/>
  <c r="AE84" i="17"/>
  <c r="A94" i="19"/>
  <c r="A90" i="17"/>
  <c r="A90" i="16"/>
  <c r="S48" i="16"/>
  <c r="AF35" i="16"/>
  <c r="L93" i="16"/>
  <c r="J55" i="16"/>
  <c r="AF5" i="16"/>
  <c r="E9" i="17"/>
  <c r="AT43" i="17"/>
  <c r="AI77" i="17"/>
  <c r="D84" i="17"/>
  <c r="D88" i="19"/>
  <c r="D84" i="16"/>
  <c r="AQ66" i="17"/>
  <c r="AG40" i="16"/>
  <c r="AS6" i="17"/>
  <c r="F36" i="17"/>
  <c r="AR47" i="17"/>
  <c r="N69" i="16"/>
  <c r="E66" i="17"/>
  <c r="Y46" i="17"/>
  <c r="AA85" i="16"/>
  <c r="G102" i="16"/>
  <c r="AH34" i="17"/>
  <c r="H87" i="16"/>
  <c r="T96" i="16"/>
  <c r="X60" i="16"/>
  <c r="P80" i="17"/>
  <c r="E33" i="17"/>
  <c r="A58" i="17"/>
  <c r="A58" i="16"/>
  <c r="A62" i="19"/>
  <c r="R53" i="17"/>
  <c r="AP47" i="17"/>
  <c r="AK76" i="16"/>
  <c r="AR21" i="16"/>
  <c r="B15" i="17"/>
  <c r="B19" i="19"/>
  <c r="B15" i="16"/>
  <c r="G54" i="17"/>
  <c r="AN101" i="16"/>
  <c r="AF36" i="16"/>
  <c r="AJ23" i="17"/>
  <c r="U32" i="16"/>
  <c r="R9" i="16"/>
  <c r="O17" i="16"/>
  <c r="AI35" i="16"/>
  <c r="F82" i="17"/>
  <c r="AP63" i="16"/>
  <c r="Q14" i="17"/>
  <c r="Z43" i="17"/>
  <c r="AQ100" i="17"/>
  <c r="L89" i="17"/>
  <c r="AM30" i="17"/>
  <c r="U37" i="17"/>
  <c r="Z83" i="17"/>
  <c r="AP102" i="16"/>
  <c r="AE89" i="17"/>
  <c r="K62" i="16"/>
  <c r="Y50" i="17"/>
  <c r="AL66" i="16"/>
  <c r="AK95" i="16"/>
  <c r="AH59" i="17"/>
  <c r="G45" i="17"/>
  <c r="J17" i="17"/>
  <c r="AR21" i="17"/>
  <c r="AH41" i="16"/>
  <c r="AG28" i="16"/>
  <c r="AJ27" i="16"/>
  <c r="V69" i="16"/>
  <c r="AL28" i="17"/>
  <c r="H65" i="17"/>
  <c r="V95" i="17"/>
  <c r="G86" i="17"/>
  <c r="AO73" i="17"/>
  <c r="AO20" i="17"/>
  <c r="A95" i="19"/>
  <c r="A91" i="16"/>
  <c r="A91" i="17"/>
  <c r="AD62" i="16"/>
  <c r="O98" i="17"/>
  <c r="D26" i="19"/>
  <c r="D22" i="17"/>
  <c r="D22" i="16"/>
  <c r="AN71" i="16"/>
  <c r="AM72" i="17"/>
  <c r="G19" i="16"/>
  <c r="N65" i="17"/>
  <c r="O45" i="17"/>
  <c r="AM14" i="16"/>
  <c r="AP56" i="17"/>
  <c r="L95" i="17"/>
  <c r="AR88" i="16"/>
  <c r="AN81" i="16"/>
  <c r="AT33" i="17"/>
  <c r="AR39" i="16"/>
  <c r="D55" i="16"/>
  <c r="D59" i="19"/>
  <c r="D55" i="17"/>
  <c r="J49" i="16"/>
  <c r="G17" i="16"/>
  <c r="E26" i="17"/>
  <c r="K69" i="16"/>
  <c r="AG63" i="16"/>
  <c r="N12" i="17"/>
  <c r="U46" i="17"/>
  <c r="AE52" i="17"/>
  <c r="AH81" i="17"/>
  <c r="AQ91" i="16"/>
  <c r="S72" i="17"/>
  <c r="AH6" i="17"/>
  <c r="AO47" i="16"/>
  <c r="AP55" i="17"/>
  <c r="AB93" i="16"/>
  <c r="AE42" i="16"/>
  <c r="B69" i="16"/>
  <c r="B69" i="17"/>
  <c r="B73" i="19"/>
  <c r="E60" i="17"/>
  <c r="AB89" i="16"/>
  <c r="J38" i="16"/>
  <c r="J74" i="17"/>
  <c r="T3" i="17"/>
  <c r="H44" i="12"/>
  <c r="H48" i="12" s="1"/>
  <c r="AR30" i="16"/>
  <c r="L96" i="17"/>
  <c r="AF72" i="17"/>
  <c r="E58" i="16"/>
  <c r="N31" i="17"/>
  <c r="AR28" i="17"/>
  <c r="Y13" i="16"/>
  <c r="B97" i="17"/>
  <c r="B97" i="16"/>
  <c r="B101" i="19"/>
  <c r="F75" i="16"/>
  <c r="I32" i="17"/>
  <c r="V96" i="17"/>
  <c r="U48" i="16"/>
  <c r="W91" i="16"/>
  <c r="K22" i="17"/>
  <c r="T91" i="17"/>
  <c r="L73" i="16"/>
  <c r="AK61" i="16"/>
  <c r="AK95" i="17"/>
  <c r="L15" i="17"/>
  <c r="AR35" i="17"/>
  <c r="E28" i="16"/>
  <c r="AJ4" i="16"/>
  <c r="E86" i="17"/>
  <c r="AJ99" i="17"/>
  <c r="AR59" i="16"/>
  <c r="G81" i="17"/>
  <c r="G81" i="16"/>
  <c r="AA90" i="17"/>
  <c r="K67" i="17"/>
  <c r="AE59" i="17"/>
  <c r="AS86" i="17"/>
  <c r="AP52" i="17"/>
  <c r="AP46" i="17"/>
  <c r="AJ72" i="16"/>
  <c r="A43" i="19"/>
  <c r="A39" i="16"/>
  <c r="A39" i="17"/>
  <c r="AF94" i="16"/>
  <c r="AS88" i="16"/>
  <c r="AN68" i="16"/>
  <c r="T24" i="17"/>
  <c r="AE5" i="17"/>
  <c r="I57" i="16"/>
  <c r="AH12" i="17"/>
  <c r="AF7" i="17"/>
  <c r="AB38" i="17"/>
  <c r="AP94" i="16"/>
  <c r="Y35" i="17"/>
  <c r="AJ80" i="16"/>
  <c r="AM54" i="17"/>
  <c r="T26" i="16"/>
  <c r="AQ20" i="16"/>
  <c r="L36" i="17"/>
  <c r="AS56" i="16"/>
  <c r="M62" i="16"/>
  <c r="W73" i="16"/>
  <c r="AM25" i="16"/>
  <c r="X49" i="16"/>
  <c r="AM6" i="16"/>
  <c r="A98" i="19"/>
  <c r="A94" i="16"/>
  <c r="A94" i="17"/>
  <c r="V46" i="16"/>
  <c r="T83" i="16"/>
  <c r="AB88" i="17"/>
  <c r="AT99" i="17"/>
  <c r="O79" i="17"/>
  <c r="R73" i="16"/>
  <c r="AQ22" i="17"/>
  <c r="X31" i="16"/>
  <c r="AS30" i="17"/>
  <c r="AB43" i="16"/>
  <c r="AP16" i="16"/>
  <c r="M43" i="16"/>
  <c r="T80" i="16"/>
  <c r="I35" i="16"/>
  <c r="AM96" i="17"/>
  <c r="Y27" i="17"/>
  <c r="AI10" i="17"/>
  <c r="Z65" i="16"/>
  <c r="AQ64" i="17"/>
  <c r="N6" i="17"/>
  <c r="S77" i="16"/>
  <c r="AR67" i="17"/>
  <c r="AK83" i="17"/>
  <c r="AN27" i="16"/>
  <c r="AQ59" i="16"/>
  <c r="S71" i="17"/>
  <c r="AR74" i="17"/>
  <c r="L60" i="17"/>
  <c r="F45" i="16"/>
  <c r="AK68" i="17"/>
  <c r="U65" i="17"/>
  <c r="AD43" i="17"/>
  <c r="AF4" i="16"/>
  <c r="P48" i="16"/>
  <c r="AM93" i="16"/>
  <c r="AL59" i="17"/>
  <c r="AG18" i="17"/>
  <c r="AE9" i="16"/>
  <c r="AK101" i="17"/>
  <c r="W81" i="16"/>
  <c r="J72" i="17"/>
  <c r="V7" i="17"/>
  <c r="AA89" i="16"/>
  <c r="Z42" i="16"/>
  <c r="R88" i="16"/>
  <c r="AH24" i="16"/>
  <c r="J23" i="17"/>
  <c r="H82" i="17"/>
  <c r="N43" i="16"/>
  <c r="L96" i="16"/>
  <c r="V92" i="17"/>
  <c r="P24" i="17"/>
  <c r="R38" i="16"/>
  <c r="E30" i="16"/>
  <c r="AP82" i="17"/>
  <c r="R39" i="17"/>
  <c r="H19" i="16"/>
  <c r="K17" i="16"/>
  <c r="Y14" i="16"/>
  <c r="AO4" i="17"/>
  <c r="AJ14" i="17"/>
  <c r="AI7" i="16"/>
  <c r="AA50" i="17"/>
  <c r="S19" i="17"/>
  <c r="AB32" i="17"/>
  <c r="C97" i="16"/>
  <c r="C101" i="19"/>
  <c r="C97" i="17"/>
  <c r="E84" i="16"/>
  <c r="AQ65" i="16"/>
  <c r="AK3" i="16"/>
  <c r="K43" i="14"/>
  <c r="X10" i="17"/>
  <c r="AD6" i="17"/>
  <c r="AC11" i="16"/>
  <c r="AB26" i="17"/>
  <c r="AJ18" i="16"/>
  <c r="Z38" i="17"/>
  <c r="AQ27" i="17"/>
  <c r="W43" i="17"/>
  <c r="AA100" i="17"/>
  <c r="L43" i="17"/>
  <c r="E63" i="17"/>
  <c r="AC64" i="16"/>
  <c r="AJ35" i="17"/>
  <c r="C65" i="16"/>
  <c r="C69" i="19"/>
  <c r="C65" i="17"/>
  <c r="M40" i="17"/>
  <c r="AG74" i="16"/>
  <c r="A70" i="17"/>
  <c r="A70" i="16"/>
  <c r="A74" i="19"/>
  <c r="W27" i="16"/>
  <c r="F31" i="16"/>
  <c r="AC98" i="17"/>
  <c r="K89" i="17"/>
  <c r="U38" i="16"/>
  <c r="AE100" i="17"/>
  <c r="AR25" i="16"/>
  <c r="U26" i="17"/>
  <c r="M59" i="17"/>
  <c r="K59" i="16"/>
  <c r="Q85" i="16"/>
  <c r="Y66" i="17"/>
  <c r="K93" i="16"/>
  <c r="I14" i="17"/>
  <c r="AN27" i="17"/>
  <c r="W28" i="17"/>
  <c r="P102" i="17"/>
  <c r="A52" i="19"/>
  <c r="A48" i="17"/>
  <c r="A48" i="16"/>
  <c r="L44" i="14"/>
  <c r="L48" i="14" s="1"/>
  <c r="AL3" i="17"/>
  <c r="AH8" i="16"/>
  <c r="K101" i="16"/>
  <c r="AJ32" i="16"/>
  <c r="AC70" i="16"/>
  <c r="AM96" i="16"/>
  <c r="F96" i="16"/>
  <c r="AP6" i="17"/>
  <c r="AA88" i="17"/>
  <c r="AA79" i="17"/>
  <c r="AD6" i="16"/>
  <c r="I89" i="16"/>
  <c r="AC83" i="16"/>
  <c r="M85" i="16"/>
  <c r="O18" i="16"/>
  <c r="P23" i="16"/>
  <c r="L92" i="17"/>
  <c r="AB28" i="17"/>
  <c r="AJ51" i="17"/>
  <c r="AG31" i="16"/>
  <c r="U63" i="16"/>
  <c r="AD9" i="17"/>
  <c r="D37" i="16"/>
  <c r="D41" i="19"/>
  <c r="D37" i="17"/>
  <c r="AD15" i="16"/>
  <c r="AG54" i="16"/>
  <c r="AB42" i="16"/>
  <c r="I51" i="16"/>
  <c r="AC97" i="17"/>
  <c r="AM30" i="16"/>
  <c r="U74" i="16"/>
  <c r="P26" i="16"/>
  <c r="V39" i="17"/>
  <c r="AK24" i="17"/>
  <c r="AR14" i="17"/>
  <c r="AE101" i="17"/>
  <c r="AO17" i="16"/>
  <c r="K61" i="16"/>
  <c r="W16" i="17"/>
  <c r="N80" i="16"/>
  <c r="T61" i="16"/>
  <c r="AL81" i="17"/>
  <c r="AD39" i="17"/>
  <c r="AE39" i="17"/>
  <c r="AS7" i="17"/>
  <c r="C10" i="19"/>
  <c r="C6" i="17"/>
  <c r="C6" i="16"/>
  <c r="V57" i="16"/>
  <c r="AF62" i="16"/>
  <c r="U78" i="17"/>
  <c r="S66" i="17"/>
  <c r="J75" i="16"/>
  <c r="M48" i="17"/>
  <c r="U38" i="17"/>
  <c r="AK76" i="17"/>
  <c r="J94" i="16"/>
  <c r="T33" i="17"/>
  <c r="C88" i="16"/>
  <c r="C88" i="17"/>
  <c r="C92" i="19"/>
  <c r="AD10" i="17"/>
  <c r="M19" i="17"/>
  <c r="AP50" i="17"/>
  <c r="AS5" i="17"/>
  <c r="V88" i="16"/>
  <c r="F8" i="16"/>
  <c r="Z32" i="17"/>
  <c r="AC70" i="17"/>
  <c r="W42" i="17"/>
  <c r="AQ87" i="17"/>
  <c r="U41" i="17"/>
  <c r="AB19" i="17"/>
  <c r="U76" i="16"/>
  <c r="AA31" i="17"/>
  <c r="W60" i="16"/>
  <c r="O30" i="17"/>
  <c r="AK81" i="17"/>
  <c r="U67" i="17"/>
  <c r="B71" i="19"/>
  <c r="B67" i="17"/>
  <c r="B67" i="16"/>
  <c r="Q83" i="16"/>
  <c r="AA98" i="17"/>
  <c r="AR89" i="17"/>
  <c r="AI63" i="16"/>
  <c r="W54" i="17"/>
  <c r="AD17" i="16"/>
  <c r="J37" i="10"/>
  <c r="J38" i="10"/>
  <c r="J35" i="10"/>
  <c r="J36" i="10"/>
  <c r="J39" i="10"/>
  <c r="V20" i="17"/>
  <c r="AM65" i="17"/>
  <c r="G69" i="17"/>
  <c r="AD40" i="16"/>
  <c r="AN8" i="17"/>
  <c r="AN92" i="17"/>
  <c r="AD67" i="16"/>
  <c r="W41" i="16"/>
  <c r="Y42" i="17"/>
  <c r="AF25" i="16"/>
  <c r="AD28" i="17"/>
  <c r="AB57" i="17"/>
  <c r="AL95" i="16"/>
  <c r="AL43" i="17"/>
  <c r="Q52" i="16"/>
  <c r="AE76" i="16"/>
  <c r="AJ25" i="16"/>
  <c r="E70" i="16"/>
  <c r="Z67" i="17"/>
  <c r="AK57" i="16"/>
  <c r="AR23" i="16"/>
  <c r="U25" i="16"/>
  <c r="AA77" i="16"/>
  <c r="U83" i="17"/>
  <c r="AA82" i="16"/>
  <c r="G5" i="17"/>
  <c r="Y68" i="17"/>
  <c r="M14" i="17"/>
  <c r="W51" i="16"/>
  <c r="U19" i="16"/>
  <c r="P101" i="16"/>
  <c r="Y61" i="16"/>
  <c r="P14" i="17"/>
  <c r="E68" i="17"/>
  <c r="AJ68" i="16"/>
  <c r="AR90" i="16"/>
  <c r="AE72" i="16"/>
  <c r="N67" i="17"/>
  <c r="Y54" i="16"/>
  <c r="AT34" i="17"/>
  <c r="AE96" i="16"/>
  <c r="AM32" i="17"/>
  <c r="U88" i="16"/>
  <c r="Y7" i="16"/>
  <c r="H43" i="12"/>
  <c r="T3" i="16"/>
  <c r="K39" i="16"/>
  <c r="P78" i="17"/>
  <c r="R51" i="16"/>
  <c r="B30" i="16"/>
  <c r="B34" i="19"/>
  <c r="B30" i="17"/>
  <c r="AN18" i="17"/>
  <c r="G45" i="16"/>
  <c r="H8" i="17"/>
  <c r="AG72" i="17"/>
  <c r="N85" i="16"/>
  <c r="K14" i="16"/>
  <c r="AE31" i="16"/>
  <c r="AC71" i="16"/>
  <c r="U3" i="17"/>
  <c r="I44" i="12"/>
  <c r="I48" i="12" s="1"/>
  <c r="A18" i="16"/>
  <c r="A18" i="17"/>
  <c r="A22" i="19"/>
  <c r="V26" i="17"/>
  <c r="AH97" i="16"/>
  <c r="AB84" i="17"/>
  <c r="O73" i="17"/>
  <c r="AN64" i="17"/>
  <c r="D70" i="16"/>
  <c r="D74" i="19"/>
  <c r="D70" i="17"/>
  <c r="AH95" i="16"/>
  <c r="I93" i="17"/>
  <c r="M84" i="17"/>
  <c r="J21" i="17"/>
  <c r="AF69" i="16"/>
  <c r="AM34" i="16"/>
  <c r="X94" i="17"/>
  <c r="AS80" i="17"/>
  <c r="G41" i="17"/>
  <c r="R102" i="16"/>
  <c r="E51" i="17"/>
  <c r="P57" i="17"/>
  <c r="AH36" i="16"/>
  <c r="AD14" i="16"/>
  <c r="AC59" i="16"/>
  <c r="Z99" i="17"/>
  <c r="AH17" i="17"/>
  <c r="Y23" i="16"/>
  <c r="U101" i="16"/>
  <c r="F101" i="16"/>
  <c r="T23" i="17"/>
  <c r="W77" i="17"/>
  <c r="AI74" i="17"/>
  <c r="AS28" i="16"/>
  <c r="I73" i="16"/>
  <c r="D103" i="19"/>
  <c r="D99" i="17"/>
  <c r="D99" i="16"/>
  <c r="N6" i="16"/>
  <c r="AG69" i="16"/>
  <c r="P91" i="17"/>
  <c r="AK49" i="17"/>
  <c r="AE81" i="17"/>
  <c r="AL85" i="16"/>
  <c r="AN88" i="16"/>
  <c r="L81" i="17"/>
  <c r="R29" i="16"/>
  <c r="AT9" i="16"/>
  <c r="AH72" i="17"/>
  <c r="AN26" i="16"/>
  <c r="H101" i="16"/>
  <c r="H96" i="17"/>
  <c r="U73" i="17"/>
  <c r="AR50" i="16"/>
  <c r="AO7" i="17"/>
  <c r="Z44" i="16"/>
  <c r="F25" i="16"/>
  <c r="AD52" i="17"/>
  <c r="S82" i="17"/>
  <c r="S55" i="16"/>
  <c r="F28" i="17"/>
  <c r="E98" i="16"/>
  <c r="J66" i="16"/>
  <c r="AM54" i="16"/>
  <c r="W5" i="16"/>
  <c r="AR70" i="16"/>
  <c r="AI77" i="16"/>
  <c r="U56" i="17"/>
  <c r="AG57" i="17"/>
  <c r="AK3" i="17"/>
  <c r="K44" i="14"/>
  <c r="K48" i="14" s="1"/>
  <c r="F58" i="17"/>
  <c r="R42" i="16"/>
  <c r="H16" i="17"/>
  <c r="AR87" i="16"/>
  <c r="Z94" i="17"/>
  <c r="R54" i="17"/>
  <c r="AD11" i="17"/>
  <c r="F71" i="17"/>
  <c r="Q58" i="16"/>
  <c r="AE15" i="16"/>
  <c r="P17" i="16"/>
  <c r="P55" i="16"/>
  <c r="J89" i="16"/>
  <c r="P9" i="16"/>
  <c r="O44" i="16"/>
  <c r="AF16" i="16"/>
  <c r="N92" i="16"/>
  <c r="AM26" i="17"/>
  <c r="P18" i="16"/>
  <c r="X54" i="17"/>
  <c r="AF32" i="17"/>
  <c r="T97" i="16"/>
  <c r="O37" i="16"/>
  <c r="M65" i="16"/>
  <c r="N61" i="16"/>
  <c r="N30" i="17"/>
  <c r="P16" i="17"/>
  <c r="AO36" i="16"/>
  <c r="U25" i="17"/>
  <c r="M73" i="17"/>
  <c r="J64" i="17"/>
  <c r="AP50" i="16"/>
  <c r="AA22" i="17"/>
  <c r="S51" i="17"/>
  <c r="G50" i="16"/>
  <c r="AB27" i="17"/>
  <c r="AJ90" i="16"/>
  <c r="W13" i="17"/>
  <c r="AA97" i="17"/>
  <c r="AJ75" i="17"/>
  <c r="G56" i="17"/>
  <c r="R36" i="17"/>
  <c r="K28" i="16"/>
  <c r="T22" i="17"/>
  <c r="R63" i="17"/>
  <c r="S47" i="17"/>
  <c r="AQ26" i="17"/>
  <c r="E35" i="16"/>
  <c r="N30" i="16"/>
  <c r="L35" i="16"/>
  <c r="AN67" i="17"/>
  <c r="M12" i="17"/>
  <c r="AN92" i="16"/>
  <c r="L60" i="16"/>
  <c r="E77" i="17"/>
  <c r="AS15" i="16"/>
  <c r="AS75" i="17"/>
  <c r="K57" i="16"/>
  <c r="AJ14" i="16"/>
  <c r="I40" i="17"/>
  <c r="AS26" i="17"/>
  <c r="AH74" i="16"/>
  <c r="X72" i="16"/>
  <c r="AO67" i="17"/>
  <c r="AH20" i="17"/>
  <c r="A29" i="17"/>
  <c r="A33" i="19"/>
  <c r="A29" i="16"/>
  <c r="U64" i="16"/>
  <c r="AG71" i="17"/>
  <c r="K55" i="17"/>
  <c r="Q47" i="16"/>
  <c r="AC48" i="16"/>
  <c r="P84" i="16"/>
  <c r="Y90" i="16"/>
  <c r="AA45" i="16"/>
  <c r="C56" i="16"/>
  <c r="C60" i="19"/>
  <c r="C56" i="17"/>
  <c r="U74" i="17"/>
  <c r="AD76" i="16"/>
  <c r="AJ72" i="17"/>
  <c r="AF82" i="16"/>
  <c r="AQ28" i="17"/>
  <c r="P27" i="17"/>
  <c r="S48" i="17"/>
  <c r="AL65" i="17"/>
  <c r="X100" i="16"/>
  <c r="AD13" i="17"/>
  <c r="O52" i="16"/>
  <c r="N38" i="17"/>
  <c r="G54" i="16"/>
  <c r="AR7" i="17"/>
  <c r="AG94" i="17"/>
  <c r="AL62" i="17"/>
  <c r="AQ53" i="17"/>
  <c r="AG67" i="17"/>
  <c r="F97" i="17"/>
  <c r="D48" i="19"/>
  <c r="D44" i="17"/>
  <c r="D44" i="16"/>
  <c r="AK58" i="17"/>
  <c r="S102" i="17"/>
  <c r="AN87" i="16"/>
  <c r="T49" i="17"/>
  <c r="Z41" i="17"/>
  <c r="AC44" i="17"/>
  <c r="AM16" i="16"/>
  <c r="V35" i="16"/>
  <c r="P48" i="17"/>
  <c r="AE31" i="17"/>
  <c r="T32" i="16"/>
  <c r="F68" i="16"/>
  <c r="AL17" i="17"/>
  <c r="Q20" i="16"/>
  <c r="Z53" i="17"/>
  <c r="S99" i="16"/>
  <c r="AM98" i="16"/>
  <c r="K22" i="16"/>
  <c r="W63" i="16"/>
  <c r="H73" i="16"/>
  <c r="T43" i="17"/>
  <c r="AM72" i="16"/>
  <c r="I16" i="17"/>
  <c r="A99" i="19"/>
  <c r="A95" i="17"/>
  <c r="A95" i="16"/>
  <c r="AR78" i="17"/>
  <c r="X71" i="17"/>
  <c r="O87" i="16"/>
  <c r="K15" i="16"/>
  <c r="A37" i="17"/>
  <c r="A37" i="16"/>
  <c r="A41" i="19"/>
  <c r="AE20" i="16"/>
  <c r="H38" i="12"/>
  <c r="H39" i="12"/>
  <c r="H36" i="12"/>
  <c r="H35" i="12"/>
  <c r="H37" i="12"/>
  <c r="I80" i="16"/>
  <c r="P84" i="17"/>
  <c r="I82" i="17"/>
  <c r="AK12" i="16"/>
  <c r="Y99" i="16"/>
  <c r="V45" i="16"/>
  <c r="Y63" i="16"/>
  <c r="F17" i="17"/>
  <c r="W36" i="16"/>
  <c r="R97" i="16"/>
  <c r="AN102" i="17"/>
  <c r="AE27" i="16"/>
  <c r="AB15" i="17"/>
  <c r="AR8" i="17"/>
  <c r="Z51" i="17"/>
  <c r="AM52" i="17"/>
  <c r="AR46" i="16"/>
  <c r="AP43" i="17"/>
  <c r="O31" i="17"/>
  <c r="AT31" i="17"/>
  <c r="A75" i="17"/>
  <c r="A75" i="16"/>
  <c r="A79" i="19"/>
  <c r="AC31" i="16"/>
  <c r="AM46" i="17"/>
  <c r="Q12" i="17"/>
  <c r="AD21" i="17"/>
  <c r="K24" i="16"/>
  <c r="AP44" i="17"/>
  <c r="AE64" i="17"/>
  <c r="AP35" i="16"/>
  <c r="I90" i="17"/>
  <c r="AN16" i="17"/>
  <c r="AD77" i="17"/>
  <c r="AK88" i="16"/>
  <c r="AD71" i="16"/>
  <c r="AG77" i="16"/>
  <c r="B79" i="19"/>
  <c r="B75" i="16"/>
  <c r="B75" i="17"/>
  <c r="AK34" i="17"/>
  <c r="G8" i="17"/>
  <c r="Z18" i="16"/>
  <c r="AT88" i="17"/>
  <c r="R11" i="17"/>
  <c r="AQ48" i="16"/>
  <c r="M30" i="16"/>
  <c r="P12" i="16"/>
  <c r="AN16" i="16"/>
  <c r="AJ87" i="17"/>
  <c r="S7" i="16"/>
  <c r="AL63" i="16"/>
  <c r="Y83" i="17"/>
  <c r="AJ76" i="16"/>
  <c r="AM38" i="16"/>
  <c r="AM87" i="17"/>
  <c r="K26" i="17"/>
  <c r="AE47" i="17"/>
  <c r="AK85" i="17"/>
  <c r="Q4" i="17"/>
  <c r="H11" i="16"/>
  <c r="S85" i="16"/>
  <c r="X101" i="16"/>
  <c r="Q74" i="17"/>
  <c r="AR26" i="16"/>
  <c r="AE67" i="16"/>
  <c r="M10" i="16"/>
  <c r="AT45" i="16"/>
  <c r="N20" i="16"/>
  <c r="AT15" i="16"/>
  <c r="M35" i="16"/>
  <c r="AP77" i="17"/>
  <c r="AQ31" i="17"/>
  <c r="U83" i="16"/>
  <c r="G37" i="16"/>
  <c r="Z28" i="16"/>
  <c r="AN85" i="16"/>
  <c r="I80" i="17"/>
  <c r="AE64" i="16"/>
  <c r="AM31" i="17"/>
  <c r="AG30" i="16"/>
  <c r="AN30" i="17"/>
  <c r="AA101" i="16"/>
  <c r="W26" i="17"/>
  <c r="AM46" i="16"/>
  <c r="V56" i="16"/>
  <c r="AP57" i="16"/>
  <c r="L83" i="17"/>
  <c r="AT32" i="16"/>
  <c r="C21" i="16"/>
  <c r="C21" i="17"/>
  <c r="C25" i="19"/>
  <c r="X21" i="17"/>
  <c r="I44" i="15"/>
  <c r="I48" i="15" s="1"/>
  <c r="AP3" i="17"/>
  <c r="M24" i="17"/>
  <c r="T17" i="17"/>
  <c r="N13" i="16"/>
  <c r="Y97" i="17"/>
  <c r="F11" i="16"/>
  <c r="L64" i="17"/>
  <c r="AF102" i="17"/>
  <c r="R49" i="17"/>
  <c r="I28" i="16"/>
  <c r="E73" i="17"/>
  <c r="AS69" i="16"/>
  <c r="P87" i="17"/>
  <c r="AC19" i="16"/>
  <c r="AC28" i="16"/>
  <c r="AM37" i="16"/>
  <c r="AH37" i="17"/>
  <c r="S80" i="16"/>
  <c r="G21" i="17"/>
  <c r="S18" i="16"/>
  <c r="AH68" i="16"/>
  <c r="AD92" i="16"/>
  <c r="Q74" i="16"/>
  <c r="AE79" i="17"/>
  <c r="H90" i="16"/>
  <c r="Q8" i="16"/>
  <c r="E74" i="16"/>
  <c r="R32" i="16"/>
  <c r="E11" i="17"/>
  <c r="V90" i="17"/>
  <c r="U17" i="17"/>
  <c r="H60" i="17"/>
  <c r="B10" i="19"/>
  <c r="B6" i="16"/>
  <c r="B6" i="17"/>
  <c r="S47" i="16"/>
  <c r="F88" i="17"/>
  <c r="F51" i="16"/>
  <c r="AI79" i="16"/>
  <c r="Y28" i="16"/>
  <c r="A40" i="19"/>
  <c r="A36" i="16"/>
  <c r="A36" i="17"/>
  <c r="F22" i="17"/>
  <c r="Y9" i="17"/>
  <c r="AE12" i="16"/>
  <c r="T14" i="17"/>
  <c r="AE36" i="16"/>
  <c r="AT21" i="17"/>
  <c r="AL68" i="16"/>
  <c r="AM41" i="16"/>
  <c r="U97" i="17"/>
  <c r="J91" i="17"/>
  <c r="R59" i="17"/>
  <c r="AG60" i="17"/>
  <c r="AE26" i="16"/>
  <c r="F82" i="16"/>
  <c r="L14" i="16"/>
  <c r="Q39" i="16"/>
  <c r="AT12" i="16"/>
  <c r="F29" i="16"/>
  <c r="AC5" i="16"/>
  <c r="A53" i="19"/>
  <c r="A49" i="17"/>
  <c r="A49" i="16"/>
  <c r="AL64" i="16"/>
  <c r="AG70" i="17"/>
  <c r="V43" i="16"/>
  <c r="W65" i="17"/>
  <c r="K31" i="16"/>
  <c r="D47" i="17"/>
  <c r="D51" i="19"/>
  <c r="D47" i="16"/>
  <c r="AA19" i="16"/>
  <c r="X72" i="17"/>
  <c r="T68" i="17"/>
  <c r="AK31" i="17"/>
  <c r="Z61" i="17"/>
  <c r="H21" i="17"/>
  <c r="E65" i="16"/>
  <c r="X102" i="16"/>
  <c r="E26" i="16"/>
  <c r="U14" i="16"/>
  <c r="AG35" i="16"/>
  <c r="T10" i="16"/>
  <c r="AB95" i="17"/>
  <c r="H18" i="16"/>
  <c r="N59" i="17"/>
  <c r="Z81" i="17"/>
  <c r="H81" i="16"/>
  <c r="B19" i="16"/>
  <c r="B23" i="19"/>
  <c r="B19" i="17"/>
  <c r="Z100" i="16"/>
  <c r="Q41" i="17"/>
  <c r="L39" i="17"/>
  <c r="G8" i="16"/>
  <c r="V41" i="16"/>
  <c r="M25" i="17"/>
  <c r="AP67" i="16"/>
  <c r="X66" i="17"/>
  <c r="Q21" i="17"/>
  <c r="K27" i="17"/>
  <c r="AM43" i="16"/>
  <c r="K97" i="17"/>
  <c r="N5" i="16"/>
  <c r="K52" i="17"/>
  <c r="AQ30" i="16"/>
  <c r="AM52" i="16"/>
  <c r="AF61" i="16"/>
  <c r="G67" i="17"/>
  <c r="AB62" i="17"/>
  <c r="F37" i="17"/>
  <c r="B46" i="19"/>
  <c r="B42" i="16"/>
  <c r="B42" i="17"/>
  <c r="V82" i="17"/>
  <c r="E16" i="17"/>
  <c r="G101" i="16"/>
  <c r="AR47" i="16"/>
  <c r="U92" i="16"/>
  <c r="N84" i="17"/>
  <c r="AT48" i="16"/>
  <c r="Z59" i="17"/>
  <c r="C100" i="17"/>
  <c r="C100" i="16"/>
  <c r="C104" i="19"/>
  <c r="Y22" i="16"/>
  <c r="U36" i="16"/>
  <c r="AF47" i="17"/>
  <c r="U19" i="17"/>
  <c r="AT86" i="16"/>
  <c r="Z52" i="17"/>
  <c r="AL48" i="16"/>
  <c r="AT84" i="16"/>
  <c r="AL38" i="16"/>
  <c r="AB97" i="16"/>
  <c r="AA86" i="16"/>
  <c r="G85" i="17"/>
  <c r="J54" i="17"/>
  <c r="N91" i="16"/>
  <c r="O89" i="17"/>
  <c r="AS19" i="16"/>
  <c r="I100" i="17"/>
  <c r="C55" i="19"/>
  <c r="C51" i="17"/>
  <c r="C51" i="16"/>
  <c r="E97" i="16"/>
  <c r="AJ82" i="17"/>
  <c r="G6" i="16"/>
  <c r="E99" i="16"/>
  <c r="AO77" i="16"/>
  <c r="M45" i="17"/>
  <c r="AD93" i="17"/>
  <c r="X68" i="17"/>
  <c r="AA92" i="16"/>
  <c r="Y11" i="17"/>
  <c r="B81" i="19"/>
  <c r="B77" i="17"/>
  <c r="B77" i="16"/>
  <c r="AP19" i="16"/>
  <c r="AJ12" i="17"/>
  <c r="AL5" i="16"/>
  <c r="AF95" i="17"/>
  <c r="AE97" i="16"/>
  <c r="R92" i="17"/>
  <c r="AA61" i="17"/>
  <c r="M39" i="17"/>
  <c r="C47" i="19"/>
  <c r="C43" i="17"/>
  <c r="C43" i="16"/>
  <c r="A76" i="17"/>
  <c r="A80" i="19"/>
  <c r="A76" i="16"/>
  <c r="H39" i="17"/>
  <c r="P11" i="17"/>
  <c r="AG26" i="16"/>
  <c r="X69" i="17"/>
  <c r="AN43" i="16"/>
  <c r="AJ22" i="16"/>
  <c r="I92" i="16"/>
  <c r="K76" i="16"/>
  <c r="N34" i="16"/>
  <c r="AT32" i="17"/>
  <c r="Y102" i="17"/>
  <c r="F85" i="16"/>
  <c r="W70" i="17"/>
  <c r="AL35" i="16"/>
  <c r="AE28" i="17"/>
  <c r="AC12" i="17"/>
  <c r="F95" i="17"/>
  <c r="J11" i="16"/>
  <c r="AM21" i="16"/>
  <c r="AG43" i="17"/>
  <c r="N38" i="16"/>
  <c r="AO30" i="16"/>
  <c r="X19" i="17"/>
  <c r="AH12" i="16"/>
  <c r="AN5" i="16"/>
  <c r="L46" i="17"/>
  <c r="AM84" i="16"/>
  <c r="L80" i="16"/>
  <c r="AD59" i="16"/>
  <c r="R34" i="17"/>
  <c r="T46" i="17"/>
  <c r="AO22" i="16"/>
  <c r="AS32" i="16"/>
  <c r="AA28" i="17"/>
  <c r="G49" i="17"/>
  <c r="B61" i="16"/>
  <c r="B61" i="17"/>
  <c r="B65" i="19"/>
  <c r="AA17" i="16"/>
  <c r="F37" i="16"/>
  <c r="N89" i="17"/>
  <c r="AT57" i="17"/>
  <c r="W60" i="17"/>
  <c r="AD42" i="17"/>
  <c r="Z88" i="17"/>
  <c r="D15" i="16"/>
  <c r="D15" i="17"/>
  <c r="D19" i="19"/>
  <c r="AK6" i="16"/>
  <c r="AF86" i="17"/>
  <c r="X12" i="17"/>
  <c r="AB47" i="17"/>
  <c r="J44" i="15"/>
  <c r="J48" i="15" s="1"/>
  <c r="AQ3" i="17"/>
  <c r="W16" i="16"/>
  <c r="AT43" i="16"/>
  <c r="AT87" i="17"/>
  <c r="AC41" i="17"/>
  <c r="AP54" i="16"/>
  <c r="AJ59" i="16"/>
  <c r="Y36" i="16"/>
  <c r="D94" i="19"/>
  <c r="D90" i="16"/>
  <c r="D90" i="17"/>
  <c r="AK39" i="16"/>
  <c r="AP98" i="17"/>
  <c r="AN91" i="16"/>
  <c r="AB13" i="17"/>
  <c r="N90" i="17"/>
  <c r="AN62" i="17"/>
  <c r="AF97" i="17"/>
  <c r="AT52" i="16"/>
  <c r="AE76" i="17"/>
  <c r="AM6" i="17"/>
  <c r="H39" i="16"/>
  <c r="C84" i="19"/>
  <c r="C80" i="17"/>
  <c r="C80" i="16"/>
  <c r="AG42" i="16"/>
  <c r="AG19" i="16"/>
  <c r="AE56" i="17"/>
  <c r="AD82" i="17"/>
  <c r="AJ17" i="16"/>
  <c r="U60" i="16"/>
  <c r="V41" i="17"/>
  <c r="A51" i="16"/>
  <c r="A51" i="17"/>
  <c r="A55" i="19"/>
  <c r="AB97" i="17"/>
  <c r="J87" i="17"/>
  <c r="AH88" i="16"/>
  <c r="AL93" i="17"/>
  <c r="AF99" i="16"/>
  <c r="O56" i="16"/>
  <c r="AB9" i="16"/>
  <c r="AT45" i="17"/>
  <c r="AA80" i="17"/>
  <c r="I76" i="16"/>
  <c r="AB55" i="16"/>
  <c r="Y20" i="16"/>
  <c r="AM82" i="16"/>
  <c r="H9" i="17"/>
  <c r="J76" i="17"/>
  <c r="AN45" i="17"/>
  <c r="AJ12" i="16"/>
  <c r="Y84" i="17"/>
  <c r="AR23" i="17"/>
  <c r="W84" i="17"/>
  <c r="AT18" i="16"/>
  <c r="AP74" i="16"/>
  <c r="AH99" i="16"/>
  <c r="T70" i="16"/>
  <c r="AB5" i="16"/>
  <c r="AK98" i="16"/>
  <c r="U100" i="16"/>
  <c r="J92" i="16"/>
  <c r="AR66" i="17"/>
  <c r="M68" i="16"/>
  <c r="N45" i="16"/>
  <c r="AQ12" i="17"/>
  <c r="AG15" i="16"/>
  <c r="AT62" i="17"/>
  <c r="AI85" i="17"/>
  <c r="AQ23" i="17"/>
  <c r="AD4" i="16"/>
  <c r="AA79" i="16"/>
  <c r="Y77" i="16"/>
  <c r="M41" i="16"/>
  <c r="AI92" i="16"/>
  <c r="I5" i="16"/>
  <c r="Y48" i="17"/>
  <c r="AR99" i="17"/>
  <c r="AS24" i="17"/>
  <c r="AC91" i="17"/>
  <c r="AE54" i="17"/>
  <c r="AO42" i="16"/>
  <c r="S15" i="16"/>
  <c r="AB91" i="17"/>
  <c r="S17" i="17"/>
  <c r="F5" i="16"/>
  <c r="AI38" i="16"/>
  <c r="AN52" i="16"/>
  <c r="AP81" i="16"/>
  <c r="AR71" i="17"/>
  <c r="AC58" i="17"/>
  <c r="A61" i="16"/>
  <c r="A65" i="19"/>
  <c r="A61" i="17"/>
  <c r="AM61" i="16"/>
  <c r="AD19" i="16"/>
  <c r="V56" i="17"/>
  <c r="AF67" i="16"/>
  <c r="N32" i="17"/>
  <c r="AA36" i="16"/>
  <c r="F97" i="16"/>
  <c r="H93" i="16"/>
  <c r="I36" i="16"/>
  <c r="AR19" i="17"/>
  <c r="U96" i="16"/>
  <c r="J16" i="17"/>
  <c r="L99" i="16"/>
  <c r="M48" i="16"/>
  <c r="B12" i="16"/>
  <c r="B16" i="19"/>
  <c r="B12" i="17"/>
  <c r="AI26" i="17"/>
  <c r="AS82" i="16"/>
  <c r="O79" i="16"/>
  <c r="AI49" i="17"/>
  <c r="AE89" i="16"/>
  <c r="X77" i="16"/>
  <c r="U59" i="16"/>
  <c r="Y69" i="16"/>
  <c r="AB41" i="16"/>
  <c r="AI5" i="17"/>
  <c r="AB5" i="17"/>
  <c r="AB79" i="16"/>
  <c r="AJ77" i="17"/>
  <c r="F56" i="16"/>
  <c r="AM75" i="17"/>
  <c r="R69" i="17"/>
  <c r="AI43" i="16"/>
  <c r="AA83" i="17"/>
  <c r="K65" i="17"/>
  <c r="N26" i="16"/>
  <c r="AJ30" i="17"/>
  <c r="W8" i="17"/>
  <c r="Z14" i="16"/>
  <c r="AS27" i="16"/>
  <c r="W25" i="17"/>
  <c r="V100" i="16"/>
  <c r="AE6" i="17"/>
  <c r="K42" i="16"/>
  <c r="AD102" i="17"/>
  <c r="AM66" i="17"/>
  <c r="AS83" i="17"/>
  <c r="AD20" i="16"/>
  <c r="Q11" i="16"/>
  <c r="W53" i="16"/>
  <c r="AK42" i="16"/>
  <c r="X63" i="16"/>
  <c r="H32" i="17"/>
  <c r="F83" i="17"/>
  <c r="F41" i="17"/>
  <c r="AB11" i="17"/>
  <c r="N48" i="16"/>
  <c r="A14" i="16"/>
  <c r="A14" i="17"/>
  <c r="A18" i="19"/>
  <c r="AI52" i="17"/>
  <c r="AN22" i="16"/>
  <c r="L87" i="17"/>
  <c r="O80" i="16"/>
  <c r="AH15" i="16"/>
  <c r="AR95" i="17"/>
  <c r="AO96" i="17"/>
  <c r="AA57" i="16"/>
  <c r="AD63" i="17"/>
  <c r="AQ97" i="17"/>
  <c r="Q56" i="17"/>
  <c r="AM47" i="17"/>
  <c r="O22" i="16"/>
  <c r="AA16" i="17"/>
  <c r="AG88" i="17"/>
  <c r="S91" i="17"/>
  <c r="AB95" i="16"/>
  <c r="AQ82" i="17"/>
  <c r="G12" i="17"/>
  <c r="AR97" i="17"/>
  <c r="V84" i="17"/>
  <c r="AA48" i="17"/>
  <c r="D87" i="19"/>
  <c r="D83" i="17"/>
  <c r="D83" i="16"/>
  <c r="Y98" i="16"/>
  <c r="Y85" i="16"/>
  <c r="AE59" i="16"/>
  <c r="R48" i="16"/>
  <c r="B65" i="17"/>
  <c r="B69" i="19"/>
  <c r="B65" i="16"/>
  <c r="U11" i="16"/>
  <c r="Q51" i="17"/>
  <c r="AD48" i="16"/>
  <c r="L48" i="17"/>
  <c r="I67" i="16"/>
  <c r="AK88" i="17"/>
  <c r="K65" i="16"/>
  <c r="O3" i="17"/>
  <c r="J44" i="5"/>
  <c r="J48" i="5" s="1"/>
  <c r="T85" i="17"/>
  <c r="Y55" i="17"/>
  <c r="E77" i="16"/>
  <c r="AQ56" i="16"/>
  <c r="AB13" i="16"/>
  <c r="AM32" i="16"/>
  <c r="Q93" i="16"/>
  <c r="AS22" i="17"/>
  <c r="C63" i="17"/>
  <c r="C63" i="16"/>
  <c r="C67" i="19"/>
  <c r="Q25" i="17"/>
  <c r="AC32" i="17"/>
  <c r="M77" i="16"/>
  <c r="AE4" i="16"/>
  <c r="O59" i="17"/>
  <c r="N82" i="17"/>
  <c r="AQ30" i="17"/>
  <c r="K18" i="17"/>
  <c r="AS9" i="16"/>
  <c r="O10" i="17"/>
  <c r="AL16" i="17"/>
  <c r="G67" i="16"/>
  <c r="AH72" i="16"/>
  <c r="S46" i="17"/>
  <c r="N27" i="17"/>
  <c r="W35" i="17"/>
  <c r="I19" i="16"/>
  <c r="AS27" i="17"/>
  <c r="Q90" i="17"/>
  <c r="F16" i="17"/>
  <c r="Y60" i="17"/>
  <c r="AR83" i="16"/>
  <c r="X34" i="17"/>
  <c r="J44" i="16"/>
  <c r="I33" i="17"/>
  <c r="L15" i="16"/>
  <c r="AR82" i="16"/>
  <c r="R47" i="16"/>
  <c r="K77" i="16"/>
  <c r="Y40" i="16"/>
  <c r="AC57" i="17"/>
  <c r="AP72" i="17"/>
  <c r="AP22" i="16"/>
  <c r="I60" i="16"/>
  <c r="AM5" i="17"/>
  <c r="AI83" i="17"/>
  <c r="O53" i="16"/>
  <c r="R21" i="17"/>
  <c r="O100" i="16"/>
  <c r="I18" i="17"/>
  <c r="AF40" i="17"/>
  <c r="AT61" i="17"/>
  <c r="U42" i="17"/>
  <c r="D41" i="17"/>
  <c r="D41" i="16"/>
  <c r="D45" i="19"/>
  <c r="O22" i="17"/>
  <c r="AB78" i="17"/>
  <c r="Z95" i="16"/>
  <c r="S81" i="16"/>
  <c r="AM68" i="17"/>
  <c r="G39" i="15"/>
  <c r="G37" i="15"/>
  <c r="G35" i="15"/>
  <c r="G36" i="15"/>
  <c r="G38" i="15"/>
  <c r="G86" i="16"/>
  <c r="AS12" i="16"/>
  <c r="T66" i="17"/>
  <c r="O6" i="17"/>
  <c r="G13" i="17"/>
  <c r="AF88" i="16"/>
  <c r="J96" i="17"/>
  <c r="C41" i="16"/>
  <c r="C45" i="19"/>
  <c r="C41" i="17"/>
  <c r="W77" i="16"/>
  <c r="P21" i="16"/>
  <c r="V87" i="17"/>
  <c r="W17" i="16"/>
  <c r="AJ11" i="17"/>
  <c r="AJ67" i="17"/>
  <c r="AE53" i="17"/>
  <c r="AK21" i="16"/>
  <c r="AN23" i="16"/>
  <c r="AA30" i="17"/>
  <c r="AM57" i="16"/>
  <c r="Q99" i="16"/>
  <c r="AG91" i="16"/>
  <c r="V12" i="17"/>
  <c r="AR32" i="17"/>
  <c r="S6" i="17"/>
  <c r="AH44" i="17"/>
  <c r="G101" i="17"/>
  <c r="Q19" i="17"/>
  <c r="AT52" i="17"/>
  <c r="AL9" i="17"/>
  <c r="AH28" i="17"/>
  <c r="F68" i="17"/>
  <c r="AO29" i="17"/>
  <c r="AF14" i="17"/>
  <c r="Q49" i="16"/>
  <c r="O56" i="17"/>
  <c r="I70" i="16"/>
  <c r="AN76" i="16"/>
  <c r="AC98" i="16"/>
  <c r="AJ64" i="17"/>
  <c r="E90" i="16"/>
  <c r="U63" i="17"/>
  <c r="G69" i="16"/>
  <c r="M83" i="16"/>
  <c r="J98" i="17"/>
  <c r="J84" i="17"/>
  <c r="AT28" i="16"/>
  <c r="R67" i="17"/>
  <c r="Z74" i="16"/>
  <c r="AJ53" i="16"/>
  <c r="AC54" i="16"/>
  <c r="AF77" i="17"/>
  <c r="Y19" i="16"/>
  <c r="V52" i="16"/>
  <c r="AH17" i="16"/>
  <c r="AS71" i="16"/>
  <c r="L94" i="16"/>
  <c r="AS34" i="16"/>
  <c r="AE87" i="16"/>
  <c r="AP57" i="17"/>
  <c r="AD7" i="17"/>
  <c r="AB80" i="16"/>
  <c r="Z15" i="16"/>
  <c r="AF87" i="17"/>
  <c r="M56" i="16"/>
  <c r="AG61" i="16"/>
  <c r="I39" i="16"/>
  <c r="AF13" i="17"/>
  <c r="AH66" i="16"/>
  <c r="K39" i="5"/>
  <c r="K35" i="5"/>
  <c r="K36" i="5"/>
  <c r="K38" i="5"/>
  <c r="K37" i="5"/>
  <c r="AN80" i="16"/>
  <c r="I86" i="16"/>
  <c r="P79" i="16"/>
  <c r="F94" i="16"/>
  <c r="AP9" i="17"/>
  <c r="L28" i="16"/>
  <c r="X8" i="16"/>
  <c r="S101" i="16"/>
  <c r="AD83" i="16"/>
  <c r="AG86" i="17"/>
  <c r="F34" i="17"/>
  <c r="T35" i="16"/>
  <c r="AQ24" i="17"/>
  <c r="G26" i="17"/>
  <c r="N43" i="17"/>
  <c r="K33" i="17"/>
  <c r="AP40" i="17"/>
  <c r="R35" i="16"/>
  <c r="B66" i="17"/>
  <c r="B70" i="19"/>
  <c r="B66" i="16"/>
  <c r="AJ95" i="16"/>
  <c r="J61" i="16"/>
  <c r="AN83" i="16"/>
  <c r="P19" i="16"/>
  <c r="C26" i="17"/>
  <c r="C30" i="19"/>
  <c r="C26" i="16"/>
  <c r="F24" i="16"/>
  <c r="P66" i="16"/>
  <c r="B32" i="17"/>
  <c r="B32" i="16"/>
  <c r="B36" i="19"/>
  <c r="F92" i="17"/>
  <c r="E36" i="16"/>
  <c r="AB64" i="16"/>
  <c r="AT12" i="17"/>
  <c r="W22" i="16"/>
  <c r="AA10" i="16"/>
  <c r="AE11" i="17"/>
  <c r="R98" i="16"/>
  <c r="AA58" i="17"/>
  <c r="T16" i="17"/>
  <c r="AP86" i="16"/>
  <c r="W33" i="17"/>
  <c r="J53" i="17"/>
  <c r="AK35" i="16"/>
  <c r="F35" i="16"/>
  <c r="R46" i="17"/>
  <c r="O65" i="17"/>
  <c r="I29" i="17"/>
  <c r="AA90" i="16"/>
  <c r="AN38" i="16"/>
  <c r="AI72" i="16"/>
  <c r="AF64" i="16"/>
  <c r="J14" i="16"/>
  <c r="AI49" i="16"/>
  <c r="T7" i="16"/>
  <c r="AG100" i="17"/>
  <c r="AE70" i="17"/>
  <c r="L27" i="17"/>
  <c r="AL16" i="16"/>
  <c r="K88" i="16"/>
  <c r="AT79" i="17"/>
  <c r="X30" i="16"/>
  <c r="Y31" i="17"/>
  <c r="F50" i="17"/>
  <c r="AJ102" i="17"/>
  <c r="AJ76" i="17"/>
  <c r="Z5" i="16"/>
  <c r="E96" i="17"/>
  <c r="V61" i="16"/>
  <c r="AN60" i="16"/>
  <c r="I56" i="17"/>
  <c r="T19" i="17"/>
  <c r="H30" i="16"/>
  <c r="T22" i="16"/>
  <c r="I89" i="17"/>
  <c r="G17" i="17"/>
  <c r="AB21" i="17"/>
  <c r="AR87" i="17"/>
  <c r="W58" i="17"/>
  <c r="AE61" i="16"/>
  <c r="V48" i="17"/>
  <c r="P38" i="16"/>
  <c r="P51" i="16"/>
  <c r="AF51" i="16"/>
  <c r="E72" i="17"/>
  <c r="W7" i="17"/>
  <c r="E92" i="17"/>
  <c r="Z88" i="16"/>
  <c r="AM78" i="16"/>
  <c r="AR9" i="16"/>
  <c r="M88" i="17"/>
  <c r="AC5" i="17"/>
  <c r="J50" i="16"/>
  <c r="AH29" i="17"/>
  <c r="B28" i="17"/>
  <c r="B32" i="19"/>
  <c r="B28" i="16"/>
  <c r="Z30" i="17"/>
  <c r="N94" i="16"/>
  <c r="L56" i="17"/>
  <c r="B78" i="19"/>
  <c r="B74" i="17"/>
  <c r="B74" i="16"/>
  <c r="Q35" i="16"/>
  <c r="AT36" i="17"/>
  <c r="O32" i="16"/>
  <c r="T27" i="17"/>
  <c r="Q16" i="17"/>
  <c r="A52" i="16"/>
  <c r="A52" i="17"/>
  <c r="A56" i="19"/>
  <c r="AG16" i="16"/>
  <c r="AH30" i="16"/>
  <c r="G35" i="13"/>
  <c r="G36" i="13"/>
  <c r="G38" i="13"/>
  <c r="G37" i="13"/>
  <c r="G39" i="13"/>
  <c r="H27" i="16"/>
  <c r="Y62" i="16"/>
  <c r="AP67" i="17"/>
  <c r="D85" i="17"/>
  <c r="D89" i="19"/>
  <c r="D85" i="16"/>
  <c r="S86" i="17"/>
  <c r="A82" i="16"/>
  <c r="A86" i="19"/>
  <c r="A82" i="17"/>
  <c r="AI89" i="17"/>
  <c r="G38" i="16"/>
  <c r="J44" i="10"/>
  <c r="J48" i="10" s="1"/>
  <c r="H3" i="17"/>
  <c r="AF58" i="16"/>
  <c r="AG98" i="16"/>
  <c r="W90" i="17"/>
  <c r="J88" i="17"/>
  <c r="AI50" i="16"/>
  <c r="AQ76" i="17"/>
  <c r="H17" i="16"/>
  <c r="AK21" i="17"/>
  <c r="W57" i="17"/>
  <c r="AR76" i="16"/>
  <c r="N76" i="16"/>
  <c r="H63" i="17"/>
  <c r="Q55" i="16"/>
  <c r="AR83" i="17"/>
  <c r="AF15" i="17"/>
  <c r="I74" i="16"/>
  <c r="A11" i="17"/>
  <c r="A15" i="19"/>
  <c r="A11" i="16"/>
  <c r="T19" i="16"/>
  <c r="P68" i="16"/>
  <c r="AD36" i="17"/>
  <c r="AE99" i="17"/>
  <c r="AP23" i="17"/>
  <c r="AI97" i="17"/>
  <c r="F21" i="17"/>
  <c r="AD87" i="16"/>
  <c r="AM62" i="16"/>
  <c r="AE98" i="17"/>
  <c r="G102" i="17"/>
  <c r="D10" i="19"/>
  <c r="D6" i="17"/>
  <c r="D6" i="16"/>
  <c r="L99" i="17"/>
  <c r="R80" i="16"/>
  <c r="N81" i="17"/>
  <c r="P102" i="16"/>
  <c r="R8" i="17"/>
  <c r="AG36" i="17"/>
  <c r="AK36" i="17"/>
  <c r="AS41" i="17"/>
  <c r="AC37" i="16"/>
  <c r="P44" i="16"/>
  <c r="Z56" i="17"/>
  <c r="M49" i="16"/>
  <c r="AN89" i="16"/>
  <c r="Y101" i="17"/>
  <c r="R24" i="17"/>
  <c r="AA64" i="17"/>
  <c r="Q18" i="16"/>
  <c r="AK46" i="17"/>
  <c r="H32" i="16"/>
  <c r="AL50" i="16"/>
  <c r="AO47" i="17"/>
  <c r="AN53" i="16"/>
  <c r="AP38" i="16"/>
  <c r="O101" i="17"/>
  <c r="AT33" i="16"/>
  <c r="Y94" i="17"/>
  <c r="AJ41" i="16"/>
  <c r="P83" i="17"/>
  <c r="J24" i="16"/>
  <c r="AK37" i="17"/>
  <c r="AM78" i="17"/>
  <c r="I102" i="16"/>
  <c r="AS46" i="16"/>
  <c r="AH76" i="16"/>
  <c r="V51" i="16"/>
  <c r="AD61" i="17"/>
  <c r="AN43" i="17"/>
  <c r="F49" i="16"/>
  <c r="L95" i="16"/>
  <c r="C98" i="19"/>
  <c r="C94" i="16"/>
  <c r="C94" i="17"/>
  <c r="AB101" i="17"/>
  <c r="Y38" i="16"/>
  <c r="P94" i="16"/>
  <c r="AO87" i="17"/>
  <c r="AG66" i="16"/>
  <c r="L62" i="16"/>
  <c r="AR54" i="16"/>
  <c r="AG45" i="16"/>
  <c r="I24" i="16"/>
  <c r="AA32" i="17"/>
  <c r="O68" i="17"/>
  <c r="AH19" i="17"/>
  <c r="AG97" i="16"/>
  <c r="R58" i="17"/>
  <c r="AM93" i="17"/>
  <c r="AK56" i="16"/>
  <c r="AO21" i="17"/>
  <c r="L59" i="17"/>
  <c r="Z60" i="16"/>
  <c r="Y5" i="17"/>
  <c r="B98" i="19"/>
  <c r="B94" i="17"/>
  <c r="B94" i="16"/>
  <c r="W53" i="17"/>
  <c r="Y70" i="16"/>
  <c r="U91" i="16"/>
  <c r="P8" i="16"/>
  <c r="G80" i="17"/>
  <c r="AM49" i="16"/>
  <c r="AO33" i="17"/>
  <c r="AJ82" i="16"/>
  <c r="AG37" i="16"/>
  <c r="AF98" i="16"/>
  <c r="AH102" i="16"/>
  <c r="AJ26" i="17"/>
  <c r="AT46" i="16"/>
  <c r="H17" i="17"/>
  <c r="AH80" i="17"/>
  <c r="Z71" i="17"/>
  <c r="AI28" i="17"/>
  <c r="P43" i="16"/>
  <c r="E70" i="17"/>
  <c r="AN100" i="16"/>
  <c r="AB36" i="17"/>
  <c r="W94" i="17"/>
  <c r="AK32" i="17"/>
  <c r="AI82" i="16"/>
  <c r="P38" i="17"/>
  <c r="AP99" i="16"/>
  <c r="AK27" i="17"/>
  <c r="AG50" i="17"/>
  <c r="G27" i="17"/>
  <c r="AL90" i="16"/>
  <c r="O71" i="17"/>
  <c r="AL10" i="16"/>
  <c r="V27" i="16"/>
  <c r="O54" i="17"/>
  <c r="L83" i="16"/>
  <c r="E93" i="17"/>
  <c r="AS39" i="16"/>
  <c r="AN41" i="17"/>
  <c r="AM4" i="16"/>
  <c r="R11" i="16"/>
  <c r="D40" i="17"/>
  <c r="D44" i="19"/>
  <c r="D40" i="16"/>
  <c r="W37" i="16"/>
  <c r="H69" i="17"/>
  <c r="V47" i="16"/>
  <c r="U95" i="17"/>
  <c r="I38" i="14"/>
  <c r="I37" i="14"/>
  <c r="I35" i="14"/>
  <c r="I39" i="14"/>
  <c r="I36" i="14"/>
  <c r="T36" i="17"/>
  <c r="AP87" i="16"/>
  <c r="H13" i="17"/>
  <c r="C93" i="19"/>
  <c r="C89" i="16"/>
  <c r="C89" i="17"/>
  <c r="T20" i="16"/>
  <c r="AD86" i="16"/>
  <c r="AB90" i="17"/>
  <c r="G93" i="17"/>
  <c r="Z66" i="16"/>
  <c r="V14" i="17"/>
  <c r="P75" i="16"/>
  <c r="F26" i="17"/>
  <c r="AA21" i="16"/>
  <c r="E14" i="17"/>
  <c r="Y28" i="17"/>
  <c r="W75" i="17"/>
  <c r="AP41" i="16"/>
  <c r="Q37" i="16"/>
  <c r="AH10" i="16"/>
  <c r="Z16" i="17"/>
  <c r="L19" i="16"/>
  <c r="S4" i="17"/>
  <c r="R95" i="17"/>
  <c r="H22" i="17"/>
  <c r="A101" i="19"/>
  <c r="A97" i="16"/>
  <c r="A97" i="17"/>
  <c r="AR67" i="16"/>
  <c r="H15" i="16"/>
  <c r="O89" i="16"/>
  <c r="T85" i="16"/>
  <c r="O41" i="16"/>
  <c r="AA52" i="16"/>
  <c r="G58" i="17"/>
  <c r="AE29" i="16"/>
  <c r="AJ66" i="16"/>
  <c r="X52" i="17"/>
  <c r="AT69" i="17"/>
  <c r="E21" i="16"/>
  <c r="W6" i="17"/>
  <c r="F48" i="17"/>
  <c r="F80" i="16"/>
  <c r="F33" i="16"/>
  <c r="I85" i="16"/>
  <c r="AJ28" i="16"/>
  <c r="L76" i="17"/>
  <c r="H35" i="17"/>
  <c r="I56" i="16"/>
  <c r="O7" i="17"/>
  <c r="U30" i="16"/>
  <c r="L58" i="17"/>
  <c r="AC66" i="17"/>
  <c r="X95" i="17"/>
  <c r="R3" i="16"/>
  <c r="M43" i="5"/>
  <c r="H97" i="17"/>
  <c r="G52" i="16"/>
  <c r="AT94" i="16"/>
  <c r="AH53" i="17"/>
  <c r="E31" i="17"/>
  <c r="AF90" i="17"/>
  <c r="M15" i="16"/>
  <c r="AJ64" i="16"/>
  <c r="AE4" i="17"/>
  <c r="AP96" i="17"/>
  <c r="AE24" i="17"/>
  <c r="Y73" i="17"/>
  <c r="AM44" i="17"/>
  <c r="R75" i="16"/>
  <c r="H92" i="16"/>
  <c r="AC76" i="16"/>
  <c r="AP46" i="16"/>
  <c r="T83" i="17"/>
  <c r="T28" i="17"/>
  <c r="V30" i="17"/>
  <c r="Q63" i="17"/>
  <c r="AE58" i="17"/>
  <c r="H34" i="16"/>
  <c r="AC42" i="17"/>
  <c r="AO95" i="17"/>
  <c r="AM21" i="17"/>
  <c r="L63" i="17"/>
  <c r="AP42" i="16"/>
  <c r="O50" i="17"/>
  <c r="M17" i="16"/>
  <c r="U50" i="17"/>
  <c r="T46" i="16"/>
  <c r="AH4" i="16"/>
  <c r="F61" i="16"/>
  <c r="AJ102" i="16"/>
  <c r="AB8" i="16"/>
  <c r="AS49" i="16"/>
  <c r="W99" i="17"/>
  <c r="AS94" i="17"/>
  <c r="AL57" i="16"/>
  <c r="P65" i="17"/>
  <c r="Q88" i="16"/>
  <c r="F32" i="16"/>
  <c r="AC43" i="17"/>
  <c r="AO8" i="17"/>
  <c r="AF29" i="17"/>
  <c r="X4" i="17"/>
  <c r="AP60" i="16"/>
  <c r="AK80" i="16"/>
  <c r="AD22" i="17"/>
  <c r="AC46" i="17"/>
  <c r="AR38" i="16"/>
  <c r="AO34" i="17"/>
  <c r="H90" i="17"/>
  <c r="AL74" i="17"/>
  <c r="W47" i="17"/>
  <c r="AG76" i="17"/>
  <c r="T29" i="16"/>
  <c r="AP6" i="16"/>
  <c r="U48" i="17"/>
  <c r="U21" i="17"/>
  <c r="AO3" i="16"/>
  <c r="H43" i="15"/>
  <c r="AB52" i="17"/>
  <c r="U82" i="17"/>
  <c r="J61" i="17"/>
  <c r="S96" i="16"/>
  <c r="AR75" i="16"/>
  <c r="AI74" i="16"/>
  <c r="X39" i="16"/>
  <c r="F56" i="17"/>
  <c r="M13" i="16"/>
  <c r="U17" i="16"/>
  <c r="O62" i="17"/>
  <c r="AN28" i="16"/>
  <c r="AM89" i="17"/>
  <c r="T4" i="16"/>
  <c r="I31" i="16"/>
  <c r="I62" i="16"/>
  <c r="K98" i="16"/>
  <c r="T31" i="16"/>
  <c r="E20" i="17"/>
  <c r="AL45" i="17"/>
  <c r="AQ5" i="17"/>
  <c r="U18" i="16"/>
  <c r="N3" i="17"/>
  <c r="I44" i="5"/>
  <c r="I48" i="5" s="1"/>
  <c r="AB98" i="17"/>
  <c r="AQ65" i="17"/>
  <c r="AP27" i="17"/>
  <c r="J32" i="17"/>
  <c r="E85" i="17"/>
  <c r="AD66" i="17"/>
  <c r="M37" i="17"/>
  <c r="AO89" i="16"/>
  <c r="AC15" i="17"/>
  <c r="AL61" i="16"/>
  <c r="D56" i="16"/>
  <c r="D60" i="19"/>
  <c r="D56" i="17"/>
  <c r="J41" i="17"/>
  <c r="AF64" i="17"/>
  <c r="Q77" i="17"/>
  <c r="AG70" i="16"/>
  <c r="AM101" i="17"/>
  <c r="K5" i="17"/>
  <c r="V95" i="16"/>
  <c r="T62" i="16"/>
  <c r="AN17" i="17"/>
  <c r="G59" i="17"/>
  <c r="AO75" i="17"/>
  <c r="AH32" i="16"/>
  <c r="AM18" i="17"/>
  <c r="AQ86" i="17"/>
  <c r="Q75" i="17"/>
  <c r="H102" i="16"/>
  <c r="O28" i="17"/>
  <c r="F47" i="17"/>
  <c r="Y76" i="17"/>
  <c r="U79" i="16"/>
  <c r="E100" i="17"/>
  <c r="AK102" i="17"/>
  <c r="K71" i="16"/>
  <c r="G32" i="17"/>
  <c r="W50" i="16"/>
  <c r="AN56" i="17"/>
  <c r="L29" i="17"/>
  <c r="AI4" i="17"/>
  <c r="Z9" i="17"/>
  <c r="AH13" i="17"/>
  <c r="Q96" i="16"/>
  <c r="J98" i="16"/>
  <c r="AI94" i="17"/>
  <c r="AQ97" i="16"/>
  <c r="F4" i="17"/>
  <c r="AT101" i="16"/>
  <c r="AB26" i="16"/>
  <c r="AN72" i="17"/>
  <c r="N98" i="17"/>
  <c r="H37" i="13"/>
  <c r="H35" i="13"/>
  <c r="H38" i="13"/>
  <c r="H36" i="13"/>
  <c r="H39" i="13"/>
  <c r="H54" i="17"/>
  <c r="AN29" i="16"/>
  <c r="AI84" i="17"/>
  <c r="AT26" i="16"/>
  <c r="H37" i="10"/>
  <c r="H38" i="10"/>
  <c r="H35" i="10"/>
  <c r="H39" i="10"/>
  <c r="H36" i="10"/>
  <c r="AR76" i="17"/>
  <c r="AS58" i="16"/>
  <c r="AA80" i="16"/>
  <c r="B72" i="19"/>
  <c r="B68" i="17"/>
  <c r="B68" i="16"/>
  <c r="C95" i="17"/>
  <c r="C99" i="19"/>
  <c r="C95" i="16"/>
  <c r="H46" i="17"/>
  <c r="P44" i="17"/>
  <c r="AH46" i="17"/>
  <c r="L86" i="16"/>
  <c r="AN23" i="17"/>
  <c r="AC45" i="17"/>
  <c r="AS48" i="16"/>
  <c r="AR8" i="16"/>
  <c r="N40" i="17"/>
  <c r="R86" i="16"/>
  <c r="AG69" i="17"/>
  <c r="Y45" i="17"/>
  <c r="AL70" i="17"/>
  <c r="M34" i="17"/>
  <c r="L72" i="17"/>
  <c r="Z24" i="17"/>
  <c r="AT74" i="17"/>
  <c r="AJ31" i="17"/>
  <c r="X46" i="17"/>
  <c r="AG57" i="16"/>
  <c r="W83" i="16"/>
  <c r="Q56" i="16"/>
  <c r="AE65" i="16"/>
  <c r="AD37" i="16"/>
  <c r="R89" i="16"/>
  <c r="O91" i="16"/>
  <c r="R76" i="16"/>
  <c r="AI39" i="16"/>
  <c r="U85" i="16"/>
  <c r="B83" i="16"/>
  <c r="B83" i="17"/>
  <c r="B87" i="19"/>
  <c r="AG49" i="17"/>
  <c r="V64" i="17"/>
  <c r="L43" i="15"/>
  <c r="AS3" i="16"/>
  <c r="I67" i="17"/>
  <c r="K102" i="17"/>
  <c r="AD43" i="16"/>
  <c r="AG56" i="16"/>
  <c r="T44" i="16"/>
  <c r="AK61" i="17"/>
  <c r="P100" i="17"/>
  <c r="AQ12" i="16"/>
  <c r="N91" i="17"/>
  <c r="M38" i="15"/>
  <c r="M37" i="15"/>
  <c r="M39" i="15"/>
  <c r="M36" i="15"/>
  <c r="M35" i="15"/>
  <c r="S21" i="17"/>
  <c r="A60" i="17"/>
  <c r="A64" i="19"/>
  <c r="A60" i="16"/>
  <c r="Q19" i="16"/>
  <c r="O9" i="17"/>
  <c r="AO19" i="17"/>
  <c r="AM36" i="16"/>
  <c r="AD44" i="16"/>
  <c r="Z41" i="16"/>
  <c r="A28" i="16"/>
  <c r="A28" i="17"/>
  <c r="A32" i="19"/>
  <c r="T36" i="16"/>
  <c r="AG31" i="17"/>
  <c r="X30" i="17"/>
  <c r="AL95" i="17"/>
  <c r="AL17" i="16"/>
  <c r="AD16" i="16"/>
  <c r="E81" i="16"/>
  <c r="H85" i="16"/>
  <c r="AJ45" i="16"/>
  <c r="AE100" i="16"/>
  <c r="J42" i="17"/>
  <c r="K35" i="15"/>
  <c r="K39" i="15"/>
  <c r="K36" i="15"/>
  <c r="K37" i="15"/>
  <c r="K38" i="15"/>
  <c r="W59" i="16"/>
  <c r="J93" i="17"/>
  <c r="Z84" i="16"/>
  <c r="U82" i="16"/>
  <c r="AN6" i="17"/>
  <c r="H5" i="16"/>
  <c r="G78" i="16"/>
  <c r="AH11" i="16"/>
  <c r="AF28" i="17"/>
  <c r="O78" i="17"/>
  <c r="AC66" i="16"/>
  <c r="Y35" i="16"/>
  <c r="AI89" i="16"/>
  <c r="J37" i="16"/>
  <c r="AK28" i="16"/>
  <c r="AF44" i="16"/>
  <c r="H37" i="16"/>
  <c r="T52" i="17"/>
  <c r="Z38" i="16"/>
  <c r="AM63" i="17"/>
  <c r="AL101" i="16"/>
  <c r="L100" i="16"/>
  <c r="AC67" i="16"/>
  <c r="D90" i="19"/>
  <c r="D86" i="16"/>
  <c r="D86" i="17"/>
  <c r="H56" i="16"/>
  <c r="W45" i="16"/>
  <c r="N11" i="16"/>
  <c r="P52" i="17"/>
  <c r="AG51" i="16"/>
  <c r="AQ17" i="16"/>
  <c r="Z31" i="16"/>
  <c r="N53" i="16"/>
  <c r="AA91" i="16"/>
  <c r="AE20" i="17"/>
  <c r="AH31" i="16"/>
  <c r="AR86" i="17"/>
  <c r="V52" i="17"/>
  <c r="AA36" i="17"/>
  <c r="Z68" i="17"/>
  <c r="AE7" i="16"/>
  <c r="N62" i="16"/>
  <c r="E52" i="16"/>
  <c r="AJ49" i="16"/>
  <c r="I18" i="16"/>
  <c r="X7" i="17"/>
  <c r="A89" i="19"/>
  <c r="A85" i="16"/>
  <c r="A85" i="17"/>
  <c r="AK66" i="17"/>
  <c r="T57" i="16"/>
  <c r="I66" i="16"/>
  <c r="AQ54" i="16"/>
  <c r="AL64" i="17"/>
  <c r="W98" i="17"/>
  <c r="R87" i="17"/>
  <c r="AT75" i="17"/>
  <c r="AR64" i="17"/>
  <c r="AI19" i="16"/>
  <c r="AB32" i="16"/>
  <c r="AC93" i="16"/>
  <c r="Y52" i="17"/>
  <c r="AR5" i="17"/>
  <c r="AT19" i="17"/>
  <c r="AS82" i="17"/>
  <c r="H86" i="17"/>
  <c r="N87" i="17"/>
  <c r="AO49" i="16"/>
  <c r="AH31" i="17"/>
  <c r="V91" i="16"/>
  <c r="M81" i="17"/>
  <c r="Q34" i="17"/>
  <c r="R44" i="16"/>
  <c r="J37" i="13"/>
  <c r="J39" i="13"/>
  <c r="J36" i="13"/>
  <c r="J38" i="13"/>
  <c r="J35" i="13"/>
  <c r="W10" i="16"/>
  <c r="AR86" i="16"/>
  <c r="M67" i="16"/>
  <c r="S52" i="17"/>
  <c r="AG10" i="16"/>
  <c r="AI58" i="17"/>
  <c r="L12" i="16"/>
  <c r="AA43" i="16"/>
  <c r="AD64" i="17"/>
  <c r="Q73" i="17"/>
  <c r="AJ21" i="17"/>
  <c r="AB49" i="16"/>
  <c r="G6" i="17"/>
  <c r="AM85" i="17"/>
  <c r="AB16" i="17"/>
  <c r="W89" i="17"/>
  <c r="AJ85" i="16"/>
  <c r="Z33" i="16"/>
  <c r="AG16" i="17"/>
  <c r="AA96" i="16"/>
  <c r="G15" i="16"/>
  <c r="R74" i="16"/>
  <c r="AP32" i="17"/>
  <c r="AH42" i="16"/>
  <c r="AK85" i="16"/>
  <c r="Y5" i="16"/>
  <c r="P18" i="17"/>
  <c r="AS11" i="16"/>
  <c r="X35" i="16"/>
  <c r="AK56" i="17"/>
  <c r="F18" i="17"/>
  <c r="AK30" i="16"/>
  <c r="X19" i="16"/>
  <c r="AD60" i="16"/>
  <c r="AJ7" i="17"/>
  <c r="AD101" i="16"/>
  <c r="B68" i="19"/>
  <c r="B64" i="16"/>
  <c r="B64" i="17"/>
  <c r="W94" i="16"/>
  <c r="AJ5" i="17"/>
  <c r="AD99" i="17"/>
  <c r="AI73" i="16"/>
  <c r="AI26" i="16"/>
  <c r="F65" i="16"/>
  <c r="S53" i="17"/>
  <c r="I97" i="16"/>
  <c r="AQ92" i="17"/>
  <c r="X4" i="16"/>
  <c r="M44" i="16"/>
  <c r="P80" i="16"/>
  <c r="AF94" i="17"/>
  <c r="M29" i="16"/>
  <c r="F100" i="17"/>
  <c r="L37" i="17"/>
  <c r="X93" i="17"/>
  <c r="Y84" i="16"/>
  <c r="A45" i="17"/>
  <c r="A45" i="16"/>
  <c r="A49" i="19"/>
  <c r="Y88" i="16"/>
  <c r="AI100" i="16"/>
  <c r="AK31" i="16"/>
  <c r="AS89" i="16"/>
  <c r="Q6" i="17"/>
  <c r="J52" i="17"/>
  <c r="N22" i="17"/>
  <c r="AK67" i="16"/>
  <c r="AD77" i="16"/>
  <c r="AL86" i="17"/>
  <c r="Q40" i="16"/>
  <c r="S76" i="17"/>
  <c r="X15" i="17"/>
  <c r="AQ57" i="17"/>
  <c r="R14" i="16"/>
  <c r="Q31" i="17"/>
  <c r="H51" i="17"/>
  <c r="E29" i="17"/>
  <c r="W25" i="16"/>
  <c r="AF35" i="17"/>
  <c r="X65" i="17"/>
  <c r="AA73" i="17"/>
  <c r="T7" i="17"/>
  <c r="AP87" i="17"/>
  <c r="AE43" i="17"/>
  <c r="K25" i="17"/>
  <c r="AO24" i="16"/>
  <c r="P43" i="17"/>
  <c r="M31" i="17"/>
  <c r="S32" i="16"/>
  <c r="AR58" i="16"/>
  <c r="AP48" i="17"/>
  <c r="AN82" i="17"/>
  <c r="X39" i="17"/>
  <c r="AT31" i="16"/>
  <c r="D38" i="17"/>
  <c r="D38" i="16"/>
  <c r="D42" i="19"/>
  <c r="AO19" i="16"/>
  <c r="AC4" i="17"/>
  <c r="O90" i="17"/>
  <c r="U64" i="17"/>
  <c r="AA66" i="16"/>
  <c r="J17" i="16"/>
  <c r="AG59" i="17"/>
  <c r="V73" i="17"/>
  <c r="I15" i="17"/>
  <c r="AM55" i="17"/>
  <c r="AH16" i="17"/>
  <c r="T101" i="17"/>
  <c r="AS47" i="17"/>
  <c r="E46" i="17"/>
  <c r="F23" i="17"/>
  <c r="AS4" i="16"/>
  <c r="Z75" i="16"/>
  <c r="AK18" i="16"/>
  <c r="B84" i="17"/>
  <c r="B88" i="19"/>
  <c r="B84" i="16"/>
  <c r="Q87" i="16"/>
  <c r="V13" i="16"/>
  <c r="AL39" i="17"/>
  <c r="AH63" i="17"/>
  <c r="Y43" i="16"/>
  <c r="M66" i="17"/>
  <c r="P27" i="16"/>
  <c r="N54" i="17"/>
  <c r="AI78" i="16"/>
  <c r="AP24" i="16"/>
  <c r="AT87" i="16"/>
  <c r="AL19" i="17"/>
  <c r="Y102" i="16"/>
  <c r="AN32" i="16"/>
  <c r="AP99" i="17"/>
  <c r="Q13" i="17"/>
  <c r="Y23" i="17"/>
  <c r="K73" i="17"/>
  <c r="AD90" i="17"/>
  <c r="K6" i="16"/>
  <c r="AQ81" i="17"/>
  <c r="AB70" i="16"/>
  <c r="G20" i="16"/>
  <c r="AG26" i="17"/>
  <c r="AG41" i="16"/>
  <c r="F75" i="17"/>
  <c r="X87" i="17"/>
  <c r="AC43" i="16"/>
  <c r="AT44" i="17"/>
  <c r="AS90" i="16"/>
  <c r="C30" i="17"/>
  <c r="C30" i="16"/>
  <c r="C34" i="19"/>
  <c r="J67" i="17"/>
  <c r="AH65" i="16"/>
  <c r="Q27" i="17"/>
  <c r="S27" i="16"/>
  <c r="AP15" i="16"/>
  <c r="X11" i="16"/>
  <c r="T5" i="16"/>
  <c r="AD46" i="17"/>
  <c r="AH90" i="16"/>
  <c r="P49" i="16"/>
  <c r="N33" i="17"/>
  <c r="AB44" i="16"/>
  <c r="AF27" i="17"/>
  <c r="S67" i="17"/>
  <c r="AL84" i="16"/>
  <c r="V46" i="17"/>
  <c r="AO70" i="16"/>
  <c r="Y30" i="17"/>
  <c r="AA14" i="17"/>
  <c r="AQ61" i="17"/>
  <c r="V93" i="16"/>
  <c r="AD63" i="16"/>
  <c r="AA6" i="17"/>
  <c r="AN11" i="16"/>
  <c r="K26" i="16"/>
  <c r="W44" i="17"/>
  <c r="M35" i="12"/>
  <c r="M39" i="12"/>
  <c r="M37" i="12"/>
  <c r="M38" i="12"/>
  <c r="M36" i="12"/>
  <c r="AH65" i="17"/>
  <c r="X79" i="17"/>
  <c r="X65" i="16"/>
  <c r="AH92" i="17"/>
  <c r="V9" i="16"/>
  <c r="AF54" i="16"/>
  <c r="H100" i="17"/>
  <c r="AR94" i="16"/>
  <c r="L80" i="17"/>
  <c r="Y26" i="16"/>
  <c r="AR102" i="17"/>
  <c r="AG83" i="17"/>
  <c r="S80" i="17"/>
  <c r="AL45" i="16"/>
  <c r="C59" i="19"/>
  <c r="C55" i="17"/>
  <c r="C55" i="16"/>
  <c r="AE22" i="16"/>
  <c r="AF16" i="17"/>
  <c r="T56" i="17"/>
  <c r="F61" i="17"/>
  <c r="AN50" i="16"/>
  <c r="X47" i="16"/>
  <c r="B55" i="19"/>
  <c r="B51" i="17"/>
  <c r="B51" i="16"/>
  <c r="C76" i="16"/>
  <c r="C76" i="17"/>
  <c r="C80" i="19"/>
  <c r="M87" i="17"/>
  <c r="AI8" i="17"/>
  <c r="AF50" i="16"/>
  <c r="AB39" i="17"/>
  <c r="L16" i="17"/>
  <c r="AA13" i="16"/>
  <c r="AI75" i="16"/>
  <c r="AR46" i="17"/>
  <c r="H53" i="16"/>
  <c r="AO38" i="16"/>
  <c r="AE66" i="17"/>
  <c r="S27" i="17"/>
  <c r="AQ59" i="17"/>
  <c r="AF77" i="16"/>
  <c r="AB58" i="16"/>
  <c r="T29" i="17"/>
  <c r="E41" i="16"/>
  <c r="G5" i="16"/>
  <c r="S100" i="16"/>
  <c r="E101" i="17"/>
  <c r="K44" i="10"/>
  <c r="K48" i="10" s="1"/>
  <c r="I3" i="17"/>
  <c r="V8" i="16"/>
  <c r="D68" i="19"/>
  <c r="D64" i="16"/>
  <c r="D64" i="17"/>
  <c r="O50" i="16"/>
  <c r="AP66" i="17"/>
  <c r="H41" i="17"/>
  <c r="E69" i="16"/>
  <c r="AN19" i="16"/>
  <c r="AF18" i="17"/>
  <c r="AJ100" i="16"/>
  <c r="O64" i="17"/>
  <c r="AN95" i="16"/>
  <c r="T87" i="17"/>
  <c r="G27" i="16"/>
  <c r="AJ56" i="16"/>
  <c r="V24" i="16"/>
  <c r="AB86" i="17"/>
  <c r="K93" i="17"/>
  <c r="AI20" i="16"/>
  <c r="H76" i="17"/>
  <c r="N76" i="17"/>
  <c r="AE88" i="16"/>
  <c r="AB45" i="17"/>
  <c r="G57" i="17"/>
  <c r="AG85" i="16"/>
  <c r="AR102" i="16"/>
  <c r="AP13" i="16"/>
  <c r="AK41" i="17"/>
  <c r="AI67" i="17"/>
  <c r="AC39" i="17"/>
  <c r="AC7" i="17"/>
  <c r="J59" i="16"/>
  <c r="G53" i="16"/>
  <c r="F53" i="17"/>
  <c r="AH77" i="17"/>
  <c r="AP97" i="17"/>
  <c r="S39" i="17"/>
  <c r="AH60" i="17"/>
  <c r="R18" i="17"/>
  <c r="K45" i="17"/>
  <c r="AB9" i="17"/>
  <c r="AP49" i="17"/>
  <c r="AS50" i="16"/>
  <c r="A16" i="19"/>
  <c r="A12" i="16"/>
  <c r="A12" i="17"/>
  <c r="H76" i="16"/>
  <c r="S10" i="16"/>
  <c r="N39" i="16"/>
  <c r="X13" i="17"/>
  <c r="S30" i="17"/>
  <c r="I75" i="16"/>
  <c r="AD8" i="17"/>
  <c r="AR5" i="16"/>
  <c r="AO12" i="16"/>
  <c r="AM83" i="16"/>
  <c r="H10" i="17"/>
  <c r="E87" i="16"/>
  <c r="AO43" i="16"/>
  <c r="L23" i="17"/>
  <c r="AL101" i="17"/>
  <c r="M51" i="16"/>
  <c r="AH36" i="17"/>
  <c r="G97" i="16"/>
  <c r="AN33" i="16"/>
  <c r="T44" i="17"/>
  <c r="P32" i="17"/>
  <c r="AO46" i="16"/>
  <c r="AK51" i="17"/>
  <c r="V36" i="17"/>
  <c r="H37" i="17"/>
  <c r="D39" i="17"/>
  <c r="D39" i="16"/>
  <c r="D43" i="19"/>
  <c r="AQ89" i="16"/>
  <c r="AL69" i="17"/>
  <c r="N86" i="17"/>
  <c r="G42" i="17"/>
  <c r="R47" i="17"/>
  <c r="AS35" i="16"/>
  <c r="AQ62" i="17"/>
  <c r="L49" i="16"/>
  <c r="G96" i="16"/>
  <c r="AE37" i="17"/>
  <c r="H5" i="17"/>
  <c r="AG38" i="17"/>
  <c r="E37" i="17"/>
  <c r="V67" i="17"/>
  <c r="AL92" i="17"/>
  <c r="I84" i="17"/>
  <c r="C51" i="19"/>
  <c r="C47" i="17"/>
  <c r="C47" i="16"/>
  <c r="W46" i="16"/>
  <c r="X56" i="17"/>
  <c r="M98" i="16"/>
  <c r="AE32" i="17"/>
  <c r="AP31" i="16"/>
  <c r="W78" i="17"/>
  <c r="Y63" i="17"/>
  <c r="AP10" i="16"/>
  <c r="AO12" i="17"/>
  <c r="AT42" i="16"/>
  <c r="L36" i="16"/>
  <c r="D89" i="16"/>
  <c r="D93" i="19"/>
  <c r="D89" i="17"/>
  <c r="AP39" i="17"/>
  <c r="Z54" i="17"/>
  <c r="AB10" i="16"/>
  <c r="AA41" i="16"/>
  <c r="AD57" i="16"/>
  <c r="K69" i="17"/>
  <c r="AK14" i="17"/>
  <c r="Q98" i="16"/>
  <c r="AG9" i="16"/>
  <c r="AO16" i="16"/>
  <c r="AD75" i="16"/>
  <c r="AO51" i="16"/>
  <c r="T6" i="17"/>
  <c r="Y43" i="17"/>
  <c r="AM39" i="17"/>
  <c r="AB96" i="17"/>
  <c r="AC89" i="16"/>
  <c r="AC20" i="17"/>
  <c r="AF70" i="17"/>
  <c r="V15" i="16"/>
  <c r="U94" i="16"/>
  <c r="R16" i="17"/>
  <c r="U86" i="16"/>
  <c r="I40" i="16"/>
  <c r="Z11" i="17"/>
  <c r="AC65" i="17"/>
  <c r="AR90" i="17"/>
  <c r="R53" i="16"/>
  <c r="K90" i="16"/>
  <c r="AE73" i="17"/>
  <c r="W3" i="16"/>
  <c r="K43" i="12"/>
  <c r="F89" i="17"/>
  <c r="AH60" i="16"/>
  <c r="L12" i="17"/>
  <c r="R55" i="17"/>
  <c r="P69" i="17"/>
  <c r="N50" i="16"/>
  <c r="AL46" i="17"/>
  <c r="K58" i="16"/>
  <c r="AO51" i="17"/>
  <c r="Z78" i="16"/>
  <c r="V10" i="16"/>
  <c r="N8" i="16"/>
  <c r="AK73" i="16"/>
  <c r="AF89" i="16"/>
  <c r="Q62" i="17"/>
  <c r="AQ35" i="16"/>
  <c r="AC23" i="16"/>
  <c r="AL44" i="17"/>
  <c r="P72" i="17"/>
  <c r="M85" i="17"/>
  <c r="AF60" i="16"/>
  <c r="AI75" i="17"/>
  <c r="H83" i="17"/>
  <c r="B18" i="16"/>
  <c r="B22" i="19"/>
  <c r="B18" i="17"/>
  <c r="R59" i="16"/>
  <c r="H22" i="16"/>
  <c r="W101" i="17"/>
  <c r="AS62" i="16"/>
  <c r="E95" i="17"/>
  <c r="V8" i="17"/>
  <c r="P54" i="17"/>
  <c r="F40" i="16"/>
  <c r="X43" i="16"/>
  <c r="O26" i="17"/>
  <c r="M34" i="16"/>
  <c r="Y79" i="17"/>
  <c r="S90" i="17"/>
  <c r="K78" i="17"/>
  <c r="G26" i="16"/>
  <c r="Q102" i="17"/>
  <c r="Z6" i="16"/>
  <c r="N78" i="17"/>
  <c r="AR84" i="17"/>
  <c r="AS40" i="17"/>
  <c r="O13" i="17"/>
  <c r="AC7" i="16"/>
  <c r="AT41" i="17"/>
  <c r="S44" i="17"/>
  <c r="AI47" i="16"/>
  <c r="AL19" i="16"/>
  <c r="K20" i="17"/>
  <c r="K68" i="16"/>
  <c r="AB101" i="16"/>
  <c r="C10" i="17"/>
  <c r="C14" i="19"/>
  <c r="C10" i="16"/>
  <c r="AO13" i="16"/>
  <c r="X18" i="16"/>
  <c r="L10" i="17"/>
  <c r="E55" i="16"/>
  <c r="R68" i="17"/>
  <c r="E64" i="17"/>
  <c r="S65" i="17"/>
  <c r="W89" i="16"/>
  <c r="AQ21" i="17"/>
  <c r="AF23" i="17"/>
  <c r="R43" i="17"/>
  <c r="AL86" i="16"/>
  <c r="AJ62" i="16"/>
  <c r="N24" i="16"/>
  <c r="AG91" i="17"/>
  <c r="M102" i="16"/>
  <c r="O84" i="17"/>
  <c r="R25" i="17"/>
  <c r="AQ18" i="16"/>
  <c r="S44" i="16"/>
  <c r="U44" i="17"/>
  <c r="O25" i="17"/>
  <c r="L21" i="16"/>
  <c r="N9" i="17"/>
  <c r="AJ17" i="17"/>
  <c r="AT18" i="17"/>
  <c r="AF62" i="17"/>
  <c r="AT23" i="16"/>
  <c r="AE60" i="16"/>
  <c r="AL87" i="16"/>
  <c r="Y33" i="16"/>
  <c r="I8" i="17"/>
  <c r="K91" i="17"/>
  <c r="H62" i="16"/>
  <c r="Y31" i="16"/>
  <c r="AB18" i="17"/>
  <c r="AS9" i="17"/>
  <c r="L37" i="16"/>
  <c r="AH85" i="16"/>
  <c r="Q30" i="16"/>
  <c r="M77" i="17"/>
  <c r="I11" i="16"/>
  <c r="AI81" i="17"/>
  <c r="T54" i="17"/>
  <c r="W73" i="17"/>
  <c r="T11" i="16"/>
  <c r="AT55" i="17"/>
  <c r="AS79" i="16"/>
  <c r="I46" i="17"/>
  <c r="X57" i="16"/>
  <c r="AS100" i="17"/>
  <c r="U57" i="16"/>
  <c r="I79" i="17"/>
  <c r="G11" i="17"/>
  <c r="B33" i="16"/>
  <c r="B33" i="17"/>
  <c r="B37" i="19"/>
  <c r="AG80" i="16"/>
  <c r="AC84" i="16"/>
  <c r="Q93" i="17"/>
  <c r="C65" i="19"/>
  <c r="C61" i="17"/>
  <c r="C61" i="16"/>
  <c r="W79" i="16"/>
  <c r="AQ85" i="16"/>
  <c r="H35" i="5"/>
  <c r="H36" i="5"/>
  <c r="H39" i="5"/>
  <c r="H37" i="5"/>
  <c r="H38" i="5"/>
  <c r="P31" i="17"/>
  <c r="AO5" i="17"/>
  <c r="AO14" i="16"/>
  <c r="AR82" i="17"/>
  <c r="D28" i="17"/>
  <c r="D28" i="16"/>
  <c r="D32" i="19"/>
  <c r="AP11" i="16"/>
  <c r="I12" i="17"/>
  <c r="S84" i="17"/>
  <c r="G61" i="16"/>
  <c r="M94" i="16"/>
  <c r="AE90" i="16"/>
  <c r="V10" i="17"/>
  <c r="H38" i="17"/>
  <c r="M45" i="16"/>
  <c r="O42" i="16"/>
  <c r="V29" i="17"/>
  <c r="C83" i="16"/>
  <c r="C83" i="17"/>
  <c r="C87" i="19"/>
  <c r="AI18" i="17"/>
  <c r="AB39" i="16"/>
  <c r="V79" i="16"/>
  <c r="AI27" i="17"/>
  <c r="V63" i="17"/>
  <c r="AN98" i="17"/>
  <c r="W75" i="16"/>
  <c r="AS59" i="17"/>
  <c r="H48" i="17"/>
  <c r="D94" i="16"/>
  <c r="D98" i="19"/>
  <c r="D94" i="17"/>
  <c r="D99" i="19"/>
  <c r="D95" i="17"/>
  <c r="D95" i="16"/>
  <c r="N47" i="17"/>
  <c r="AI13" i="16"/>
  <c r="G90" i="17"/>
  <c r="AS25" i="17"/>
  <c r="O88" i="17"/>
  <c r="X75" i="17"/>
  <c r="AO86" i="16"/>
  <c r="E79" i="17"/>
  <c r="AF65" i="17"/>
  <c r="U91" i="17"/>
  <c r="I23" i="17"/>
  <c r="AO91" i="17"/>
  <c r="AN9" i="17"/>
  <c r="V24" i="17"/>
  <c r="R94" i="17"/>
  <c r="AG49" i="16"/>
  <c r="AM15" i="17"/>
  <c r="V89" i="16"/>
  <c r="AO9" i="16"/>
  <c r="Q90" i="16"/>
  <c r="AI69" i="16"/>
  <c r="AC92" i="17"/>
  <c r="AA17" i="17"/>
  <c r="AJ45" i="17"/>
  <c r="T80" i="17"/>
  <c r="AO35" i="16"/>
  <c r="F101" i="17"/>
  <c r="AH75" i="16"/>
  <c r="L78" i="16"/>
  <c r="AC86" i="17"/>
  <c r="W48" i="16"/>
  <c r="AR15" i="17"/>
  <c r="AL6" i="17"/>
  <c r="R32" i="17"/>
  <c r="A40" i="16"/>
  <c r="A40" i="17"/>
  <c r="A44" i="19"/>
  <c r="AF38" i="17"/>
  <c r="AH42" i="17"/>
  <c r="C36" i="19"/>
  <c r="C32" i="16"/>
  <c r="C32" i="17"/>
  <c r="S60" i="17"/>
  <c r="V50" i="16"/>
  <c r="AJ33" i="17"/>
  <c r="AS64" i="17"/>
  <c r="AP41" i="17"/>
  <c r="A3" i="17"/>
  <c r="A7" i="19"/>
  <c r="A3" i="16"/>
  <c r="M92" i="17"/>
  <c r="D34" i="19"/>
  <c r="D30" i="17"/>
  <c r="D30" i="16"/>
  <c r="AF12" i="16"/>
  <c r="S24" i="17"/>
  <c r="AS30" i="16"/>
  <c r="P45" i="16"/>
  <c r="AH7" i="17"/>
  <c r="S56" i="17"/>
  <c r="G25" i="17"/>
  <c r="E57" i="16"/>
  <c r="G3" i="17"/>
  <c r="I44" i="10"/>
  <c r="I48" i="10" s="1"/>
  <c r="M15" i="17"/>
  <c r="F31" i="17"/>
  <c r="AM44" i="16"/>
  <c r="K44" i="15"/>
  <c r="K48" i="15" s="1"/>
  <c r="AR3" i="17"/>
  <c r="AI12" i="17"/>
  <c r="AJ34" i="17"/>
  <c r="AE5" i="16"/>
  <c r="R18" i="16"/>
  <c r="AC62" i="17"/>
  <c r="C8" i="19"/>
  <c r="C4" i="17"/>
  <c r="C4" i="16"/>
  <c r="M39" i="10"/>
  <c r="M38" i="10"/>
  <c r="M36" i="10"/>
  <c r="M35" i="10"/>
  <c r="M37" i="10"/>
  <c r="D93" i="17"/>
  <c r="D93" i="16"/>
  <c r="D97" i="19"/>
  <c r="K80" i="16"/>
  <c r="AO63" i="16"/>
  <c r="L7" i="17"/>
  <c r="V11" i="16"/>
  <c r="AO82" i="16"/>
  <c r="AH99" i="17"/>
  <c r="K95" i="16"/>
  <c r="M94" i="17"/>
  <c r="AD92" i="17"/>
  <c r="L68" i="16"/>
  <c r="T64" i="16"/>
  <c r="AA5" i="17"/>
  <c r="Y32" i="17"/>
  <c r="AP80" i="16"/>
  <c r="L84" i="16"/>
  <c r="AL73" i="16"/>
  <c r="AC77" i="17"/>
  <c r="K3" i="17"/>
  <c r="M44" i="10"/>
  <c r="M48" i="10" s="1"/>
  <c r="T18" i="16"/>
  <c r="D29" i="17"/>
  <c r="D29" i="16"/>
  <c r="D33" i="19"/>
  <c r="AL7" i="16"/>
  <c r="H62" i="17"/>
  <c r="R5" i="16"/>
  <c r="AJ71" i="16"/>
  <c r="T89" i="17"/>
  <c r="L86" i="17"/>
  <c r="U22" i="17"/>
  <c r="AT68" i="16"/>
  <c r="J46" i="17"/>
  <c r="AQ80" i="17"/>
  <c r="J10" i="16"/>
  <c r="AI63" i="17"/>
  <c r="J101" i="16"/>
  <c r="AT76" i="17"/>
  <c r="AT82" i="16"/>
  <c r="I5" i="17"/>
  <c r="Z67" i="16"/>
  <c r="AF10" i="17"/>
  <c r="AL83" i="16"/>
  <c r="D23" i="16"/>
  <c r="D23" i="17"/>
  <c r="D27" i="19"/>
  <c r="AT95" i="17"/>
  <c r="C95" i="19"/>
  <c r="C91" i="16"/>
  <c r="C91" i="17"/>
  <c r="AA95" i="16"/>
  <c r="AR93" i="16"/>
  <c r="J43" i="5"/>
  <c r="O3" i="16"/>
  <c r="AQ21" i="16"/>
  <c r="AA7" i="16"/>
  <c r="AA28" i="16"/>
  <c r="AK17" i="16"/>
  <c r="AT50" i="16"/>
  <c r="AG83" i="16"/>
  <c r="AD70" i="16"/>
  <c r="E42" i="17"/>
  <c r="X84" i="17"/>
  <c r="AO83" i="16"/>
  <c r="AK58" i="16"/>
  <c r="AF85" i="17"/>
  <c r="AK63" i="16"/>
  <c r="O8" i="16"/>
  <c r="J69" i="16"/>
  <c r="D88" i="16"/>
  <c r="D88" i="17"/>
  <c r="D92" i="19"/>
  <c r="AF3" i="16"/>
  <c r="M43" i="13"/>
  <c r="H16" i="16"/>
  <c r="AA76" i="16"/>
  <c r="AO6" i="17"/>
  <c r="Q57" i="17"/>
  <c r="T82" i="16"/>
  <c r="AC82" i="17"/>
  <c r="Z19" i="17"/>
  <c r="H95" i="17"/>
  <c r="E17" i="17"/>
  <c r="L70" i="16"/>
  <c r="AT9" i="17"/>
  <c r="AE50" i="17"/>
  <c r="AK59" i="17"/>
  <c r="U81" i="16"/>
  <c r="AT47" i="17"/>
  <c r="AB30" i="16"/>
  <c r="AQ20" i="17"/>
  <c r="AR98" i="17"/>
  <c r="AI32" i="17"/>
  <c r="AS45" i="17"/>
  <c r="M102" i="17"/>
  <c r="AN37" i="17"/>
  <c r="AD58" i="17"/>
  <c r="P92" i="17"/>
  <c r="Z26" i="17"/>
  <c r="AO15" i="16"/>
  <c r="O85" i="16"/>
  <c r="Y69" i="17"/>
  <c r="AP97" i="16"/>
  <c r="AN21" i="17"/>
  <c r="AB59" i="17"/>
  <c r="AF78" i="16"/>
  <c r="S85" i="17"/>
  <c r="O61" i="16"/>
  <c r="H52" i="17"/>
  <c r="AB102" i="16"/>
  <c r="P30" i="16"/>
  <c r="AR73" i="17"/>
  <c r="N35" i="16"/>
  <c r="G43" i="12"/>
  <c r="S3" i="16"/>
  <c r="AH89" i="17"/>
  <c r="T57" i="17"/>
  <c r="L88" i="16"/>
  <c r="AH67" i="16"/>
  <c r="M26" i="17"/>
  <c r="F30" i="17"/>
  <c r="X54" i="16"/>
  <c r="O21" i="16"/>
  <c r="O17" i="17"/>
  <c r="L58" i="16"/>
  <c r="R85" i="17"/>
  <c r="O93" i="16"/>
  <c r="M24" i="16"/>
  <c r="V76" i="17"/>
  <c r="P22" i="16"/>
  <c r="Y47" i="16"/>
  <c r="AN55" i="17"/>
  <c r="L16" i="16"/>
  <c r="AF45" i="16"/>
  <c r="Y75" i="17"/>
  <c r="Z47" i="17"/>
  <c r="I15" i="16"/>
  <c r="AJ61" i="16"/>
  <c r="AK72" i="17"/>
  <c r="AE30" i="17"/>
  <c r="S90" i="16"/>
  <c r="G13" i="16"/>
  <c r="AT65" i="17"/>
  <c r="K82" i="16"/>
  <c r="AH89" i="16"/>
  <c r="Q54" i="16"/>
  <c r="G16" i="16"/>
  <c r="G94" i="16"/>
  <c r="AP4" i="16"/>
  <c r="A8" i="16"/>
  <c r="A12" i="19"/>
  <c r="A8" i="17"/>
  <c r="AK101" i="16"/>
  <c r="AL44" i="16"/>
  <c r="AM11" i="17"/>
  <c r="F9" i="17"/>
  <c r="AP69" i="17"/>
  <c r="N18" i="16"/>
  <c r="M72" i="16"/>
  <c r="O92" i="17"/>
  <c r="AC89" i="17"/>
  <c r="Z57" i="17"/>
  <c r="AP98" i="16"/>
  <c r="AC60" i="16"/>
  <c r="AF17" i="16"/>
  <c r="O58" i="17"/>
  <c r="A99" i="16"/>
  <c r="A99" i="17"/>
  <c r="A103" i="19"/>
  <c r="R48" i="17"/>
  <c r="U90" i="17"/>
  <c r="S93" i="16"/>
  <c r="AJ89" i="16"/>
  <c r="Z23" i="17"/>
  <c r="W95" i="17"/>
  <c r="Q53" i="16"/>
  <c r="AE30" i="16"/>
  <c r="R81" i="16"/>
  <c r="P60" i="17"/>
  <c r="T50" i="17"/>
  <c r="AN13" i="16"/>
  <c r="J20" i="17"/>
  <c r="X86" i="17"/>
  <c r="C74" i="16"/>
  <c r="C78" i="19"/>
  <c r="C74" i="17"/>
  <c r="G66" i="16"/>
  <c r="J96" i="16"/>
  <c r="I7" i="17"/>
  <c r="AP86" i="17"/>
  <c r="E25" i="16"/>
  <c r="AA99" i="16"/>
  <c r="K64" i="17"/>
  <c r="E12" i="17"/>
  <c r="AM98" i="17"/>
  <c r="Y92" i="17"/>
  <c r="AF63" i="16"/>
  <c r="W63" i="17"/>
  <c r="AS61" i="17"/>
  <c r="W99" i="16"/>
  <c r="AJ85" i="17"/>
  <c r="Z17" i="17"/>
  <c r="AD91" i="17"/>
  <c r="I35" i="17"/>
  <c r="A84" i="17"/>
  <c r="A84" i="16"/>
  <c r="A88" i="19"/>
  <c r="AD34" i="17"/>
  <c r="AT40" i="16"/>
  <c r="AI59" i="16"/>
  <c r="AB63" i="17"/>
  <c r="AK33" i="17"/>
  <c r="AS37" i="17"/>
  <c r="AH84" i="17"/>
  <c r="V99" i="17"/>
  <c r="F67" i="16"/>
  <c r="AG20" i="17"/>
  <c r="Z66" i="17"/>
  <c r="AT30" i="16"/>
  <c r="T30" i="17"/>
  <c r="X40" i="16"/>
  <c r="S61" i="16"/>
  <c r="M90" i="16"/>
  <c r="AB19" i="16"/>
  <c r="O19" i="17"/>
  <c r="AA62" i="16"/>
  <c r="W51" i="17"/>
  <c r="H86" i="16"/>
  <c r="N100" i="16"/>
  <c r="I100" i="16"/>
  <c r="V38" i="17"/>
  <c r="E25" i="17"/>
  <c r="AC94" i="16"/>
  <c r="X45" i="16"/>
  <c r="G21" i="16"/>
  <c r="H98" i="16"/>
  <c r="R79" i="16"/>
  <c r="AL39" i="16"/>
  <c r="L76" i="16"/>
  <c r="P39" i="17"/>
  <c r="V67" i="16"/>
  <c r="AE19" i="17"/>
  <c r="E88" i="17"/>
  <c r="W42" i="16"/>
  <c r="Y101" i="16"/>
  <c r="A23" i="16"/>
  <c r="A27" i="19"/>
  <c r="A23" i="17"/>
  <c r="F73" i="16"/>
  <c r="AN22" i="17"/>
  <c r="AT76" i="16"/>
  <c r="AP56" i="16"/>
  <c r="AB40" i="16"/>
  <c r="B38" i="19"/>
  <c r="B34" i="16"/>
  <c r="B34" i="17"/>
  <c r="T60" i="16"/>
  <c r="G64" i="16"/>
  <c r="O99" i="16"/>
  <c r="A73" i="19"/>
  <c r="A69" i="16"/>
  <c r="A69" i="17"/>
  <c r="W91" i="17"/>
  <c r="S40" i="17"/>
  <c r="AF71" i="16"/>
  <c r="S54" i="16"/>
  <c r="J18" i="17"/>
  <c r="Z25" i="16"/>
  <c r="AA78" i="17"/>
  <c r="S19" i="16"/>
  <c r="AC91" i="16"/>
  <c r="AT88" i="16"/>
  <c r="Q72" i="16"/>
  <c r="AA65" i="16"/>
  <c r="L46" i="16"/>
  <c r="AN19" i="17"/>
  <c r="X84" i="16"/>
  <c r="H87" i="17"/>
  <c r="F13" i="16"/>
  <c r="AM7" i="16"/>
  <c r="M89" i="17"/>
  <c r="U42" i="16"/>
  <c r="G91" i="17"/>
  <c r="M49" i="17"/>
  <c r="AF21" i="16"/>
  <c r="AC73" i="17"/>
  <c r="R4" i="17"/>
  <c r="J35" i="17"/>
  <c r="AO85" i="16"/>
  <c r="G15" i="17"/>
  <c r="Q101" i="16"/>
  <c r="U15" i="17"/>
  <c r="I22" i="16"/>
  <c r="AR94" i="17"/>
  <c r="F54" i="17"/>
  <c r="T13" i="17"/>
  <c r="Q44" i="16"/>
  <c r="AG64" i="17"/>
  <c r="AI10" i="16"/>
  <c r="K39" i="17"/>
  <c r="Y70" i="17"/>
  <c r="B73" i="16"/>
  <c r="B73" i="17"/>
  <c r="B77" i="19"/>
  <c r="Q95" i="16"/>
  <c r="T66" i="16"/>
  <c r="V98" i="17"/>
  <c r="A67" i="16"/>
  <c r="A71" i="19"/>
  <c r="A67" i="17"/>
  <c r="AK98" i="17"/>
  <c r="AE69" i="16"/>
  <c r="T92" i="17"/>
  <c r="AL56" i="16"/>
  <c r="J60" i="16"/>
  <c r="K51" i="17"/>
  <c r="E52" i="17"/>
  <c r="AI31" i="17"/>
  <c r="I39" i="17"/>
  <c r="AC87" i="17"/>
  <c r="Z3" i="17"/>
  <c r="G44" i="13"/>
  <c r="W102" i="16"/>
  <c r="I94" i="16"/>
  <c r="J77" i="17"/>
  <c r="AB34" i="16"/>
  <c r="Z13" i="17"/>
  <c r="X58" i="16"/>
  <c r="C57" i="17"/>
  <c r="C57" i="16"/>
  <c r="C61" i="19"/>
  <c r="AJ21" i="16"/>
  <c r="M52" i="16"/>
  <c r="AI70" i="17"/>
  <c r="Y97" i="16"/>
  <c r="AC81" i="17"/>
  <c r="AN47" i="17"/>
  <c r="AP64" i="16"/>
  <c r="Q30" i="17"/>
  <c r="AR71" i="16"/>
  <c r="AD23" i="17"/>
  <c r="AA63" i="17"/>
  <c r="AP28" i="16"/>
  <c r="AI58" i="16"/>
  <c r="AR43" i="16"/>
  <c r="H57" i="17"/>
  <c r="AR59" i="17"/>
  <c r="D8" i="16"/>
  <c r="D12" i="19"/>
  <c r="D8" i="17"/>
  <c r="S41" i="17"/>
  <c r="AD100" i="16"/>
  <c r="I62" i="17"/>
  <c r="D3" i="17"/>
  <c r="D7" i="19"/>
  <c r="D3" i="16"/>
  <c r="F95" i="16"/>
  <c r="AC92" i="16"/>
  <c r="J33" i="17"/>
  <c r="K76" i="17"/>
  <c r="AR66" i="16"/>
  <c r="AN96" i="17"/>
  <c r="AO59" i="17"/>
  <c r="G33" i="17"/>
  <c r="R37" i="16"/>
  <c r="C11" i="16"/>
  <c r="C11" i="17"/>
  <c r="C15" i="19"/>
  <c r="S25" i="16"/>
  <c r="AK29" i="17"/>
  <c r="Z5" i="17"/>
  <c r="AF23" i="16"/>
  <c r="Y65" i="17"/>
  <c r="AR25" i="17"/>
  <c r="G22" i="16"/>
  <c r="S33" i="17"/>
  <c r="AE56" i="16"/>
  <c r="O45" i="16"/>
  <c r="W69" i="17"/>
  <c r="AH96" i="17"/>
  <c r="N55" i="17"/>
  <c r="AO81" i="17"/>
  <c r="AH57" i="17"/>
  <c r="AI4" i="16"/>
  <c r="J51" i="16"/>
  <c r="Z3" i="16"/>
  <c r="G43" i="13"/>
  <c r="AE62" i="17"/>
  <c r="Z95" i="17"/>
  <c r="O67" i="17"/>
  <c r="V35" i="17"/>
  <c r="H13" i="16"/>
  <c r="AR41" i="16"/>
  <c r="AG72" i="16"/>
  <c r="F52" i="16"/>
  <c r="AO33" i="16"/>
  <c r="M51" i="17"/>
  <c r="V102" i="16"/>
  <c r="AK86" i="16"/>
  <c r="AL15" i="16"/>
  <c r="AH14" i="16"/>
  <c r="AM15" i="16"/>
  <c r="AE85" i="16"/>
  <c r="AL55" i="17"/>
  <c r="Q7" i="17"/>
  <c r="T48" i="17"/>
  <c r="H91" i="16"/>
  <c r="AE23" i="16"/>
  <c r="AL27" i="16"/>
  <c r="AG29" i="16"/>
  <c r="Q71" i="16"/>
  <c r="M33" i="16"/>
  <c r="AF39" i="17"/>
  <c r="AP34" i="16"/>
  <c r="AA85" i="17"/>
  <c r="AN45" i="16"/>
  <c r="U92" i="17"/>
  <c r="Q73" i="16"/>
  <c r="AD48" i="17"/>
  <c r="H12" i="16"/>
  <c r="AT67" i="17"/>
  <c r="R15" i="17"/>
  <c r="AE12" i="17"/>
  <c r="L29" i="16"/>
  <c r="AA8" i="16"/>
  <c r="AS42" i="16"/>
  <c r="AC6" i="17"/>
  <c r="AK91" i="16"/>
  <c r="AA59" i="17"/>
  <c r="K38" i="13"/>
  <c r="K36" i="13"/>
  <c r="K37" i="13"/>
  <c r="K35" i="13"/>
  <c r="K39" i="13"/>
  <c r="A53" i="16"/>
  <c r="A53" i="17"/>
  <c r="A57" i="19"/>
  <c r="Q45" i="16"/>
  <c r="AH98" i="16"/>
  <c r="M86" i="17"/>
  <c r="V15" i="17"/>
  <c r="H43" i="10"/>
  <c r="F3" i="16"/>
  <c r="G28" i="17"/>
  <c r="G44" i="16"/>
  <c r="AH9" i="16"/>
  <c r="J44" i="17"/>
  <c r="E62" i="16"/>
  <c r="E66" i="16"/>
  <c r="AR61" i="17"/>
  <c r="P74" i="17"/>
  <c r="C36" i="17"/>
  <c r="C40" i="19"/>
  <c r="C36" i="16"/>
  <c r="I16" i="16"/>
  <c r="Z80" i="16"/>
  <c r="R34" i="16"/>
  <c r="H29" i="16"/>
  <c r="AJ94" i="17"/>
  <c r="T82" i="17"/>
  <c r="AE88" i="17"/>
  <c r="L71" i="16"/>
  <c r="AG79" i="16"/>
  <c r="X67" i="17"/>
  <c r="AF73" i="17"/>
  <c r="W12" i="17"/>
  <c r="E84" i="17"/>
  <c r="AS25" i="16"/>
  <c r="G71" i="17"/>
  <c r="AB24" i="17"/>
  <c r="H66" i="16"/>
  <c r="X44" i="17"/>
  <c r="AE45" i="17"/>
  <c r="AO3" i="17"/>
  <c r="H44" i="15"/>
  <c r="H48" i="15" s="1"/>
  <c r="E13" i="16"/>
  <c r="AP92" i="17"/>
  <c r="AN55" i="16"/>
  <c r="AK59" i="16"/>
  <c r="T74" i="16"/>
  <c r="E9" i="16"/>
  <c r="O93" i="17"/>
  <c r="AH26" i="17"/>
  <c r="AB102" i="17"/>
  <c r="J39" i="17"/>
  <c r="M27" i="16"/>
  <c r="M38" i="17"/>
  <c r="AN69" i="17"/>
  <c r="R90" i="16"/>
  <c r="AS18" i="16"/>
  <c r="AQ75" i="17"/>
  <c r="N21" i="16"/>
  <c r="K34" i="17"/>
  <c r="AL83" i="17"/>
  <c r="Y21" i="17"/>
  <c r="J95" i="17"/>
  <c r="V58" i="16"/>
  <c r="O5" i="17"/>
  <c r="F15" i="17"/>
  <c r="H68" i="16"/>
  <c r="AI41" i="17"/>
  <c r="S3" i="17"/>
  <c r="G44" i="12"/>
  <c r="V72" i="17"/>
  <c r="F19" i="16"/>
  <c r="G88" i="16"/>
  <c r="R96" i="17"/>
  <c r="AQ64" i="16"/>
  <c r="AG46" i="16"/>
  <c r="E57" i="17"/>
  <c r="AM69" i="17"/>
  <c r="AQ8" i="17"/>
  <c r="M86" i="16"/>
  <c r="Q35" i="17"/>
  <c r="Y76" i="16"/>
  <c r="G37" i="14"/>
  <c r="G39" i="14"/>
  <c r="G35" i="14"/>
  <c r="G36" i="14"/>
  <c r="G38" i="14"/>
  <c r="AO31" i="16"/>
  <c r="P6" i="17"/>
  <c r="W90" i="16"/>
  <c r="AN10" i="16"/>
  <c r="AP76" i="16"/>
  <c r="N96" i="16"/>
  <c r="P31" i="16"/>
  <c r="J95" i="16"/>
  <c r="AC30" i="16"/>
  <c r="AQ68" i="17"/>
  <c r="AK67" i="17"/>
  <c r="AN34" i="17"/>
  <c r="P42" i="16"/>
  <c r="AH8" i="17"/>
  <c r="AC3" i="16"/>
  <c r="J43" i="13"/>
  <c r="V97" i="17"/>
  <c r="AE68" i="17"/>
  <c r="J63" i="16"/>
  <c r="AJ96" i="16"/>
  <c r="M100" i="16"/>
  <c r="W93" i="17"/>
  <c r="AT8" i="17"/>
  <c r="H88" i="16"/>
  <c r="O90" i="16"/>
  <c r="X100" i="17"/>
  <c r="Z90" i="16"/>
  <c r="AF22" i="16"/>
  <c r="AQ6" i="17"/>
  <c r="T45" i="17"/>
  <c r="AH52" i="17"/>
  <c r="AS44" i="17"/>
  <c r="F59" i="17"/>
  <c r="AM45" i="16"/>
  <c r="AM23" i="16"/>
  <c r="E67" i="17"/>
  <c r="AT10" i="16"/>
  <c r="AD3" i="17"/>
  <c r="K44" i="13"/>
  <c r="K48" i="13" s="1"/>
  <c r="G94" i="17"/>
  <c r="G52" i="17"/>
  <c r="AI14" i="17"/>
  <c r="N63" i="17"/>
  <c r="J58" i="17"/>
  <c r="AC34" i="16"/>
  <c r="AB69" i="17"/>
  <c r="AD94" i="16"/>
  <c r="N90" i="16"/>
  <c r="AK64" i="17"/>
  <c r="U99" i="16"/>
  <c r="N22" i="16"/>
  <c r="J25" i="17"/>
  <c r="AG58" i="16"/>
  <c r="AM29" i="17"/>
  <c r="AO61" i="17"/>
  <c r="AT74" i="16"/>
  <c r="O81" i="17"/>
  <c r="Y66" i="16"/>
  <c r="AM13" i="16"/>
  <c r="Z102" i="17"/>
  <c r="AL26" i="16"/>
  <c r="O81" i="16"/>
  <c r="K78" i="16"/>
  <c r="H96" i="16"/>
  <c r="I21" i="17"/>
  <c r="AC74" i="16"/>
  <c r="E53" i="17"/>
  <c r="AH82" i="17"/>
  <c r="E83" i="16"/>
  <c r="AJ81" i="16"/>
  <c r="AE35" i="16"/>
  <c r="F93" i="17"/>
  <c r="D40" i="19"/>
  <c r="D36" i="17"/>
  <c r="D36" i="16"/>
  <c r="AO70" i="17"/>
  <c r="T86" i="17"/>
  <c r="G55" i="17"/>
  <c r="AR41" i="17"/>
  <c r="N16" i="17"/>
  <c r="AM88" i="17"/>
  <c r="AQ101" i="16"/>
  <c r="AH20" i="16"/>
  <c r="X49" i="17"/>
  <c r="AI15" i="16"/>
  <c r="AA14" i="16"/>
  <c r="F58" i="16"/>
  <c r="AB89" i="17"/>
  <c r="AK10" i="17"/>
  <c r="AB72" i="16"/>
  <c r="AD21" i="16"/>
  <c r="R66" i="17"/>
  <c r="F102" i="17"/>
  <c r="O80" i="17"/>
  <c r="M54" i="17"/>
  <c r="AF81" i="16"/>
  <c r="AO45" i="17"/>
  <c r="X86" i="16"/>
  <c r="AS73" i="17"/>
  <c r="AN60" i="17"/>
  <c r="U69" i="17"/>
  <c r="J68" i="16"/>
  <c r="AP33" i="17"/>
  <c r="P89" i="16"/>
  <c r="AM14" i="17"/>
  <c r="T39" i="16"/>
  <c r="N12" i="16"/>
  <c r="J41" i="16"/>
  <c r="AR34" i="17"/>
  <c r="W29" i="16"/>
  <c r="Y6" i="17"/>
  <c r="AL67" i="16"/>
  <c r="O69" i="16"/>
  <c r="P53" i="16"/>
  <c r="I53" i="16"/>
  <c r="H44" i="10"/>
  <c r="H48" i="10" s="1"/>
  <c r="F3" i="17"/>
  <c r="F79" i="16"/>
  <c r="AO86" i="17"/>
  <c r="J71" i="17"/>
  <c r="AN26" i="17"/>
  <c r="C86" i="16"/>
  <c r="C90" i="19"/>
  <c r="C86" i="17"/>
  <c r="AO96" i="16"/>
  <c r="AH25" i="17"/>
  <c r="AT71" i="16"/>
  <c r="AO6" i="16"/>
  <c r="AL37" i="17"/>
  <c r="Y88" i="17"/>
  <c r="H71" i="16"/>
  <c r="I26" i="17"/>
  <c r="D7" i="17"/>
  <c r="D11" i="19"/>
  <c r="D7" i="16"/>
  <c r="S58" i="17"/>
  <c r="K37" i="16"/>
  <c r="H79" i="16"/>
  <c r="W98" i="16"/>
  <c r="AN41" i="16"/>
  <c r="AC87" i="16"/>
  <c r="W81" i="17"/>
  <c r="AJ49" i="17"/>
  <c r="AN78" i="16"/>
  <c r="AA71" i="16"/>
  <c r="AS36" i="16"/>
  <c r="AC68" i="16"/>
  <c r="AR7" i="16"/>
  <c r="U46" i="16"/>
  <c r="M69" i="16"/>
  <c r="O70" i="17"/>
  <c r="Q67" i="16"/>
  <c r="AC86" i="16"/>
  <c r="AN69" i="16"/>
  <c r="AK19" i="16"/>
  <c r="AO84" i="16"/>
  <c r="W58" i="16"/>
  <c r="K40" i="17"/>
  <c r="AH76" i="17"/>
  <c r="AE55" i="16"/>
  <c r="K92" i="17"/>
  <c r="K90" i="17"/>
  <c r="AP11" i="17"/>
  <c r="Q86" i="17"/>
  <c r="F64" i="17"/>
  <c r="R62" i="16"/>
  <c r="O29" i="17"/>
  <c r="U12" i="16"/>
  <c r="W40" i="17"/>
  <c r="T26" i="17"/>
  <c r="AN66" i="17"/>
  <c r="G65" i="16"/>
  <c r="AN24" i="16"/>
  <c r="AJ48" i="17"/>
  <c r="G12" i="16"/>
  <c r="AS16" i="16"/>
  <c r="AM38" i="17"/>
  <c r="O97" i="17"/>
  <c r="AE13" i="17"/>
  <c r="AB96" i="16"/>
  <c r="AJ83" i="16"/>
  <c r="AA38" i="16"/>
  <c r="AO17" i="17"/>
  <c r="N85" i="17"/>
  <c r="AK43" i="17"/>
  <c r="D100" i="17"/>
  <c r="D100" i="16"/>
  <c r="D104" i="19"/>
  <c r="AS18" i="17"/>
  <c r="P82" i="17"/>
  <c r="S35" i="16"/>
  <c r="AK84" i="17"/>
  <c r="AA6" i="16"/>
  <c r="O77" i="17"/>
  <c r="AQ37" i="16"/>
  <c r="Q32" i="17"/>
  <c r="AM4" i="17"/>
  <c r="AL18" i="16"/>
  <c r="O33" i="16"/>
  <c r="S42" i="17"/>
  <c r="AJ78" i="17"/>
  <c r="AO94" i="17"/>
  <c r="AT50" i="17"/>
  <c r="AS26" i="16"/>
  <c r="E87" i="17"/>
  <c r="G77" i="17"/>
  <c r="AL51" i="17"/>
  <c r="N58" i="16"/>
  <c r="U4" i="17"/>
  <c r="O102" i="17"/>
  <c r="AT38" i="16"/>
  <c r="P64" i="16"/>
  <c r="AR31" i="17"/>
  <c r="S70" i="17"/>
  <c r="AA95" i="17"/>
  <c r="AB3" i="16"/>
  <c r="I43" i="13"/>
  <c r="Q58" i="17"/>
  <c r="W11" i="16"/>
  <c r="AP43" i="16"/>
  <c r="X42" i="16"/>
  <c r="H81" i="17"/>
  <c r="U5" i="16"/>
  <c r="P34" i="16"/>
  <c r="K66" i="16"/>
  <c r="D81" i="16"/>
  <c r="D81" i="17"/>
  <c r="D85" i="19"/>
  <c r="AK60" i="17"/>
  <c r="K5" i="16"/>
  <c r="W11" i="17"/>
  <c r="J83" i="17"/>
  <c r="M95" i="16"/>
  <c r="D72" i="17"/>
  <c r="D72" i="16"/>
  <c r="D76" i="19"/>
  <c r="Y87" i="16"/>
  <c r="AR12" i="16"/>
  <c r="AI35" i="17"/>
  <c r="H77" i="17"/>
  <c r="G25" i="16"/>
  <c r="AB73" i="16"/>
  <c r="AN77" i="17"/>
  <c r="K48" i="16"/>
  <c r="AM11" i="16"/>
  <c r="H55" i="16"/>
  <c r="I53" i="17"/>
  <c r="AK26" i="16"/>
  <c r="I98" i="16"/>
  <c r="AD23" i="16"/>
  <c r="AC27" i="16"/>
  <c r="B40" i="17"/>
  <c r="B40" i="16"/>
  <c r="B44" i="19"/>
  <c r="T67" i="16"/>
  <c r="V22" i="16"/>
  <c r="J36" i="5"/>
  <c r="J38" i="5"/>
  <c r="J35" i="5"/>
  <c r="J37" i="5"/>
  <c r="J39" i="5"/>
  <c r="R7" i="16"/>
  <c r="J100" i="17"/>
  <c r="AG59" i="16"/>
  <c r="AP17" i="16"/>
  <c r="B84" i="19"/>
  <c r="B80" i="16"/>
  <c r="B80" i="17"/>
  <c r="V68" i="16"/>
  <c r="AM69" i="16"/>
  <c r="AT23" i="17"/>
  <c r="AT29" i="17"/>
  <c r="Z91" i="16"/>
  <c r="AG55" i="17"/>
  <c r="A50" i="17"/>
  <c r="A50" i="16"/>
  <c r="A54" i="19"/>
  <c r="AJ15" i="17"/>
  <c r="AR68" i="16"/>
  <c r="R40" i="17"/>
  <c r="S95" i="17"/>
  <c r="AM76" i="16"/>
  <c r="AN62" i="16"/>
  <c r="AJ91" i="17"/>
  <c r="AO92" i="16"/>
  <c r="AI29" i="16"/>
  <c r="AD33" i="16"/>
  <c r="U102" i="16"/>
  <c r="AN31" i="16"/>
  <c r="K31" i="17"/>
  <c r="AK28" i="17"/>
  <c r="AS35" i="17"/>
  <c r="K63" i="17"/>
  <c r="AT90" i="16"/>
  <c r="N37" i="17"/>
  <c r="P15" i="17"/>
  <c r="AS75" i="16"/>
  <c r="AK34" i="16"/>
  <c r="AR24" i="16"/>
  <c r="H43" i="13"/>
  <c r="AA3" i="16"/>
  <c r="Q46" i="16"/>
  <c r="B44" i="17"/>
  <c r="B48" i="19"/>
  <c r="B44" i="16"/>
  <c r="AR89" i="16"/>
  <c r="AG7" i="16"/>
  <c r="W14" i="17"/>
  <c r="AE33" i="17"/>
  <c r="W41" i="17"/>
  <c r="X50" i="16"/>
  <c r="J69" i="17"/>
  <c r="W29" i="17"/>
  <c r="N16" i="16"/>
  <c r="AM24" i="16"/>
  <c r="AQ45" i="17"/>
  <c r="AM68" i="16"/>
  <c r="AA91" i="17"/>
  <c r="AP58" i="17"/>
  <c r="AH46" i="16"/>
  <c r="AS80" i="16"/>
  <c r="AD40" i="17"/>
  <c r="AB33" i="17"/>
  <c r="S64" i="16"/>
  <c r="AL91" i="16"/>
  <c r="AF89" i="17"/>
  <c r="AB37" i="17"/>
  <c r="P50" i="17"/>
  <c r="R66" i="16"/>
  <c r="AN40" i="17"/>
  <c r="I27" i="17"/>
  <c r="AR65" i="17"/>
  <c r="E6" i="16"/>
  <c r="AJ60" i="16"/>
  <c r="K98" i="17"/>
  <c r="C12" i="19"/>
  <c r="C8" i="17"/>
  <c r="C8" i="16"/>
  <c r="H42" i="16"/>
  <c r="AD12" i="16"/>
  <c r="S36" i="17"/>
  <c r="AA62" i="17"/>
  <c r="M57" i="16"/>
  <c r="AM56" i="17"/>
  <c r="D62" i="17"/>
  <c r="D66" i="19"/>
  <c r="D62" i="16"/>
  <c r="AP93" i="17"/>
  <c r="AF24" i="17"/>
  <c r="AC35" i="17"/>
  <c r="L55" i="16"/>
  <c r="E19" i="16"/>
  <c r="AD25" i="16"/>
  <c r="AA52" i="17"/>
  <c r="AP52" i="16"/>
  <c r="Y58" i="16"/>
  <c r="S5" i="16"/>
  <c r="AO92" i="17"/>
  <c r="J71" i="16"/>
  <c r="X28" i="17"/>
  <c r="L48" i="16"/>
  <c r="AP36" i="17"/>
  <c r="AP79" i="16"/>
  <c r="AA82" i="17"/>
  <c r="AR58" i="17"/>
  <c r="V89" i="17"/>
  <c r="L43" i="5"/>
  <c r="Q3" i="16"/>
  <c r="AF68" i="16"/>
  <c r="I19" i="17"/>
  <c r="Q100" i="17"/>
  <c r="X23" i="16"/>
  <c r="AE102" i="16"/>
  <c r="Z87" i="16"/>
  <c r="Q10" i="16"/>
  <c r="AM79" i="16"/>
  <c r="AA41" i="17"/>
  <c r="B21" i="17"/>
  <c r="B21" i="16"/>
  <c r="B25" i="19"/>
  <c r="R60" i="17"/>
  <c r="S73" i="17"/>
  <c r="AH19" i="16"/>
  <c r="F90" i="17"/>
  <c r="X94" i="16"/>
  <c r="AL99" i="16"/>
  <c r="AK16" i="17"/>
  <c r="A65" i="16"/>
  <c r="A69" i="19"/>
  <c r="A65" i="17"/>
  <c r="T27" i="16"/>
  <c r="AP12" i="17"/>
  <c r="W26" i="16"/>
  <c r="Z39" i="16"/>
  <c r="AA34" i="17"/>
  <c r="N17" i="16"/>
  <c r="L45" i="16"/>
  <c r="M31" i="16"/>
  <c r="AC31" i="17"/>
  <c r="AS52" i="16"/>
  <c r="B28" i="19"/>
  <c r="B24" i="17"/>
  <c r="B24" i="16"/>
  <c r="AP85" i="17"/>
  <c r="S11" i="16"/>
  <c r="F79" i="17"/>
  <c r="O82" i="16"/>
  <c r="AM50" i="17"/>
  <c r="X23" i="17"/>
  <c r="AF52" i="17"/>
  <c r="G50" i="17"/>
  <c r="O49" i="17"/>
  <c r="D8" i="19"/>
  <c r="D4" i="16"/>
  <c r="D4" i="17"/>
  <c r="P49" i="17"/>
  <c r="Q80" i="16"/>
  <c r="H33" i="16"/>
  <c r="G89" i="17"/>
  <c r="AM90" i="16"/>
  <c r="Q23" i="16"/>
  <c r="U68" i="16"/>
  <c r="AO56" i="16"/>
  <c r="L75" i="17"/>
  <c r="AK54" i="16"/>
  <c r="G60" i="17"/>
  <c r="T79" i="17"/>
  <c r="J6" i="16"/>
  <c r="S45" i="16"/>
  <c r="AJ100" i="17"/>
  <c r="AH62" i="17"/>
  <c r="AE41" i="17"/>
  <c r="AK13" i="17"/>
  <c r="U13" i="17"/>
  <c r="X24" i="17"/>
  <c r="O64" i="16"/>
  <c r="J57" i="16"/>
  <c r="AE81" i="16"/>
  <c r="AF42" i="16"/>
  <c r="R15" i="16"/>
  <c r="L37" i="10"/>
  <c r="L38" i="10"/>
  <c r="L36" i="10"/>
  <c r="L39" i="10"/>
  <c r="L35" i="10"/>
  <c r="Q23" i="17"/>
  <c r="AE40" i="17"/>
  <c r="X85" i="17"/>
  <c r="I34" i="16"/>
  <c r="V14" i="16"/>
  <c r="T88" i="17"/>
  <c r="X15" i="16"/>
  <c r="U47" i="17"/>
  <c r="F86" i="17"/>
  <c r="P75" i="17"/>
  <c r="AF85" i="16"/>
  <c r="J48" i="17"/>
  <c r="AB43" i="17"/>
  <c r="AA48" i="16"/>
  <c r="AA94" i="16"/>
  <c r="S4" i="16"/>
  <c r="Q61" i="16"/>
  <c r="S29" i="16"/>
  <c r="H47" i="17"/>
  <c r="B35" i="16"/>
  <c r="B35" i="17"/>
  <c r="B39" i="19"/>
  <c r="G95" i="16"/>
  <c r="E56" i="17"/>
  <c r="O57" i="17"/>
  <c r="K21" i="17"/>
  <c r="M61" i="17"/>
  <c r="AS24" i="16"/>
  <c r="AE49" i="16"/>
  <c r="Z19" i="16"/>
  <c r="R72" i="17"/>
  <c r="AP75" i="17"/>
  <c r="Z55" i="17"/>
  <c r="A17" i="16"/>
  <c r="A21" i="19"/>
  <c r="A17" i="17"/>
  <c r="V102" i="17"/>
  <c r="A68" i="17"/>
  <c r="A72" i="19"/>
  <c r="A68" i="16"/>
  <c r="D98" i="17"/>
  <c r="D102" i="19"/>
  <c r="D98" i="16"/>
  <c r="N3" i="16"/>
  <c r="I43" i="5"/>
  <c r="N58" i="17"/>
  <c r="AQ99" i="16"/>
  <c r="I75" i="17"/>
  <c r="AM25" i="17"/>
  <c r="H59" i="17"/>
  <c r="S95" i="16"/>
  <c r="AC20" i="16"/>
  <c r="AM7" i="17"/>
  <c r="N50" i="17"/>
  <c r="AH78" i="17"/>
  <c r="V78" i="16"/>
  <c r="X85" i="16"/>
  <c r="G64" i="17"/>
  <c r="R100" i="17"/>
  <c r="AN71" i="17"/>
  <c r="M4" i="17"/>
  <c r="J86" i="16"/>
  <c r="E75" i="17"/>
  <c r="Z34" i="17"/>
  <c r="T98" i="17"/>
  <c r="AN84" i="17"/>
  <c r="C19" i="16"/>
  <c r="C23" i="19"/>
  <c r="C19" i="17"/>
  <c r="N10" i="17"/>
  <c r="Y91" i="16"/>
  <c r="AR69" i="17"/>
  <c r="Y25" i="16"/>
  <c r="AR72" i="16"/>
  <c r="I102" i="17"/>
  <c r="Q60" i="16"/>
  <c r="AL52" i="17"/>
  <c r="AM80" i="16"/>
  <c r="E80" i="16"/>
  <c r="K68" i="17"/>
  <c r="H98" i="17"/>
  <c r="O75" i="17"/>
  <c r="Z16" i="16"/>
  <c r="AB94" i="17"/>
  <c r="Z12" i="17"/>
  <c r="Q51" i="16"/>
  <c r="AD72" i="17"/>
  <c r="U54" i="17"/>
  <c r="G87" i="16"/>
  <c r="AH5" i="17"/>
  <c r="AE16" i="17"/>
  <c r="AM5" i="16"/>
  <c r="E80" i="17"/>
  <c r="AG78" i="16"/>
  <c r="O20" i="16"/>
  <c r="R98" i="17"/>
  <c r="AT58" i="17"/>
  <c r="U24" i="17"/>
  <c r="Z10" i="16"/>
  <c r="AN54" i="17"/>
  <c r="I21" i="16"/>
  <c r="P41" i="17"/>
  <c r="AN63" i="16"/>
  <c r="G88" i="17"/>
  <c r="E78" i="17"/>
  <c r="AF19" i="16"/>
  <c r="AR84" i="16"/>
  <c r="E22" i="16"/>
  <c r="H43" i="17"/>
  <c r="G77" i="16"/>
  <c r="N33" i="16"/>
  <c r="M80" i="17"/>
  <c r="AD35" i="16"/>
  <c r="J54" i="16"/>
  <c r="Q85" i="17"/>
  <c r="AQ26" i="16"/>
  <c r="L45" i="17"/>
  <c r="M50" i="16"/>
  <c r="AG32" i="17"/>
  <c r="AO73" i="16"/>
  <c r="AC80" i="16"/>
  <c r="AL36" i="16"/>
  <c r="W34" i="16"/>
  <c r="AT86" i="17"/>
  <c r="AN46" i="16"/>
  <c r="V11" i="17"/>
  <c r="AC63" i="16"/>
  <c r="Q9" i="16"/>
  <c r="AR12" i="17"/>
  <c r="AA69" i="16"/>
  <c r="V80" i="17"/>
  <c r="AO35" i="17"/>
  <c r="O39" i="17"/>
  <c r="I60" i="17"/>
  <c r="W92" i="16"/>
  <c r="V19" i="17"/>
  <c r="U15" i="16"/>
  <c r="T17" i="16"/>
  <c r="Z93" i="16"/>
  <c r="AS81" i="16"/>
  <c r="AJ38" i="17"/>
  <c r="AN15" i="16"/>
  <c r="AE91" i="16"/>
  <c r="AN85" i="17"/>
  <c r="P47" i="17"/>
  <c r="R52" i="16"/>
  <c r="AG56" i="17"/>
  <c r="H7" i="17"/>
  <c r="AF87" i="16"/>
  <c r="E91" i="17"/>
  <c r="AC21" i="17"/>
  <c r="AO97" i="17"/>
  <c r="K46" i="16"/>
  <c r="C33" i="16"/>
  <c r="C33" i="17"/>
  <c r="C37" i="19"/>
  <c r="AJ43" i="16"/>
  <c r="M28" i="16"/>
  <c r="S84" i="16"/>
  <c r="H71" i="17"/>
  <c r="AR14" i="16"/>
  <c r="C93" i="17"/>
  <c r="C97" i="19"/>
  <c r="C93" i="16"/>
  <c r="R74" i="17"/>
  <c r="AD88" i="17"/>
  <c r="J8" i="16"/>
  <c r="X9" i="16"/>
  <c r="M35" i="13"/>
  <c r="M37" i="13"/>
  <c r="M38" i="13"/>
  <c r="M39" i="13"/>
  <c r="M36" i="13"/>
  <c r="F53" i="16"/>
  <c r="E40" i="16"/>
  <c r="AG23" i="16"/>
  <c r="K35" i="17"/>
  <c r="S16" i="17"/>
  <c r="W38" i="16"/>
  <c r="D87" i="16"/>
  <c r="D91" i="19"/>
  <c r="D87" i="17"/>
  <c r="F32" i="17"/>
  <c r="S97" i="16"/>
  <c r="M47" i="17"/>
  <c r="AH61" i="16"/>
  <c r="D46" i="19"/>
  <c r="D42" i="16"/>
  <c r="D42" i="17"/>
  <c r="J13" i="17"/>
  <c r="AM36" i="17"/>
  <c r="A92" i="19"/>
  <c r="A88" i="17"/>
  <c r="A88" i="16"/>
  <c r="O23" i="16"/>
  <c r="AI61" i="16"/>
  <c r="AP78" i="16"/>
  <c r="AT72" i="16"/>
  <c r="I45" i="17"/>
  <c r="AM82" i="17"/>
  <c r="AJ94" i="16"/>
  <c r="U73" i="16"/>
  <c r="AH6" i="16"/>
  <c r="AA4" i="17"/>
  <c r="N49" i="16"/>
  <c r="AM35" i="17"/>
  <c r="B100" i="17"/>
  <c r="B100" i="16"/>
  <c r="B104" i="19"/>
  <c r="AO27" i="17"/>
  <c r="V23" i="16"/>
  <c r="AD80" i="17"/>
  <c r="AF54" i="17"/>
  <c r="AH25" i="16"/>
  <c r="L89" i="16"/>
  <c r="AR27" i="17"/>
  <c r="AJ9" i="17"/>
  <c r="M13" i="17"/>
  <c r="E85" i="16"/>
  <c r="T12" i="16"/>
  <c r="Y16" i="16"/>
  <c r="AN11" i="17"/>
  <c r="AQ96" i="16"/>
  <c r="AJ98" i="17"/>
  <c r="AH24" i="17"/>
  <c r="AM9" i="17"/>
  <c r="P36" i="17"/>
  <c r="K54" i="16"/>
  <c r="AQ71" i="17"/>
  <c r="J10" i="17"/>
  <c r="AJ71" i="17"/>
  <c r="I54" i="16"/>
  <c r="X75" i="16"/>
  <c r="AQ83" i="17"/>
  <c r="Q78" i="16"/>
  <c r="R28" i="17"/>
  <c r="AC65" i="16"/>
  <c r="AI48" i="16"/>
  <c r="AF95" i="16"/>
  <c r="R92" i="16"/>
  <c r="O47" i="17"/>
  <c r="AF66" i="16"/>
  <c r="AO31" i="17"/>
  <c r="W9" i="16"/>
  <c r="AO10" i="16"/>
  <c r="R83" i="16"/>
  <c r="AL4" i="17"/>
  <c r="AF11" i="16"/>
  <c r="N92" i="17"/>
  <c r="AI95" i="17"/>
  <c r="E102" i="16"/>
  <c r="X50" i="17"/>
  <c r="E73" i="16"/>
  <c r="AA81" i="16"/>
  <c r="P61" i="17"/>
  <c r="AE48" i="16"/>
  <c r="AQ58" i="16"/>
  <c r="AP51" i="16"/>
  <c r="S26" i="16"/>
  <c r="A75" i="19"/>
  <c r="A71" i="16"/>
  <c r="A71" i="17"/>
  <c r="AT34" i="16"/>
  <c r="Q4" i="16"/>
  <c r="G93" i="16"/>
  <c r="R13" i="17"/>
  <c r="AA70" i="16"/>
  <c r="E74" i="17"/>
  <c r="AN86" i="16"/>
  <c r="S57" i="17"/>
  <c r="H12" i="17"/>
  <c r="AK36" i="16"/>
  <c r="AB15" i="16"/>
  <c r="R102" i="17"/>
  <c r="AB93" i="17"/>
  <c r="AH101" i="17"/>
  <c r="AK5" i="16"/>
  <c r="T56" i="16"/>
  <c r="N28" i="17"/>
  <c r="AJ16" i="16"/>
  <c r="C84" i="16"/>
  <c r="C84" i="17"/>
  <c r="C88" i="19"/>
  <c r="AT57" i="16"/>
  <c r="AM22" i="17"/>
  <c r="D17" i="17"/>
  <c r="D17" i="16"/>
  <c r="D21" i="19"/>
  <c r="AP55" i="16"/>
  <c r="O19" i="16"/>
  <c r="AD102" i="16"/>
  <c r="AC72" i="17"/>
  <c r="AM40" i="16"/>
  <c r="P20" i="17"/>
  <c r="W13" i="16"/>
  <c r="D45" i="16"/>
  <c r="D49" i="19"/>
  <c r="D45" i="17"/>
  <c r="AJ20" i="17"/>
  <c r="AB100" i="17"/>
  <c r="B7" i="17"/>
  <c r="B11" i="19"/>
  <c r="B7" i="16"/>
  <c r="O25" i="16"/>
  <c r="AQ88" i="16"/>
  <c r="AO60" i="16"/>
  <c r="X38" i="17"/>
  <c r="C64" i="16"/>
  <c r="C64" i="17"/>
  <c r="C68" i="19"/>
  <c r="AN47" i="16"/>
  <c r="R91" i="16"/>
  <c r="AJ90" i="17"/>
  <c r="P46" i="17"/>
  <c r="AT80" i="17"/>
  <c r="AO88" i="17"/>
  <c r="AB71" i="16"/>
  <c r="G56" i="16"/>
  <c r="AH51" i="16"/>
  <c r="AC52" i="16"/>
  <c r="I59" i="16"/>
  <c r="AM43" i="17"/>
  <c r="Q50" i="16"/>
  <c r="AF93" i="17"/>
  <c r="AT14" i="16"/>
  <c r="D105" i="19"/>
  <c r="D101" i="17"/>
  <c r="D101" i="16"/>
  <c r="AP66" i="16"/>
  <c r="AF41" i="16"/>
  <c r="J39" i="12"/>
  <c r="J38" i="12"/>
  <c r="J35" i="12"/>
  <c r="J36" i="12"/>
  <c r="J37" i="12"/>
  <c r="AF40" i="16"/>
  <c r="AJ89" i="17"/>
  <c r="J9" i="17"/>
  <c r="K85" i="16"/>
  <c r="AP30" i="16"/>
  <c r="R82" i="16"/>
  <c r="H69" i="16"/>
  <c r="AT70" i="17"/>
  <c r="P53" i="17"/>
  <c r="X7" i="16"/>
  <c r="Z62" i="16"/>
  <c r="M44" i="15"/>
  <c r="M48" i="15" s="1"/>
  <c r="AT3" i="17"/>
  <c r="AK89" i="16"/>
  <c r="M62" i="17"/>
  <c r="D69" i="16"/>
  <c r="D73" i="19"/>
  <c r="D69" i="17"/>
  <c r="G43" i="15"/>
  <c r="AN3" i="16"/>
  <c r="AQ5" i="16"/>
  <c r="AJ13" i="16"/>
  <c r="AM42" i="16"/>
  <c r="AQ44" i="17"/>
  <c r="R3" i="17"/>
  <c r="M44" i="5"/>
  <c r="M48" i="5" s="1"/>
  <c r="H70" i="16"/>
  <c r="AL66" i="17"/>
  <c r="D78" i="19"/>
  <c r="D74" i="17"/>
  <c r="D74" i="16"/>
  <c r="AP101" i="16"/>
  <c r="Y58" i="17"/>
  <c r="L100" i="17"/>
  <c r="Z85" i="16"/>
  <c r="W64" i="16"/>
  <c r="AH48" i="16"/>
  <c r="AA44" i="16"/>
  <c r="Q25" i="16"/>
  <c r="AK53" i="17"/>
  <c r="AG11" i="16"/>
  <c r="U43" i="17"/>
  <c r="AM27" i="17"/>
  <c r="P95" i="17"/>
  <c r="AF5" i="17"/>
  <c r="Q33" i="16"/>
  <c r="AS56" i="17"/>
  <c r="AJ51" i="16"/>
  <c r="AC96" i="16"/>
  <c r="K52" i="16"/>
  <c r="AS101" i="17"/>
  <c r="AG12" i="16"/>
  <c r="S56" i="16"/>
  <c r="Z36" i="17"/>
  <c r="H66" i="17"/>
  <c r="AL43" i="16"/>
  <c r="F22" i="16"/>
  <c r="AD35" i="17"/>
  <c r="G18" i="16"/>
  <c r="L40" i="16"/>
  <c r="AQ100" i="16"/>
  <c r="AS96" i="17"/>
  <c r="AS95" i="16"/>
  <c r="P60" i="16"/>
  <c r="Q62" i="16"/>
  <c r="AL40" i="17"/>
  <c r="L47" i="16"/>
  <c r="O86" i="17"/>
  <c r="Z7" i="16"/>
  <c r="AI6" i="17"/>
  <c r="M76" i="16"/>
  <c r="AG81" i="17"/>
  <c r="T25" i="16"/>
  <c r="AD47" i="16"/>
  <c r="G44" i="10"/>
  <c r="E3" i="17"/>
  <c r="AK39" i="17"/>
  <c r="AE8" i="16"/>
  <c r="AQ7" i="17"/>
  <c r="AP83" i="17"/>
  <c r="AD73" i="16"/>
  <c r="S43" i="17"/>
  <c r="AO18" i="16"/>
  <c r="AB30" i="17"/>
  <c r="V75" i="16"/>
  <c r="K50" i="16"/>
  <c r="AB46" i="16"/>
  <c r="AK10" i="16"/>
  <c r="AB40" i="17"/>
  <c r="F29" i="17"/>
  <c r="P34" i="17"/>
  <c r="AC73" i="16"/>
  <c r="R14" i="17"/>
  <c r="AG11" i="17"/>
  <c r="AR33" i="17"/>
  <c r="AI40" i="17"/>
  <c r="AB29" i="17"/>
  <c r="AK52" i="17"/>
  <c r="AE25" i="16"/>
  <c r="I14" i="16"/>
  <c r="V3" i="17"/>
  <c r="J44" i="12"/>
  <c r="J48" i="12" s="1"/>
  <c r="AH91" i="16"/>
  <c r="D84" i="19"/>
  <c r="D80" i="17"/>
  <c r="D80" i="16"/>
  <c r="AF83" i="17"/>
  <c r="AI22" i="17"/>
  <c r="M96" i="16"/>
  <c r="X70" i="16"/>
  <c r="AB22" i="17"/>
  <c r="O55" i="16"/>
  <c r="AD8" i="16"/>
  <c r="O11" i="16"/>
  <c r="AF6" i="17"/>
  <c r="AN77" i="16"/>
  <c r="L98" i="16"/>
  <c r="B91" i="17"/>
  <c r="B95" i="19"/>
  <c r="B91" i="16"/>
  <c r="A93" i="17"/>
  <c r="A93" i="16"/>
  <c r="A97" i="19"/>
  <c r="AR10" i="16"/>
  <c r="W30" i="17"/>
  <c r="AH45" i="17"/>
  <c r="K49" i="16"/>
  <c r="AQ43" i="17"/>
  <c r="H26" i="16"/>
  <c r="V5" i="16"/>
  <c r="L43" i="16"/>
  <c r="AS67" i="16"/>
  <c r="J6" i="17"/>
  <c r="C77" i="17"/>
  <c r="C81" i="19"/>
  <c r="C77" i="16"/>
  <c r="L31" i="17"/>
  <c r="AS60" i="17"/>
  <c r="Z69" i="17"/>
  <c r="G80" i="16"/>
  <c r="AL102" i="17"/>
  <c r="Z49" i="16"/>
  <c r="AA75" i="16"/>
  <c r="Z60" i="17"/>
  <c r="Y93" i="16"/>
  <c r="W18" i="17"/>
  <c r="AD42" i="16"/>
  <c r="AQ99" i="17"/>
  <c r="AE63" i="16"/>
  <c r="U7" i="16"/>
  <c r="Y71" i="17"/>
  <c r="I42" i="16"/>
  <c r="AC84" i="17"/>
  <c r="AR20" i="17"/>
  <c r="O86" i="16"/>
  <c r="AK75" i="16"/>
  <c r="U53" i="17"/>
  <c r="M100" i="17"/>
  <c r="N32" i="16"/>
  <c r="A60" i="19"/>
  <c r="A56" i="17"/>
  <c r="A56" i="16"/>
  <c r="AF30" i="16"/>
  <c r="S59" i="17"/>
  <c r="AF51" i="17"/>
  <c r="R82" i="17"/>
  <c r="A9" i="19"/>
  <c r="A5" i="16"/>
  <c r="A5" i="17"/>
  <c r="N44" i="17"/>
  <c r="E88" i="16"/>
  <c r="N48" i="17"/>
  <c r="AJ65" i="17"/>
  <c r="AK23" i="16"/>
  <c r="AN14" i="17"/>
  <c r="AC6" i="16"/>
  <c r="AS10" i="17"/>
  <c r="V28" i="17"/>
  <c r="AT91" i="17"/>
  <c r="U88" i="17"/>
  <c r="D26" i="16"/>
  <c r="D26" i="17"/>
  <c r="D30" i="19"/>
  <c r="R26" i="17"/>
  <c r="AK96" i="17"/>
  <c r="W33" i="16"/>
  <c r="AK16" i="16"/>
  <c r="U70" i="17"/>
  <c r="AA70" i="17"/>
  <c r="AP37" i="17"/>
  <c r="Y98" i="17"/>
  <c r="I17" i="16"/>
  <c r="G48" i="16"/>
  <c r="I31" i="17"/>
  <c r="A17" i="19"/>
  <c r="A13" i="16"/>
  <c r="A13" i="17"/>
  <c r="AF80" i="16"/>
  <c r="AI8" i="16"/>
  <c r="AL79" i="16"/>
  <c r="AT56" i="17"/>
  <c r="X102" i="17"/>
  <c r="S6" i="16"/>
  <c r="M97" i="17"/>
  <c r="AF31" i="16"/>
  <c r="AL60" i="17"/>
  <c r="M71" i="17"/>
  <c r="AP101" i="17"/>
  <c r="M58" i="16"/>
  <c r="AS77" i="16"/>
  <c r="AS77" i="17"/>
  <c r="AO46" i="17"/>
  <c r="AR17" i="16"/>
  <c r="AA9" i="16"/>
  <c r="AR37" i="16"/>
  <c r="AI45" i="17"/>
  <c r="AQ82" i="16"/>
  <c r="P46" i="16"/>
  <c r="Q59" i="16"/>
  <c r="AN54" i="16"/>
  <c r="AL23" i="17"/>
  <c r="AH18" i="16"/>
  <c r="T70" i="17"/>
  <c r="V53" i="17"/>
  <c r="AC37" i="17"/>
  <c r="A46" i="17"/>
  <c r="A50" i="19"/>
  <c r="A46" i="16"/>
  <c r="T21" i="17"/>
  <c r="B29" i="19"/>
  <c r="B25" i="17"/>
  <c r="B25" i="16"/>
  <c r="O40" i="17"/>
  <c r="L53" i="16"/>
  <c r="AO90" i="16"/>
  <c r="AO78" i="16"/>
  <c r="R42" i="17"/>
  <c r="B93" i="17"/>
  <c r="B97" i="19"/>
  <c r="B93" i="16"/>
  <c r="AC38" i="16"/>
  <c r="V49" i="17"/>
  <c r="E78" i="16"/>
  <c r="Y24" i="17"/>
  <c r="N70" i="16"/>
  <c r="P90" i="17"/>
  <c r="AK64" i="16"/>
  <c r="R86" i="17"/>
  <c r="AS46" i="17"/>
  <c r="T95" i="16"/>
  <c r="W21" i="17"/>
  <c r="AI31" i="16"/>
  <c r="AC41" i="16"/>
  <c r="T65" i="17"/>
  <c r="AD82" i="16"/>
  <c r="O68" i="16"/>
  <c r="AA39" i="17"/>
  <c r="AM64" i="17"/>
  <c r="F12" i="16"/>
  <c r="U18" i="17"/>
  <c r="AR96" i="17"/>
  <c r="M101" i="16"/>
  <c r="N97" i="16"/>
  <c r="AO44" i="16"/>
  <c r="M20" i="17"/>
  <c r="AQ33" i="16"/>
  <c r="F11" i="17"/>
  <c r="E20" i="16"/>
  <c r="AL100" i="17"/>
  <c r="S13" i="17"/>
  <c r="AA88" i="16"/>
  <c r="S68" i="17"/>
  <c r="AJ5" i="16"/>
  <c r="L72" i="16"/>
  <c r="Z37" i="16"/>
  <c r="U35" i="17"/>
  <c r="W57" i="16"/>
  <c r="G90" i="16"/>
  <c r="L23" i="16"/>
  <c r="J86" i="17"/>
  <c r="S50" i="17"/>
  <c r="AD65" i="17"/>
  <c r="N74" i="16"/>
  <c r="I9" i="16"/>
  <c r="G9" i="16"/>
  <c r="AQ9" i="16"/>
  <c r="AR69" i="16"/>
  <c r="AN96" i="16"/>
  <c r="AA51" i="16"/>
  <c r="B17" i="17"/>
  <c r="B17" i="16"/>
  <c r="B21" i="19"/>
  <c r="AO76" i="17"/>
  <c r="AN4" i="16"/>
  <c r="J34" i="17"/>
  <c r="O60" i="16"/>
  <c r="I20" i="16"/>
  <c r="AQ73" i="17"/>
  <c r="AC11" i="17"/>
  <c r="AT61" i="16"/>
  <c r="Y85" i="17"/>
  <c r="H28" i="16"/>
  <c r="AD91" i="16"/>
  <c r="D65" i="17"/>
  <c r="D69" i="19"/>
  <c r="D65" i="16"/>
  <c r="AF102" i="16"/>
  <c r="P98" i="17"/>
  <c r="G43" i="14"/>
  <c r="AG3" i="16"/>
  <c r="K53" i="17"/>
  <c r="AP71" i="16"/>
  <c r="R83" i="17"/>
  <c r="AM20" i="16"/>
  <c r="I4" i="16"/>
  <c r="M101" i="17"/>
  <c r="Z83" i="16"/>
  <c r="M53" i="16"/>
  <c r="F6" i="16"/>
  <c r="W96" i="16"/>
  <c r="AF30" i="17"/>
  <c r="AN42" i="17"/>
  <c r="AQ61" i="16"/>
  <c r="S30" i="16"/>
  <c r="I70" i="17"/>
  <c r="S75" i="17"/>
  <c r="AF79" i="17"/>
  <c r="AI80" i="16"/>
  <c r="G43" i="17"/>
  <c r="AT66" i="16"/>
  <c r="AD30" i="17"/>
  <c r="T77" i="16"/>
  <c r="AT77" i="16"/>
  <c r="AG5" i="17"/>
  <c r="M55" i="17"/>
  <c r="AO101" i="16"/>
  <c r="O58" i="16"/>
  <c r="AA26" i="16"/>
  <c r="AT102" i="16"/>
  <c r="AL92" i="16"/>
  <c r="G20" i="17"/>
  <c r="AK73" i="17"/>
  <c r="AJ81" i="17"/>
  <c r="G23" i="17"/>
  <c r="L51" i="17"/>
  <c r="T75" i="16"/>
  <c r="AA53" i="16"/>
  <c r="AE7" i="17"/>
  <c r="J9" i="16"/>
  <c r="AQ14" i="16"/>
  <c r="AQ94" i="17"/>
  <c r="AS13" i="17"/>
  <c r="N8" i="17"/>
  <c r="AJ75" i="16"/>
  <c r="AB47" i="16"/>
  <c r="T81" i="17"/>
  <c r="AN51" i="17"/>
  <c r="AC61" i="17"/>
  <c r="V55" i="16"/>
  <c r="AT49" i="17"/>
  <c r="N56" i="17"/>
  <c r="Y53" i="16"/>
  <c r="V92" i="16"/>
  <c r="AQ13" i="17"/>
  <c r="U75" i="16"/>
  <c r="AG32" i="16"/>
  <c r="AQ93" i="16"/>
  <c r="G75" i="17"/>
  <c r="AN18" i="16"/>
  <c r="AA84" i="16"/>
  <c r="S12" i="17"/>
  <c r="AO52" i="16"/>
  <c r="AC47" i="17"/>
  <c r="E17" i="16"/>
  <c r="AH79" i="16"/>
  <c r="AF20" i="17"/>
  <c r="W9" i="17"/>
  <c r="H61" i="16"/>
  <c r="AO95" i="16"/>
  <c r="AR22" i="17"/>
  <c r="AC54" i="17"/>
  <c r="AH82" i="16"/>
  <c r="AM56" i="16"/>
  <c r="AK9" i="17"/>
  <c r="AI59" i="17"/>
  <c r="O36" i="17"/>
  <c r="G76" i="17"/>
  <c r="AG62" i="17"/>
  <c r="E68" i="16"/>
  <c r="AJ20" i="16"/>
  <c r="AP73" i="16"/>
  <c r="K83" i="17"/>
  <c r="V65" i="16"/>
  <c r="F69" i="16"/>
  <c r="AI53" i="16"/>
  <c r="AG24" i="16"/>
  <c r="U95" i="16"/>
  <c r="J79" i="16"/>
  <c r="I78" i="16"/>
  <c r="W49" i="17"/>
  <c r="AN82" i="16"/>
  <c r="AK100" i="16"/>
  <c r="AP31" i="17"/>
  <c r="I38" i="17"/>
  <c r="E31" i="16"/>
  <c r="S69" i="16"/>
  <c r="AH88" i="17"/>
  <c r="F46" i="16"/>
  <c r="I88" i="16"/>
  <c r="U99" i="17"/>
  <c r="AC16" i="16"/>
  <c r="AQ74" i="17"/>
  <c r="J32" i="16"/>
  <c r="Y39" i="17"/>
  <c r="I10" i="17"/>
  <c r="AP4" i="17"/>
  <c r="AL10" i="17"/>
  <c r="K42" i="17"/>
  <c r="Y9" i="16"/>
  <c r="AQ51" i="16"/>
  <c r="R97" i="17"/>
  <c r="AS70" i="16"/>
  <c r="F8" i="17"/>
  <c r="A42" i="19"/>
  <c r="A38" i="17"/>
  <c r="A38" i="16"/>
  <c r="V42" i="17"/>
  <c r="AK97" i="17"/>
  <c r="H14" i="17"/>
  <c r="AM100" i="16"/>
  <c r="AF91" i="17"/>
  <c r="A24" i="16"/>
  <c r="A28" i="19"/>
  <c r="A24" i="17"/>
  <c r="X41" i="16"/>
  <c r="AD96" i="16"/>
  <c r="H50" i="17"/>
  <c r="Q29" i="17"/>
  <c r="AQ55" i="16"/>
  <c r="A63" i="19"/>
  <c r="A59" i="16"/>
  <c r="A59" i="17"/>
  <c r="E54" i="16"/>
  <c r="AN25" i="17"/>
  <c r="Z40" i="17"/>
  <c r="AG60" i="16"/>
  <c r="AS97" i="16"/>
  <c r="AS32" i="17"/>
  <c r="AO7" i="16"/>
  <c r="AC13" i="16"/>
  <c r="AQ81" i="16"/>
  <c r="AN46" i="17"/>
  <c r="G38" i="10"/>
  <c r="G36" i="10"/>
  <c r="G39" i="10"/>
  <c r="G35" i="10"/>
  <c r="G37" i="10"/>
  <c r="AI25" i="17"/>
  <c r="AE32" i="16"/>
  <c r="AC58" i="16"/>
  <c r="G44" i="17"/>
  <c r="AI29" i="17"/>
  <c r="L97" i="17"/>
  <c r="G43" i="10"/>
  <c r="E3" i="16"/>
  <c r="AI51" i="17"/>
  <c r="AS16" i="17"/>
  <c r="V4" i="17"/>
  <c r="K80" i="17"/>
  <c r="AR75" i="17"/>
  <c r="F73" i="17"/>
  <c r="AG75" i="17"/>
  <c r="AB45" i="16"/>
  <c r="A16" i="17"/>
  <c r="A20" i="19"/>
  <c r="A16" i="16"/>
  <c r="AF73" i="16"/>
  <c r="AG68" i="17"/>
  <c r="AN79" i="17"/>
  <c r="F67" i="17"/>
  <c r="M73" i="16"/>
  <c r="K100" i="16"/>
  <c r="Q60" i="17"/>
  <c r="X57" i="17"/>
  <c r="AB7" i="17"/>
  <c r="AP45" i="17"/>
  <c r="Z46" i="16"/>
  <c r="AT10" i="17"/>
  <c r="T39" i="17"/>
  <c r="AE80" i="17"/>
  <c r="AC51" i="17"/>
  <c r="O24" i="16"/>
  <c r="AK70" i="16"/>
  <c r="U87" i="17"/>
  <c r="AK97" i="16"/>
  <c r="Z40" i="16"/>
  <c r="Q17" i="17"/>
  <c r="AI64" i="16"/>
  <c r="AI14" i="16"/>
  <c r="AB59" i="16"/>
  <c r="AS8" i="16"/>
  <c r="Z94" i="16"/>
  <c r="AI19" i="17"/>
  <c r="AG52" i="16"/>
  <c r="AB98" i="16"/>
  <c r="E4" i="16"/>
  <c r="R10" i="17"/>
  <c r="E6" i="17"/>
  <c r="AQ42" i="17"/>
  <c r="AC71" i="17"/>
  <c r="Y64" i="17"/>
  <c r="K102" i="16"/>
  <c r="E43" i="17"/>
  <c r="AO65" i="16"/>
  <c r="Y95" i="17"/>
  <c r="N29" i="16"/>
  <c r="K25" i="16"/>
  <c r="N88" i="17"/>
  <c r="Q100" i="16"/>
  <c r="D77" i="19"/>
  <c r="D73" i="17"/>
  <c r="D73" i="16"/>
  <c r="W55" i="16"/>
  <c r="X33" i="17"/>
  <c r="AT42" i="17"/>
  <c r="AJ10" i="16"/>
  <c r="U90" i="16"/>
  <c r="G11" i="16"/>
  <c r="AQ70" i="17"/>
  <c r="AP13" i="17"/>
  <c r="AK45" i="17"/>
  <c r="AA35" i="16"/>
  <c r="AQ95" i="16"/>
  <c r="AQ77" i="16"/>
  <c r="P76" i="16"/>
  <c r="AK99" i="17"/>
  <c r="T93" i="16"/>
  <c r="A81" i="17"/>
  <c r="A81" i="16"/>
  <c r="A85" i="19"/>
  <c r="H75" i="17"/>
  <c r="P13" i="17"/>
  <c r="AO24" i="17"/>
  <c r="T34" i="17"/>
  <c r="Q68" i="16"/>
  <c r="AL102" i="16"/>
  <c r="D20" i="16"/>
  <c r="D20" i="17"/>
  <c r="D24" i="19"/>
  <c r="X92" i="17"/>
  <c r="AT66" i="17"/>
  <c r="AE21" i="16"/>
  <c r="AQ15" i="17"/>
  <c r="AI71" i="16"/>
  <c r="AO77" i="17"/>
  <c r="AS67" i="17"/>
  <c r="T76" i="16"/>
  <c r="AM75" i="16"/>
  <c r="X98" i="16"/>
  <c r="O83" i="17"/>
  <c r="AF12" i="17"/>
  <c r="O61" i="17"/>
  <c r="AD51" i="16"/>
  <c r="C102" i="17"/>
  <c r="C106" i="19"/>
  <c r="C102" i="16"/>
  <c r="AA59" i="16"/>
  <c r="O62" i="16"/>
  <c r="AJ29" i="16"/>
  <c r="AD84" i="16"/>
  <c r="Y48" i="16"/>
  <c r="AD98" i="17"/>
  <c r="AS62" i="17"/>
  <c r="H67" i="16"/>
  <c r="L73" i="17"/>
  <c r="AD26" i="16"/>
  <c r="AR48" i="16"/>
  <c r="AK51" i="16"/>
  <c r="J16" i="16"/>
  <c r="Z18" i="17"/>
  <c r="AS98" i="16"/>
  <c r="J67" i="16"/>
  <c r="Q36" i="16"/>
  <c r="AN57" i="17"/>
  <c r="AO23" i="17"/>
  <c r="AL49" i="16"/>
  <c r="AT19" i="16"/>
  <c r="AO57" i="16"/>
  <c r="AP18" i="17"/>
  <c r="AG29" i="17"/>
  <c r="AN34" i="16"/>
  <c r="U79" i="17"/>
  <c r="M6" i="17"/>
  <c r="X29" i="16"/>
  <c r="X5" i="17"/>
  <c r="K92" i="16"/>
  <c r="U72" i="16"/>
  <c r="AR36" i="17"/>
  <c r="B36" i="17"/>
  <c r="B36" i="16"/>
  <c r="B40" i="19"/>
  <c r="T67" i="17"/>
  <c r="Y81" i="16"/>
  <c r="AO37" i="17"/>
  <c r="B91" i="19"/>
  <c r="B87" i="17"/>
  <c r="B87" i="16"/>
  <c r="D75" i="17"/>
  <c r="D75" i="16"/>
  <c r="D79" i="19"/>
  <c r="S102" i="16"/>
  <c r="AM71" i="17"/>
  <c r="AS102" i="16"/>
  <c r="AH44" i="16"/>
  <c r="W67" i="16"/>
  <c r="AI16" i="16"/>
  <c r="AP65" i="16"/>
  <c r="AK65" i="17"/>
  <c r="AF33" i="16"/>
  <c r="AR18" i="17"/>
  <c r="L91" i="16"/>
  <c r="AH39" i="17"/>
  <c r="AE14" i="16"/>
  <c r="I36" i="12"/>
  <c r="I38" i="12"/>
  <c r="I37" i="12"/>
  <c r="I39" i="12"/>
  <c r="I35" i="12"/>
  <c r="Z86" i="17"/>
  <c r="AS81" i="17"/>
  <c r="AE43" i="16"/>
  <c r="AF100" i="17"/>
  <c r="AD72" i="16"/>
  <c r="AQ98" i="17"/>
  <c r="AP3" i="16"/>
  <c r="I43" i="15"/>
  <c r="AS22" i="16"/>
  <c r="I63" i="17"/>
  <c r="T84" i="17"/>
  <c r="V55" i="17"/>
  <c r="AP65" i="17"/>
  <c r="T52" i="16"/>
  <c r="AI11" i="16"/>
  <c r="L51" i="16"/>
  <c r="AJ27" i="17"/>
  <c r="Q49" i="17"/>
  <c r="Y68" i="16"/>
  <c r="AD52" i="16"/>
  <c r="AJ73" i="16"/>
  <c r="AS19" i="17"/>
  <c r="AS88" i="17"/>
  <c r="T73" i="17"/>
  <c r="AE84" i="16"/>
  <c r="S100" i="17"/>
  <c r="Y89" i="16"/>
  <c r="S39" i="16"/>
  <c r="AH67" i="17"/>
  <c r="N19" i="16"/>
  <c r="V78" i="17"/>
  <c r="AL20" i="17"/>
  <c r="AR63" i="17"/>
  <c r="AQ41" i="17"/>
  <c r="AC22" i="16"/>
  <c r="AG102" i="16"/>
  <c r="AS52" i="17"/>
  <c r="Q79" i="16"/>
  <c r="R4" i="16"/>
  <c r="AS79" i="17"/>
  <c r="AP14" i="17"/>
  <c r="J34" i="16"/>
  <c r="A66" i="17"/>
  <c r="A66" i="16"/>
  <c r="A70" i="19"/>
  <c r="L62" i="17"/>
  <c r="AK90" i="17"/>
  <c r="AG25" i="16"/>
  <c r="T58" i="17"/>
  <c r="D67" i="16"/>
  <c r="D71" i="19"/>
  <c r="D67" i="17"/>
  <c r="N77" i="16"/>
  <c r="X74" i="17"/>
  <c r="U61" i="17"/>
  <c r="N47" i="16"/>
  <c r="AD90" i="16"/>
  <c r="AJ83" i="17"/>
  <c r="AL87" i="17"/>
  <c r="Y46" i="16"/>
  <c r="AA20" i="16"/>
  <c r="AI55" i="16"/>
  <c r="Z74" i="17"/>
  <c r="I26" i="16"/>
  <c r="P86" i="17"/>
  <c r="I52" i="17"/>
  <c r="AH73" i="17"/>
  <c r="Y22" i="17"/>
  <c r="E76" i="16"/>
  <c r="D71" i="17"/>
  <c r="D75" i="19"/>
  <c r="D71" i="16"/>
  <c r="D68" i="17"/>
  <c r="D72" i="19"/>
  <c r="D68" i="16"/>
  <c r="F55" i="16"/>
  <c r="F10" i="16"/>
  <c r="P78" i="16"/>
  <c r="Q54" i="17"/>
  <c r="H36" i="17"/>
  <c r="AE48" i="17"/>
  <c r="AG82" i="16"/>
  <c r="AT68" i="17"/>
  <c r="U47" i="16"/>
  <c r="AQ96" i="17"/>
  <c r="L38" i="17"/>
  <c r="M96" i="17"/>
  <c r="AN4" i="17"/>
  <c r="W32" i="17"/>
  <c r="N69" i="17"/>
  <c r="H27" i="17"/>
  <c r="U16" i="17"/>
  <c r="S87" i="16"/>
  <c r="AR55" i="17"/>
  <c r="AS49" i="17"/>
  <c r="W93" i="16"/>
  <c r="Z36" i="16"/>
  <c r="W97" i="17"/>
  <c r="L20" i="17"/>
  <c r="AM10" i="17"/>
  <c r="N45" i="17"/>
  <c r="K43" i="5"/>
  <c r="P3" i="16"/>
  <c r="E39" i="17"/>
  <c r="AJ56" i="17"/>
  <c r="L13" i="17"/>
  <c r="AA24" i="17"/>
  <c r="A83" i="16"/>
  <c r="A87" i="19"/>
  <c r="A83" i="17"/>
  <c r="AE92" i="16"/>
  <c r="P22" i="17"/>
  <c r="G91" i="16"/>
  <c r="A11" i="19"/>
  <c r="A7" i="16"/>
  <c r="A7" i="17"/>
  <c r="O67" i="16"/>
  <c r="AR9" i="17"/>
  <c r="AB57" i="16"/>
  <c r="AO89" i="17"/>
  <c r="AC64" i="17"/>
  <c r="L52" i="16"/>
  <c r="AF9" i="16"/>
  <c r="AJ32" i="17"/>
  <c r="AE46" i="16"/>
  <c r="X27" i="16"/>
  <c r="F64" i="16"/>
  <c r="L67" i="17"/>
  <c r="G48" i="17"/>
  <c r="AK54" i="17"/>
  <c r="AL75" i="16"/>
  <c r="O51" i="17"/>
  <c r="AS64" i="16"/>
  <c r="AI47" i="17"/>
  <c r="AS41" i="16"/>
  <c r="AB53" i="16"/>
  <c r="N26" i="17"/>
  <c r="K86" i="17"/>
  <c r="B90" i="19"/>
  <c r="B86" i="17"/>
  <c r="B86" i="16"/>
  <c r="AF8" i="16"/>
  <c r="S94" i="17"/>
  <c r="G76" i="16"/>
  <c r="M7" i="17"/>
  <c r="AA71" i="17"/>
  <c r="AQ39" i="17"/>
  <c r="R33" i="17"/>
  <c r="AD95" i="16"/>
  <c r="W23" i="16"/>
  <c r="U58" i="16"/>
  <c r="AD14" i="17"/>
  <c r="K49" i="17"/>
  <c r="K96" i="17"/>
  <c r="Q22" i="16"/>
  <c r="V32" i="17"/>
  <c r="AL71" i="17"/>
  <c r="AO34" i="16"/>
  <c r="AT11" i="16"/>
  <c r="AG68" i="16"/>
  <c r="R70" i="17"/>
  <c r="AT85" i="16"/>
  <c r="Z70" i="17"/>
  <c r="W56" i="17"/>
  <c r="O74" i="17"/>
  <c r="C20" i="17"/>
  <c r="C24" i="19"/>
  <c r="C20" i="16"/>
  <c r="X24" i="16"/>
  <c r="U10" i="17"/>
  <c r="X14" i="17"/>
  <c r="AG71" i="16"/>
  <c r="AG52" i="17"/>
  <c r="T54" i="16"/>
  <c r="F14" i="17"/>
  <c r="Z34" i="16"/>
  <c r="J43" i="15"/>
  <c r="AQ3" i="16"/>
  <c r="L70" i="17"/>
  <c r="J7" i="16"/>
  <c r="AF61" i="17"/>
  <c r="AP68" i="16"/>
  <c r="K70" i="17"/>
  <c r="W86" i="17"/>
  <c r="I91" i="16"/>
  <c r="L14" i="17"/>
  <c r="L32" i="16"/>
  <c r="S83" i="17"/>
  <c r="T6" i="16"/>
  <c r="AK11" i="16"/>
  <c r="AD27" i="17"/>
  <c r="AG63" i="17"/>
  <c r="AK89" i="17"/>
  <c r="AR17" i="17"/>
  <c r="K48" i="17"/>
  <c r="AO22" i="17"/>
  <c r="AF10" i="16"/>
  <c r="AH40" i="17"/>
  <c r="AA37" i="17"/>
  <c r="X78" i="16"/>
  <c r="J99" i="16"/>
  <c r="B22" i="16"/>
  <c r="B26" i="19"/>
  <c r="B22" i="17"/>
  <c r="AC77" i="16"/>
  <c r="AF7" i="16"/>
  <c r="B51" i="19"/>
  <c r="B47" i="16"/>
  <c r="B47" i="17"/>
  <c r="N34" i="17"/>
  <c r="P63" i="16"/>
  <c r="AE95" i="16"/>
  <c r="L44" i="17"/>
  <c r="AP73" i="17"/>
  <c r="V74" i="17"/>
  <c r="AN25" i="16"/>
  <c r="P71" i="16"/>
  <c r="AL23" i="16"/>
  <c r="E28" i="17"/>
  <c r="P100" i="16"/>
  <c r="AK37" i="16"/>
  <c r="Y33" i="17"/>
  <c r="J3" i="16"/>
  <c r="L43" i="10"/>
  <c r="AI34" i="16"/>
  <c r="AG17" i="16"/>
  <c r="K81" i="16"/>
  <c r="C94" i="19"/>
  <c r="C90" i="16"/>
  <c r="C90" i="17"/>
  <c r="K34" i="16"/>
  <c r="AN73" i="16"/>
  <c r="AE71" i="16"/>
  <c r="N73" i="16"/>
  <c r="R81" i="17"/>
  <c r="M11" i="16"/>
  <c r="R85" i="16"/>
  <c r="V93" i="17"/>
  <c r="AJ38" i="16"/>
  <c r="P9" i="17"/>
  <c r="AM58" i="17"/>
  <c r="AG51" i="17"/>
  <c r="O31" i="16"/>
  <c r="AN32" i="17"/>
  <c r="AF82" i="17"/>
  <c r="J60" i="17"/>
  <c r="AA81" i="17"/>
  <c r="AJ31" i="16"/>
  <c r="AJ19" i="17"/>
  <c r="AH49" i="17"/>
  <c r="F85" i="17"/>
  <c r="S13" i="16"/>
  <c r="R55" i="16"/>
  <c r="O70" i="16"/>
  <c r="AK20" i="16"/>
  <c r="AJ36" i="16"/>
  <c r="AH57" i="16"/>
  <c r="V31" i="16"/>
  <c r="J47" i="17"/>
  <c r="AH102" i="17"/>
  <c r="AH38" i="17"/>
  <c r="W79" i="17"/>
  <c r="AB14" i="17"/>
  <c r="AO71" i="16"/>
  <c r="AO48" i="17"/>
  <c r="AF43" i="16"/>
  <c r="L69" i="16"/>
  <c r="AD45" i="16"/>
  <c r="Z57" i="16"/>
  <c r="AI13" i="17"/>
  <c r="B43" i="17"/>
  <c r="B43" i="16"/>
  <c r="B47" i="19"/>
  <c r="I35" i="10"/>
  <c r="I36" i="10"/>
  <c r="I38" i="10"/>
  <c r="I39" i="10"/>
  <c r="I37" i="10"/>
  <c r="Q40" i="17"/>
  <c r="U27" i="16"/>
  <c r="F18" i="16"/>
  <c r="AM17" i="17"/>
  <c r="Y96" i="16"/>
  <c r="AD101" i="17"/>
  <c r="A92" i="17"/>
  <c r="A96" i="19"/>
  <c r="A92" i="16"/>
  <c r="AE39" i="16"/>
  <c r="N99" i="17"/>
  <c r="J97" i="17"/>
  <c r="V48" i="16"/>
  <c r="AQ63" i="17"/>
  <c r="K85" i="17"/>
  <c r="H40" i="17"/>
  <c r="AH100" i="16"/>
  <c r="I99" i="17"/>
  <c r="B96" i="19"/>
  <c r="B92" i="16"/>
  <c r="B92" i="17"/>
  <c r="K87" i="16"/>
  <c r="T55" i="16"/>
  <c r="AH83" i="16"/>
  <c r="I97" i="17"/>
  <c r="AC46" i="16"/>
  <c r="AO52" i="17"/>
  <c r="V21" i="17"/>
  <c r="G31" i="17"/>
  <c r="K10" i="16"/>
  <c r="AC42" i="16"/>
  <c r="AT93" i="16"/>
  <c r="N51" i="17"/>
  <c r="H46" i="16"/>
  <c r="AM97" i="17"/>
  <c r="T63" i="17"/>
  <c r="B15" i="19"/>
  <c r="B11" i="17"/>
  <c r="B11" i="16"/>
  <c r="C11" i="19"/>
  <c r="C7" i="16"/>
  <c r="C7" i="17"/>
  <c r="AM77" i="17"/>
  <c r="AJ97" i="17"/>
  <c r="AC44" i="16"/>
  <c r="H88" i="17"/>
  <c r="J30" i="16"/>
  <c r="AE40" i="16"/>
  <c r="N7" i="17"/>
  <c r="AT11" i="17"/>
  <c r="Q64" i="16"/>
  <c r="F47" i="16"/>
  <c r="W18" i="16"/>
  <c r="AB99" i="17"/>
  <c r="AN39" i="16"/>
  <c r="AS36" i="17"/>
  <c r="H65" i="16"/>
  <c r="AE46" i="17"/>
  <c r="A54" i="16"/>
  <c r="A58" i="19"/>
  <c r="A54" i="17"/>
  <c r="AB35" i="17"/>
  <c r="AO102" i="16"/>
  <c r="AN31" i="17"/>
  <c r="W62" i="17"/>
  <c r="AH64" i="17"/>
  <c r="H94" i="16"/>
  <c r="S11" i="17"/>
  <c r="G4" i="16"/>
  <c r="Z22" i="17"/>
  <c r="O66" i="17"/>
  <c r="AD29" i="17"/>
  <c r="I58" i="16"/>
  <c r="AI50" i="17"/>
  <c r="N64" i="16"/>
  <c r="E95" i="16"/>
  <c r="AN93" i="16"/>
  <c r="F74" i="16"/>
  <c r="W52" i="17"/>
  <c r="AH101" i="16"/>
  <c r="D56" i="19"/>
  <c r="D52" i="16"/>
  <c r="D52" i="17"/>
  <c r="AH39" i="16"/>
  <c r="AC21" i="16"/>
  <c r="M54" i="16"/>
  <c r="AJ23" i="16"/>
  <c r="K73" i="16"/>
  <c r="AL89" i="17"/>
  <c r="AO90" i="17"/>
  <c r="G57" i="16"/>
  <c r="L97" i="16"/>
  <c r="I12" i="16"/>
  <c r="Z4" i="17"/>
  <c r="W40" i="16"/>
  <c r="AL50" i="17"/>
  <c r="Q24" i="17"/>
  <c r="AF57" i="16"/>
  <c r="AA49" i="17"/>
  <c r="AJ54" i="17"/>
  <c r="E94" i="16"/>
  <c r="D31" i="16"/>
  <c r="D31" i="17"/>
  <c r="D35" i="19"/>
  <c r="H74" i="16"/>
  <c r="S88" i="16"/>
  <c r="Y41" i="16"/>
  <c r="K17" i="17"/>
  <c r="AN30" i="16"/>
  <c r="Q26" i="16"/>
  <c r="AS84" i="16"/>
  <c r="AJ3" i="17"/>
  <c r="J44" i="14"/>
  <c r="J48" i="14" s="1"/>
  <c r="AS23" i="17"/>
  <c r="AP27" i="16"/>
  <c r="M27" i="17"/>
  <c r="O21" i="17"/>
  <c r="O15" i="16"/>
  <c r="A34" i="17"/>
  <c r="A34" i="16"/>
  <c r="A38" i="19"/>
  <c r="L7" i="16"/>
  <c r="N18" i="17"/>
  <c r="AL14" i="17"/>
  <c r="N64" i="17"/>
  <c r="AP64" i="17"/>
  <c r="I74" i="17"/>
  <c r="P72" i="16"/>
  <c r="AB23" i="16"/>
  <c r="N101" i="16"/>
  <c r="L50" i="17"/>
  <c r="AS31" i="16"/>
  <c r="U62" i="16"/>
  <c r="AL53" i="17"/>
  <c r="AE93" i="16"/>
  <c r="T40" i="16"/>
  <c r="AS65" i="16"/>
  <c r="Q55" i="17"/>
  <c r="J20" i="16"/>
  <c r="AP20" i="16"/>
  <c r="Y14" i="17"/>
  <c r="J80" i="17"/>
  <c r="AP59" i="17"/>
  <c r="AA68" i="16"/>
  <c r="AA58" i="16"/>
  <c r="N11" i="17"/>
  <c r="U26" i="16"/>
  <c r="H6" i="17"/>
  <c r="AK7" i="17"/>
  <c r="AA24" i="16"/>
  <c r="Q81" i="16"/>
  <c r="R12" i="17"/>
  <c r="D16" i="16"/>
  <c r="D16" i="17"/>
  <c r="D20" i="19"/>
  <c r="AM12" i="16"/>
  <c r="P94" i="17"/>
  <c r="AA68" i="17"/>
  <c r="AC102" i="16"/>
  <c r="H58" i="16"/>
  <c r="AP21" i="16"/>
  <c r="S9" i="17"/>
  <c r="AC15" i="16"/>
  <c r="S20" i="17"/>
  <c r="AQ91" i="17"/>
  <c r="AR29" i="17"/>
  <c r="F49" i="17"/>
  <c r="P39" i="16"/>
  <c r="G83" i="16"/>
  <c r="G4" i="17"/>
  <c r="E34" i="16"/>
  <c r="I43" i="12"/>
  <c r="U3" i="16"/>
  <c r="AL25" i="16"/>
  <c r="F30" i="16"/>
  <c r="I81" i="17"/>
  <c r="J12" i="16"/>
  <c r="AF53" i="16"/>
  <c r="AN67" i="16"/>
  <c r="N75" i="16"/>
  <c r="N101" i="17"/>
  <c r="R100" i="16"/>
  <c r="AS13" i="16"/>
  <c r="AM91" i="16"/>
  <c r="AQ55" i="17"/>
  <c r="AB48" i="16"/>
  <c r="J51" i="17"/>
  <c r="M22" i="17"/>
  <c r="W31" i="17"/>
  <c r="H43" i="5"/>
  <c r="M3" i="16"/>
  <c r="E67" i="16"/>
  <c r="S69" i="17"/>
  <c r="AS74" i="16"/>
  <c r="N41" i="16"/>
  <c r="AO68" i="16"/>
  <c r="AK4" i="16"/>
  <c r="E50" i="17"/>
  <c r="X98" i="17"/>
  <c r="AG35" i="17"/>
  <c r="U40" i="16"/>
  <c r="AP29" i="16"/>
  <c r="I71" i="17"/>
  <c r="B98" i="16"/>
  <c r="B98" i="17"/>
  <c r="B102" i="19"/>
  <c r="S35" i="17"/>
  <c r="AC59" i="17"/>
  <c r="AP82" i="16"/>
  <c r="D65" i="19"/>
  <c r="D61" i="17"/>
  <c r="D61" i="16"/>
  <c r="AE57" i="16"/>
  <c r="C31" i="19"/>
  <c r="C27" i="17"/>
  <c r="C27" i="16"/>
  <c r="AN37" i="16"/>
  <c r="F71" i="16"/>
  <c r="S7" i="17"/>
  <c r="X99" i="16"/>
  <c r="G47" i="17"/>
  <c r="E82" i="17"/>
  <c r="E27" i="17"/>
  <c r="AI102" i="17"/>
  <c r="AP72" i="16"/>
  <c r="W20" i="17"/>
  <c r="AG41" i="17"/>
  <c r="AM41" i="17"/>
  <c r="AG28" i="17"/>
  <c r="AJ99" i="16"/>
  <c r="AD49" i="17"/>
  <c r="X40" i="17"/>
  <c r="AJ39" i="17"/>
  <c r="AM17" i="16"/>
  <c r="AF93" i="16"/>
  <c r="X64" i="17"/>
  <c r="X17" i="16"/>
  <c r="AQ4" i="16"/>
  <c r="AQ13" i="16"/>
  <c r="I71" i="16"/>
  <c r="AJ46" i="16"/>
  <c r="T88" i="16"/>
  <c r="AQ102" i="16"/>
  <c r="M70" i="16"/>
  <c r="K81" i="17"/>
  <c r="H72" i="16"/>
  <c r="J39" i="16"/>
  <c r="L24" i="17"/>
  <c r="AM55" i="16"/>
  <c r="AB50" i="16"/>
  <c r="X55" i="16"/>
  <c r="K35" i="16"/>
  <c r="H25" i="16"/>
  <c r="AC4" i="16"/>
  <c r="AJ24" i="16"/>
  <c r="Z63" i="17"/>
  <c r="Y61" i="17"/>
  <c r="AJ96" i="17"/>
  <c r="AG65" i="16"/>
  <c r="O63" i="17"/>
  <c r="F69" i="17"/>
  <c r="AA96" i="17"/>
  <c r="AA39" i="16"/>
  <c r="AP7" i="16"/>
  <c r="H21" i="16"/>
  <c r="AA63" i="16"/>
  <c r="W100" i="17"/>
  <c r="AF76" i="16"/>
  <c r="H72" i="17"/>
  <c r="AR49" i="16"/>
  <c r="J13" i="16"/>
  <c r="U10" i="16"/>
  <c r="AI42" i="17"/>
  <c r="S81" i="17"/>
  <c r="AS84" i="17"/>
  <c r="P36" i="16"/>
  <c r="G38" i="17"/>
  <c r="AO41" i="17"/>
  <c r="B12" i="19"/>
  <c r="B8" i="17"/>
  <c r="B8" i="16"/>
  <c r="AL18" i="17"/>
  <c r="AQ41" i="16"/>
  <c r="AQ19" i="16"/>
  <c r="AM10" i="16"/>
  <c r="AL65" i="16"/>
  <c r="X61" i="17"/>
  <c r="AD98" i="16"/>
  <c r="I64" i="17"/>
  <c r="AD89" i="16"/>
  <c r="E47" i="17"/>
  <c r="AP83" i="16"/>
  <c r="AM88" i="16"/>
  <c r="T94" i="17"/>
  <c r="AQ48" i="17"/>
  <c r="F76" i="17"/>
  <c r="AT35" i="16"/>
  <c r="AO26" i="17"/>
  <c r="AC94" i="17"/>
  <c r="C103" i="19"/>
  <c r="C99" i="17"/>
  <c r="C99" i="16"/>
  <c r="AT5" i="17"/>
  <c r="D79" i="16"/>
  <c r="D83" i="19"/>
  <c r="D79" i="17"/>
  <c r="AH33" i="16"/>
  <c r="AN58" i="16"/>
  <c r="H45" i="16"/>
  <c r="P56" i="17"/>
  <c r="X79" i="16"/>
  <c r="AG14" i="16"/>
  <c r="U23" i="17"/>
  <c r="F6" i="17"/>
  <c r="AJ60" i="17"/>
  <c r="D33" i="16"/>
  <c r="D33" i="17"/>
  <c r="D37" i="19"/>
  <c r="Q99" i="17"/>
  <c r="AE34" i="17"/>
  <c r="AK29" i="16"/>
  <c r="X27" i="17"/>
  <c r="AC88" i="16"/>
  <c r="Q83" i="17"/>
  <c r="AQ6" i="16"/>
  <c r="M93" i="17"/>
  <c r="H23" i="16"/>
  <c r="X68" i="16"/>
  <c r="L88" i="17"/>
  <c r="AH50" i="17"/>
  <c r="AN64" i="16"/>
  <c r="AO66" i="17"/>
  <c r="AM94" i="16"/>
  <c r="AQ24" i="16"/>
  <c r="AI38" i="17"/>
  <c r="A31" i="17"/>
  <c r="A31" i="16"/>
  <c r="A35" i="19"/>
  <c r="AQ76" i="16"/>
  <c r="X76" i="17"/>
  <c r="AG39" i="16"/>
  <c r="AA92" i="17"/>
  <c r="P97" i="17"/>
  <c r="N14" i="17"/>
  <c r="AA37" i="16"/>
  <c r="AS7" i="16"/>
  <c r="Y25" i="17"/>
  <c r="M22" i="16"/>
  <c r="AM73" i="16"/>
  <c r="X22" i="16"/>
  <c r="AG10" i="17"/>
  <c r="C102" i="19"/>
  <c r="C98" i="17"/>
  <c r="C98" i="16"/>
  <c r="C96" i="17"/>
  <c r="C96" i="16"/>
  <c r="C100" i="19"/>
  <c r="M52" i="17"/>
  <c r="O84" i="16"/>
  <c r="AQ51" i="17"/>
  <c r="K67" i="16"/>
  <c r="R65" i="17"/>
  <c r="AT36" i="16"/>
  <c r="Z58" i="16"/>
  <c r="AC16" i="17"/>
  <c r="N99" i="16"/>
  <c r="AJ7" i="16"/>
  <c r="AJ57" i="17"/>
  <c r="X11" i="17"/>
  <c r="U24" i="16"/>
  <c r="U29" i="17"/>
  <c r="Q101" i="17"/>
  <c r="X55" i="17"/>
  <c r="Z49" i="17"/>
  <c r="AC49" i="17"/>
  <c r="AD71" i="17"/>
  <c r="T47" i="17"/>
  <c r="AP8" i="17"/>
  <c r="AH45" i="16"/>
  <c r="AR80" i="17"/>
  <c r="M80" i="16"/>
  <c r="P29" i="17"/>
  <c r="J77" i="16"/>
  <c r="AN70" i="16"/>
  <c r="Y67" i="17"/>
  <c r="O38" i="17"/>
  <c r="O36" i="16"/>
  <c r="V16" i="16"/>
  <c r="O4" i="17"/>
  <c r="AS86" i="16"/>
  <c r="C70" i="19"/>
  <c r="C66" i="17"/>
  <c r="C66" i="16"/>
  <c r="J36" i="17"/>
  <c r="AG73" i="16"/>
  <c r="L43" i="14"/>
  <c r="AL3" i="16"/>
  <c r="AS44" i="16"/>
  <c r="AD37" i="17"/>
  <c r="AI36" i="16"/>
  <c r="AA12" i="16"/>
  <c r="AH22" i="16"/>
  <c r="AT15" i="17"/>
  <c r="AK86" i="17"/>
  <c r="W101" i="16"/>
  <c r="AL96" i="17"/>
  <c r="AO99" i="16"/>
  <c r="AK94" i="16"/>
  <c r="I69" i="17"/>
  <c r="AQ79" i="16"/>
  <c r="I35" i="15"/>
  <c r="I38" i="15"/>
  <c r="I39" i="15"/>
  <c r="I36" i="15"/>
  <c r="I37" i="15"/>
  <c r="AE25" i="17"/>
  <c r="AA49" i="16"/>
  <c r="I65" i="16"/>
  <c r="M39" i="16"/>
  <c r="AB76" i="17"/>
  <c r="AS78" i="16"/>
  <c r="AH58" i="16"/>
  <c r="Z58" i="17"/>
  <c r="AG50" i="16"/>
  <c r="AI100" i="17"/>
  <c r="X5" i="16"/>
  <c r="J38" i="17"/>
  <c r="T53" i="16"/>
  <c r="AQ9" i="17"/>
  <c r="L78" i="17"/>
  <c r="AE24" i="16"/>
  <c r="N68" i="17"/>
  <c r="AO69" i="16"/>
  <c r="I17" i="17"/>
  <c r="AO41" i="16"/>
  <c r="T78" i="16"/>
  <c r="AS59" i="16"/>
  <c r="S66" i="16"/>
  <c r="V64" i="16"/>
  <c r="AA22" i="16"/>
  <c r="C69" i="17"/>
  <c r="C69" i="16"/>
  <c r="C73" i="19"/>
  <c r="K10" i="17"/>
  <c r="V45" i="17"/>
  <c r="W78" i="16"/>
  <c r="J49" i="17"/>
  <c r="W76" i="16"/>
  <c r="O15" i="17"/>
  <c r="Z53" i="16"/>
  <c r="M82" i="16"/>
  <c r="AC67" i="17"/>
  <c r="AC14" i="17"/>
  <c r="J30" i="17"/>
  <c r="M90" i="17"/>
  <c r="H55" i="17"/>
  <c r="AG45" i="17"/>
  <c r="AP19" i="17"/>
  <c r="G99" i="17"/>
  <c r="AJ63" i="17"/>
  <c r="AN99" i="16"/>
  <c r="Z12" i="16"/>
  <c r="AN50" i="17"/>
  <c r="AR16" i="16"/>
  <c r="AE92" i="17"/>
  <c r="U70" i="16"/>
  <c r="AI101" i="17"/>
  <c r="R63" i="16"/>
  <c r="AG97" i="17"/>
  <c r="H89" i="16"/>
  <c r="AG94" i="16"/>
  <c r="Y18" i="16"/>
  <c r="AJ34" i="16"/>
  <c r="AD47" i="17"/>
  <c r="AQ34" i="16"/>
  <c r="B45" i="19"/>
  <c r="B41" i="17"/>
  <c r="B41" i="16"/>
  <c r="AP89" i="17"/>
  <c r="AT28" i="17"/>
  <c r="AG81" i="16"/>
  <c r="O35" i="16"/>
  <c r="G74" i="16"/>
  <c r="G51" i="16"/>
  <c r="J101" i="17"/>
  <c r="F33" i="17"/>
  <c r="P29" i="16"/>
  <c r="AI60" i="17"/>
  <c r="G29" i="17"/>
  <c r="AA47" i="17"/>
  <c r="AA57" i="17"/>
  <c r="Y37" i="16"/>
  <c r="I91" i="17"/>
  <c r="AG34" i="17"/>
  <c r="S45" i="17"/>
  <c r="AG90" i="17"/>
  <c r="AS66" i="17"/>
  <c r="B48" i="17"/>
  <c r="B48" i="16"/>
  <c r="B52" i="19"/>
  <c r="O6" i="16"/>
  <c r="AG25" i="17"/>
  <c r="AA5" i="16"/>
  <c r="AT22" i="16"/>
  <c r="AS98" i="17"/>
  <c r="Q26" i="17"/>
  <c r="S40" i="16"/>
  <c r="F48" i="16"/>
  <c r="Q22" i="17"/>
  <c r="AL30" i="16"/>
  <c r="AP39" i="16"/>
  <c r="Z45" i="16"/>
  <c r="AQ74" i="16"/>
  <c r="Q28" i="17"/>
  <c r="AH85" i="17"/>
  <c r="AI12" i="16"/>
  <c r="P73" i="16"/>
  <c r="AJ4" i="17"/>
  <c r="AL90" i="17"/>
  <c r="AQ50" i="17"/>
  <c r="R19" i="17"/>
  <c r="S41" i="16"/>
  <c r="AT40" i="17"/>
  <c r="AF72" i="16"/>
  <c r="AG79" i="17"/>
  <c r="H93" i="17"/>
  <c r="P101" i="17"/>
  <c r="AA4" i="16"/>
  <c r="AC74" i="17"/>
  <c r="O54" i="16"/>
  <c r="Z42" i="17"/>
  <c r="I33" i="16"/>
  <c r="A63" i="16"/>
  <c r="A67" i="19"/>
  <c r="A63" i="17"/>
  <c r="AF83" i="16"/>
  <c r="AI60" i="16"/>
  <c r="AK66" i="16"/>
  <c r="AP38" i="17"/>
  <c r="AI66" i="16"/>
  <c r="AG14" i="17"/>
  <c r="Q63" i="16"/>
  <c r="S82" i="16"/>
  <c r="AA99" i="17"/>
  <c r="E71" i="17"/>
  <c r="W76" i="17"/>
  <c r="O95" i="17"/>
  <c r="AF70" i="16"/>
  <c r="AG4" i="17"/>
  <c r="AK50" i="16"/>
  <c r="Q20" i="17"/>
  <c r="S28" i="16"/>
  <c r="B54" i="17"/>
  <c r="B54" i="16"/>
  <c r="B58" i="19"/>
  <c r="AO100" i="17"/>
  <c r="I10" i="16"/>
  <c r="N37" i="16"/>
  <c r="I32" i="16"/>
  <c r="M40" i="16"/>
  <c r="L19" i="17"/>
  <c r="AC47" i="16"/>
  <c r="AE63" i="17"/>
  <c r="L67" i="16"/>
  <c r="V32" i="16"/>
  <c r="Z32" i="16"/>
  <c r="AI57" i="16"/>
  <c r="Y100" i="17"/>
  <c r="AG20" i="16"/>
  <c r="K84" i="16"/>
  <c r="E62" i="17"/>
  <c r="AM66" i="16"/>
  <c r="AQ42" i="16"/>
  <c r="V50" i="17"/>
  <c r="AL26" i="17"/>
  <c r="Q11" i="17"/>
  <c r="P5" i="17"/>
  <c r="O94" i="16"/>
  <c r="P64" i="17"/>
  <c r="T72" i="17"/>
  <c r="D39" i="19"/>
  <c r="D35" i="17"/>
  <c r="D35" i="16"/>
  <c r="I93" i="16"/>
  <c r="I39" i="5"/>
  <c r="I36" i="5"/>
  <c r="I38" i="5"/>
  <c r="I37" i="5"/>
  <c r="I35" i="5"/>
  <c r="AF46" i="16"/>
  <c r="S25" i="17"/>
  <c r="AF58" i="17"/>
  <c r="AB62" i="16"/>
  <c r="AC32" i="16"/>
  <c r="V88" i="17"/>
  <c r="AT80" i="16"/>
  <c r="L66" i="17"/>
  <c r="AK91" i="17"/>
  <c r="M42" i="17"/>
  <c r="AG88" i="16"/>
  <c r="E5" i="16"/>
  <c r="AT54" i="16"/>
  <c r="AS14" i="17"/>
  <c r="Y4" i="17"/>
  <c r="U31" i="16"/>
  <c r="Y39" i="16"/>
  <c r="K56" i="16"/>
  <c r="J81" i="17"/>
  <c r="AR42" i="17"/>
  <c r="J35" i="16"/>
  <c r="AL29" i="16"/>
  <c r="J72" i="16"/>
  <c r="E7" i="17"/>
  <c r="AT64" i="17"/>
  <c r="AH58" i="17"/>
  <c r="AM91" i="17"/>
  <c r="V58" i="17"/>
  <c r="AC27" i="17"/>
  <c r="U28" i="17"/>
  <c r="AM87" i="16"/>
  <c r="U23" i="16"/>
  <c r="S46" i="16"/>
  <c r="AK99" i="16"/>
  <c r="AS5" i="16"/>
  <c r="D25" i="19"/>
  <c r="D21" i="16"/>
  <c r="D21" i="17"/>
  <c r="AO13" i="17"/>
  <c r="AI93" i="16"/>
  <c r="AI62" i="17"/>
  <c r="AD20" i="17"/>
  <c r="AR63" i="16"/>
  <c r="X90" i="16"/>
  <c r="Y72" i="16"/>
  <c r="AI91" i="17"/>
  <c r="T38" i="16"/>
  <c r="AT13" i="16"/>
  <c r="AH54" i="16"/>
  <c r="R12" i="16"/>
  <c r="W82" i="16"/>
  <c r="L42" i="17"/>
  <c r="M32" i="16"/>
  <c r="AR33" i="16"/>
  <c r="I66" i="17"/>
  <c r="AB10" i="17"/>
  <c r="D32" i="16"/>
  <c r="D36" i="19"/>
  <c r="D32" i="17"/>
  <c r="AK100" i="17"/>
  <c r="AE91" i="17"/>
  <c r="AK5" i="17"/>
  <c r="I6" i="17"/>
  <c r="AK84" i="16"/>
  <c r="T71" i="16"/>
  <c r="AA26" i="17"/>
  <c r="G28" i="16"/>
  <c r="T77" i="17"/>
  <c r="AH77" i="16"/>
  <c r="Z6" i="17"/>
  <c r="AQ83" i="16"/>
  <c r="AT27" i="17"/>
  <c r="L49" i="17"/>
  <c r="AI6" i="16"/>
  <c r="P74" i="16"/>
  <c r="U84" i="16"/>
  <c r="G98" i="16"/>
  <c r="O13" i="16"/>
  <c r="S53" i="16"/>
  <c r="AI20" i="17"/>
  <c r="AG13" i="16"/>
  <c r="I87" i="17"/>
  <c r="T11" i="17"/>
  <c r="N84" i="16"/>
  <c r="I22" i="17"/>
  <c r="J19" i="16"/>
  <c r="AS68" i="17"/>
  <c r="AJ63" i="16"/>
  <c r="O34" i="17"/>
  <c r="C76" i="19"/>
  <c r="C72" i="17"/>
  <c r="C72" i="16"/>
  <c r="C43" i="19"/>
  <c r="C39" i="17"/>
  <c r="C39" i="16"/>
  <c r="E83" i="17"/>
  <c r="AI92" i="17"/>
  <c r="H61" i="17"/>
  <c r="N62" i="17"/>
  <c r="I50" i="17"/>
  <c r="G63" i="17"/>
  <c r="R79" i="17"/>
  <c r="AK8" i="16"/>
  <c r="AH3" i="17"/>
  <c r="H44" i="14"/>
  <c r="H48" i="14" s="1"/>
  <c r="AS53" i="16"/>
  <c r="O100" i="17"/>
  <c r="G36" i="17"/>
  <c r="Q79" i="17"/>
  <c r="K44" i="17"/>
  <c r="I77" i="16"/>
  <c r="P81" i="16"/>
  <c r="Y82" i="16"/>
  <c r="O99" i="17"/>
  <c r="L63" i="16"/>
  <c r="X36" i="16"/>
  <c r="R33" i="16"/>
  <c r="AG8" i="16"/>
  <c r="AT91" i="16"/>
  <c r="AN97" i="16"/>
  <c r="R41" i="16"/>
  <c r="AA97" i="16"/>
  <c r="F90" i="16"/>
  <c r="V87" i="16"/>
  <c r="F70" i="16"/>
  <c r="AC52" i="17"/>
  <c r="AM99" i="17"/>
  <c r="W35" i="16"/>
  <c r="Y78" i="17"/>
  <c r="AO28" i="16"/>
  <c r="AH63" i="16"/>
  <c r="K60" i="16"/>
  <c r="AF57" i="17"/>
  <c r="AG92" i="16"/>
  <c r="I30" i="16"/>
  <c r="P85" i="16"/>
  <c r="AH84" i="16"/>
  <c r="K96" i="16"/>
  <c r="L61" i="17"/>
  <c r="X97" i="16"/>
  <c r="AO4" i="16"/>
  <c r="Q91" i="17"/>
  <c r="AS40" i="16"/>
  <c r="K43" i="17"/>
  <c r="U6" i="17"/>
  <c r="AG84" i="16"/>
  <c r="E60" i="16"/>
  <c r="AN75" i="17"/>
  <c r="R36" i="16"/>
  <c r="F63" i="17"/>
  <c r="G34" i="17"/>
  <c r="V9" i="17"/>
  <c r="T32" i="17"/>
  <c r="AH56" i="17"/>
  <c r="L85" i="16"/>
  <c r="AD87" i="17"/>
  <c r="AK41" i="16"/>
  <c r="AE13" i="16"/>
  <c r="W28" i="16"/>
  <c r="AA27" i="17"/>
  <c r="AJ88" i="16"/>
  <c r="J8" i="17"/>
  <c r="AJ28" i="17"/>
  <c r="AC88" i="17"/>
  <c r="F62" i="17"/>
  <c r="AT83" i="17"/>
  <c r="AE38" i="16"/>
  <c r="AL48" i="17"/>
  <c r="T38" i="17"/>
  <c r="AE102" i="17"/>
  <c r="AO26" i="16"/>
  <c r="J55" i="17"/>
  <c r="AO32" i="16"/>
  <c r="AC80" i="17"/>
  <c r="J62" i="17"/>
  <c r="W10" i="17"/>
  <c r="AF49" i="16"/>
  <c r="X13" i="16"/>
  <c r="F86" i="16"/>
  <c r="AO85" i="17"/>
  <c r="U86" i="17"/>
  <c r="E82" i="16"/>
  <c r="Q29" i="16"/>
  <c r="AS21" i="16"/>
  <c r="AM23" i="17"/>
  <c r="J38" i="14"/>
  <c r="J39" i="14"/>
  <c r="J36" i="14"/>
  <c r="J37" i="14"/>
  <c r="J35" i="14"/>
  <c r="O46" i="17"/>
  <c r="Z59" i="16"/>
  <c r="T16" i="16"/>
  <c r="AE99" i="16"/>
  <c r="AS50" i="17"/>
  <c r="V4" i="16"/>
  <c r="AL4" i="16"/>
  <c r="I61" i="17"/>
  <c r="I27" i="16"/>
  <c r="N78" i="16"/>
  <c r="O76" i="16"/>
  <c r="AP12" i="16"/>
  <c r="F91" i="17"/>
  <c r="AI54" i="17"/>
  <c r="U39" i="16"/>
  <c r="W83" i="17"/>
  <c r="P28" i="17"/>
  <c r="Z85" i="17"/>
  <c r="AS60" i="16"/>
  <c r="H19" i="17"/>
  <c r="R50" i="16"/>
  <c r="AG42" i="17"/>
  <c r="Z72" i="17"/>
  <c r="R61" i="16"/>
  <c r="AQ71" i="16"/>
  <c r="AP20" i="17"/>
  <c r="N82" i="16"/>
  <c r="AS53" i="17"/>
  <c r="D102" i="17"/>
  <c r="D106" i="19"/>
  <c r="D102" i="16"/>
  <c r="X43" i="17"/>
  <c r="AM89" i="16"/>
  <c r="AS8" i="17"/>
  <c r="W80" i="16"/>
  <c r="H8" i="16"/>
  <c r="Y100" i="16"/>
  <c r="U96" i="17"/>
  <c r="AN44" i="16"/>
  <c r="AT5" i="16"/>
  <c r="AJ26" i="16"/>
  <c r="X89" i="16"/>
  <c r="AR78" i="16"/>
  <c r="AG93" i="17"/>
  <c r="P32" i="16"/>
  <c r="S64" i="17"/>
  <c r="AQ29" i="17"/>
  <c r="Z26" i="16"/>
  <c r="AP37" i="16"/>
  <c r="J11" i="17"/>
  <c r="AR101" i="17"/>
  <c r="Y27" i="16"/>
  <c r="AB31" i="17"/>
  <c r="AB82" i="16"/>
  <c r="Z56" i="16"/>
  <c r="AD25" i="17"/>
  <c r="L85" i="17"/>
  <c r="AR42" i="16"/>
  <c r="W55" i="17"/>
  <c r="T53" i="17"/>
  <c r="X91" i="17"/>
  <c r="R94" i="16"/>
  <c r="AJ16" i="17"/>
  <c r="AH27" i="16"/>
  <c r="A34" i="19"/>
  <c r="A30" i="17"/>
  <c r="A30" i="16"/>
  <c r="U97" i="16"/>
  <c r="Y78" i="16"/>
  <c r="I83" i="17"/>
  <c r="AJ40" i="17"/>
  <c r="AL20" i="16"/>
  <c r="AF74" i="17"/>
  <c r="K77" i="17"/>
  <c r="G79" i="17"/>
  <c r="F9" i="16"/>
  <c r="P96" i="16"/>
  <c r="AH97" i="17"/>
  <c r="AS95" i="17"/>
  <c r="AI21" i="17"/>
  <c r="AQ90" i="17"/>
  <c r="O88" i="16"/>
  <c r="AL22" i="17"/>
  <c r="O7" i="16"/>
  <c r="H24" i="16"/>
  <c r="AL33" i="16"/>
  <c r="F70" i="17"/>
  <c r="K32" i="17"/>
  <c r="AF42" i="17"/>
  <c r="P4" i="16"/>
  <c r="X66" i="16"/>
  <c r="S93" i="17"/>
  <c r="AK52" i="16"/>
  <c r="AP30" i="17"/>
  <c r="M60" i="16"/>
  <c r="X71" i="16"/>
  <c r="AA29" i="16"/>
  <c r="H39" i="15"/>
  <c r="H38" i="15"/>
  <c r="H37" i="15"/>
  <c r="H36" i="15"/>
  <c r="H35" i="15"/>
  <c r="AH41" i="17"/>
  <c r="W21" i="16"/>
  <c r="W45" i="17"/>
  <c r="Z97" i="17"/>
  <c r="I48" i="16"/>
  <c r="G42" i="16"/>
  <c r="AL49" i="17"/>
  <c r="M70" i="17"/>
  <c r="AD19" i="17"/>
  <c r="AC17" i="17"/>
  <c r="AP90" i="16"/>
  <c r="AN80" i="17"/>
  <c r="T12" i="17"/>
  <c r="K83" i="16"/>
  <c r="K79" i="16"/>
  <c r="T10" i="17"/>
  <c r="AB16" i="16"/>
  <c r="AR6" i="16"/>
  <c r="W12" i="16"/>
  <c r="AT20" i="16"/>
  <c r="AQ68" i="16"/>
  <c r="H63" i="16"/>
  <c r="J33" i="16"/>
  <c r="AR31" i="16"/>
  <c r="E71" i="16"/>
  <c r="AK45" i="16"/>
  <c r="AR96" i="16"/>
  <c r="R60" i="16"/>
  <c r="AS54" i="16"/>
  <c r="AS85" i="16"/>
  <c r="AI54" i="16"/>
  <c r="AQ67" i="16"/>
  <c r="AG47" i="17"/>
  <c r="V72" i="16"/>
  <c r="AF38" i="16"/>
  <c r="AC62" i="16"/>
  <c r="AK93" i="17"/>
  <c r="T75" i="17"/>
  <c r="AB28" i="16"/>
  <c r="AS91" i="17"/>
  <c r="AA87" i="17"/>
  <c r="C85" i="16"/>
  <c r="C85" i="17"/>
  <c r="C89" i="19"/>
  <c r="AO94" i="16"/>
  <c r="L94" i="17"/>
  <c r="AI24" i="17"/>
  <c r="AT46" i="17"/>
  <c r="Q66" i="17"/>
  <c r="AH27" i="17"/>
  <c r="AC10" i="17"/>
  <c r="O5" i="16"/>
  <c r="N75" i="17"/>
  <c r="V6" i="17"/>
  <c r="S68" i="16"/>
  <c r="O24" i="17"/>
  <c r="Q97" i="16"/>
  <c r="D13" i="16"/>
  <c r="D17" i="19"/>
  <c r="D13" i="17"/>
  <c r="M78" i="16"/>
  <c r="AH30" i="17"/>
  <c r="AS17" i="17"/>
  <c r="AE66" i="16"/>
  <c r="AB27" i="16"/>
  <c r="AN75" i="16"/>
  <c r="Y17" i="16"/>
  <c r="AP45" i="16"/>
  <c r="U77" i="17"/>
  <c r="AO8" i="16"/>
  <c r="AR29" i="16"/>
  <c r="K14" i="17"/>
  <c r="AO20" i="16"/>
  <c r="N49" i="17"/>
  <c r="Y49" i="17"/>
  <c r="T62" i="17"/>
  <c r="AQ17" i="17"/>
  <c r="AR34" i="16"/>
  <c r="AF32" i="16"/>
  <c r="H67" i="17"/>
  <c r="V42" i="16"/>
  <c r="AO5" i="16"/>
  <c r="AI96" i="17"/>
  <c r="X28" i="16"/>
  <c r="U37" i="16"/>
  <c r="AM47" i="16"/>
  <c r="AO36" i="17"/>
  <c r="S33" i="16"/>
  <c r="AM63" i="16"/>
  <c r="AB86" i="16"/>
  <c r="AE22" i="17"/>
  <c r="AD34" i="16"/>
  <c r="AC29" i="17"/>
  <c r="Y96" i="17"/>
  <c r="S79" i="16"/>
  <c r="AP54" i="17"/>
  <c r="AN59" i="17"/>
  <c r="AF37" i="16"/>
  <c r="AK69" i="17"/>
  <c r="O73" i="16"/>
  <c r="AB37" i="16"/>
  <c r="AR36" i="16"/>
  <c r="Q94" i="17"/>
  <c r="O43" i="16"/>
  <c r="AA44" i="17"/>
  <c r="V65" i="17"/>
  <c r="AD70" i="17"/>
  <c r="N100" i="17"/>
  <c r="O4" i="16"/>
  <c r="AN39" i="17"/>
  <c r="W39" i="17"/>
  <c r="F21" i="16"/>
  <c r="AM85" i="16"/>
  <c r="AN36" i="16"/>
  <c r="M14" i="16"/>
  <c r="F91" i="16"/>
  <c r="AH23" i="17"/>
  <c r="AL7" i="17"/>
  <c r="AJ97" i="16"/>
  <c r="K72" i="16"/>
  <c r="K59" i="17"/>
  <c r="Q77" i="16"/>
  <c r="V94" i="17"/>
  <c r="AQ94" i="16"/>
  <c r="R16" i="16"/>
  <c r="AD46" i="16"/>
  <c r="N5" i="17"/>
  <c r="R21" i="16"/>
  <c r="O42" i="17"/>
  <c r="AR81" i="16"/>
  <c r="P93" i="17"/>
  <c r="AL41" i="16"/>
  <c r="AF98" i="17"/>
  <c r="B82" i="16"/>
  <c r="B86" i="19"/>
  <c r="B82" i="17"/>
  <c r="O29" i="16"/>
  <c r="V68" i="17"/>
  <c r="Y54" i="17"/>
  <c r="AO56" i="17"/>
  <c r="B76" i="19"/>
  <c r="B72" i="17"/>
  <c r="B72" i="16"/>
  <c r="AH100" i="17"/>
  <c r="Y64" i="16"/>
  <c r="AM40" i="17"/>
  <c r="N31" i="16"/>
  <c r="J21" i="16"/>
  <c r="AI67" i="16"/>
  <c r="AB92" i="16"/>
  <c r="B20" i="17"/>
  <c r="B24" i="19"/>
  <c r="B20" i="16"/>
  <c r="AP5" i="16"/>
  <c r="O30" i="16"/>
  <c r="AG76" i="16"/>
  <c r="J84" i="16"/>
  <c r="AT22" i="17"/>
  <c r="AD95" i="17"/>
  <c r="AT77" i="17"/>
  <c r="AL62" i="16"/>
  <c r="F57" i="16"/>
  <c r="AO45" i="16"/>
  <c r="AN63" i="17"/>
  <c r="AK32" i="16"/>
  <c r="H42" i="17"/>
  <c r="F89" i="16"/>
  <c r="N42" i="17"/>
  <c r="M12" i="16"/>
  <c r="AO79" i="16"/>
  <c r="C35" i="19"/>
  <c r="C31" i="16"/>
  <c r="C31" i="17"/>
  <c r="AQ60" i="17"/>
  <c r="AP85" i="16"/>
  <c r="AP69" i="16"/>
  <c r="N94" i="17"/>
  <c r="AL88" i="17"/>
  <c r="S77" i="17"/>
  <c r="AK62" i="17"/>
  <c r="X38" i="16"/>
  <c r="AP53" i="16"/>
  <c r="AP22" i="17"/>
  <c r="AF43" i="17"/>
  <c r="L26" i="17"/>
  <c r="AI24" i="16"/>
  <c r="AR40" i="17"/>
  <c r="L50" i="16"/>
  <c r="V79" i="17"/>
  <c r="R45" i="16"/>
  <c r="AO53" i="17"/>
  <c r="C3" i="16"/>
  <c r="C3" i="17"/>
  <c r="C7" i="19"/>
  <c r="K84" i="17"/>
  <c r="AH68" i="17"/>
  <c r="F77" i="17"/>
  <c r="AD89" i="17"/>
  <c r="O10" i="16"/>
  <c r="E99" i="17"/>
  <c r="F57" i="17"/>
  <c r="L40" i="17"/>
  <c r="V27" i="17"/>
  <c r="AK63" i="17"/>
  <c r="AN53" i="17"/>
  <c r="H82" i="16"/>
  <c r="T98" i="16"/>
  <c r="R88" i="17"/>
  <c r="X32" i="16"/>
  <c r="P20" i="16"/>
  <c r="D9" i="17"/>
  <c r="D9" i="16"/>
  <c r="D13" i="19"/>
  <c r="H29" i="17"/>
  <c r="O32" i="17"/>
  <c r="AN74" i="16"/>
  <c r="AO15" i="17"/>
  <c r="AD32" i="17"/>
  <c r="AA31" i="16"/>
  <c r="C16" i="19"/>
  <c r="C12" i="16"/>
  <c r="C12" i="17"/>
  <c r="AC30" i="17"/>
  <c r="AG33" i="17"/>
  <c r="O87" i="17"/>
  <c r="AF92" i="17"/>
  <c r="AH21" i="17"/>
  <c r="AH10" i="17"/>
  <c r="A25" i="17"/>
  <c r="A25" i="16"/>
  <c r="A29" i="19"/>
  <c r="E44" i="16"/>
  <c r="AL13" i="17"/>
  <c r="I36" i="17"/>
  <c r="AE29" i="17"/>
  <c r="AG73" i="17"/>
  <c r="AR100" i="16"/>
  <c r="AM86" i="17"/>
  <c r="AI5" i="16"/>
  <c r="AI39" i="17"/>
  <c r="N81" i="16"/>
  <c r="AN86" i="17"/>
  <c r="AC48" i="17"/>
  <c r="O39" i="16"/>
  <c r="H10" i="16"/>
  <c r="L28" i="17"/>
  <c r="R64" i="17"/>
  <c r="S92" i="17"/>
  <c r="A64" i="17"/>
  <c r="A64" i="16"/>
  <c r="A68" i="19"/>
  <c r="S99" i="17"/>
  <c r="D50" i="17"/>
  <c r="D50" i="16"/>
  <c r="D54" i="19"/>
  <c r="O85" i="17"/>
  <c r="V21" i="16"/>
  <c r="K62" i="17"/>
  <c r="E90" i="17"/>
  <c r="J70" i="16"/>
  <c r="U29" i="16"/>
  <c r="V6" i="16"/>
  <c r="AS93" i="17"/>
  <c r="Z98" i="16"/>
  <c r="H60" i="16"/>
  <c r="AM61" i="17"/>
  <c r="Q69" i="16"/>
  <c r="AE34" i="16"/>
  <c r="D80" i="19"/>
  <c r="D76" i="17"/>
  <c r="D76" i="16"/>
  <c r="A20" i="17"/>
  <c r="A24" i="19"/>
  <c r="A20" i="16"/>
  <c r="AM74" i="16"/>
  <c r="K9" i="16"/>
  <c r="S34" i="17"/>
  <c r="E38" i="17"/>
  <c r="E8" i="17"/>
  <c r="G39" i="17"/>
  <c r="AR95" i="16"/>
  <c r="AL31" i="17"/>
  <c r="AN42" i="16"/>
  <c r="AH81" i="16"/>
  <c r="L35" i="15"/>
  <c r="L36" i="15"/>
  <c r="L37" i="15"/>
  <c r="L39" i="15"/>
  <c r="L38" i="15"/>
  <c r="AF4" i="17"/>
  <c r="AB65" i="16"/>
  <c r="K29" i="17"/>
  <c r="J78" i="17"/>
  <c r="AR56" i="16"/>
  <c r="M79" i="17"/>
  <c r="AI46" i="17"/>
  <c r="AA67" i="17"/>
  <c r="W19" i="16"/>
  <c r="U55" i="17"/>
  <c r="AM45" i="17"/>
  <c r="AT78" i="17"/>
  <c r="P67" i="17"/>
  <c r="AQ102" i="17"/>
  <c r="AA56" i="17"/>
  <c r="N63" i="16"/>
  <c r="F84" i="17"/>
  <c r="AA76" i="17"/>
  <c r="AI99" i="16"/>
  <c r="M17" i="17"/>
  <c r="AN81" i="17"/>
  <c r="H51" i="16"/>
  <c r="H20" i="17"/>
  <c r="O34" i="16"/>
  <c r="K16" i="17"/>
  <c r="AF84" i="17"/>
  <c r="M47" i="16"/>
  <c r="AO98" i="17"/>
  <c r="A87" i="17"/>
  <c r="A87" i="16"/>
  <c r="A91" i="19"/>
  <c r="E93" i="16"/>
  <c r="AL71" i="16"/>
  <c r="Q65" i="17"/>
  <c r="Z76" i="17"/>
  <c r="B99" i="17"/>
  <c r="B99" i="16"/>
  <c r="B103" i="19"/>
  <c r="K41" i="16"/>
  <c r="AT25" i="16"/>
  <c r="AR91" i="16"/>
  <c r="T51" i="16"/>
  <c r="AJ88" i="17"/>
  <c r="AD15" i="17"/>
  <c r="Y95" i="16"/>
  <c r="Q28" i="16"/>
  <c r="E35" i="17"/>
  <c r="AH66" i="17"/>
  <c r="Y94" i="16"/>
  <c r="AA25" i="16"/>
  <c r="AS11" i="17"/>
  <c r="Y34" i="16"/>
  <c r="AH78" i="16"/>
  <c r="A72" i="17"/>
  <c r="A76" i="19"/>
  <c r="A72" i="16"/>
  <c r="Y86" i="17"/>
  <c r="AI34" i="17"/>
  <c r="L8" i="16"/>
  <c r="AK22" i="17"/>
  <c r="K29" i="16"/>
  <c r="P8" i="17"/>
  <c r="X8" i="17"/>
  <c r="AC25" i="17"/>
  <c r="J70" i="17"/>
  <c r="AS10" i="16"/>
  <c r="AS54" i="17"/>
  <c r="Z75" i="17"/>
  <c r="AF59" i="17"/>
  <c r="F88" i="16"/>
  <c r="AO76" i="16"/>
  <c r="M81" i="16"/>
  <c r="C48" i="17"/>
  <c r="C48" i="16"/>
  <c r="C52" i="19"/>
  <c r="AM20" i="17"/>
  <c r="X52" i="16"/>
  <c r="X81" i="17"/>
  <c r="E14" i="16"/>
  <c r="I99" i="16"/>
  <c r="AD29" i="16"/>
  <c r="H4" i="17"/>
  <c r="AO72" i="16"/>
  <c r="AN44" i="17"/>
  <c r="AL47" i="16"/>
  <c r="AJ30" i="16"/>
  <c r="Q69" i="17"/>
  <c r="AD64" i="16"/>
  <c r="P5" i="16"/>
  <c r="AB72" i="17"/>
  <c r="AT81" i="17"/>
  <c r="D86" i="19"/>
  <c r="D82" i="16"/>
  <c r="D82" i="17"/>
  <c r="AA69" i="17"/>
  <c r="AC100" i="17"/>
  <c r="M59" i="16"/>
  <c r="AS76" i="16"/>
  <c r="M95" i="17"/>
  <c r="AS4" i="17"/>
  <c r="R84" i="16"/>
  <c r="AM67" i="16"/>
  <c r="R54" i="16"/>
  <c r="L53" i="17"/>
  <c r="K37" i="10"/>
  <c r="K35" i="10"/>
  <c r="K39" i="10"/>
  <c r="K38" i="10"/>
  <c r="K36" i="10"/>
  <c r="L39" i="14"/>
  <c r="L36" i="14"/>
  <c r="L37" i="14"/>
  <c r="L35" i="14"/>
  <c r="L38" i="14"/>
  <c r="L44" i="13"/>
  <c r="L48" i="13" s="1"/>
  <c r="AE3" i="17"/>
  <c r="AD53" i="17"/>
  <c r="AF33" i="17"/>
  <c r="AE26" i="17"/>
  <c r="AL33" i="17"/>
  <c r="AK87" i="16"/>
  <c r="AQ16" i="17"/>
  <c r="D43" i="17"/>
  <c r="D47" i="19"/>
  <c r="D43" i="16"/>
  <c r="J66" i="17"/>
  <c r="Q89" i="16"/>
  <c r="X47" i="17"/>
  <c r="N27" i="16"/>
  <c r="P35" i="16"/>
  <c r="V47" i="17"/>
  <c r="O18" i="17"/>
  <c r="E79" i="16"/>
  <c r="S83" i="16"/>
  <c r="AG80" i="17"/>
  <c r="N55" i="16"/>
  <c r="AH3" i="16"/>
  <c r="H43" i="14"/>
  <c r="AI37" i="17"/>
  <c r="F83" i="16"/>
  <c r="AF53" i="17"/>
  <c r="M92" i="16"/>
  <c r="AQ45" i="16"/>
  <c r="AT79" i="16"/>
  <c r="N25" i="16"/>
  <c r="I9" i="17"/>
  <c r="AS58" i="17"/>
  <c r="AJ47" i="17"/>
  <c r="A89" i="16"/>
  <c r="A89" i="17"/>
  <c r="A93" i="19"/>
  <c r="T8" i="16"/>
  <c r="AK13" i="16"/>
  <c r="E44" i="17"/>
  <c r="O96" i="16"/>
  <c r="E30" i="17"/>
  <c r="X16" i="16"/>
  <c r="W24" i="16"/>
  <c r="R27" i="16"/>
  <c r="F60" i="17"/>
  <c r="C35" i="16"/>
  <c r="C39" i="19"/>
  <c r="C35" i="17"/>
  <c r="F81" i="17"/>
  <c r="AC61" i="16"/>
  <c r="Q5" i="17"/>
  <c r="AN38" i="17"/>
  <c r="H97" i="16"/>
  <c r="J73" i="16"/>
  <c r="R30" i="16"/>
  <c r="P19" i="17"/>
  <c r="AO80" i="16"/>
  <c r="M9" i="16"/>
  <c r="S74" i="16"/>
  <c r="J88" i="16"/>
  <c r="AL14" i="16"/>
  <c r="Z35" i="16"/>
  <c r="L64" i="16"/>
  <c r="AO25" i="17"/>
  <c r="AS94" i="16"/>
  <c r="K27" i="16"/>
  <c r="AQ73" i="16"/>
  <c r="T100" i="17"/>
  <c r="AL21" i="16"/>
  <c r="AE98" i="16"/>
  <c r="AE70" i="16"/>
  <c r="R5" i="17"/>
  <c r="N71" i="16"/>
  <c r="E42" i="16"/>
  <c r="J46" i="16"/>
  <c r="N13" i="17"/>
  <c r="E12" i="16"/>
  <c r="G89" i="16"/>
  <c r="L69" i="17"/>
  <c r="AA12" i="17"/>
  <c r="AO65" i="17"/>
  <c r="H53" i="17"/>
  <c r="AO11" i="17"/>
  <c r="AF14" i="16"/>
  <c r="AA74" i="16"/>
  <c r="AG6" i="17"/>
  <c r="AC9" i="16"/>
  <c r="AN20" i="16"/>
  <c r="AG7" i="17"/>
  <c r="AQ58" i="17"/>
  <c r="I79" i="16"/>
  <c r="S28" i="17"/>
  <c r="L11" i="17"/>
  <c r="AQ10" i="17"/>
  <c r="M7" i="16"/>
  <c r="X6" i="17"/>
  <c r="J89" i="17"/>
  <c r="AA84" i="17"/>
  <c r="AA8" i="17"/>
  <c r="AJ93" i="17"/>
  <c r="AG39" i="17"/>
  <c r="AI44" i="16"/>
  <c r="Y79" i="16"/>
  <c r="Q31" i="16"/>
  <c r="X82" i="17"/>
  <c r="P77" i="17"/>
  <c r="AC51" i="16"/>
  <c r="I63" i="16"/>
  <c r="AA89" i="17"/>
  <c r="Z73" i="17"/>
  <c r="AI90" i="16"/>
  <c r="T71" i="17"/>
  <c r="AC28" i="17"/>
  <c r="AP25" i="17"/>
  <c r="AH62" i="16"/>
  <c r="AR4" i="16"/>
  <c r="E43" i="16"/>
  <c r="S42" i="16"/>
  <c r="X45" i="17"/>
  <c r="AE80" i="16"/>
  <c r="AJ67" i="16"/>
  <c r="P69" i="16"/>
  <c r="K66" i="17"/>
  <c r="M43" i="10"/>
  <c r="K3" i="16"/>
  <c r="V63" i="16"/>
  <c r="AR11" i="17"/>
  <c r="AP90" i="17"/>
  <c r="H44" i="17"/>
  <c r="T42" i="17"/>
  <c r="G84" i="17"/>
  <c r="U67" i="16"/>
  <c r="AI45" i="16"/>
  <c r="C79" i="19"/>
  <c r="C75" i="16"/>
  <c r="C75" i="17"/>
  <c r="Z68" i="16"/>
  <c r="P24" i="16"/>
  <c r="O83" i="16"/>
  <c r="AR68" i="17"/>
  <c r="AA94" i="17"/>
  <c r="J15" i="16"/>
  <c r="W31" i="16"/>
  <c r="T79" i="16"/>
  <c r="AC39" i="16"/>
  <c r="N17" i="17"/>
  <c r="P81" i="17"/>
  <c r="AI33" i="17"/>
  <c r="AD100" i="17"/>
  <c r="AM8" i="17"/>
  <c r="L91" i="17"/>
  <c r="AG53" i="16"/>
  <c r="AE94" i="16"/>
  <c r="AJ10" i="17"/>
  <c r="M56" i="17"/>
  <c r="E69" i="17"/>
  <c r="AE51" i="16"/>
  <c r="AG23" i="17"/>
  <c r="AN70" i="17"/>
  <c r="AN98" i="16"/>
  <c r="N98" i="16"/>
  <c r="J42" i="16"/>
  <c r="Z8" i="16"/>
  <c r="L18" i="17"/>
  <c r="F27" i="17"/>
  <c r="X69" i="16"/>
  <c r="P25" i="16"/>
  <c r="AA34" i="16"/>
  <c r="X73" i="16"/>
  <c r="AJ52" i="16"/>
  <c r="AI65" i="17"/>
  <c r="G97" i="17"/>
  <c r="AT6" i="16"/>
  <c r="J48" i="16"/>
  <c r="AT51" i="17"/>
  <c r="J45" i="17"/>
  <c r="N57" i="16"/>
  <c r="G58" i="16"/>
  <c r="AE33" i="16"/>
  <c r="M6" i="16"/>
  <c r="AI21" i="16"/>
  <c r="C28" i="16"/>
  <c r="C28" i="17"/>
  <c r="C32" i="19"/>
  <c r="M53" i="17"/>
  <c r="AQ32" i="16"/>
  <c r="S37" i="17"/>
  <c r="Z28" i="17"/>
  <c r="AP17" i="17"/>
  <c r="AH34" i="16"/>
  <c r="J73" i="17"/>
  <c r="T47" i="16"/>
  <c r="R101" i="17"/>
  <c r="AL85" i="17"/>
  <c r="M75" i="17"/>
  <c r="AA18" i="16"/>
  <c r="AE18" i="16"/>
  <c r="W5" i="17"/>
  <c r="AQ79" i="17"/>
  <c r="AM81" i="16"/>
  <c r="X67" i="16"/>
  <c r="Q47" i="17"/>
  <c r="AN87" i="17"/>
  <c r="O92" i="16"/>
  <c r="G10" i="16"/>
  <c r="Y36" i="17"/>
  <c r="AM27" i="16"/>
  <c r="AO55" i="16"/>
  <c r="U65" i="16"/>
  <c r="AC29" i="16"/>
  <c r="W64" i="17"/>
  <c r="I88" i="17"/>
  <c r="V30" i="16"/>
  <c r="U35" i="16"/>
  <c r="T97" i="17"/>
  <c r="AQ37" i="17"/>
  <c r="K60" i="17"/>
  <c r="P82" i="16"/>
  <c r="AJ101" i="17"/>
  <c r="W24" i="17"/>
  <c r="Z63" i="16"/>
  <c r="AI98" i="16"/>
  <c r="U69" i="16"/>
  <c r="Q92" i="16"/>
  <c r="D61" i="19"/>
  <c r="D57" i="17"/>
  <c r="D57" i="16"/>
  <c r="AL70" i="16"/>
  <c r="AN84" i="16"/>
  <c r="AG38" i="16"/>
  <c r="AB66" i="16"/>
  <c r="AN48" i="16"/>
  <c r="T81" i="16"/>
  <c r="AQ72" i="16"/>
  <c r="A6" i="16"/>
  <c r="A6" i="17"/>
  <c r="A10" i="19"/>
  <c r="AE97" i="17"/>
  <c r="AD93" i="16"/>
  <c r="G51" i="17"/>
  <c r="I85" i="17"/>
  <c r="Y11" i="16"/>
  <c r="AL54" i="16"/>
  <c r="U34" i="16"/>
  <c r="B39" i="17"/>
  <c r="B39" i="16"/>
  <c r="B43" i="19"/>
  <c r="AC35" i="16"/>
  <c r="AS100" i="16"/>
  <c r="J5" i="16"/>
  <c r="AE96" i="17"/>
  <c r="X12" i="16"/>
  <c r="AN21" i="16"/>
  <c r="AR74" i="16"/>
  <c r="Q34" i="16"/>
  <c r="C101" i="16"/>
  <c r="C101" i="17"/>
  <c r="C105" i="19"/>
  <c r="M23" i="17"/>
  <c r="AA75" i="17"/>
  <c r="P70" i="17"/>
  <c r="W70" i="16"/>
  <c r="AG64" i="16"/>
  <c r="K64" i="16"/>
  <c r="G85" i="16"/>
  <c r="K95" i="17"/>
  <c r="K56" i="17"/>
  <c r="AD10" i="16"/>
  <c r="AB53" i="17"/>
  <c r="H49" i="17"/>
  <c r="AD49" i="16"/>
  <c r="AE61" i="17"/>
  <c r="AK79" i="17"/>
  <c r="Z23" i="16"/>
  <c r="S52" i="16"/>
  <c r="Q21" i="16"/>
  <c r="Q32" i="16"/>
  <c r="AF20" i="16"/>
  <c r="L90" i="16"/>
  <c r="K38" i="16"/>
  <c r="AM26" i="16"/>
  <c r="O53" i="17"/>
  <c r="C85" i="19"/>
  <c r="C81" i="17"/>
  <c r="C81" i="16"/>
  <c r="P91" i="16"/>
  <c r="W30" i="16"/>
  <c r="AB60" i="17"/>
  <c r="T58" i="16"/>
  <c r="Y51" i="16"/>
  <c r="Y45" i="16"/>
  <c r="R49" i="16"/>
  <c r="J59" i="17"/>
  <c r="J83" i="16"/>
  <c r="AS45" i="16"/>
  <c r="AM35" i="16"/>
  <c r="AJ92" i="17"/>
  <c r="U89" i="16"/>
  <c r="I54" i="17"/>
  <c r="F52" i="17"/>
  <c r="AS61" i="16"/>
  <c r="B50" i="17"/>
  <c r="B50" i="16"/>
  <c r="B54" i="19"/>
  <c r="AS43" i="17"/>
  <c r="AG19" i="17"/>
  <c r="J50" i="17"/>
  <c r="M78" i="17"/>
  <c r="AL32" i="17"/>
  <c r="K15" i="17"/>
  <c r="Z54" i="16"/>
  <c r="AI23" i="16"/>
  <c r="AL99" i="17"/>
  <c r="L24" i="16"/>
  <c r="R29" i="17"/>
  <c r="AI25" i="16"/>
  <c r="K72" i="17"/>
  <c r="AA42" i="17"/>
  <c r="AD79" i="16"/>
  <c r="AT93" i="17"/>
  <c r="AM31" i="16"/>
  <c r="AD30" i="16"/>
  <c r="C13" i="19"/>
  <c r="C9" i="16"/>
  <c r="C9" i="17"/>
  <c r="V37" i="17"/>
  <c r="G92" i="16"/>
  <c r="N86" i="16"/>
  <c r="AC50" i="17"/>
  <c r="Y91" i="17"/>
  <c r="Z87" i="17"/>
  <c r="Q16" i="16"/>
  <c r="AF69" i="17"/>
  <c r="AL96" i="16"/>
  <c r="AA56" i="16"/>
  <c r="AO68" i="17"/>
  <c r="AF27" i="16"/>
  <c r="W85" i="16"/>
  <c r="G100" i="16"/>
  <c r="AO11" i="16"/>
  <c r="AK15" i="17"/>
  <c r="O94" i="17"/>
  <c r="AF21" i="17"/>
  <c r="O51" i="16"/>
  <c r="AM94" i="17"/>
  <c r="G78" i="17"/>
  <c r="AC56" i="17"/>
  <c r="AI79" i="17"/>
  <c r="AE41" i="16"/>
  <c r="U51" i="17"/>
  <c r="J43" i="17"/>
  <c r="AO87" i="16"/>
  <c r="AC10" i="16"/>
  <c r="I47" i="17"/>
  <c r="X60" i="17"/>
  <c r="AM95" i="16"/>
  <c r="B99" i="19"/>
  <c r="B95" i="17"/>
  <c r="B95" i="16"/>
  <c r="AI69" i="17"/>
  <c r="P30" i="17"/>
  <c r="F50" i="16"/>
  <c r="K91" i="16"/>
  <c r="J94" i="17"/>
  <c r="T55" i="17"/>
  <c r="G36" i="5"/>
  <c r="G38" i="5"/>
  <c r="G37" i="5"/>
  <c r="G35" i="5"/>
  <c r="G39" i="5"/>
  <c r="W4" i="17"/>
  <c r="G7" i="16"/>
  <c r="AF86" i="16"/>
  <c r="I98" i="17"/>
  <c r="J25" i="16"/>
  <c r="F102" i="16"/>
  <c r="AR93" i="17"/>
  <c r="S98" i="16"/>
  <c r="AT75" i="16"/>
  <c r="G75" i="16"/>
  <c r="AM60" i="17"/>
  <c r="J87" i="16"/>
  <c r="I38" i="16"/>
  <c r="AK87" i="17"/>
  <c r="L77" i="16"/>
  <c r="AG77" i="17"/>
  <c r="K99" i="17"/>
  <c r="K11" i="16"/>
  <c r="AD84" i="17"/>
  <c r="AB77" i="16"/>
  <c r="H36" i="16"/>
  <c r="L30" i="16"/>
  <c r="X34" i="16"/>
  <c r="AF75" i="17"/>
  <c r="U85" i="17"/>
  <c r="R62" i="17"/>
  <c r="AM42" i="17"/>
  <c r="Z20" i="17"/>
  <c r="V75" i="17"/>
  <c r="L41" i="16"/>
  <c r="AP88" i="17"/>
  <c r="L3" i="17"/>
  <c r="G44" i="5"/>
  <c r="I13" i="17"/>
  <c r="AC55" i="16"/>
  <c r="U45" i="17"/>
  <c r="AC38" i="17"/>
  <c r="K54" i="17"/>
  <c r="Z25" i="17"/>
  <c r="E46" i="16"/>
  <c r="AS96" i="16"/>
  <c r="AI52" i="16"/>
  <c r="AC78" i="16"/>
  <c r="AI70" i="16"/>
  <c r="Z45" i="17"/>
  <c r="L44" i="12"/>
  <c r="L48" i="12" s="1"/>
  <c r="X3" i="17"/>
  <c r="AI73" i="17"/>
  <c r="R77" i="16"/>
  <c r="A27" i="16"/>
  <c r="A31" i="19"/>
  <c r="A27" i="17"/>
  <c r="H6" i="16"/>
  <c r="N97" i="17"/>
  <c r="K88" i="17"/>
  <c r="AJ95" i="17"/>
  <c r="K37" i="17"/>
  <c r="X76" i="16"/>
  <c r="AA42" i="16"/>
  <c r="E22" i="17"/>
  <c r="AE10" i="16"/>
  <c r="H102" i="17"/>
  <c r="E10" i="16"/>
  <c r="E65" i="17"/>
  <c r="AA73" i="16"/>
  <c r="Z91" i="17"/>
  <c r="L55" i="17"/>
  <c r="AS29" i="16"/>
  <c r="AE83" i="17"/>
  <c r="L74" i="16"/>
  <c r="L10" i="16"/>
  <c r="B88" i="16"/>
  <c r="B92" i="19"/>
  <c r="B88" i="17"/>
  <c r="U58" i="17"/>
  <c r="U33" i="17"/>
  <c r="AN35" i="16"/>
  <c r="U4" i="16"/>
  <c r="AM19" i="17"/>
  <c r="T91" i="16"/>
  <c r="AH14" i="17"/>
  <c r="G62" i="17"/>
  <c r="AO54" i="17"/>
  <c r="AD79" i="17"/>
  <c r="E61" i="17"/>
  <c r="F38" i="16"/>
  <c r="AC36" i="16"/>
  <c r="AC26" i="17"/>
  <c r="AQ8" i="16"/>
  <c r="R69" i="16"/>
  <c r="AC40" i="16"/>
  <c r="J53" i="16"/>
  <c r="B62" i="16"/>
  <c r="B66" i="19"/>
  <c r="B62" i="17"/>
  <c r="AJ55" i="16"/>
  <c r="T51" i="17"/>
  <c r="AB78" i="16"/>
  <c r="AK35" i="17"/>
  <c r="AS97" i="17"/>
  <c r="AK82" i="16"/>
  <c r="V77" i="16"/>
  <c r="F35" i="17"/>
  <c r="AJ3" i="16"/>
  <c r="J43" i="14"/>
  <c r="T84" i="16"/>
  <c r="AH23" i="16"/>
  <c r="I68" i="16"/>
  <c r="AL37" i="16"/>
  <c r="H79" i="17"/>
  <c r="AK44" i="17"/>
  <c r="AD68" i="17"/>
  <c r="L41" i="17"/>
  <c r="AM22" i="16"/>
  <c r="Z99" i="16"/>
  <c r="AB87" i="16"/>
  <c r="AM80" i="17"/>
  <c r="AQ39" i="16"/>
  <c r="O9" i="16"/>
  <c r="X64" i="16"/>
  <c r="K7" i="16"/>
  <c r="E48" i="17"/>
  <c r="AN40" i="16"/>
  <c r="AI48" i="17"/>
  <c r="AQ56" i="17"/>
  <c r="AF26" i="16"/>
  <c r="AR15" i="16"/>
  <c r="Z89" i="16"/>
  <c r="AG65" i="17"/>
  <c r="AL27" i="17"/>
  <c r="D53" i="19"/>
  <c r="D49" i="17"/>
  <c r="D49" i="16"/>
  <c r="J56" i="16"/>
  <c r="Y13" i="17"/>
  <c r="AI64" i="17"/>
  <c r="AM92" i="17"/>
  <c r="AI62" i="16"/>
  <c r="V101" i="16"/>
  <c r="I87" i="16"/>
  <c r="P47" i="16"/>
  <c r="I57" i="17"/>
  <c r="N19" i="17"/>
  <c r="O28" i="16"/>
  <c r="M21" i="16"/>
  <c r="V86" i="16"/>
  <c r="L9" i="16"/>
  <c r="AQ67" i="17"/>
  <c r="L102" i="16"/>
  <c r="M16" i="16"/>
  <c r="AN72" i="16"/>
  <c r="L84" i="17"/>
  <c r="AL9" i="16"/>
  <c r="AQ49" i="17"/>
  <c r="AL32" i="16"/>
  <c r="AS66" i="16"/>
  <c r="K21" i="16"/>
  <c r="X26" i="17"/>
  <c r="Y30" i="16"/>
  <c r="G34" i="16"/>
  <c r="AC101" i="17"/>
  <c r="AE45" i="16"/>
  <c r="AB4" i="16"/>
  <c r="AP60" i="17"/>
  <c r="AH79" i="17"/>
  <c r="A100" i="17"/>
  <c r="A100" i="16"/>
  <c r="A104" i="19"/>
  <c r="P10" i="17"/>
  <c r="O98" i="16"/>
  <c r="T61" i="17"/>
  <c r="J12" i="17"/>
  <c r="AB68" i="16"/>
  <c r="E10" i="17"/>
  <c r="Y10" i="16"/>
  <c r="R17" i="17"/>
  <c r="G47" i="16"/>
  <c r="R46" i="16"/>
  <c r="AL80" i="17"/>
  <c r="AT92" i="17"/>
  <c r="X83" i="16"/>
  <c r="N79" i="16"/>
  <c r="X14" i="16"/>
  <c r="H68" i="17"/>
  <c r="AT7" i="16"/>
  <c r="AQ47" i="16"/>
  <c r="AK43" i="16"/>
  <c r="AF80" i="17"/>
  <c r="C20" i="19"/>
  <c r="C16" i="16"/>
  <c r="C16" i="17"/>
  <c r="AR37" i="17"/>
  <c r="Z4" i="16"/>
  <c r="AF9" i="17"/>
  <c r="AF67" i="17"/>
  <c r="AO44" i="17"/>
  <c r="X53" i="17"/>
  <c r="L17" i="16"/>
  <c r="S62" i="16"/>
  <c r="T33" i="16"/>
  <c r="C68" i="17"/>
  <c r="C68" i="16"/>
  <c r="C72" i="19"/>
  <c r="M3" i="17"/>
  <c r="H44" i="5"/>
  <c r="H48" i="5" s="1"/>
  <c r="M38" i="5"/>
  <c r="M35" i="5"/>
  <c r="M37" i="5"/>
  <c r="M39" i="5"/>
  <c r="M36" i="5"/>
  <c r="C64" i="19"/>
  <c r="C60" i="17"/>
  <c r="C60" i="16"/>
  <c r="AH90" i="17"/>
  <c r="AT63" i="16"/>
  <c r="AL80" i="16"/>
  <c r="R28" i="16"/>
  <c r="AJ44" i="16"/>
  <c r="X92" i="16"/>
  <c r="AA102" i="17"/>
  <c r="H91" i="17"/>
  <c r="I55" i="17"/>
  <c r="R9" i="17"/>
  <c r="AF76" i="17"/>
  <c r="M8" i="16"/>
  <c r="AC14" i="16"/>
  <c r="AA53" i="17"/>
  <c r="C63" i="19"/>
  <c r="C59" i="17"/>
  <c r="C59" i="16"/>
  <c r="P97" i="16"/>
  <c r="AR52" i="16"/>
  <c r="AK44" i="16"/>
  <c r="P7" i="16"/>
  <c r="Y29" i="17"/>
  <c r="AD83" i="17"/>
  <c r="G35" i="17"/>
  <c r="R58" i="16"/>
  <c r="Z97" i="16"/>
  <c r="G87" i="17"/>
  <c r="H64" i="16"/>
  <c r="Q71" i="17"/>
  <c r="G46" i="17"/>
  <c r="U59" i="17"/>
  <c r="Q88" i="17"/>
  <c r="AA11" i="17"/>
  <c r="AJ40" i="16"/>
  <c r="K44" i="16"/>
  <c r="V62" i="16"/>
  <c r="AE85" i="17"/>
  <c r="M9" i="17"/>
  <c r="Q43" i="16"/>
  <c r="J44" i="13"/>
  <c r="J48" i="13" s="1"/>
  <c r="AC3" i="17"/>
  <c r="M38" i="16"/>
  <c r="AT102" i="17"/>
  <c r="T89" i="16"/>
  <c r="U71" i="17"/>
  <c r="AE35" i="17"/>
  <c r="J37" i="17"/>
  <c r="V81" i="16"/>
  <c r="W15" i="16"/>
  <c r="AD54" i="17"/>
  <c r="AG100" i="16"/>
  <c r="L81" i="16"/>
  <c r="M26" i="16"/>
  <c r="W3" i="17"/>
  <c r="K44" i="12"/>
  <c r="K48" i="12" s="1"/>
  <c r="K12" i="17"/>
  <c r="H33" i="17"/>
  <c r="Z65" i="17"/>
  <c r="AP44" i="16"/>
  <c r="AB31" i="16"/>
  <c r="L25" i="16"/>
  <c r="Q8" i="17"/>
  <c r="AR101" i="16"/>
  <c r="X51" i="16"/>
  <c r="AF96" i="17"/>
  <c r="F4" i="16"/>
  <c r="AN94" i="17"/>
  <c r="S49" i="16"/>
  <c r="AL88" i="16"/>
  <c r="AN59" i="16"/>
  <c r="AT97" i="16"/>
  <c r="AM70" i="16"/>
  <c r="AQ88" i="17"/>
  <c r="AT7" i="17"/>
  <c r="AH47" i="17"/>
  <c r="AM60" i="16"/>
  <c r="B102" i="16"/>
  <c r="B106" i="19"/>
  <c r="B102" i="17"/>
  <c r="R22" i="16"/>
  <c r="Q24" i="16"/>
  <c r="M43" i="17"/>
  <c r="P21" i="17"/>
  <c r="L8" i="17"/>
  <c r="X25" i="16"/>
  <c r="AI66" i="17"/>
  <c r="AI88" i="17"/>
  <c r="AG4" i="16"/>
  <c r="K28" i="17"/>
  <c r="I64" i="16"/>
  <c r="AJ11" i="16"/>
  <c r="AM77" i="16"/>
  <c r="Z22" i="16"/>
  <c r="Q53" i="17"/>
  <c r="AR27" i="16"/>
  <c r="AQ50" i="16"/>
  <c r="AR45" i="17"/>
  <c r="AD76" i="17"/>
  <c r="C24" i="16"/>
  <c r="C28" i="19"/>
  <c r="C24" i="17"/>
  <c r="AI81" i="16"/>
  <c r="N87" i="16"/>
  <c r="AS42" i="17"/>
  <c r="AS93" i="16"/>
  <c r="B96" i="17"/>
  <c r="B100" i="19"/>
  <c r="B96" i="16"/>
  <c r="F39" i="16"/>
  <c r="Z37" i="17"/>
  <c r="U100" i="17"/>
  <c r="AD18" i="17"/>
  <c r="Y37" i="17"/>
  <c r="K30" i="16"/>
  <c r="J29" i="17"/>
  <c r="C14" i="16"/>
  <c r="C18" i="19"/>
  <c r="C14" i="17"/>
  <c r="Y12" i="16"/>
  <c r="AK17" i="17"/>
  <c r="I73" i="17"/>
  <c r="S65" i="16"/>
  <c r="H45" i="17"/>
  <c r="AD55" i="17"/>
  <c r="AJ52" i="17"/>
  <c r="AQ80" i="16"/>
  <c r="AB100" i="16"/>
  <c r="AT48" i="17"/>
  <c r="J24" i="17"/>
  <c r="L42" i="16"/>
  <c r="AP5" i="17"/>
  <c r="AO74" i="17"/>
  <c r="AO55" i="17"/>
  <c r="AL56" i="17"/>
  <c r="L54" i="17"/>
  <c r="S38" i="16"/>
  <c r="V85" i="16"/>
  <c r="T99" i="17"/>
  <c r="AI96" i="16"/>
  <c r="AG53" i="17"/>
  <c r="AC81" i="16"/>
  <c r="AB6" i="17"/>
  <c r="AB60" i="16"/>
  <c r="AB67" i="17"/>
  <c r="M84" i="16"/>
  <c r="AF22" i="17"/>
  <c r="AA27" i="16"/>
  <c r="AT4" i="16"/>
  <c r="AF39" i="16"/>
  <c r="AJ55" i="17"/>
  <c r="AN7" i="16"/>
  <c r="AI11" i="17"/>
  <c r="V37" i="16"/>
  <c r="I83" i="16"/>
  <c r="R99" i="17"/>
  <c r="AM12" i="17"/>
  <c r="G18" i="17"/>
  <c r="K55" i="16"/>
  <c r="X95" i="16"/>
  <c r="F74" i="17"/>
  <c r="AI44" i="17"/>
  <c r="AM33" i="17"/>
  <c r="O66" i="16"/>
  <c r="T50" i="16"/>
  <c r="D101" i="19"/>
  <c r="D97" i="17"/>
  <c r="D97" i="16"/>
  <c r="Z96" i="16"/>
  <c r="D96" i="17"/>
  <c r="D96" i="16"/>
  <c r="D100" i="19"/>
  <c r="AS74" i="17"/>
  <c r="Y47" i="17"/>
  <c r="AL74" i="16"/>
  <c r="E72" i="16"/>
  <c r="AO93" i="16"/>
  <c r="AB12" i="16"/>
  <c r="S97" i="17"/>
  <c r="G30" i="17"/>
  <c r="AP62" i="16"/>
  <c r="AI17" i="17"/>
  <c r="R20" i="17"/>
  <c r="R8" i="16"/>
  <c r="AD86" i="17"/>
  <c r="AB24" i="16"/>
  <c r="AM57" i="17"/>
  <c r="AL30" i="17"/>
  <c r="Q18" i="17"/>
  <c r="AN12" i="17"/>
  <c r="I44" i="13"/>
  <c r="I48" i="13" s="1"/>
  <c r="AB3" i="17"/>
  <c r="H26" i="17"/>
  <c r="T13" i="16"/>
  <c r="AT70" i="16"/>
  <c r="AC36" i="17"/>
  <c r="AA87" i="16"/>
  <c r="Z61" i="16"/>
  <c r="AE90" i="17"/>
  <c r="I24" i="17"/>
  <c r="V83" i="16"/>
  <c r="F76" i="16"/>
  <c r="U5" i="17"/>
  <c r="AC56" i="16"/>
  <c r="AL25" i="17"/>
  <c r="AB56" i="16"/>
  <c r="X97" i="17"/>
  <c r="AI32" i="16"/>
  <c r="AF56" i="16"/>
  <c r="AQ66" i="16"/>
  <c r="Z47" i="16"/>
  <c r="AE71" i="17"/>
  <c r="X93" i="16"/>
  <c r="N61" i="17"/>
  <c r="AQ54" i="17"/>
  <c r="M25" i="16"/>
  <c r="Q75" i="16"/>
  <c r="M35" i="17"/>
  <c r="J52" i="16"/>
  <c r="AL58" i="17"/>
  <c r="AO53" i="16"/>
  <c r="AF65" i="16"/>
  <c r="AF24" i="16"/>
  <c r="AJ59" i="17"/>
  <c r="J28" i="16"/>
  <c r="AK83" i="16"/>
  <c r="S37" i="16"/>
  <c r="S91" i="16"/>
  <c r="L82" i="17"/>
  <c r="V74" i="16"/>
  <c r="S70" i="16"/>
  <c r="X31" i="17"/>
  <c r="X77" i="17"/>
  <c r="U22" i="16"/>
  <c r="W71" i="17"/>
  <c r="AQ101" i="17"/>
  <c r="O11" i="17"/>
  <c r="N93" i="16"/>
  <c r="Q33" i="17"/>
  <c r="AT69" i="16"/>
  <c r="AI36" i="17"/>
  <c r="AT89" i="17"/>
  <c r="AH71" i="16"/>
  <c r="N52" i="17"/>
  <c r="AG96" i="16"/>
  <c r="N67" i="16"/>
  <c r="AT73" i="16"/>
  <c r="AD12" i="17"/>
  <c r="U93" i="16"/>
  <c r="AN94" i="16"/>
  <c r="AL63" i="17"/>
  <c r="AB82" i="17"/>
  <c r="AT35" i="17"/>
  <c r="AG61" i="17"/>
  <c r="T49" i="16"/>
  <c r="AE18" i="17"/>
  <c r="AA64" i="16"/>
  <c r="AN57" i="16"/>
  <c r="W87" i="16"/>
  <c r="Y83" i="16"/>
  <c r="AN35" i="17"/>
  <c r="G19" i="17"/>
  <c r="AP21" i="17"/>
  <c r="AQ89" i="17"/>
  <c r="AE38" i="17"/>
  <c r="AS90" i="17"/>
  <c r="W22" i="17"/>
  <c r="Z52" i="16"/>
  <c r="Q86" i="16"/>
  <c r="U8" i="16"/>
  <c r="AO28" i="17"/>
  <c r="F34" i="16"/>
  <c r="AO60" i="17"/>
  <c r="S57" i="16"/>
  <c r="AE77" i="16"/>
  <c r="AS101" i="16"/>
  <c r="E51" i="16"/>
  <c r="Q82" i="17"/>
  <c r="AM97" i="16"/>
  <c r="H57" i="16"/>
  <c r="AF44" i="17"/>
  <c r="M23" i="16"/>
  <c r="AT72" i="17"/>
  <c r="AR45" i="16"/>
  <c r="P62" i="16"/>
  <c r="AG18" i="16"/>
  <c r="E38" i="16"/>
  <c r="L36" i="5"/>
  <c r="L35" i="5"/>
  <c r="L39" i="5"/>
  <c r="L37" i="5"/>
  <c r="L38" i="5"/>
  <c r="AE69" i="17"/>
  <c r="W92" i="17"/>
  <c r="AR43" i="17"/>
  <c r="AB58" i="17"/>
  <c r="AD16" i="17"/>
  <c r="AI84" i="16"/>
  <c r="AT16" i="16"/>
  <c r="Y89" i="17"/>
  <c r="M76" i="17"/>
  <c r="AN91" i="17"/>
  <c r="U50" i="16"/>
  <c r="E58" i="17"/>
  <c r="V71" i="17"/>
  <c r="AP71" i="17"/>
  <c r="AD60" i="17"/>
  <c r="N41" i="17"/>
  <c r="AA66" i="17"/>
  <c r="Z82" i="17"/>
  <c r="R40" i="16"/>
  <c r="N20" i="17"/>
  <c r="N72" i="17"/>
  <c r="X62" i="16"/>
  <c r="J82" i="16"/>
  <c r="AG5" i="16"/>
  <c r="AM70" i="17"/>
  <c r="M18" i="16"/>
  <c r="G65" i="17"/>
  <c r="AF3" i="17"/>
  <c r="M44" i="13"/>
  <c r="M48" i="13" s="1"/>
  <c r="E50" i="16"/>
  <c r="V57" i="17"/>
  <c r="M99" i="16"/>
  <c r="Q59" i="17"/>
  <c r="Z86" i="16"/>
  <c r="E8" i="16"/>
  <c r="Q12" i="16"/>
  <c r="AL21" i="17"/>
  <c r="AN12" i="16"/>
  <c r="B30" i="19"/>
  <c r="B26" i="17"/>
  <c r="B26" i="16"/>
  <c r="W71" i="16"/>
  <c r="AQ72" i="17"/>
  <c r="AI83" i="16"/>
  <c r="U13" i="16"/>
  <c r="AR98" i="16"/>
  <c r="AB76" i="16"/>
  <c r="V66" i="16"/>
  <c r="AI37" i="16"/>
  <c r="R22" i="17"/>
  <c r="AN61" i="16"/>
  <c r="AK38" i="17"/>
  <c r="AD56" i="16"/>
  <c r="X48" i="16"/>
  <c r="H14" i="16"/>
  <c r="L13" i="16"/>
  <c r="AN61" i="17"/>
  <c r="I69" i="16"/>
  <c r="H7" i="16"/>
  <c r="K20" i="16"/>
  <c r="AF79" i="16"/>
  <c r="AB54" i="16"/>
  <c r="S51" i="16"/>
  <c r="L38" i="16"/>
  <c r="AF63" i="17"/>
  <c r="AR10" i="17"/>
  <c r="AO71" i="17"/>
  <c r="O16" i="16"/>
  <c r="AO25" i="16"/>
  <c r="AQ84" i="17"/>
  <c r="AL53" i="16"/>
  <c r="AK18" i="17"/>
  <c r="U56" i="16"/>
  <c r="H41" i="16"/>
  <c r="AH96" i="16"/>
  <c r="AL38" i="17"/>
  <c r="Y34" i="17"/>
  <c r="AJ74" i="17"/>
  <c r="H92" i="17"/>
  <c r="V84" i="16"/>
  <c r="X83" i="17"/>
  <c r="AC17" i="16"/>
  <c r="AN83" i="17"/>
  <c r="AA33" i="16"/>
  <c r="Y49" i="16"/>
  <c r="W47" i="16"/>
  <c r="R89" i="17"/>
  <c r="Q67" i="17"/>
  <c r="M55" i="16"/>
  <c r="AS21" i="17"/>
  <c r="AD28" i="16"/>
  <c r="F59" i="16"/>
  <c r="E47" i="16"/>
  <c r="S98" i="17"/>
  <c r="AN3" i="17"/>
  <c r="G44" i="15"/>
  <c r="L87" i="16"/>
  <c r="E7" i="16"/>
  <c r="O27" i="17"/>
  <c r="W61" i="16"/>
  <c r="G3" i="16"/>
  <c r="I43" i="10"/>
  <c r="T78" i="17"/>
  <c r="J31" i="16"/>
  <c r="M64" i="16"/>
  <c r="AM67" i="17"/>
  <c r="P76" i="17"/>
  <c r="E39" i="16"/>
  <c r="AQ69" i="17"/>
  <c r="AM9" i="16"/>
  <c r="D14" i="17"/>
  <c r="D14" i="16"/>
  <c r="D18" i="19"/>
  <c r="Q87" i="17"/>
  <c r="AF26" i="17"/>
  <c r="Z14" i="17"/>
  <c r="AR50" i="17"/>
  <c r="AF101" i="17"/>
  <c r="AB42" i="17"/>
  <c r="AL22" i="16"/>
  <c r="X81" i="16"/>
  <c r="W27" i="17"/>
  <c r="Y65" i="16"/>
  <c r="AM100" i="17"/>
  <c r="T100" i="16"/>
  <c r="AP74" i="17"/>
  <c r="AH55" i="17"/>
  <c r="J102" i="16"/>
  <c r="K9" i="17"/>
  <c r="L65" i="17"/>
  <c r="G16" i="17"/>
  <c r="E24" i="17"/>
  <c r="AK92" i="16"/>
  <c r="K43" i="16"/>
  <c r="AC23" i="17"/>
  <c r="A41" i="16"/>
  <c r="A41" i="17"/>
  <c r="A45" i="19"/>
  <c r="K11" i="17"/>
  <c r="AS57" i="17"/>
  <c r="AK68" i="16"/>
  <c r="AE75" i="16"/>
  <c r="AI30" i="16"/>
  <c r="S9" i="16"/>
  <c r="AS70" i="17"/>
  <c r="AP34" i="17"/>
  <c r="AT95" i="16"/>
  <c r="E40" i="17"/>
  <c r="K23" i="16"/>
  <c r="AC33" i="17"/>
  <c r="AL11" i="16"/>
  <c r="P55" i="17"/>
  <c r="AN15" i="17"/>
  <c r="Z27" i="17"/>
  <c r="K89" i="16"/>
  <c r="E45" i="16"/>
  <c r="AO48" i="16"/>
  <c r="O78" i="16"/>
  <c r="X88" i="16"/>
  <c r="AL82" i="17"/>
  <c r="AG102" i="17"/>
  <c r="P14" i="16"/>
  <c r="B52" i="16"/>
  <c r="B56" i="19"/>
  <c r="B52" i="17"/>
  <c r="AR73" i="16"/>
  <c r="AD53" i="16"/>
  <c r="E89" i="16"/>
  <c r="L66" i="16"/>
  <c r="J65" i="17"/>
  <c r="D10" i="16"/>
  <c r="D10" i="17"/>
  <c r="D14" i="19"/>
  <c r="T31" i="17"/>
  <c r="AO39" i="17"/>
  <c r="L4" i="16"/>
  <c r="AE17" i="16"/>
  <c r="AL98" i="17"/>
  <c r="V39" i="16"/>
  <c r="AK19" i="17"/>
  <c r="AB85" i="17"/>
  <c r="AB38" i="16"/>
  <c r="Z43" i="16"/>
  <c r="AI18" i="16"/>
  <c r="G82" i="16"/>
  <c r="AJ33" i="16"/>
  <c r="P40" i="17"/>
  <c r="AT89" i="16"/>
  <c r="AO82" i="17"/>
  <c r="R41" i="17"/>
  <c r="AR13" i="16"/>
  <c r="AI68" i="16"/>
  <c r="AK40" i="17"/>
  <c r="Q98" i="17"/>
  <c r="X9" i="17"/>
  <c r="L26" i="16"/>
  <c r="F23" i="16"/>
  <c r="AE51" i="17"/>
  <c r="AI87" i="17"/>
  <c r="AJ43" i="17"/>
  <c r="AP32" i="16"/>
  <c r="S88" i="17"/>
  <c r="X51" i="17"/>
  <c r="B59" i="17"/>
  <c r="B59" i="16"/>
  <c r="B63" i="19"/>
  <c r="AP80" i="17"/>
  <c r="AT98" i="16"/>
  <c r="AP33" i="16"/>
  <c r="O75" i="16"/>
  <c r="Z29" i="16"/>
  <c r="AF59" i="16"/>
  <c r="AE86" i="17"/>
  <c r="AI94" i="16"/>
  <c r="C17" i="19"/>
  <c r="C13" i="17"/>
  <c r="C13" i="16"/>
  <c r="W6" i="16"/>
  <c r="AO62" i="16"/>
  <c r="AG90" i="16"/>
  <c r="AE50" i="16"/>
  <c r="S61" i="17"/>
  <c r="AQ70" i="16"/>
  <c r="AD4" i="17"/>
  <c r="AK79" i="16"/>
  <c r="N59" i="16"/>
  <c r="Z92" i="16"/>
  <c r="AS69" i="17"/>
  <c r="C45" i="17"/>
  <c r="C49" i="19"/>
  <c r="C45" i="16"/>
  <c r="AC24" i="17"/>
  <c r="AD26" i="17"/>
  <c r="Z55" i="16"/>
  <c r="T101" i="16"/>
  <c r="U7" i="17"/>
  <c r="AK74" i="16"/>
  <c r="J18" i="16"/>
  <c r="AN8" i="16"/>
  <c r="H39" i="14"/>
  <c r="H37" i="14"/>
  <c r="H36" i="14"/>
  <c r="H38" i="14"/>
  <c r="H35" i="14"/>
  <c r="V25" i="17"/>
  <c r="AJ79" i="17"/>
  <c r="F78" i="17"/>
  <c r="T68" i="16"/>
  <c r="AP35" i="17"/>
  <c r="AD74" i="16"/>
  <c r="J40" i="17"/>
  <c r="V29" i="16"/>
  <c r="AS14" i="16"/>
  <c r="AP95" i="16"/>
  <c r="Q78" i="17"/>
  <c r="AJ101" i="16"/>
  <c r="Q95" i="17"/>
  <c r="N43" i="15" l="1"/>
  <c r="O43" i="15" s="1"/>
  <c r="N43" i="13"/>
  <c r="O43" i="13" s="1"/>
  <c r="I51" i="19"/>
  <c r="W51" i="19"/>
  <c r="G51" i="19"/>
  <c r="Q51" i="19"/>
  <c r="K51" i="19"/>
  <c r="E51" i="19"/>
  <c r="S51" i="19"/>
  <c r="O51" i="19"/>
  <c r="Y51" i="19"/>
  <c r="M51" i="19"/>
  <c r="U51" i="19"/>
  <c r="I93" i="19"/>
  <c r="Q93" i="19"/>
  <c r="O93" i="19"/>
  <c r="Y93" i="19"/>
  <c r="G93" i="19"/>
  <c r="M93" i="19"/>
  <c r="E93" i="19"/>
  <c r="K93" i="19"/>
  <c r="U93" i="19"/>
  <c r="S93" i="19"/>
  <c r="W93" i="19"/>
  <c r="U49" i="19"/>
  <c r="S49" i="19"/>
  <c r="Q49" i="19"/>
  <c r="M49" i="19"/>
  <c r="O49" i="19"/>
  <c r="Y49" i="19"/>
  <c r="I49" i="19"/>
  <c r="K49" i="19"/>
  <c r="G49" i="19"/>
  <c r="E49" i="19"/>
  <c r="W49" i="19"/>
  <c r="M43" i="19"/>
  <c r="K43" i="19"/>
  <c r="I43" i="19"/>
  <c r="E43" i="19"/>
  <c r="O43" i="19"/>
  <c r="W43" i="19"/>
  <c r="G43" i="19"/>
  <c r="Q43" i="19"/>
  <c r="U43" i="19"/>
  <c r="S43" i="19"/>
  <c r="Y43" i="19"/>
  <c r="N44" i="15"/>
  <c r="G48" i="15"/>
  <c r="W76" i="19"/>
  <c r="E76" i="19"/>
  <c r="O76" i="19"/>
  <c r="M76" i="19"/>
  <c r="Q76" i="19"/>
  <c r="Y76" i="19"/>
  <c r="U76" i="19"/>
  <c r="G76" i="19"/>
  <c r="S76" i="19"/>
  <c r="I76" i="19"/>
  <c r="K76" i="19"/>
  <c r="I50" i="19"/>
  <c r="E50" i="19"/>
  <c r="W50" i="19"/>
  <c r="G50" i="19"/>
  <c r="Y50" i="19"/>
  <c r="O50" i="19"/>
  <c r="M50" i="19"/>
  <c r="Q50" i="19"/>
  <c r="U50" i="19"/>
  <c r="K50" i="19"/>
  <c r="S50" i="19"/>
  <c r="I46" i="19"/>
  <c r="Y46" i="19"/>
  <c r="S46" i="19"/>
  <c r="E46" i="19"/>
  <c r="U46" i="19"/>
  <c r="O46" i="19"/>
  <c r="K46" i="19"/>
  <c r="Q46" i="19"/>
  <c r="W46" i="19"/>
  <c r="G46" i="19"/>
  <c r="M46" i="19"/>
  <c r="Y83" i="19"/>
  <c r="E83" i="19"/>
  <c r="Q83" i="19"/>
  <c r="M83" i="19"/>
  <c r="O83" i="19"/>
  <c r="S83" i="19"/>
  <c r="U83" i="19"/>
  <c r="G83" i="19"/>
  <c r="W83" i="19"/>
  <c r="I83" i="19"/>
  <c r="K83" i="19"/>
  <c r="E86" i="19"/>
  <c r="Q86" i="19"/>
  <c r="M86" i="19"/>
  <c r="W86" i="19"/>
  <c r="G86" i="19"/>
  <c r="K86" i="19"/>
  <c r="I86" i="19"/>
  <c r="S86" i="19"/>
  <c r="O86" i="19"/>
  <c r="Y86" i="19"/>
  <c r="U86" i="19"/>
  <c r="S12" i="19"/>
  <c r="I12" i="19"/>
  <c r="K12" i="19"/>
  <c r="U12" i="19"/>
  <c r="W12" i="19"/>
  <c r="O12" i="19"/>
  <c r="E12" i="19"/>
  <c r="Y12" i="19"/>
  <c r="M12" i="19"/>
  <c r="Q12" i="19"/>
  <c r="G12" i="19"/>
  <c r="K42" i="19"/>
  <c r="S42" i="19"/>
  <c r="G42" i="19"/>
  <c r="O42" i="19"/>
  <c r="I42" i="19"/>
  <c r="Y42" i="19"/>
  <c r="U42" i="19"/>
  <c r="Q42" i="19"/>
  <c r="E42" i="19"/>
  <c r="W42" i="19"/>
  <c r="M42" i="19"/>
  <c r="W14" i="19"/>
  <c r="Q14" i="19"/>
  <c r="U14" i="19"/>
  <c r="E14" i="19"/>
  <c r="I14" i="19"/>
  <c r="S14" i="19"/>
  <c r="M14" i="19"/>
  <c r="K14" i="19"/>
  <c r="G14" i="19"/>
  <c r="O14" i="19"/>
  <c r="Y14" i="19"/>
  <c r="E47" i="19"/>
  <c r="I47" i="19"/>
  <c r="M47" i="19"/>
  <c r="Y47" i="19"/>
  <c r="O47" i="19"/>
  <c r="W47" i="19"/>
  <c r="S47" i="19"/>
  <c r="U47" i="19"/>
  <c r="Q47" i="19"/>
  <c r="K47" i="19"/>
  <c r="G47" i="19"/>
  <c r="M16" i="19"/>
  <c r="U16" i="19"/>
  <c r="O16" i="19"/>
  <c r="K16" i="19"/>
  <c r="Y16" i="19"/>
  <c r="W16" i="19"/>
  <c r="S16" i="19"/>
  <c r="G16" i="19"/>
  <c r="Q16" i="19"/>
  <c r="I16" i="19"/>
  <c r="E16" i="19"/>
  <c r="E97" i="19"/>
  <c r="O97" i="19"/>
  <c r="M97" i="19"/>
  <c r="W97" i="19"/>
  <c r="Y97" i="19"/>
  <c r="K97" i="19"/>
  <c r="S97" i="19"/>
  <c r="G97" i="19"/>
  <c r="U97" i="19"/>
  <c r="Q97" i="19"/>
  <c r="I97" i="19"/>
  <c r="Q75" i="19"/>
  <c r="E75" i="19"/>
  <c r="K75" i="19"/>
  <c r="M75" i="19"/>
  <c r="O75" i="19"/>
  <c r="I75" i="19"/>
  <c r="W75" i="19"/>
  <c r="G75" i="19"/>
  <c r="U75" i="19"/>
  <c r="Y75" i="19"/>
  <c r="S75" i="19"/>
  <c r="N43" i="10"/>
  <c r="O43" i="10" s="1"/>
  <c r="K24" i="19"/>
  <c r="Q24" i="19"/>
  <c r="E24" i="19"/>
  <c r="Y24" i="19"/>
  <c r="W24" i="19"/>
  <c r="G24" i="19"/>
  <c r="M24" i="19"/>
  <c r="U24" i="19"/>
  <c r="O24" i="19"/>
  <c r="I24" i="19"/>
  <c r="S24" i="19"/>
  <c r="U106" i="19"/>
  <c r="W106" i="19"/>
  <c r="E106" i="19"/>
  <c r="Q106" i="19"/>
  <c r="O106" i="19"/>
  <c r="S106" i="19"/>
  <c r="G106" i="19"/>
  <c r="Y106" i="19"/>
  <c r="K106" i="19"/>
  <c r="M106" i="19"/>
  <c r="I106" i="19"/>
  <c r="G89" i="19"/>
  <c r="U89" i="19"/>
  <c r="E89" i="19"/>
  <c r="Q89" i="19"/>
  <c r="Y89" i="19"/>
  <c r="M89" i="19"/>
  <c r="K89" i="19"/>
  <c r="I89" i="19"/>
  <c r="W89" i="19"/>
  <c r="S89" i="19"/>
  <c r="O89" i="19"/>
  <c r="G44" i="19"/>
  <c r="W44" i="19"/>
  <c r="O44" i="19"/>
  <c r="U44" i="19"/>
  <c r="I44" i="19"/>
  <c r="S44" i="19"/>
  <c r="Q44" i="19"/>
  <c r="E44" i="19"/>
  <c r="M44" i="19"/>
  <c r="K44" i="19"/>
  <c r="Y44" i="19"/>
  <c r="U84" i="19"/>
  <c r="O84" i="19"/>
  <c r="Q84" i="19"/>
  <c r="G84" i="19"/>
  <c r="I84" i="19"/>
  <c r="M84" i="19"/>
  <c r="S84" i="19"/>
  <c r="Y84" i="19"/>
  <c r="K84" i="19"/>
  <c r="W84" i="19"/>
  <c r="E84" i="19"/>
  <c r="M23" i="19"/>
  <c r="Y23" i="19"/>
  <c r="U23" i="19"/>
  <c r="O23" i="19"/>
  <c r="S23" i="19"/>
  <c r="W23" i="19"/>
  <c r="Q23" i="19"/>
  <c r="I23" i="19"/>
  <c r="G23" i="19"/>
  <c r="K23" i="19"/>
  <c r="E23" i="19"/>
  <c r="G17" i="19"/>
  <c r="M17" i="19"/>
  <c r="I17" i="19"/>
  <c r="E17" i="19"/>
  <c r="O17" i="19"/>
  <c r="Q17" i="19"/>
  <c r="Y17" i="19"/>
  <c r="S17" i="19"/>
  <c r="K17" i="19"/>
  <c r="U17" i="19"/>
  <c r="W17" i="19"/>
  <c r="K66" i="19"/>
  <c r="M66" i="19"/>
  <c r="E66" i="19"/>
  <c r="Y66" i="19"/>
  <c r="Q66" i="19"/>
  <c r="W66" i="19"/>
  <c r="G66" i="19"/>
  <c r="O66" i="19"/>
  <c r="I66" i="19"/>
  <c r="S66" i="19"/>
  <c r="U66" i="19"/>
  <c r="O73" i="19"/>
  <c r="I73" i="19"/>
  <c r="M73" i="19"/>
  <c r="U73" i="19"/>
  <c r="S73" i="19"/>
  <c r="K73" i="19"/>
  <c r="E73" i="19"/>
  <c r="Y73" i="19"/>
  <c r="W73" i="19"/>
  <c r="G73" i="19"/>
  <c r="Q73" i="19"/>
  <c r="M30" i="19"/>
  <c r="O30" i="19"/>
  <c r="G30" i="19"/>
  <c r="Q30" i="19"/>
  <c r="K30" i="19"/>
  <c r="E30" i="19"/>
  <c r="W30" i="19"/>
  <c r="U30" i="19"/>
  <c r="Y30" i="19"/>
  <c r="I30" i="19"/>
  <c r="S30" i="19"/>
  <c r="U39" i="19"/>
  <c r="E39" i="19"/>
  <c r="K39" i="19"/>
  <c r="Q39" i="19"/>
  <c r="G39" i="19"/>
  <c r="S39" i="19"/>
  <c r="M39" i="19"/>
  <c r="Y39" i="19"/>
  <c r="W39" i="19"/>
  <c r="I39" i="19"/>
  <c r="O39" i="19"/>
  <c r="Q74" i="19"/>
  <c r="K74" i="19"/>
  <c r="I74" i="19"/>
  <c r="G74" i="19"/>
  <c r="M74" i="19"/>
  <c r="S74" i="19"/>
  <c r="E74" i="19"/>
  <c r="Y74" i="19"/>
  <c r="W74" i="19"/>
  <c r="U74" i="19"/>
  <c r="O74" i="19"/>
  <c r="G34" i="19"/>
  <c r="Q34" i="19"/>
  <c r="I34" i="19"/>
  <c r="E34" i="19"/>
  <c r="U34" i="19"/>
  <c r="Y34" i="19"/>
  <c r="M34" i="19"/>
  <c r="O34" i="19"/>
  <c r="S34" i="19"/>
  <c r="K34" i="19"/>
  <c r="W34" i="19"/>
  <c r="Q27" i="19"/>
  <c r="O27" i="19"/>
  <c r="S27" i="19"/>
  <c r="Y27" i="19"/>
  <c r="G27" i="19"/>
  <c r="M27" i="19"/>
  <c r="U27" i="19"/>
  <c r="K27" i="19"/>
  <c r="I27" i="19"/>
  <c r="E27" i="19"/>
  <c r="W27" i="19"/>
  <c r="E28" i="19"/>
  <c r="G28" i="19"/>
  <c r="Q28" i="19"/>
  <c r="I28" i="19"/>
  <c r="K28" i="19"/>
  <c r="O28" i="19"/>
  <c r="Y28" i="19"/>
  <c r="M28" i="19"/>
  <c r="S28" i="19"/>
  <c r="W28" i="19"/>
  <c r="U28" i="19"/>
  <c r="G48" i="14"/>
  <c r="N44" i="14"/>
  <c r="M79" i="19"/>
  <c r="I79" i="19"/>
  <c r="W79" i="19"/>
  <c r="Q79" i="19"/>
  <c r="U79" i="19"/>
  <c r="E79" i="19"/>
  <c r="S79" i="19"/>
  <c r="Y79" i="19"/>
  <c r="G79" i="19"/>
  <c r="K79" i="19"/>
  <c r="O79" i="19"/>
  <c r="Q100" i="19"/>
  <c r="K100" i="19"/>
  <c r="Y100" i="19"/>
  <c r="M100" i="19"/>
  <c r="I100" i="19"/>
  <c r="O100" i="19"/>
  <c r="S100" i="19"/>
  <c r="W100" i="19"/>
  <c r="U100" i="19"/>
  <c r="E100" i="19"/>
  <c r="G100" i="19"/>
  <c r="E15" i="19"/>
  <c r="Y15" i="19"/>
  <c r="G15" i="19"/>
  <c r="M15" i="19"/>
  <c r="K15" i="19"/>
  <c r="I15" i="19"/>
  <c r="O15" i="19"/>
  <c r="Q15" i="19"/>
  <c r="W15" i="19"/>
  <c r="U15" i="19"/>
  <c r="S15" i="19"/>
  <c r="K11" i="19"/>
  <c r="O11" i="19"/>
  <c r="E11" i="19"/>
  <c r="I11" i="19"/>
  <c r="S11" i="19"/>
  <c r="G11" i="19"/>
  <c r="W11" i="19"/>
  <c r="U11" i="19"/>
  <c r="M11" i="19"/>
  <c r="Y11" i="19"/>
  <c r="Q11" i="19"/>
  <c r="G54" i="19"/>
  <c r="K54" i="19"/>
  <c r="Y54" i="19"/>
  <c r="M54" i="19"/>
  <c r="I54" i="19"/>
  <c r="U54" i="19"/>
  <c r="Q54" i="19"/>
  <c r="O54" i="19"/>
  <c r="S54" i="19"/>
  <c r="W54" i="19"/>
  <c r="E54" i="19"/>
  <c r="I18" i="19"/>
  <c r="Q18" i="19"/>
  <c r="S18" i="19"/>
  <c r="W18" i="19"/>
  <c r="O18" i="19"/>
  <c r="Y18" i="19"/>
  <c r="U18" i="19"/>
  <c r="K18" i="19"/>
  <c r="G18" i="19"/>
  <c r="M18" i="19"/>
  <c r="E18" i="19"/>
  <c r="M48" i="19"/>
  <c r="Y48" i="19"/>
  <c r="O48" i="19"/>
  <c r="S48" i="19"/>
  <c r="E48" i="19"/>
  <c r="I48" i="19"/>
  <c r="K48" i="19"/>
  <c r="U48" i="19"/>
  <c r="W48" i="19"/>
  <c r="Q48" i="19"/>
  <c r="G48" i="19"/>
  <c r="I9" i="19"/>
  <c r="U9" i="19"/>
  <c r="W9" i="19"/>
  <c r="O9" i="19"/>
  <c r="E9" i="19"/>
  <c r="K9" i="19"/>
  <c r="M9" i="19"/>
  <c r="Q9" i="19"/>
  <c r="S9" i="19"/>
  <c r="Y9" i="19"/>
  <c r="G9" i="19"/>
  <c r="K98" i="19"/>
  <c r="E98" i="19"/>
  <c r="O98" i="19"/>
  <c r="S98" i="19"/>
  <c r="Y98" i="19"/>
  <c r="U98" i="19"/>
  <c r="Q98" i="19"/>
  <c r="G98" i="19"/>
  <c r="W98" i="19"/>
  <c r="M98" i="19"/>
  <c r="I98" i="19"/>
  <c r="Y58" i="19"/>
  <c r="G58" i="19"/>
  <c r="S58" i="19"/>
  <c r="K58" i="19"/>
  <c r="E58" i="19"/>
  <c r="W58" i="19"/>
  <c r="M58" i="19"/>
  <c r="U58" i="19"/>
  <c r="I58" i="19"/>
  <c r="Q58" i="19"/>
  <c r="O58" i="19"/>
  <c r="W82" i="19"/>
  <c r="G82" i="19"/>
  <c r="O82" i="19"/>
  <c r="I82" i="19"/>
  <c r="Q82" i="19"/>
  <c r="S82" i="19"/>
  <c r="U82" i="19"/>
  <c r="Y82" i="19"/>
  <c r="M82" i="19"/>
  <c r="K82" i="19"/>
  <c r="E82" i="19"/>
  <c r="I92" i="19"/>
  <c r="U92" i="19"/>
  <c r="S92" i="19"/>
  <c r="O92" i="19"/>
  <c r="Q92" i="19"/>
  <c r="Y92" i="19"/>
  <c r="M92" i="19"/>
  <c r="E92" i="19"/>
  <c r="W92" i="19"/>
  <c r="K92" i="19"/>
  <c r="G92" i="19"/>
  <c r="G48" i="10"/>
  <c r="N44" i="10"/>
  <c r="N44" i="12"/>
  <c r="G48" i="12"/>
  <c r="E29" i="19"/>
  <c r="I29" i="19"/>
  <c r="Q29" i="19"/>
  <c r="W29" i="19"/>
  <c r="K29" i="19"/>
  <c r="O29" i="19"/>
  <c r="G29" i="19"/>
  <c r="U29" i="19"/>
  <c r="S29" i="19"/>
  <c r="M29" i="19"/>
  <c r="Y29" i="19"/>
  <c r="K91" i="19"/>
  <c r="S91" i="19"/>
  <c r="W91" i="19"/>
  <c r="I91" i="19"/>
  <c r="E91" i="19"/>
  <c r="M91" i="19"/>
  <c r="Y91" i="19"/>
  <c r="Q91" i="19"/>
  <c r="O91" i="19"/>
  <c r="G91" i="19"/>
  <c r="U91" i="19"/>
  <c r="Q45" i="19"/>
  <c r="U45" i="19"/>
  <c r="Y45" i="19"/>
  <c r="O45" i="19"/>
  <c r="I45" i="19"/>
  <c r="G45" i="19"/>
  <c r="W45" i="19"/>
  <c r="M45" i="19"/>
  <c r="K45" i="19"/>
  <c r="E45" i="19"/>
  <c r="S45" i="19"/>
  <c r="S56" i="19"/>
  <c r="W56" i="19"/>
  <c r="Q56" i="19"/>
  <c r="K56" i="19"/>
  <c r="U56" i="19"/>
  <c r="O56" i="19"/>
  <c r="Y56" i="19"/>
  <c r="E56" i="19"/>
  <c r="M56" i="19"/>
  <c r="I56" i="19"/>
  <c r="G56" i="19"/>
  <c r="O40" i="19"/>
  <c r="M40" i="19"/>
  <c r="Y40" i="19"/>
  <c r="S40" i="19"/>
  <c r="E40" i="19"/>
  <c r="Q40" i="19"/>
  <c r="I40" i="19"/>
  <c r="W40" i="19"/>
  <c r="U40" i="19"/>
  <c r="G40" i="19"/>
  <c r="K40" i="19"/>
  <c r="G94" i="19"/>
  <c r="K94" i="19"/>
  <c r="Q94" i="19"/>
  <c r="U94" i="19"/>
  <c r="W94" i="19"/>
  <c r="O94" i="19"/>
  <c r="E94" i="19"/>
  <c r="S94" i="19"/>
  <c r="I94" i="19"/>
  <c r="M94" i="19"/>
  <c r="Y94" i="19"/>
  <c r="S102" i="19"/>
  <c r="Q102" i="19"/>
  <c r="M102" i="19"/>
  <c r="E102" i="19"/>
  <c r="K102" i="19"/>
  <c r="W102" i="19"/>
  <c r="G102" i="19"/>
  <c r="Y102" i="19"/>
  <c r="I102" i="19"/>
  <c r="U102" i="19"/>
  <c r="O102" i="19"/>
  <c r="K88" i="19"/>
  <c r="Y88" i="19"/>
  <c r="G88" i="19"/>
  <c r="O88" i="19"/>
  <c r="S88" i="19"/>
  <c r="W88" i="19"/>
  <c r="U88" i="19"/>
  <c r="Q88" i="19"/>
  <c r="E88" i="19"/>
  <c r="M88" i="19"/>
  <c r="I88" i="19"/>
  <c r="Q90" i="19"/>
  <c r="S90" i="19"/>
  <c r="O90" i="19"/>
  <c r="M90" i="19"/>
  <c r="G90" i="19"/>
  <c r="Y90" i="19"/>
  <c r="E90" i="19"/>
  <c r="I90" i="19"/>
  <c r="U90" i="19"/>
  <c r="K90" i="19"/>
  <c r="W90" i="19"/>
  <c r="N43" i="5"/>
  <c r="O43" i="5" s="1"/>
  <c r="W104" i="19"/>
  <c r="U104" i="19"/>
  <c r="Q104" i="19"/>
  <c r="S104" i="19"/>
  <c r="O104" i="19"/>
  <c r="Y104" i="19"/>
  <c r="E104" i="19"/>
  <c r="M104" i="19"/>
  <c r="I104" i="19"/>
  <c r="G104" i="19"/>
  <c r="K104" i="19"/>
  <c r="Y36" i="19"/>
  <c r="K36" i="19"/>
  <c r="O36" i="19"/>
  <c r="W36" i="19"/>
  <c r="Q36" i="19"/>
  <c r="S36" i="19"/>
  <c r="G36" i="19"/>
  <c r="I36" i="19"/>
  <c r="E36" i="19"/>
  <c r="M36" i="19"/>
  <c r="U36" i="19"/>
  <c r="G37" i="19"/>
  <c r="I37" i="19"/>
  <c r="Q37" i="19"/>
  <c r="K37" i="19"/>
  <c r="W37" i="19"/>
  <c r="U37" i="19"/>
  <c r="S37" i="19"/>
  <c r="M37" i="19"/>
  <c r="Y37" i="19"/>
  <c r="E37" i="19"/>
  <c r="O37" i="19"/>
  <c r="W20" i="19"/>
  <c r="U20" i="19"/>
  <c r="O20" i="19"/>
  <c r="I20" i="19"/>
  <c r="E20" i="19"/>
  <c r="G20" i="19"/>
  <c r="M20" i="19"/>
  <c r="S20" i="19"/>
  <c r="K20" i="19"/>
  <c r="Y20" i="19"/>
  <c r="Q20" i="19"/>
  <c r="K52" i="19"/>
  <c r="E52" i="19"/>
  <c r="U52" i="19"/>
  <c r="Q52" i="19"/>
  <c r="I52" i="19"/>
  <c r="G52" i="19"/>
  <c r="W52" i="19"/>
  <c r="O52" i="19"/>
  <c r="M52" i="19"/>
  <c r="S52" i="19"/>
  <c r="Y52" i="19"/>
  <c r="G60" i="19"/>
  <c r="K60" i="19"/>
  <c r="Y60" i="19"/>
  <c r="I60" i="19"/>
  <c r="W60" i="19"/>
  <c r="U60" i="19"/>
  <c r="O60" i="19"/>
  <c r="S60" i="19"/>
  <c r="Q60" i="19"/>
  <c r="E60" i="19"/>
  <c r="M60" i="19"/>
  <c r="U55" i="19"/>
  <c r="I55" i="19"/>
  <c r="W55" i="19"/>
  <c r="Y55" i="19"/>
  <c r="S55" i="19"/>
  <c r="G55" i="19"/>
  <c r="E55" i="19"/>
  <c r="K55" i="19"/>
  <c r="Q55" i="19"/>
  <c r="M55" i="19"/>
  <c r="O55" i="19"/>
  <c r="N44" i="5"/>
  <c r="G48" i="5"/>
  <c r="W64" i="19"/>
  <c r="Y64" i="19"/>
  <c r="I64" i="19"/>
  <c r="E64" i="19"/>
  <c r="Q64" i="19"/>
  <c r="U64" i="19"/>
  <c r="K64" i="19"/>
  <c r="G64" i="19"/>
  <c r="M64" i="19"/>
  <c r="S64" i="19"/>
  <c r="O64" i="19"/>
  <c r="K71" i="19"/>
  <c r="E71" i="19"/>
  <c r="W71" i="19"/>
  <c r="I71" i="19"/>
  <c r="S71" i="19"/>
  <c r="Q71" i="19"/>
  <c r="M71" i="19"/>
  <c r="U71" i="19"/>
  <c r="O71" i="19"/>
  <c r="G71" i="19"/>
  <c r="Y71" i="19"/>
  <c r="U99" i="19"/>
  <c r="Q99" i="19"/>
  <c r="Y99" i="19"/>
  <c r="S99" i="19"/>
  <c r="O99" i="19"/>
  <c r="M99" i="19"/>
  <c r="K99" i="19"/>
  <c r="E99" i="19"/>
  <c r="W99" i="19"/>
  <c r="I99" i="19"/>
  <c r="G99" i="19"/>
  <c r="I8" i="19"/>
  <c r="E8" i="19"/>
  <c r="Q8" i="19"/>
  <c r="G8" i="19"/>
  <c r="O8" i="19"/>
  <c r="U8" i="19"/>
  <c r="M8" i="19"/>
  <c r="Y8" i="19"/>
  <c r="S8" i="19"/>
  <c r="K8" i="19"/>
  <c r="W8" i="19"/>
  <c r="M21" i="19"/>
  <c r="S21" i="19"/>
  <c r="U21" i="19"/>
  <c r="I21" i="19"/>
  <c r="O21" i="19"/>
  <c r="G21" i="19"/>
  <c r="Q21" i="19"/>
  <c r="K21" i="19"/>
  <c r="W21" i="19"/>
  <c r="Y21" i="19"/>
  <c r="E21" i="19"/>
  <c r="Q77" i="19"/>
  <c r="Y77" i="19"/>
  <c r="M77" i="19"/>
  <c r="K77" i="19"/>
  <c r="G77" i="19"/>
  <c r="W77" i="19"/>
  <c r="E77" i="19"/>
  <c r="I77" i="19"/>
  <c r="O77" i="19"/>
  <c r="U77" i="19"/>
  <c r="S77" i="19"/>
  <c r="G48" i="13"/>
  <c r="N44" i="13"/>
  <c r="N43" i="12"/>
  <c r="O43" i="12" s="1"/>
  <c r="S61" i="19"/>
  <c r="M61" i="19"/>
  <c r="Q61" i="19"/>
  <c r="K61" i="19"/>
  <c r="Y61" i="19"/>
  <c r="W61" i="19"/>
  <c r="G61" i="19"/>
  <c r="O61" i="19"/>
  <c r="E61" i="19"/>
  <c r="U61" i="19"/>
  <c r="I61" i="19"/>
  <c r="S59" i="19"/>
  <c r="U59" i="19"/>
  <c r="M59" i="19"/>
  <c r="W59" i="19"/>
  <c r="Y59" i="19"/>
  <c r="E59" i="19"/>
  <c r="G59" i="19"/>
  <c r="Q59" i="19"/>
  <c r="I59" i="19"/>
  <c r="O59" i="19"/>
  <c r="K59" i="19"/>
  <c r="M85" i="19"/>
  <c r="I85" i="19"/>
  <c r="O85" i="19"/>
  <c r="Q85" i="19"/>
  <c r="K85" i="19"/>
  <c r="U85" i="19"/>
  <c r="G85" i="19"/>
  <c r="Y85" i="19"/>
  <c r="S85" i="19"/>
  <c r="W85" i="19"/>
  <c r="E85" i="19"/>
  <c r="U25" i="19"/>
  <c r="W25" i="19"/>
  <c r="I25" i="19"/>
  <c r="Q25" i="19"/>
  <c r="E25" i="19"/>
  <c r="S25" i="19"/>
  <c r="O25" i="19"/>
  <c r="K25" i="19"/>
  <c r="M25" i="19"/>
  <c r="G25" i="19"/>
  <c r="Y25" i="19"/>
  <c r="Y101" i="19"/>
  <c r="S101" i="19"/>
  <c r="I101" i="19"/>
  <c r="U101" i="19"/>
  <c r="Q101" i="19"/>
  <c r="M101" i="19"/>
  <c r="W101" i="19"/>
  <c r="G101" i="19"/>
  <c r="O101" i="19"/>
  <c r="E101" i="19"/>
  <c r="K101" i="19"/>
  <c r="S69" i="19"/>
  <c r="W69" i="19"/>
  <c r="O69" i="19"/>
  <c r="M69" i="19"/>
  <c r="Q69" i="19"/>
  <c r="K69" i="19"/>
  <c r="Y69" i="19"/>
  <c r="I69" i="19"/>
  <c r="E69" i="19"/>
  <c r="G69" i="19"/>
  <c r="U69" i="19"/>
  <c r="S62" i="19"/>
  <c r="Q62" i="19"/>
  <c r="M62" i="19"/>
  <c r="Y62" i="19"/>
  <c r="I62" i="19"/>
  <c r="W62" i="19"/>
  <c r="U62" i="19"/>
  <c r="E62" i="19"/>
  <c r="G62" i="19"/>
  <c r="K62" i="19"/>
  <c r="O62" i="19"/>
  <c r="I53" i="19"/>
  <c r="O53" i="19"/>
  <c r="Q53" i="19"/>
  <c r="U53" i="19"/>
  <c r="W53" i="19"/>
  <c r="S53" i="19"/>
  <c r="M53" i="19"/>
  <c r="K53" i="19"/>
  <c r="E53" i="19"/>
  <c r="G53" i="19"/>
  <c r="Y53" i="19"/>
  <c r="E95" i="19"/>
  <c r="Y95" i="19"/>
  <c r="W95" i="19"/>
  <c r="M95" i="19"/>
  <c r="G95" i="19"/>
  <c r="U95" i="19"/>
  <c r="I95" i="19"/>
  <c r="Q95" i="19"/>
  <c r="S95" i="19"/>
  <c r="O95" i="19"/>
  <c r="K95" i="19"/>
  <c r="K65" i="19"/>
  <c r="Y65" i="19"/>
  <c r="G65" i="19"/>
  <c r="M65" i="19"/>
  <c r="I65" i="19"/>
  <c r="O65" i="19"/>
  <c r="S65" i="19"/>
  <c r="Q65" i="19"/>
  <c r="U65" i="19"/>
  <c r="E65" i="19"/>
  <c r="W65" i="19"/>
  <c r="U31" i="19"/>
  <c r="S31" i="19"/>
  <c r="M31" i="19"/>
  <c r="E31" i="19"/>
  <c r="Q31" i="19"/>
  <c r="K31" i="19"/>
  <c r="W31" i="19"/>
  <c r="I31" i="19"/>
  <c r="O31" i="19"/>
  <c r="Y31" i="19"/>
  <c r="G31" i="19"/>
  <c r="E57" i="19"/>
  <c r="O57" i="19"/>
  <c r="U57" i="19"/>
  <c r="K57" i="19"/>
  <c r="W57" i="19"/>
  <c r="M57" i="19"/>
  <c r="Y57" i="19"/>
  <c r="I57" i="19"/>
  <c r="S57" i="19"/>
  <c r="G57" i="19"/>
  <c r="Q57" i="19"/>
  <c r="M68" i="19"/>
  <c r="S68" i="19"/>
  <c r="U68" i="19"/>
  <c r="W68" i="19"/>
  <c r="Y68" i="19"/>
  <c r="O68" i="19"/>
  <c r="I68" i="19"/>
  <c r="E68" i="19"/>
  <c r="Q68" i="19"/>
  <c r="K68" i="19"/>
  <c r="G68" i="19"/>
  <c r="W67" i="19"/>
  <c r="G67" i="19"/>
  <c r="K67" i="19"/>
  <c r="E67" i="19"/>
  <c r="U67" i="19"/>
  <c r="I67" i="19"/>
  <c r="M67" i="19"/>
  <c r="Q67" i="19"/>
  <c r="S67" i="19"/>
  <c r="Y67" i="19"/>
  <c r="O67" i="19"/>
  <c r="O38" i="19"/>
  <c r="I38" i="19"/>
  <c r="U38" i="19"/>
  <c r="Y38" i="19"/>
  <c r="W38" i="19"/>
  <c r="G38" i="19"/>
  <c r="M38" i="19"/>
  <c r="K38" i="19"/>
  <c r="S38" i="19"/>
  <c r="E38" i="19"/>
  <c r="Q38" i="19"/>
  <c r="O80" i="19"/>
  <c r="E80" i="19"/>
  <c r="U80" i="19"/>
  <c r="Q80" i="19"/>
  <c r="W80" i="19"/>
  <c r="Y80" i="19"/>
  <c r="I80" i="19"/>
  <c r="M80" i="19"/>
  <c r="S80" i="19"/>
  <c r="G80" i="19"/>
  <c r="K80" i="19"/>
  <c r="M7" i="19"/>
  <c r="G7" i="19"/>
  <c r="E7" i="19"/>
  <c r="I7" i="19"/>
  <c r="S7" i="19"/>
  <c r="K7" i="19"/>
  <c r="Q7" i="19"/>
  <c r="W7" i="19"/>
  <c r="Y7" i="19"/>
  <c r="O7" i="19"/>
  <c r="U7" i="19"/>
  <c r="G35" i="19"/>
  <c r="M35" i="19"/>
  <c r="S35" i="19"/>
  <c r="W35" i="19"/>
  <c r="E35" i="19"/>
  <c r="Q35" i="19"/>
  <c r="I35" i="19"/>
  <c r="K35" i="19"/>
  <c r="U35" i="19"/>
  <c r="O35" i="19"/>
  <c r="Y35" i="19"/>
  <c r="E72" i="19"/>
  <c r="W72" i="19"/>
  <c r="U72" i="19"/>
  <c r="I72" i="19"/>
  <c r="O72" i="19"/>
  <c r="M72" i="19"/>
  <c r="S72" i="19"/>
  <c r="G72" i="19"/>
  <c r="K72" i="19"/>
  <c r="Y72" i="19"/>
  <c r="Q72" i="19"/>
  <c r="N43" i="14"/>
  <c r="O43" i="14" s="1"/>
  <c r="G26" i="19"/>
  <c r="U26" i="19"/>
  <c r="E26" i="19"/>
  <c r="M26" i="19"/>
  <c r="S26" i="19"/>
  <c r="Q26" i="19"/>
  <c r="K26" i="19"/>
  <c r="O26" i="19"/>
  <c r="Y26" i="19"/>
  <c r="I26" i="19"/>
  <c r="W26" i="19"/>
  <c r="Y10" i="19"/>
  <c r="W10" i="19"/>
  <c r="K10" i="19"/>
  <c r="I10" i="19"/>
  <c r="Q10" i="19"/>
  <c r="G10" i="19"/>
  <c r="E10" i="19"/>
  <c r="S10" i="19"/>
  <c r="M10" i="19"/>
  <c r="U10" i="19"/>
  <c r="O10" i="19"/>
  <c r="W87" i="19"/>
  <c r="S87" i="19"/>
  <c r="E87" i="19"/>
  <c r="Y87" i="19"/>
  <c r="G87" i="19"/>
  <c r="M87" i="19"/>
  <c r="I87" i="19"/>
  <c r="O87" i="19"/>
  <c r="U87" i="19"/>
  <c r="Q87" i="19"/>
  <c r="K87" i="19"/>
  <c r="K13" i="19"/>
  <c r="I13" i="19"/>
  <c r="M13" i="19"/>
  <c r="E13" i="19"/>
  <c r="O13" i="19"/>
  <c r="Y13" i="19"/>
  <c r="W13" i="19"/>
  <c r="U13" i="19"/>
  <c r="S13" i="19"/>
  <c r="G13" i="19"/>
  <c r="Q13" i="19"/>
  <c r="Q70" i="19"/>
  <c r="I70" i="19"/>
  <c r="S70" i="19"/>
  <c r="M70" i="19"/>
  <c r="U70" i="19"/>
  <c r="K70" i="19"/>
  <c r="Y70" i="19"/>
  <c r="O70" i="19"/>
  <c r="E70" i="19"/>
  <c r="G70" i="19"/>
  <c r="W70" i="19"/>
  <c r="G81" i="19"/>
  <c r="M81" i="19"/>
  <c r="W81" i="19"/>
  <c r="O81" i="19"/>
  <c r="U81" i="19"/>
  <c r="E81" i="19"/>
  <c r="K81" i="19"/>
  <c r="Y81" i="19"/>
  <c r="S81" i="19"/>
  <c r="Q81" i="19"/>
  <c r="I81" i="19"/>
  <c r="U103" i="19"/>
  <c r="O103" i="19"/>
  <c r="S103" i="19"/>
  <c r="E103" i="19"/>
  <c r="M103" i="19"/>
  <c r="Q103" i="19"/>
  <c r="K103" i="19"/>
  <c r="W103" i="19"/>
  <c r="G103" i="19"/>
  <c r="Y103" i="19"/>
  <c r="I103" i="19"/>
  <c r="S78" i="19"/>
  <c r="U78" i="19"/>
  <c r="Y78" i="19"/>
  <c r="W78" i="19"/>
  <c r="I78" i="19"/>
  <c r="G78" i="19"/>
  <c r="E78" i="19"/>
  <c r="Q78" i="19"/>
  <c r="O78" i="19"/>
  <c r="K78" i="19"/>
  <c r="M78" i="19"/>
  <c r="Q32" i="19"/>
  <c r="Y32" i="19"/>
  <c r="G32" i="19"/>
  <c r="E32" i="19"/>
  <c r="M32" i="19"/>
  <c r="K32" i="19"/>
  <c r="S32" i="19"/>
  <c r="I32" i="19"/>
  <c r="W32" i="19"/>
  <c r="U32" i="19"/>
  <c r="O32" i="19"/>
  <c r="Y22" i="19"/>
  <c r="G22" i="19"/>
  <c r="U22" i="19"/>
  <c r="I22" i="19"/>
  <c r="M22" i="19"/>
  <c r="S22" i="19"/>
  <c r="E22" i="19"/>
  <c r="Q22" i="19"/>
  <c r="W22" i="19"/>
  <c r="O22" i="19"/>
  <c r="K22" i="19"/>
  <c r="E96" i="19"/>
  <c r="I96" i="19"/>
  <c r="M96" i="19"/>
  <c r="G96" i="19"/>
  <c r="U96" i="19"/>
  <c r="Y96" i="19"/>
  <c r="W96" i="19"/>
  <c r="S96" i="19"/>
  <c r="Q96" i="19"/>
  <c r="O96" i="19"/>
  <c r="K96" i="19"/>
  <c r="U33" i="19"/>
  <c r="G33" i="19"/>
  <c r="W33" i="19"/>
  <c r="Y33" i="19"/>
  <c r="M33" i="19"/>
  <c r="O33" i="19"/>
  <c r="E33" i="19"/>
  <c r="I33" i="19"/>
  <c r="K33" i="19"/>
  <c r="S33" i="19"/>
  <c r="Q33" i="19"/>
  <c r="U19" i="19"/>
  <c r="I19" i="19"/>
  <c r="Q19" i="19"/>
  <c r="K19" i="19"/>
  <c r="O19" i="19"/>
  <c r="Y19" i="19"/>
  <c r="S19" i="19"/>
  <c r="W19" i="19"/>
  <c r="M19" i="19"/>
  <c r="E19" i="19"/>
  <c r="G19" i="19"/>
  <c r="O105" i="19"/>
  <c r="K105" i="19"/>
  <c r="M105" i="19"/>
  <c r="U105" i="19"/>
  <c r="Y105" i="19"/>
  <c r="Q105" i="19"/>
  <c r="E105" i="19"/>
  <c r="I105" i="19"/>
  <c r="W105" i="19"/>
  <c r="G105" i="19"/>
  <c r="S105" i="19"/>
  <c r="Y63" i="19"/>
  <c r="I63" i="19"/>
  <c r="Q63" i="19"/>
  <c r="M63" i="19"/>
  <c r="E63" i="19"/>
  <c r="U63" i="19"/>
  <c r="G63" i="19"/>
  <c r="S63" i="19"/>
  <c r="K63" i="19"/>
  <c r="O63" i="19"/>
  <c r="W63" i="19"/>
  <c r="K41" i="19"/>
  <c r="M41" i="19"/>
  <c r="E41" i="19"/>
  <c r="U41" i="19"/>
  <c r="G41" i="19"/>
  <c r="I41" i="19"/>
  <c r="S41" i="19"/>
  <c r="W41" i="19"/>
  <c r="O41" i="19"/>
  <c r="Y41" i="19"/>
  <c r="Q41" i="19"/>
  <c r="O44" i="5" l="1"/>
  <c r="N48" i="5"/>
  <c r="O48" i="5" s="1"/>
  <c r="O44" i="10"/>
  <c r="N48" i="10"/>
  <c r="O48" i="10" s="1"/>
  <c r="O44" i="14"/>
  <c r="N48" i="14"/>
  <c r="O48" i="14" s="1"/>
  <c r="N48" i="13"/>
  <c r="O48" i="13" s="1"/>
  <c r="O44" i="13"/>
  <c r="O44" i="12"/>
  <c r="N48" i="12"/>
  <c r="O48" i="12" s="1"/>
  <c r="O44" i="15"/>
  <c r="N48" i="15"/>
  <c r="O48" i="15" s="1"/>
</calcChain>
</file>

<file path=xl/sharedStrings.xml><?xml version="1.0" encoding="utf-8"?>
<sst xmlns="http://schemas.openxmlformats.org/spreadsheetml/2006/main" count="4914" uniqueCount="290">
  <si>
    <t>Afgedrukt op:</t>
  </si>
  <si>
    <t>donderdag</t>
  </si>
  <si>
    <t>vrijdag</t>
  </si>
  <si>
    <t>zaterdag</t>
  </si>
  <si>
    <t>zondag</t>
  </si>
  <si>
    <t>maandag</t>
  </si>
  <si>
    <t>dinsdag</t>
  </si>
  <si>
    <t>totaal</t>
  </si>
  <si>
    <t>gewerkt</t>
  </si>
  <si>
    <t>gepland</t>
  </si>
  <si>
    <t>Week</t>
  </si>
  <si>
    <t>Totaal gepland:</t>
  </si>
  <si>
    <t>Totaal gewerkt:</t>
  </si>
  <si>
    <t>Budget:</t>
  </si>
  <si>
    <t>Verschil:</t>
  </si>
  <si>
    <t>Functie</t>
  </si>
  <si>
    <t>Statuut</t>
  </si>
  <si>
    <t>Theatre Manager</t>
  </si>
  <si>
    <t>Bediende</t>
  </si>
  <si>
    <t>begin</t>
  </si>
  <si>
    <t>einde</t>
  </si>
  <si>
    <t>pauze</t>
  </si>
  <si>
    <t>TOT.:</t>
  </si>
  <si>
    <t>Verlof</t>
  </si>
  <si>
    <t>Definities</t>
  </si>
  <si>
    <t>Arbeider</t>
  </si>
  <si>
    <t>Student</t>
  </si>
  <si>
    <t>Teamleader</t>
  </si>
  <si>
    <t>Chef Kassier</t>
  </si>
  <si>
    <t>Hoofdoperateur</t>
  </si>
  <si>
    <t>Operateur</t>
  </si>
  <si>
    <t>B2B-Secretaresse</t>
  </si>
  <si>
    <t>B2B Manager</t>
  </si>
  <si>
    <t>Senior Steward</t>
  </si>
  <si>
    <t>Steward</t>
  </si>
  <si>
    <t>Assistant Theatre Manager</t>
  </si>
  <si>
    <t>Onderhoudstechnieker</t>
  </si>
  <si>
    <t>Supervisor</t>
  </si>
  <si>
    <t>Assistant Supervisor</t>
  </si>
  <si>
    <t>prestatie</t>
  </si>
  <si>
    <t>omerking</t>
  </si>
  <si>
    <t>Recup</t>
  </si>
  <si>
    <t>Ziek</t>
  </si>
  <si>
    <t>Feestdag</t>
  </si>
  <si>
    <t>Prestatie</t>
  </si>
  <si>
    <t>Softwareversie:</t>
  </si>
  <si>
    <t>Toegevoegde gegevens:</t>
  </si>
  <si>
    <t>Opm.</t>
  </si>
  <si>
    <t>Nieuwigheden:</t>
  </si>
  <si>
    <t>+ en - knoppen om de rijen met details van een bepaalde werknemer te tonen of te verbergen</t>
  </si>
  <si>
    <t>De berekening van "TOT:" is leeg wanneer het einduur niet is ingevuld (vroeger wanneer beginuur niet was ingevuld). Hierdoor kan je bv. Het "Begin" leeg laten en "Einde:" invullen. Het totaal zal dan het aantal uren van "Einde" overnemen. Dit kan handig zijn wanneer iemand een aantal uren zal werken zonder specifieke begin- of einduren.</t>
  </si>
  <si>
    <t>woensdag</t>
  </si>
  <si>
    <t>Onw.Afw.</t>
  </si>
  <si>
    <t>Toeg.Afw.</t>
  </si>
  <si>
    <t>startlijn</t>
  </si>
  <si>
    <t>eindlijn</t>
  </si>
  <si>
    <t>rooster</t>
  </si>
  <si>
    <t>A55:N654</t>
  </si>
  <si>
    <t>Naam</t>
  </si>
  <si>
    <t>WoBegin</t>
  </si>
  <si>
    <t>WoEinde</t>
  </si>
  <si>
    <t>WoPauze</t>
  </si>
  <si>
    <t>WoTotaal</t>
  </si>
  <si>
    <t>WoPrestatie</t>
  </si>
  <si>
    <t>WoOpmerking</t>
  </si>
  <si>
    <t>DoBegin</t>
  </si>
  <si>
    <t>DoEinde</t>
  </si>
  <si>
    <t>DoPauze</t>
  </si>
  <si>
    <t>DoTotaal</t>
  </si>
  <si>
    <t>DoPrestatie</t>
  </si>
  <si>
    <t>DoOpmerking</t>
  </si>
  <si>
    <t>VrBegin</t>
  </si>
  <si>
    <t>VrEinde</t>
  </si>
  <si>
    <t>VrPauze</t>
  </si>
  <si>
    <t>VrTotaal</t>
  </si>
  <si>
    <t>VrPrestatie</t>
  </si>
  <si>
    <t>VrOpmerking</t>
  </si>
  <si>
    <t>ZaBegin</t>
  </si>
  <si>
    <t>ZaEinde</t>
  </si>
  <si>
    <t>ZaPauze</t>
  </si>
  <si>
    <t>ZaTotaal</t>
  </si>
  <si>
    <t>ZaPrestatie</t>
  </si>
  <si>
    <t>ZaOpmerking</t>
  </si>
  <si>
    <t>ZoBegin</t>
  </si>
  <si>
    <t>ZoEinde</t>
  </si>
  <si>
    <t>ZoPauze</t>
  </si>
  <si>
    <t>ZoTotaal</t>
  </si>
  <si>
    <t>ZoPrestatie</t>
  </si>
  <si>
    <t>ZoOpmerking</t>
  </si>
  <si>
    <t>MaBegin</t>
  </si>
  <si>
    <t>MaEinde</t>
  </si>
  <si>
    <t>MaPauze</t>
  </si>
  <si>
    <t>MaTotaal</t>
  </si>
  <si>
    <t>MaPrestatie</t>
  </si>
  <si>
    <t>MaOpmerking</t>
  </si>
  <si>
    <t>DiBegin</t>
  </si>
  <si>
    <t>DiEinde</t>
  </si>
  <si>
    <t>DiPauze</t>
  </si>
  <si>
    <t>DiTotaal</t>
  </si>
  <si>
    <t>DiPrestatie</t>
  </si>
  <si>
    <t>DiOpmerking</t>
  </si>
  <si>
    <t>persoonsblok</t>
  </si>
  <si>
    <t>NAAM</t>
  </si>
  <si>
    <t>Voornaam</t>
  </si>
  <si>
    <t>Nr.</t>
  </si>
  <si>
    <t>(in decimale uren)</t>
  </si>
  <si>
    <t>Alle gegevens worden weergegeven in uren en minuten, tenzij specifiek anders vermeld. Vroegere decimale aanduiding van uren is vervangen door uren en minuten.</t>
  </si>
  <si>
    <t>FT</t>
  </si>
  <si>
    <t>VTE</t>
  </si>
  <si>
    <t>Plaats</t>
  </si>
  <si>
    <t>Front</t>
  </si>
  <si>
    <t>Back</t>
  </si>
  <si>
    <t>Budget</t>
  </si>
  <si>
    <t>Bezetting</t>
  </si>
  <si>
    <t>Van:</t>
  </si>
  <si>
    <t>Tot:</t>
  </si>
  <si>
    <t>(gewerkt)</t>
  </si>
  <si>
    <t>Wo</t>
  </si>
  <si>
    <t>Do</t>
  </si>
  <si>
    <t>Vr</t>
  </si>
  <si>
    <t>Za</t>
  </si>
  <si>
    <t>Zo</t>
  </si>
  <si>
    <t>Ma</t>
  </si>
  <si>
    <t>Di</t>
  </si>
  <si>
    <t>VTE (gepland)</t>
  </si>
  <si>
    <t>Totaal #uren (gepland)</t>
  </si>
  <si>
    <t>t.em.:</t>
  </si>
  <si>
    <t>Week:</t>
  </si>
  <si>
    <t>Kl. Verlet</t>
  </si>
  <si>
    <t>Fam. Verlof</t>
  </si>
  <si>
    <t>Andere</t>
  </si>
  <si>
    <t>Totalen per Selectie (gepland)</t>
  </si>
  <si>
    <t>Uren</t>
  </si>
  <si>
    <t>+ en - knoppen om rijen met hulpparameters ("Totalen per Selectie", "Bezetting" en "Budgetten") te tonen of te verbergen</t>
  </si>
  <si>
    <t>+ en - knoppen om de kolommen Fuctie, Statuut en Plaats te tonen of te verbergen</t>
  </si>
  <si>
    <t>Kolom C die de functie van een werknemer bevat (gegevensvalidatie met behulp van selectielijst. Deze is terug te vinden bij de TAB Definities)</t>
  </si>
  <si>
    <t>Kolom D die het statuut van een werknemer bevat, bv.: "Arbeider" (gegevensvalidatie met behulp van selectielijst. Deze is terug te vinden bij de TAB Definities)</t>
  </si>
  <si>
    <t>Kolom E die de plaats van het werk van een werknemer bevat, bv.: "Front" (gegevensvalidatie met behulp van selectielijst. Deze is terug te vinden bij de TAB Definities)</t>
  </si>
  <si>
    <t>(vroeger: "opm.") Als je dit vak leeg laat wordt het aantal berekende uren aanzien als gewerkt. In alle andere gavallen worden de berekende uren beschouwd als niet gepresteerd (gegevensvalidatie met behulp van selectielijst. Deze is terug te vinden bij de TAB Definities)</t>
  </si>
  <si>
    <t>(vroeger: "functie:") In dit vak mag je vrij een opmerking invoeren. De inhoud van dit vak heeft geen invloed op de berekeningen en is louter informatief. Het kan bijvoorbeeld info over de taak van die persoon op die dag gaan, bv.: "controle" of "balie" of "Café"</t>
  </si>
  <si>
    <t>Uurrooster van:</t>
  </si>
  <si>
    <t>#u/week</t>
  </si>
  <si>
    <t>Einde contract</t>
  </si>
  <si>
    <t>Beschikbaarheid</t>
  </si>
  <si>
    <t>&amp; bijlagen</t>
  </si>
  <si>
    <t>van:</t>
  </si>
  <si>
    <t>t.e.m.:</t>
  </si>
  <si>
    <t>Gepland</t>
  </si>
  <si>
    <t>dagen</t>
  </si>
  <si>
    <t>uren</t>
  </si>
  <si>
    <t>Gewerkt</t>
  </si>
  <si>
    <t>Maand Prestatie</t>
  </si>
  <si>
    <t>Maand gepland: aantal uren</t>
  </si>
  <si>
    <t>Maand Totalen</t>
  </si>
  <si>
    <t>Uurroster van:</t>
  </si>
  <si>
    <t>-2024</t>
  </si>
  <si>
    <t>- 2024</t>
  </si>
  <si>
    <t>Ilias</t>
  </si>
  <si>
    <t>V0.5 Bèta</t>
  </si>
  <si>
    <t>UGC Mechelen</t>
  </si>
  <si>
    <t>Van Assche</t>
  </si>
  <si>
    <t>Steven</t>
  </si>
  <si>
    <t>Verschueren</t>
  </si>
  <si>
    <t>Bettina</t>
  </si>
  <si>
    <t>Vanlommel</t>
  </si>
  <si>
    <t>Sam</t>
  </si>
  <si>
    <t>Broeckhoven</t>
  </si>
  <si>
    <t>Van Kelst</t>
  </si>
  <si>
    <t>Stef</t>
  </si>
  <si>
    <t>Bougrine</t>
  </si>
  <si>
    <t>Leila</t>
  </si>
  <si>
    <t>Bentla</t>
  </si>
  <si>
    <t>Imane</t>
  </si>
  <si>
    <t>Herreman</t>
  </si>
  <si>
    <t>Astrid</t>
  </si>
  <si>
    <t>Tarakhchyan</t>
  </si>
  <si>
    <t>Avetis</t>
  </si>
  <si>
    <t>Taous</t>
  </si>
  <si>
    <t>Anass</t>
  </si>
  <si>
    <t>Rabhi</t>
  </si>
  <si>
    <t>Abdelillah</t>
  </si>
  <si>
    <t>Lobanzo</t>
  </si>
  <si>
    <t>Bénédicte</t>
  </si>
  <si>
    <t>Haesaerts</t>
  </si>
  <si>
    <t>Dries</t>
  </si>
  <si>
    <t>Hendrickx</t>
  </si>
  <si>
    <t>Ella</t>
  </si>
  <si>
    <t>Degeeter</t>
  </si>
  <si>
    <t>Emma</t>
  </si>
  <si>
    <t>El Harcha</t>
  </si>
  <si>
    <t>Ihsane</t>
  </si>
  <si>
    <t>Siraje</t>
  </si>
  <si>
    <t>Ismail</t>
  </si>
  <si>
    <t>Minten</t>
  </si>
  <si>
    <t>Klaas</t>
  </si>
  <si>
    <t>Note</t>
  </si>
  <si>
    <t>Leen</t>
  </si>
  <si>
    <t>Margo</t>
  </si>
  <si>
    <t>Benny</t>
  </si>
  <si>
    <t>Ouchbab</t>
  </si>
  <si>
    <t>Lamyae</t>
  </si>
  <si>
    <t>Linda</t>
  </si>
  <si>
    <t>Mounir</t>
  </si>
  <si>
    <t>Oulad Ali</t>
  </si>
  <si>
    <t>Mohammed</t>
  </si>
  <si>
    <t>Mathis</t>
  </si>
  <si>
    <t>Van den Broeck</t>
  </si>
  <si>
    <t>Niels</t>
  </si>
  <si>
    <t>Noah</t>
  </si>
  <si>
    <t>Roos</t>
  </si>
  <si>
    <t>El Morabet</t>
  </si>
  <si>
    <t>Redouane</t>
  </si>
  <si>
    <t>Rayan</t>
  </si>
  <si>
    <t>Daemen</t>
  </si>
  <si>
    <t>Silke</t>
  </si>
  <si>
    <t>Orourke</t>
  </si>
  <si>
    <t>Tiernan</t>
  </si>
  <si>
    <t>Aouriaghel</t>
  </si>
  <si>
    <t>Yassine</t>
  </si>
  <si>
    <t>Yasmina</t>
  </si>
  <si>
    <t>Zakaria</t>
  </si>
  <si>
    <t xml:space="preserve">Hendrickx </t>
  </si>
  <si>
    <t>Jarne</t>
  </si>
  <si>
    <t xml:space="preserve">Azieva </t>
  </si>
  <si>
    <t>El Kadi</t>
  </si>
  <si>
    <t>Rheleimi</t>
  </si>
  <si>
    <t xml:space="preserve">Luyten </t>
  </si>
  <si>
    <t>Vakantieteam</t>
  </si>
  <si>
    <t>cine+</t>
  </si>
  <si>
    <t>VIP</t>
  </si>
  <si>
    <t>max.80u/maand</t>
  </si>
  <si>
    <t>Max. 80u/maand</t>
  </si>
  <si>
    <t>Cine+</t>
  </si>
  <si>
    <t>leveringen</t>
  </si>
  <si>
    <t>vip</t>
  </si>
  <si>
    <t>PARKING</t>
  </si>
  <si>
    <t>Roetpiet van 13u30-14u30</t>
  </si>
  <si>
    <t>Sint van 13u30-14u30</t>
  </si>
  <si>
    <t>Jobdag</t>
  </si>
  <si>
    <t>EXP en Jobdag</t>
  </si>
  <si>
    <t>P en EX</t>
  </si>
  <si>
    <t>P en EXP</t>
  </si>
  <si>
    <t>P en bestel</t>
  </si>
  <si>
    <t>Vrij</t>
  </si>
  <si>
    <t>scholen</t>
  </si>
  <si>
    <t>vrij</t>
  </si>
  <si>
    <t>max. 10u</t>
  </si>
  <si>
    <t>07u30</t>
  </si>
  <si>
    <t xml:space="preserve">Max.55 </t>
  </si>
  <si>
    <t>max. 40u</t>
  </si>
  <si>
    <t>13u30</t>
  </si>
  <si>
    <t>42u00</t>
  </si>
  <si>
    <t>Max. 30u</t>
  </si>
  <si>
    <t>Max. 55u</t>
  </si>
  <si>
    <t>69u00</t>
  </si>
  <si>
    <t>Max. 90</t>
  </si>
  <si>
    <t>27u00</t>
  </si>
  <si>
    <t>35u00</t>
  </si>
  <si>
    <t>25u00</t>
  </si>
  <si>
    <t>30u00</t>
  </si>
  <si>
    <t>45u00</t>
  </si>
  <si>
    <t>25u30</t>
  </si>
  <si>
    <t>71u00</t>
  </si>
  <si>
    <t>66u30</t>
  </si>
  <si>
    <t>59u30</t>
  </si>
  <si>
    <t>54u30</t>
  </si>
  <si>
    <t>max. 75</t>
  </si>
  <si>
    <t>61u30</t>
  </si>
  <si>
    <t>49u30</t>
  </si>
  <si>
    <t>84u30</t>
  </si>
  <si>
    <t>57u00</t>
  </si>
  <si>
    <t>69u30</t>
  </si>
  <si>
    <t>63u30</t>
  </si>
  <si>
    <t>47u00</t>
  </si>
  <si>
    <t>28u00</t>
  </si>
  <si>
    <t>38u00</t>
  </si>
  <si>
    <t>18u00</t>
  </si>
  <si>
    <t>77u30</t>
  </si>
  <si>
    <t>81u00</t>
  </si>
  <si>
    <t>58u30</t>
  </si>
  <si>
    <t>70u00</t>
  </si>
  <si>
    <t>P en exp</t>
  </si>
  <si>
    <t>exp</t>
  </si>
  <si>
    <t>P</t>
  </si>
  <si>
    <t>Agbaze</t>
  </si>
  <si>
    <t>Jedidiah</t>
  </si>
  <si>
    <t>lonen</t>
  </si>
  <si>
    <t>scholen + expl</t>
  </si>
  <si>
    <t>meeting</t>
  </si>
  <si>
    <t>Scholen+P</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</si>
</sst>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d/m/yyyy\ h:mm"/>
    <numFmt numFmtId="165" formatCode="[h]:mm"/>
    <numFmt numFmtId="166" formatCode="0.00_ ;[Red]\-0.00\ "/>
    <numFmt numFmtId="167" formatCode="h:mm;@"/>
    <numFmt numFmtId="168" formatCode="[hh]:mm"/>
    <numFmt numFmtId="169" formatCode="d/mm/yyyy;@"/>
    <numFmt numFmtId="170" formatCode="dd/mm"/>
  </numFmts>
  <fonts count="12" x14ac:knownFonts="1">
    <font>
      <sz val="10"/>
      <name val="Arial"/>
      <family val="2"/>
    </font>
    <font>
      <sz val="10"/>
      <name val="Arial"/>
      <family val="2"/>
    </font>
    <font>
      <b/>
      <sz val="10"/>
      <name val="Arial"/>
      <family val="2"/>
    </font>
    <font>
      <b/>
      <sz val="10"/>
      <color rgb="FF00B050"/>
      <name val="Arial"/>
      <family val="2"/>
    </font>
    <font>
      <b/>
      <sz val="10"/>
      <color rgb="FFFF0000"/>
      <name val="Arial"/>
      <family val="2"/>
    </font>
    <font>
      <sz val="10"/>
      <color indexed="12"/>
      <name val="Arial"/>
      <family val="2"/>
    </font>
    <font>
      <sz val="10"/>
      <color rgb="FFFF0000"/>
      <name val="Arial"/>
      <family val="2"/>
    </font>
    <font>
      <b/>
      <u/>
      <sz val="10"/>
      <name val="Arial"/>
      <family val="2"/>
    </font>
    <font>
      <u/>
      <sz val="10"/>
      <name val="Arial"/>
      <family val="2"/>
    </font>
    <font>
      <sz val="10"/>
      <color theme="0" tint="-4.9989318521683403E-2"/>
      <name val="Arial"/>
      <family val="2"/>
    </font>
    <font>
      <b/>
      <sz val="14"/>
      <name val="Arial"/>
      <family val="2"/>
    </font>
    <font>
      <sz val="10"/>
      <color rgb="FF000000"/>
      <name val="Arial"/>
      <family val="2"/>
    </font>
  </fonts>
  <fills count="6">
    <fill>
      <patternFill patternType="none"/>
    </fill>
    <fill>
      <patternFill patternType="gray125"/>
    </fill>
    <fill>
      <patternFill patternType="solid">
        <fgColor indexed="2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249977111117893"/>
        <bgColor indexed="64"/>
      </patternFill>
    </fill>
  </fills>
  <borders count="28">
    <border>
      <left/>
      <right/>
      <top/>
      <bottom/>
      <diagonal/>
    </border>
    <border>
      <left style="thin">
        <color indexed="64"/>
      </left>
      <right style="thin">
        <color indexed="64"/>
      </right>
      <top style="medium">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style="thin">
        <color auto="1"/>
      </bottom>
      <diagonal/>
    </border>
    <border>
      <left style="thin">
        <color theme="4" tint="0.39997558519241921"/>
      </left>
      <right style="thin">
        <color theme="4" tint="0.39997558519241921"/>
      </right>
      <top style="thin">
        <color theme="4" tint="0.39997558519241921"/>
      </top>
      <bottom/>
      <diagonal/>
    </border>
    <border>
      <left/>
      <right/>
      <top/>
      <bottom style="thick">
        <color auto="1"/>
      </bottom>
      <diagonal/>
    </border>
    <border>
      <left style="thin">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2">
    <xf numFmtId="0" fontId="0" fillId="0" borderId="0"/>
    <xf numFmtId="0" fontId="1" fillId="0" borderId="0"/>
  </cellStyleXfs>
  <cellXfs count="122">
    <xf numFmtId="0" fontId="0" fillId="0" borderId="0" xfId="0"/>
    <xf numFmtId="0" fontId="1" fillId="0" borderId="0" xfId="0" applyFont="1" applyAlignment="1">
      <alignment horizontal="right"/>
    </xf>
    <xf numFmtId="164" fontId="0" fillId="0" borderId="0" xfId="0" applyNumberFormat="1" applyAlignment="1">
      <alignment horizontal="left"/>
    </xf>
    <xf numFmtId="0" fontId="0" fillId="2" borderId="0" xfId="0" applyFill="1"/>
    <xf numFmtId="0" fontId="0" fillId="2" borderId="0" xfId="0" applyFill="1" applyAlignment="1">
      <alignment horizontal="center"/>
    </xf>
    <xf numFmtId="16" fontId="0" fillId="0" borderId="0" xfId="0" applyNumberFormat="1" applyAlignment="1">
      <alignment horizontal="center"/>
    </xf>
    <xf numFmtId="0" fontId="0" fillId="0" borderId="0" xfId="0" applyAlignment="1">
      <alignment horizontal="right"/>
    </xf>
    <xf numFmtId="0" fontId="0" fillId="0" borderId="0" xfId="0" applyAlignment="1" applyProtection="1">
      <alignment horizontal="left"/>
      <protection locked="0"/>
    </xf>
    <xf numFmtId="0" fontId="1" fillId="0" borderId="0" xfId="0" applyFont="1"/>
    <xf numFmtId="2" fontId="0" fillId="0" borderId="0" xfId="0" applyNumberFormat="1"/>
    <xf numFmtId="16" fontId="1" fillId="0" borderId="0" xfId="0" applyNumberFormat="1" applyFont="1" applyAlignment="1">
      <alignment horizontal="left"/>
    </xf>
    <xf numFmtId="20" fontId="1" fillId="0" borderId="5" xfId="0" applyNumberFormat="1" applyFont="1" applyBorder="1" applyAlignment="1" applyProtection="1">
      <alignment horizontal="center"/>
      <protection locked="0"/>
    </xf>
    <xf numFmtId="20" fontId="1" fillId="0" borderId="8" xfId="0" applyNumberFormat="1" applyFont="1" applyBorder="1" applyAlignment="1" applyProtection="1">
      <alignment horizontal="center"/>
      <protection locked="0"/>
    </xf>
    <xf numFmtId="20" fontId="5" fillId="0" borderId="8" xfId="0" applyNumberFormat="1" applyFont="1" applyBorder="1" applyAlignment="1" applyProtection="1">
      <alignment horizontal="center"/>
      <protection locked="0"/>
    </xf>
    <xf numFmtId="16" fontId="1" fillId="0" borderId="0" xfId="0" applyNumberFormat="1" applyFont="1"/>
    <xf numFmtId="0" fontId="0" fillId="0" borderId="0" xfId="0" applyAlignment="1">
      <alignment horizontal="center"/>
    </xf>
    <xf numFmtId="0" fontId="7" fillId="0" borderId="0" xfId="0" applyFont="1"/>
    <xf numFmtId="0" fontId="8" fillId="0" borderId="0" xfId="0" applyFont="1"/>
    <xf numFmtId="14" fontId="0" fillId="0" borderId="0" xfId="0" applyNumberFormat="1"/>
    <xf numFmtId="0" fontId="0" fillId="0" borderId="0" xfId="0" quotePrefix="1"/>
    <xf numFmtId="0" fontId="1" fillId="3" borderId="0" xfId="1" applyFill="1" applyAlignment="1">
      <alignment vertical="top"/>
    </xf>
    <xf numFmtId="0" fontId="1" fillId="3" borderId="6" xfId="1" applyFill="1" applyBorder="1" applyAlignment="1">
      <alignment vertical="top"/>
    </xf>
    <xf numFmtId="0" fontId="1" fillId="3" borderId="11" xfId="1" applyFill="1" applyBorder="1" applyAlignment="1">
      <alignment vertical="top"/>
    </xf>
    <xf numFmtId="0" fontId="1" fillId="3" borderId="12" xfId="1" applyFill="1" applyBorder="1" applyAlignment="1">
      <alignment vertical="top"/>
    </xf>
    <xf numFmtId="0" fontId="0" fillId="3" borderId="4" xfId="0" applyFill="1" applyBorder="1"/>
    <xf numFmtId="0" fontId="0" fillId="3" borderId="7" xfId="0" applyFill="1" applyBorder="1"/>
    <xf numFmtId="0" fontId="0" fillId="3" borderId="9" xfId="0" applyFill="1" applyBorder="1"/>
    <xf numFmtId="0" fontId="0" fillId="3" borderId="13" xfId="0" applyFill="1" applyBorder="1"/>
    <xf numFmtId="0" fontId="0" fillId="3" borderId="0" xfId="0" applyFill="1"/>
    <xf numFmtId="165" fontId="0" fillId="4" borderId="8" xfId="0" applyNumberFormat="1" applyFill="1" applyBorder="1" applyAlignment="1">
      <alignment horizontal="center"/>
    </xf>
    <xf numFmtId="0" fontId="0" fillId="0" borderId="17" xfId="0" applyBorder="1"/>
    <xf numFmtId="165" fontId="0" fillId="0" borderId="0" xfId="0" applyNumberFormat="1"/>
    <xf numFmtId="20" fontId="1" fillId="0" borderId="0" xfId="0" applyNumberFormat="1" applyFont="1"/>
    <xf numFmtId="0" fontId="0" fillId="0" borderId="14" xfId="0" applyBorder="1" applyAlignment="1" applyProtection="1">
      <alignment horizontal="center"/>
      <protection locked="0"/>
    </xf>
    <xf numFmtId="0" fontId="6" fillId="0" borderId="10" xfId="0" applyFont="1" applyBorder="1" applyAlignment="1" applyProtection="1">
      <alignment horizontal="center"/>
      <protection locked="0"/>
    </xf>
    <xf numFmtId="167" fontId="0" fillId="0" borderId="8" xfId="0" applyNumberFormat="1" applyBorder="1" applyAlignment="1" applyProtection="1">
      <alignment horizontal="center"/>
      <protection locked="0"/>
    </xf>
    <xf numFmtId="16" fontId="0" fillId="0" borderId="0" xfId="0" applyNumberFormat="1" applyAlignment="1">
      <alignment horizontal="left"/>
    </xf>
    <xf numFmtId="2" fontId="0" fillId="0" borderId="0" xfId="0" applyNumberFormat="1" applyAlignment="1">
      <alignment horizontal="center"/>
    </xf>
    <xf numFmtId="0" fontId="1" fillId="0" borderId="0" xfId="0" applyFont="1" applyAlignment="1">
      <alignment horizontal="center"/>
    </xf>
    <xf numFmtId="0" fontId="0" fillId="3" borderId="0" xfId="0" applyFill="1" applyAlignment="1">
      <alignment horizontal="center"/>
    </xf>
    <xf numFmtId="46" fontId="0" fillId="0" borderId="17" xfId="0" applyNumberFormat="1" applyBorder="1"/>
    <xf numFmtId="0" fontId="8" fillId="0" borderId="18" xfId="0" applyFont="1" applyBorder="1"/>
    <xf numFmtId="20" fontId="0" fillId="0" borderId="8" xfId="0" applyNumberFormat="1" applyBorder="1" applyAlignment="1" applyProtection="1">
      <alignment horizontal="center"/>
      <protection locked="0"/>
    </xf>
    <xf numFmtId="20" fontId="0" fillId="0" borderId="5" xfId="0" applyNumberFormat="1" applyBorder="1" applyAlignment="1" applyProtection="1">
      <alignment horizontal="center"/>
      <protection locked="0"/>
    </xf>
    <xf numFmtId="165" fontId="0" fillId="4" borderId="0" xfId="0" applyNumberFormat="1"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0" fontId="0" fillId="4" borderId="0" xfId="0" applyNumberFormat="1" applyFill="1" applyAlignment="1" applyProtection="1">
      <alignment horizontal="left"/>
      <protection locked="0"/>
    </xf>
    <xf numFmtId="166" fontId="0" fillId="4" borderId="0" xfId="0" applyNumberFormat="1" applyFill="1" applyAlignment="1">
      <alignment horizontal="center"/>
    </xf>
    <xf numFmtId="0" fontId="10" fillId="0" borderId="19" xfId="0" applyFont="1" applyBorder="1"/>
    <xf numFmtId="164" fontId="10" fillId="0" borderId="19" xfId="0" applyNumberFormat="1" applyFont="1" applyBorder="1" applyAlignment="1">
      <alignment horizontal="left"/>
    </xf>
    <xf numFmtId="0" fontId="10" fillId="0" borderId="19" xfId="0" applyFont="1" applyBorder="1" applyAlignment="1">
      <alignment horizontal="center"/>
    </xf>
    <xf numFmtId="22" fontId="0" fillId="0" borderId="0" xfId="0" applyNumberFormat="1" applyAlignment="1">
      <alignment horizontal="right"/>
    </xf>
    <xf numFmtId="0" fontId="10" fillId="0" borderId="19" xfId="0" applyFont="1" applyBorder="1" applyAlignment="1">
      <alignment horizontal="right"/>
    </xf>
    <xf numFmtId="0" fontId="0" fillId="3" borderId="21" xfId="0" applyFill="1" applyBorder="1" applyAlignment="1">
      <alignment horizontal="center"/>
    </xf>
    <xf numFmtId="0" fontId="0" fillId="3" borderId="20" xfId="0" applyFill="1" applyBorder="1"/>
    <xf numFmtId="0" fontId="0" fillId="3" borderId="16" xfId="0" applyFill="1" applyBorder="1" applyAlignment="1">
      <alignment horizontal="center"/>
    </xf>
    <xf numFmtId="165" fontId="0" fillId="3" borderId="16" xfId="0" applyNumberFormat="1" applyFill="1" applyBorder="1" applyAlignment="1">
      <alignment horizontal="center"/>
    </xf>
    <xf numFmtId="165" fontId="0" fillId="3" borderId="20" xfId="0" applyNumberFormat="1" applyFill="1" applyBorder="1" applyAlignment="1">
      <alignment horizontal="center"/>
    </xf>
    <xf numFmtId="0" fontId="0" fillId="3" borderId="22" xfId="0" applyFill="1" applyBorder="1" applyAlignment="1">
      <alignment horizontal="center"/>
    </xf>
    <xf numFmtId="49" fontId="4" fillId="5" borderId="21" xfId="0" applyNumberFormat="1" applyFont="1" applyFill="1" applyBorder="1" applyAlignment="1">
      <alignment horizontal="center"/>
    </xf>
    <xf numFmtId="0" fontId="0" fillId="3" borderId="23" xfId="0" applyFill="1" applyBorder="1"/>
    <xf numFmtId="0" fontId="0" fillId="3" borderId="24" xfId="0" applyFill="1" applyBorder="1"/>
    <xf numFmtId="0" fontId="0" fillId="3" borderId="2" xfId="1" applyFont="1" applyFill="1" applyBorder="1" applyAlignment="1" applyProtection="1">
      <alignment vertical="top"/>
      <protection locked="0"/>
    </xf>
    <xf numFmtId="0" fontId="0" fillId="3" borderId="3" xfId="1" applyFont="1" applyFill="1" applyBorder="1" applyAlignment="1" applyProtection="1">
      <alignment vertical="top"/>
      <protection locked="0"/>
    </xf>
    <xf numFmtId="16" fontId="1" fillId="0" borderId="25" xfId="0" applyNumberFormat="1" applyFont="1" applyBorder="1" applyProtection="1">
      <protection locked="0"/>
    </xf>
    <xf numFmtId="16" fontId="1" fillId="0" borderId="21" xfId="0" applyNumberFormat="1" applyFont="1" applyBorder="1" applyProtection="1">
      <protection locked="0"/>
    </xf>
    <xf numFmtId="16" fontId="1" fillId="0" borderId="23" xfId="0" applyNumberFormat="1" applyFont="1" applyBorder="1" applyProtection="1">
      <protection locked="0"/>
    </xf>
    <xf numFmtId="16" fontId="1" fillId="0" borderId="26" xfId="0" applyNumberFormat="1" applyFont="1" applyBorder="1" applyProtection="1">
      <protection locked="0"/>
    </xf>
    <xf numFmtId="16" fontId="1" fillId="0" borderId="16" xfId="0" applyNumberFormat="1" applyFont="1" applyBorder="1" applyProtection="1">
      <protection locked="0"/>
    </xf>
    <xf numFmtId="16" fontId="1" fillId="0" borderId="20" xfId="0" applyNumberFormat="1" applyFont="1" applyBorder="1" applyProtection="1">
      <protection locked="0"/>
    </xf>
    <xf numFmtId="16" fontId="1" fillId="0" borderId="27" xfId="0" applyNumberFormat="1" applyFont="1" applyBorder="1" applyProtection="1">
      <protection locked="0"/>
    </xf>
    <xf numFmtId="16" fontId="1" fillId="0" borderId="22" xfId="0" applyNumberFormat="1" applyFont="1" applyBorder="1" applyProtection="1">
      <protection locked="0"/>
    </xf>
    <xf numFmtId="16" fontId="1" fillId="0" borderId="24" xfId="0" applyNumberFormat="1" applyFont="1" applyBorder="1" applyProtection="1">
      <protection locked="0"/>
    </xf>
    <xf numFmtId="0" fontId="0" fillId="0" borderId="0" xfId="0" applyProtection="1">
      <protection locked="0"/>
    </xf>
    <xf numFmtId="0" fontId="1" fillId="0" borderId="0" xfId="0" applyFont="1" applyAlignment="1" applyProtection="1">
      <alignment horizontal="center"/>
      <protection locked="0"/>
    </xf>
    <xf numFmtId="20" fontId="3" fillId="0" borderId="1" xfId="0" applyNumberFormat="1" applyFont="1" applyBorder="1" applyAlignment="1" applyProtection="1">
      <alignment horizontal="center"/>
      <protection locked="0"/>
    </xf>
    <xf numFmtId="0" fontId="10" fillId="0" borderId="19" xfId="0" applyFont="1" applyBorder="1" applyProtection="1">
      <protection locked="0"/>
    </xf>
    <xf numFmtId="0" fontId="10" fillId="0" borderId="19" xfId="0" applyFont="1" applyBorder="1" applyAlignment="1" applyProtection="1">
      <alignment horizontal="center"/>
      <protection locked="0"/>
    </xf>
    <xf numFmtId="0" fontId="10" fillId="0" borderId="19" xfId="0" quotePrefix="1" applyFont="1" applyBorder="1" applyProtection="1">
      <protection locked="0"/>
    </xf>
    <xf numFmtId="0" fontId="2" fillId="3" borderId="0" xfId="0" applyFont="1" applyFill="1" applyAlignment="1" applyProtection="1">
      <alignment horizontal="center"/>
      <protection locked="0"/>
    </xf>
    <xf numFmtId="170" fontId="2" fillId="3" borderId="0" xfId="0" applyNumberFormat="1" applyFont="1" applyFill="1" applyAlignment="1" applyProtection="1">
      <alignment horizontal="center"/>
      <protection locked="0"/>
    </xf>
    <xf numFmtId="0" fontId="7" fillId="4" borderId="0" xfId="0" applyFont="1" applyFill="1"/>
    <xf numFmtId="0" fontId="0" fillId="4" borderId="0" xfId="0" applyFill="1"/>
    <xf numFmtId="0" fontId="0" fillId="4" borderId="0" xfId="0" applyFill="1" applyAlignment="1">
      <alignment horizontal="right"/>
    </xf>
    <xf numFmtId="165" fontId="0" fillId="4" borderId="0" xfId="0" applyNumberFormat="1" applyFill="1"/>
    <xf numFmtId="0" fontId="0" fillId="4" borderId="0" xfId="0" applyFill="1" applyAlignment="1">
      <alignment horizontal="left"/>
    </xf>
    <xf numFmtId="0" fontId="7" fillId="4" borderId="0" xfId="0" applyFont="1" applyFill="1" applyAlignment="1">
      <alignment horizontal="center"/>
    </xf>
    <xf numFmtId="0" fontId="7" fillId="4" borderId="0" xfId="0" applyFont="1" applyFill="1" applyAlignment="1">
      <alignment horizontal="left"/>
    </xf>
    <xf numFmtId="0" fontId="7" fillId="4" borderId="0" xfId="0" applyFont="1" applyFill="1" applyAlignment="1">
      <alignment horizontal="right"/>
    </xf>
    <xf numFmtId="0" fontId="8" fillId="4" borderId="0" xfId="0" applyFont="1" applyFill="1" applyAlignment="1">
      <alignment horizontal="right"/>
    </xf>
    <xf numFmtId="0" fontId="8" fillId="4" borderId="0" xfId="0" applyFont="1" applyFill="1" applyAlignment="1">
      <alignment horizontal="left"/>
    </xf>
    <xf numFmtId="20" fontId="0" fillId="4" borderId="0" xfId="0" applyNumberFormat="1" applyFill="1" applyAlignment="1" applyProtection="1">
      <alignment horizontal="right"/>
      <protection locked="0"/>
    </xf>
    <xf numFmtId="0" fontId="0" fillId="4" borderId="0" xfId="0" quotePrefix="1" applyFill="1"/>
    <xf numFmtId="165" fontId="0" fillId="4" borderId="0" xfId="0" applyNumberFormat="1" applyFill="1" applyAlignment="1" applyProtection="1">
      <alignment horizontal="center"/>
      <protection locked="0"/>
    </xf>
    <xf numFmtId="168" fontId="0" fillId="4" borderId="0" xfId="0" applyNumberFormat="1" applyFill="1" applyAlignment="1" applyProtection="1">
      <alignment horizontal="center"/>
      <protection locked="0"/>
    </xf>
    <xf numFmtId="0" fontId="0" fillId="0" borderId="15" xfId="0" applyBorder="1" applyProtection="1">
      <protection locked="0"/>
    </xf>
    <xf numFmtId="0" fontId="0" fillId="0" borderId="16" xfId="0" applyBorder="1" applyProtection="1">
      <protection locked="0"/>
    </xf>
    <xf numFmtId="14" fontId="0" fillId="0" borderId="0" xfId="0" applyNumberFormat="1" applyAlignment="1">
      <alignment horizontal="center"/>
    </xf>
    <xf numFmtId="0" fontId="9" fillId="4" borderId="0" xfId="0" applyFont="1" applyFill="1" applyAlignment="1" applyProtection="1">
      <alignment horizontal="left"/>
      <protection locked="0"/>
    </xf>
    <xf numFmtId="16" fontId="0" fillId="0" borderId="0" xfId="0" applyNumberFormat="1" applyAlignment="1" applyProtection="1">
      <alignment horizontal="left"/>
      <protection locked="0"/>
    </xf>
    <xf numFmtId="20" fontId="0" fillId="0" borderId="0" xfId="0" applyNumberFormat="1" applyProtection="1">
      <protection locked="0"/>
    </xf>
    <xf numFmtId="0" fontId="1" fillId="0" borderId="0" xfId="0" applyFont="1" applyProtection="1">
      <protection locked="0"/>
    </xf>
    <xf numFmtId="165" fontId="0" fillId="0" borderId="0" xfId="0" applyNumberFormat="1" applyProtection="1">
      <protection locked="0"/>
    </xf>
    <xf numFmtId="165" fontId="0" fillId="4" borderId="0" xfId="0" applyNumberFormat="1" applyFill="1" applyAlignment="1" applyProtection="1">
      <alignment horizontal="center"/>
    </xf>
    <xf numFmtId="0" fontId="0" fillId="0" borderId="0" xfId="0" applyAlignment="1">
      <alignment horizontal="center"/>
    </xf>
    <xf numFmtId="0" fontId="0" fillId="3" borderId="0" xfId="1" applyFont="1" applyFill="1" applyAlignment="1">
      <alignment vertical="top"/>
    </xf>
    <xf numFmtId="14" fontId="0" fillId="0" borderId="0" xfId="0" applyNumberFormat="1" applyProtection="1">
      <protection locked="0"/>
    </xf>
    <xf numFmtId="0" fontId="0" fillId="0" borderId="15" xfId="0" applyFill="1" applyBorder="1" applyProtection="1">
      <protection locked="0"/>
    </xf>
    <xf numFmtId="0" fontId="0" fillId="0" borderId="16" xfId="0" applyFill="1" applyBorder="1" applyProtection="1">
      <protection locked="0"/>
    </xf>
    <xf numFmtId="20" fontId="0" fillId="0" borderId="5" xfId="0" applyNumberFormat="1" applyFont="1" applyBorder="1" applyAlignment="1" applyProtection="1">
      <alignment horizontal="center"/>
      <protection locked="0"/>
    </xf>
    <xf numFmtId="16" fontId="0" fillId="0" borderId="14" xfId="0" applyNumberFormat="1" applyBorder="1" applyAlignment="1" applyProtection="1">
      <alignment horizontal="center"/>
      <protection locked="0"/>
    </xf>
    <xf numFmtId="16" fontId="0" fillId="0" borderId="21" xfId="0" applyNumberFormat="1" applyFont="1" applyBorder="1" applyProtection="1">
      <protection locked="0"/>
    </xf>
    <xf numFmtId="16" fontId="0" fillId="0" borderId="16" xfId="0" applyNumberFormat="1" applyFont="1" applyBorder="1" applyProtection="1">
      <protection locked="0"/>
    </xf>
    <xf numFmtId="20" fontId="0" fillId="0" borderId="8" xfId="0" applyNumberFormat="1" applyFont="1" applyBorder="1" applyAlignment="1" applyProtection="1">
      <alignment horizontal="center"/>
      <protection locked="0"/>
    </xf>
    <xf numFmtId="16" fontId="0" fillId="0" borderId="25" xfId="0" applyNumberFormat="1" applyFont="1" applyBorder="1" applyProtection="1">
      <protection locked="0"/>
    </xf>
    <xf numFmtId="16" fontId="0" fillId="0" borderId="26" xfId="0" applyNumberFormat="1" applyFont="1" applyBorder="1" applyProtection="1">
      <protection locked="0"/>
    </xf>
    <xf numFmtId="46" fontId="0" fillId="0" borderId="25" xfId="0" applyNumberFormat="1" applyFont="1" applyBorder="1" applyProtection="1">
      <protection locked="0"/>
    </xf>
    <xf numFmtId="169" fontId="10" fillId="0" borderId="19" xfId="0" applyNumberFormat="1" applyFont="1" applyBorder="1" applyAlignment="1" applyProtection="1">
      <alignment horizontal="center"/>
      <protection locked="0"/>
    </xf>
    <xf numFmtId="0" fontId="0" fillId="0" borderId="19" xfId="0" applyBorder="1" applyAlignment="1" applyProtection="1">
      <alignment horizontal="center"/>
      <protection locked="0"/>
    </xf>
    <xf numFmtId="0" fontId="0" fillId="0" borderId="0" xfId="0" applyAlignment="1">
      <alignment horizontal="center"/>
    </xf>
    <xf numFmtId="14" fontId="0" fillId="0" borderId="0" xfId="0" applyNumberFormat="1" applyAlignment="1">
      <alignment horizontal="center"/>
    </xf>
  </cellXfs>
  <cellStyles count="2">
    <cellStyle name="Standaard" xfId="0" builtinId="0"/>
    <cellStyle name="Standaard 2" xfId="1"/>
  </cellStyles>
  <dxfs count="372">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0" formatCode="General"/>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numFmt numFmtId="165" formatCode="[h]:mm"/>
      <fill>
        <patternFill patternType="none">
          <fgColor indexed="64"/>
          <bgColor indexed="65"/>
        </patternFill>
      </fill>
      <protection locked="0" hidden="0"/>
    </dxf>
    <dxf>
      <font>
        <b val="0"/>
        <i val="0"/>
        <strike val="0"/>
        <condense val="0"/>
        <extend val="0"/>
        <outline val="0"/>
        <shadow val="0"/>
        <u val="none"/>
        <vertAlign val="baseline"/>
        <sz val="10"/>
        <color auto="1"/>
        <name val="Arial"/>
        <scheme val="none"/>
      </font>
      <numFmt numFmtId="0" formatCode="General"/>
      <fill>
        <patternFill patternType="none">
          <fgColor indexed="64"/>
          <bgColor indexed="65"/>
        </patternFill>
      </fill>
      <protection locked="0" hidden="0"/>
    </dxf>
    <dxf>
      <fill>
        <patternFill patternType="none">
          <fgColor rgb="FF000000"/>
          <bgColor rgb="FFFFFFFF"/>
        </patternFill>
      </fill>
      <protection locked="0" hidden="0"/>
    </dxf>
    <dxf>
      <font>
        <b val="0"/>
        <i val="0"/>
        <strike val="0"/>
        <condense val="0"/>
        <extend val="0"/>
        <outline val="0"/>
        <shadow val="0"/>
        <u val="none"/>
        <vertAlign val="baseline"/>
        <sz val="10"/>
        <color auto="1"/>
        <name val="Arial"/>
        <scheme val="none"/>
      </font>
      <fill>
        <patternFill patternType="none">
          <fgColor indexed="64"/>
          <bgColor indexed="65"/>
        </patternFill>
      </fill>
      <protection locked="0" hidden="0"/>
    </dxf>
    <dxf>
      <protection locked="1"/>
    </dxf>
    <dxf>
      <protection locked="1"/>
    </dxf>
    <dxf>
      <protection locked="1"/>
    </dxf>
    <dxf>
      <fill>
        <patternFill patternType="solid">
          <bgColor theme="0" tint="-4.9989318521683403E-2"/>
        </patternFill>
      </fill>
    </dxf>
    <dxf>
      <fill>
        <patternFill patternType="solid">
          <bgColor theme="0" tint="-4.9989318521683403E-2"/>
        </patternFill>
      </fill>
    </dxf>
    <dxf>
      <fill>
        <patternFill patternType="solid">
          <bgColor theme="0" tint="-4.9989318521683403E-2"/>
        </patternFill>
      </fill>
    </dxf>
    <dxf>
      <alignment horizontal="center" readingOrder="0"/>
    </dxf>
    <dxf>
      <alignment horizontal="center" readingOrder="0"/>
    </dxf>
    <dxf>
      <alignment horizontal="center" readingOrder="0"/>
    </dxf>
    <dxf>
      <numFmt numFmtId="165" formatCode="[h]:mm"/>
    </dxf>
    <dxf>
      <numFmt numFmtId="165" formatCode="[h]:mm"/>
    </dxf>
    <dxf>
      <numFmt numFmtId="168" formatCode="[hh]:mm"/>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microsoft.com/office/2007/relationships/slicerCache" Target="slicerCaches/slicerCache1.xml"/><Relationship Id="rId26" Type="http://schemas.microsoft.com/office/2007/relationships/slicerCache" Target="slicerCaches/slicerCache9.xml"/><Relationship Id="rId39" Type="http://schemas.openxmlformats.org/officeDocument/2006/relationships/calcChain" Target="calcChain.xml"/><Relationship Id="rId21" Type="http://schemas.microsoft.com/office/2007/relationships/slicerCache" Target="slicerCaches/slicerCache4.xml"/><Relationship Id="rId34" Type="http://schemas.microsoft.com/office/2007/relationships/slicerCache" Target="slicerCaches/slicerCache17.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pivotCacheDefinition" Target="pivotCache/pivotCacheDefinition6.xml"/><Relationship Id="rId25" Type="http://schemas.microsoft.com/office/2007/relationships/slicerCache" Target="slicerCaches/slicerCache8.xml"/><Relationship Id="rId33" Type="http://schemas.microsoft.com/office/2007/relationships/slicerCache" Target="slicerCaches/slicerCache16.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5.xml"/><Relationship Id="rId20" Type="http://schemas.microsoft.com/office/2007/relationships/slicerCache" Target="slicerCaches/slicerCache3.xml"/><Relationship Id="rId29" Type="http://schemas.microsoft.com/office/2007/relationships/slicerCache" Target="slicerCaches/slicerCache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7.xml"/><Relationship Id="rId32" Type="http://schemas.microsoft.com/office/2007/relationships/slicerCache" Target="slicerCaches/slicerCache15.xml"/><Relationship Id="rId37" Type="http://schemas.openxmlformats.org/officeDocument/2006/relationships/styles" Target="styl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4.xml"/><Relationship Id="rId23" Type="http://schemas.microsoft.com/office/2007/relationships/slicerCache" Target="slicerCaches/slicerCache6.xml"/><Relationship Id="rId28" Type="http://schemas.microsoft.com/office/2007/relationships/slicerCache" Target="slicerCaches/slicerCache11.xml"/><Relationship Id="rId36" Type="http://schemas.openxmlformats.org/officeDocument/2006/relationships/theme" Target="theme/theme1.xml"/><Relationship Id="rId10" Type="http://schemas.openxmlformats.org/officeDocument/2006/relationships/worksheet" Target="worksheets/sheet10.xml"/><Relationship Id="rId19" Type="http://schemas.microsoft.com/office/2007/relationships/slicerCache" Target="slicerCaches/slicerCache2.xml"/><Relationship Id="rId31" Type="http://schemas.microsoft.com/office/2007/relationships/slicerCache" Target="slicerCaches/slicerCache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microsoft.com/office/2007/relationships/slicerCache" Target="slicerCaches/slicerCache5.xml"/><Relationship Id="rId27" Type="http://schemas.microsoft.com/office/2007/relationships/slicerCache" Target="slicerCaches/slicerCache10.xml"/><Relationship Id="rId30" Type="http://schemas.microsoft.com/office/2007/relationships/slicerCache" Target="slicerCaches/slicerCache13.xml"/><Relationship Id="rId35" Type="http://schemas.microsoft.com/office/2007/relationships/slicerCache" Target="slicerCaches/slicerCache18.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F32" lockText="1" noThreeD="1"/>
</file>

<file path=xl/ctrlProps/ctrlProp2.xml><?xml version="1.0" encoding="utf-8"?>
<formControlPr xmlns="http://schemas.microsoft.com/office/spreadsheetml/2009/9/main" objectType="CheckBox" checked="Checked" fmlaLink="F33"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F32" lockText="1" noThreeD="1"/>
</file>

<file path=xl/ctrlProps/ctrlProp5.xml><?xml version="1.0" encoding="utf-8"?>
<formControlPr xmlns="http://schemas.microsoft.com/office/spreadsheetml/2009/9/main" objectType="CheckBox" checked="Checked" fmlaLink="F33"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CheckBox" checked="Checked" fmlaLink="F32" lockText="1" noThreeD="1"/>
</file>

<file path=xl/ctrlProps/ctrlProp8.xml><?xml version="1.0" encoding="utf-8"?>
<formControlPr xmlns="http://schemas.microsoft.com/office/spreadsheetml/2009/9/main" objectType="CheckBox" checked="Checked" fmlaLink="F33"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checked="Checked" fmlaLink="F32" lockText="1" noThreeD="1"/>
</file>

<file path=xl/ctrlProps/ctrlProp11.xml><?xml version="1.0" encoding="utf-8"?>
<formControlPr xmlns="http://schemas.microsoft.com/office/spreadsheetml/2009/9/main" objectType="CheckBox" checked="Checked" fmlaLink="F33"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F32" lockText="1" noThreeD="1"/>
</file>

<file path=xl/ctrlProps/ctrlProp14.xml><?xml version="1.0" encoding="utf-8"?>
<formControlPr xmlns="http://schemas.microsoft.com/office/spreadsheetml/2009/9/main" objectType="CheckBox" checked="Checked" fmlaLink="F33"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F32" lockText="1" noThreeD="1"/>
</file>

<file path=xl/ctrlProps/ctrlProp17.xml><?xml version="1.0" encoding="utf-8"?>
<formControlPr xmlns="http://schemas.microsoft.com/office/spreadsheetml/2009/9/main" objectType="CheckBox" checked="Checked" fmlaLink="F33" lockText="1" noThreeD="1"/>
</file>

<file path=xl/ctrlProps/ctrlProp1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0241" name="Check Box 1" hidden="1">
              <a:extLst>
                <a:ext uri="{63B3BB69-23CF-44E3-9099-C40C66FF867C}">
                  <a14:compatExt spid="_x0000_s10241"/>
                </a:ext>
                <a:ext uri="{FF2B5EF4-FFF2-40B4-BE49-F238E27FC236}">
                  <a16:creationId xmlns="" xmlns:a16="http://schemas.microsoft.com/office/drawing/2014/main" id="{00000000-0008-0000-0200-000001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0242" name="Check Box 2" hidden="1">
              <a:extLst>
                <a:ext uri="{63B3BB69-23CF-44E3-9099-C40C66FF867C}">
                  <a14:compatExt spid="_x0000_s10242"/>
                </a:ext>
                <a:ext uri="{FF2B5EF4-FFF2-40B4-BE49-F238E27FC236}">
                  <a16:creationId xmlns="" xmlns:a16="http://schemas.microsoft.com/office/drawing/2014/main" id="{00000000-0008-0000-0200-0000022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6">
              <a:extLst>
                <a:ext uri="{FF2B5EF4-FFF2-40B4-BE49-F238E27FC236}">
                  <a16:creationId xmlns="" xmlns:a16="http://schemas.microsoft.com/office/drawing/2014/main" id="{00000000-0008-0000-0200-000004000000}"/>
                </a:ext>
              </a:extLst>
            </xdr:cNvPr>
            <xdr:cNvGraphicFramePr/>
          </xdr:nvGraphicFramePr>
          <xdr:xfrm>
            <a:off x="0" y="0"/>
            <a:ext cx="0" cy="0"/>
          </xdr:xfrm>
          <a:graphic>
            <a:graphicData uri="http://schemas.microsoft.com/office/drawing/2010/slicer">
              <sle:slicer xmlns:sle="http://schemas.microsoft.com/office/drawing/2010/slicer" name="Statuut 6"/>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6">
              <a:extLst>
                <a:ext uri="{FF2B5EF4-FFF2-40B4-BE49-F238E27FC236}">
                  <a16:creationId xmlns="" xmlns:a16="http://schemas.microsoft.com/office/drawing/2014/main" id="{00000000-0008-0000-0200-000005000000}"/>
                </a:ext>
              </a:extLst>
            </xdr:cNvPr>
            <xdr:cNvGraphicFramePr/>
          </xdr:nvGraphicFramePr>
          <xdr:xfrm>
            <a:off x="0" y="0"/>
            <a:ext cx="0" cy="0"/>
          </xdr:xfrm>
          <a:graphic>
            <a:graphicData uri="http://schemas.microsoft.com/office/drawing/2010/slicer">
              <sle:slicer xmlns:sle="http://schemas.microsoft.com/office/drawing/2010/slicer" name="Plaats 6"/>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6">
              <a:extLst>
                <a:ext uri="{FF2B5EF4-FFF2-40B4-BE49-F238E27FC236}">
                  <a16:creationId xmlns="" xmlns:a16="http://schemas.microsoft.com/office/drawing/2014/main" id="{00000000-0008-0000-0200-000006000000}"/>
                </a:ext>
              </a:extLst>
            </xdr:cNvPr>
            <xdr:cNvGraphicFramePr/>
          </xdr:nvGraphicFramePr>
          <xdr:xfrm>
            <a:off x="0" y="0"/>
            <a:ext cx="0" cy="0"/>
          </xdr:xfrm>
          <a:graphic>
            <a:graphicData uri="http://schemas.microsoft.com/office/drawing/2010/slicer">
              <sle:slicer xmlns:sle="http://schemas.microsoft.com/office/drawing/2010/slicer" name="Functie 6"/>
            </a:graphicData>
          </a:graphic>
        </xdr:graphicFrame>
      </mc:Choice>
      <mc:Fallback xmlns="">
        <xdr:sp macro="" textlink="">
          <xdr:nvSpPr>
            <xdr:cNvPr id="0" name=""/>
            <xdr:cNvSpPr>
              <a:spLocks noTextEdit="1"/>
            </xdr:cNvSpPr>
          </xdr:nvSpPr>
          <xdr:spPr>
            <a:xfrm>
              <a:off x="7010401" y="1412081"/>
              <a:ext cx="15668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0243" name="Button 3" descr="Re-&#10;fresh" hidden="1">
              <a:extLst>
                <a:ext uri="{63B3BB69-23CF-44E3-9099-C40C66FF867C}">
                  <a14:compatExt spid="_x0000_s10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5121" name="Check Box 1" hidden="1">
              <a:extLst>
                <a:ext uri="{63B3BB69-23CF-44E3-9099-C40C66FF867C}">
                  <a14:compatExt spid="_x0000_s5121"/>
                </a:ext>
                <a:ext uri="{FF2B5EF4-FFF2-40B4-BE49-F238E27FC236}">
                  <a16:creationId xmlns="" xmlns:a16="http://schemas.microsoft.com/office/drawing/2014/main" id="{00000000-0008-0000-0300-000001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5122" name="Check Box 2" hidden="1">
              <a:extLst>
                <a:ext uri="{63B3BB69-23CF-44E3-9099-C40C66FF867C}">
                  <a14:compatExt spid="_x0000_s5122"/>
                </a:ext>
                <a:ext uri="{FF2B5EF4-FFF2-40B4-BE49-F238E27FC236}">
                  <a16:creationId xmlns="" xmlns:a16="http://schemas.microsoft.com/office/drawing/2014/main" id="{00000000-0008-0000-0300-0000021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1">
              <a:extLst>
                <a:ext uri="{FF2B5EF4-FFF2-40B4-BE49-F238E27FC236}">
                  <a16:creationId xmlns=""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Statuut 1"/>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1">
              <a:extLst>
                <a:ext uri="{FF2B5EF4-FFF2-40B4-BE49-F238E27FC236}">
                  <a16:creationId xmlns=""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Plaats 1"/>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1">
              <a:extLst>
                <a:ext uri="{FF2B5EF4-FFF2-40B4-BE49-F238E27FC236}">
                  <a16:creationId xmlns="" xmlns:a16="http://schemas.microsoft.com/office/drawing/2014/main" id="{00000000-0008-0000-0300-000006000000}"/>
                </a:ext>
              </a:extLst>
            </xdr:cNvPr>
            <xdr:cNvGraphicFramePr/>
          </xdr:nvGraphicFramePr>
          <xdr:xfrm>
            <a:off x="0" y="0"/>
            <a:ext cx="0" cy="0"/>
          </xdr:xfrm>
          <a:graphic>
            <a:graphicData uri="http://schemas.microsoft.com/office/drawing/2010/slicer">
              <sle:slicer xmlns:sle="http://schemas.microsoft.com/office/drawing/2010/slicer" name="Functie 1"/>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152400</xdr:colOff>
          <xdr:row>26</xdr:row>
          <xdr:rowOff>85725</xdr:rowOff>
        </xdr:from>
        <xdr:to>
          <xdr:col>6</xdr:col>
          <xdr:colOff>0</xdr:colOff>
          <xdr:row>28</xdr:row>
          <xdr:rowOff>152400</xdr:rowOff>
        </xdr:to>
        <xdr:sp macro="" textlink="">
          <xdr:nvSpPr>
            <xdr:cNvPr id="5123" name="Button 3" descr="Re-&#10;fresh"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19457" name="Check Box 1" hidden="1">
              <a:extLst>
                <a:ext uri="{63B3BB69-23CF-44E3-9099-C40C66FF867C}">
                  <a14:compatExt spid="_x0000_s19457"/>
                </a:ext>
                <a:ext uri="{FF2B5EF4-FFF2-40B4-BE49-F238E27FC236}">
                  <a16:creationId xmlns="" xmlns:a16="http://schemas.microsoft.com/office/drawing/2014/main" id="{00000000-0008-0000-0400-000001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19458" name="Check Box 2" hidden="1">
              <a:extLst>
                <a:ext uri="{63B3BB69-23CF-44E3-9099-C40C66FF867C}">
                  <a14:compatExt spid="_x0000_s19458"/>
                </a:ext>
                <a:ext uri="{FF2B5EF4-FFF2-40B4-BE49-F238E27FC236}">
                  <a16:creationId xmlns="" xmlns:a16="http://schemas.microsoft.com/office/drawing/2014/main" id="{00000000-0008-0000-0400-0000024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2">
              <a:extLst>
                <a:ext uri="{FF2B5EF4-FFF2-40B4-BE49-F238E27FC236}">
                  <a16:creationId xmlns=""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Statuut 2"/>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2">
              <a:extLst>
                <a:ext uri="{FF2B5EF4-FFF2-40B4-BE49-F238E27FC236}">
                  <a16:creationId xmlns=""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Plaats 2"/>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2">
              <a:extLst>
                <a:ext uri="{FF2B5EF4-FFF2-40B4-BE49-F238E27FC236}">
                  <a16:creationId xmlns="" xmlns:a16="http://schemas.microsoft.com/office/drawing/2014/main" id="{00000000-0008-0000-0400-000006000000}"/>
                </a:ext>
              </a:extLst>
            </xdr:cNvPr>
            <xdr:cNvGraphicFramePr/>
          </xdr:nvGraphicFramePr>
          <xdr:xfrm>
            <a:off x="0" y="0"/>
            <a:ext cx="0" cy="0"/>
          </xdr:xfrm>
          <a:graphic>
            <a:graphicData uri="http://schemas.microsoft.com/office/drawing/2010/slicer">
              <sle:slicer xmlns:sle="http://schemas.microsoft.com/office/drawing/2010/slicer" name="Functie 2"/>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19459" name="Button 3" descr="Re-&#10;fresh" hidden="1">
              <a:extLst>
                <a:ext uri="{63B3BB69-23CF-44E3-9099-C40C66FF867C}">
                  <a14:compatExt spid="_x0000_s194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0481" name="Check Box 1" hidden="1">
              <a:extLst>
                <a:ext uri="{63B3BB69-23CF-44E3-9099-C40C66FF867C}">
                  <a14:compatExt spid="_x0000_s20481"/>
                </a:ext>
                <a:ext uri="{FF2B5EF4-FFF2-40B4-BE49-F238E27FC236}">
                  <a16:creationId xmlns="" xmlns:a16="http://schemas.microsoft.com/office/drawing/2014/main" id="{00000000-0008-0000-0500-000001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0482" name="Check Box 2" hidden="1">
              <a:extLst>
                <a:ext uri="{63B3BB69-23CF-44E3-9099-C40C66FF867C}">
                  <a14:compatExt spid="_x0000_s20482"/>
                </a:ext>
                <a:ext uri="{FF2B5EF4-FFF2-40B4-BE49-F238E27FC236}">
                  <a16:creationId xmlns="" xmlns:a16="http://schemas.microsoft.com/office/drawing/2014/main" id="{00000000-0008-0000-0500-0000025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3">
              <a:extLst>
                <a:ext uri="{FF2B5EF4-FFF2-40B4-BE49-F238E27FC236}">
                  <a16:creationId xmlns="" xmlns:a16="http://schemas.microsoft.com/office/drawing/2014/main" id="{00000000-0008-0000-0500-000004000000}"/>
                </a:ext>
              </a:extLst>
            </xdr:cNvPr>
            <xdr:cNvGraphicFramePr/>
          </xdr:nvGraphicFramePr>
          <xdr:xfrm>
            <a:off x="0" y="0"/>
            <a:ext cx="0" cy="0"/>
          </xdr:xfrm>
          <a:graphic>
            <a:graphicData uri="http://schemas.microsoft.com/office/drawing/2010/slicer">
              <sle:slicer xmlns:sle="http://schemas.microsoft.com/office/drawing/2010/slicer" name="Statuut 3"/>
            </a:graphicData>
          </a:graphic>
        </xdr:graphicFrame>
      </mc:Choice>
      <mc:Fallback xmlns="">
        <xdr:sp macro="" textlink="">
          <xdr:nvSpPr>
            <xdr:cNvPr id="0" name=""/>
            <xdr:cNvSpPr>
              <a:spLocks noTextEdit="1"/>
            </xdr:cNvSpPr>
          </xdr:nvSpPr>
          <xdr:spPr>
            <a:xfrm>
              <a:off x="472201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3">
              <a:extLst>
                <a:ext uri="{FF2B5EF4-FFF2-40B4-BE49-F238E27FC236}">
                  <a16:creationId xmlns="" xmlns:a16="http://schemas.microsoft.com/office/drawing/2014/main" id="{00000000-0008-0000-0500-000005000000}"/>
                </a:ext>
              </a:extLst>
            </xdr:cNvPr>
            <xdr:cNvGraphicFramePr/>
          </xdr:nvGraphicFramePr>
          <xdr:xfrm>
            <a:off x="0" y="0"/>
            <a:ext cx="0" cy="0"/>
          </xdr:xfrm>
          <a:graphic>
            <a:graphicData uri="http://schemas.microsoft.com/office/drawing/2010/slicer">
              <sle:slicer xmlns:sle="http://schemas.microsoft.com/office/drawing/2010/slicer" name="Plaats 3"/>
            </a:graphicData>
          </a:graphic>
        </xdr:graphicFrame>
      </mc:Choice>
      <mc:Fallback xmlns="">
        <xdr:sp macro="" textlink="">
          <xdr:nvSpPr>
            <xdr:cNvPr id="0" name=""/>
            <xdr:cNvSpPr>
              <a:spLocks noTextEdit="1"/>
            </xdr:cNvSpPr>
          </xdr:nvSpPr>
          <xdr:spPr>
            <a:xfrm>
              <a:off x="650557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3">
              <a:extLst>
                <a:ext uri="{FF2B5EF4-FFF2-40B4-BE49-F238E27FC236}">
                  <a16:creationId xmlns="" xmlns:a16="http://schemas.microsoft.com/office/drawing/2014/main" id="{00000000-0008-0000-0500-000006000000}"/>
                </a:ext>
              </a:extLst>
            </xdr:cNvPr>
            <xdr:cNvGraphicFramePr/>
          </xdr:nvGraphicFramePr>
          <xdr:xfrm>
            <a:off x="0" y="0"/>
            <a:ext cx="0" cy="0"/>
          </xdr:xfrm>
          <a:graphic>
            <a:graphicData uri="http://schemas.microsoft.com/office/drawing/2010/slicer">
              <sle:slicer xmlns:sle="http://schemas.microsoft.com/office/drawing/2010/slicer" name="Functie 3"/>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0483" name="Button 3" descr="Re-&#10;fresh"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1505" name="Check Box 1" hidden="1">
              <a:extLst>
                <a:ext uri="{63B3BB69-23CF-44E3-9099-C40C66FF867C}">
                  <a14:compatExt spid="_x0000_s21505"/>
                </a:ext>
                <a:ext uri="{FF2B5EF4-FFF2-40B4-BE49-F238E27FC236}">
                  <a16:creationId xmlns="" xmlns:a16="http://schemas.microsoft.com/office/drawing/2014/main" id="{00000000-0008-0000-06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1506" name="Check Box 2" hidden="1">
              <a:extLst>
                <a:ext uri="{63B3BB69-23CF-44E3-9099-C40C66FF867C}">
                  <a14:compatExt spid="_x0000_s21506"/>
                </a:ext>
                <a:ext uri="{FF2B5EF4-FFF2-40B4-BE49-F238E27FC236}">
                  <a16:creationId xmlns="" xmlns:a16="http://schemas.microsoft.com/office/drawing/2014/main" id="{00000000-0008-0000-0600-000002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340519</xdr:colOff>
      <xdr:row>8</xdr:row>
      <xdr:rowOff>11906</xdr:rowOff>
    </xdr:from>
    <xdr:to>
      <xdr:col>10</xdr:col>
      <xdr:colOff>478632</xdr:colOff>
      <xdr:row>15</xdr:row>
      <xdr:rowOff>95250</xdr:rowOff>
    </xdr:to>
    <mc:AlternateContent xmlns:mc="http://schemas.openxmlformats.org/markup-compatibility/2006" xmlns:a14="http://schemas.microsoft.com/office/drawing/2010/main">
      <mc:Choice Requires="a14">
        <xdr:graphicFrame macro="">
          <xdr:nvGraphicFramePr>
            <xdr:cNvPr id="4" name="Statuut 4">
              <a:extLst>
                <a:ext uri="{FF2B5EF4-FFF2-40B4-BE49-F238E27FC236}">
                  <a16:creationId xmlns=""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Statuut 4"/>
            </a:graphicData>
          </a:graphic>
        </xdr:graphicFrame>
      </mc:Choice>
      <mc:Fallback xmlns="">
        <xdr:sp macro="" textlink="">
          <xdr:nvSpPr>
            <xdr:cNvPr id="0" name=""/>
            <xdr:cNvSpPr>
              <a:spLocks noTextEdit="1"/>
            </xdr:cNvSpPr>
          </xdr:nvSpPr>
          <xdr:spPr>
            <a:xfrm>
              <a:off x="8779669" y="1412081"/>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4">
              <a:extLst>
                <a:ext uri="{FF2B5EF4-FFF2-40B4-BE49-F238E27FC236}">
                  <a16:creationId xmlns=""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Plaats 4"/>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4">
              <a:extLst>
                <a:ext uri="{FF2B5EF4-FFF2-40B4-BE49-F238E27FC236}">
                  <a16:creationId xmlns="" xmlns:a16="http://schemas.microsoft.com/office/drawing/2014/main" id="{00000000-0008-0000-0600-000006000000}"/>
                </a:ext>
              </a:extLst>
            </xdr:cNvPr>
            <xdr:cNvGraphicFramePr/>
          </xdr:nvGraphicFramePr>
          <xdr:xfrm>
            <a:off x="0" y="0"/>
            <a:ext cx="0" cy="0"/>
          </xdr:xfrm>
          <a:graphic>
            <a:graphicData uri="http://schemas.microsoft.com/office/drawing/2010/slicer">
              <sle:slicer xmlns:sle="http://schemas.microsoft.com/office/drawing/2010/slicer" name="Functie 4"/>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1507" name="Button 3" descr="Re-&#10;fresh"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381000</xdr:colOff>
          <xdr:row>31</xdr:row>
          <xdr:rowOff>0</xdr:rowOff>
        </xdr:from>
        <xdr:to>
          <xdr:col>6</xdr:col>
          <xdr:colOff>57150</xdr:colOff>
          <xdr:row>51</xdr:row>
          <xdr:rowOff>28575</xdr:rowOff>
        </xdr:to>
        <xdr:sp macro="" textlink="">
          <xdr:nvSpPr>
            <xdr:cNvPr id="22529" name="Check Box 1" hidden="1">
              <a:extLst>
                <a:ext uri="{63B3BB69-23CF-44E3-9099-C40C66FF867C}">
                  <a14:compatExt spid="_x0000_s22529"/>
                </a:ext>
                <a:ext uri="{FF2B5EF4-FFF2-40B4-BE49-F238E27FC236}">
                  <a16:creationId xmlns="" xmlns:a16="http://schemas.microsoft.com/office/drawing/2014/main" id="{00000000-0008-0000-0700-000001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381000</xdr:colOff>
          <xdr:row>31</xdr:row>
          <xdr:rowOff>142875</xdr:rowOff>
        </xdr:from>
        <xdr:to>
          <xdr:col>6</xdr:col>
          <xdr:colOff>57150</xdr:colOff>
          <xdr:row>51</xdr:row>
          <xdr:rowOff>19050</xdr:rowOff>
        </xdr:to>
        <xdr:sp macro="" textlink="">
          <xdr:nvSpPr>
            <xdr:cNvPr id="22530" name="Check Box 2" hidden="1">
              <a:extLst>
                <a:ext uri="{63B3BB69-23CF-44E3-9099-C40C66FF867C}">
                  <a14:compatExt spid="_x0000_s22530"/>
                </a:ext>
                <a:ext uri="{FF2B5EF4-FFF2-40B4-BE49-F238E27FC236}">
                  <a16:creationId xmlns="" xmlns:a16="http://schemas.microsoft.com/office/drawing/2014/main" id="{00000000-0008-0000-0700-0000025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8</xdr:col>
      <xdr:colOff>388144</xdr:colOff>
      <xdr:row>8</xdr:row>
      <xdr:rowOff>21431</xdr:rowOff>
    </xdr:from>
    <xdr:to>
      <xdr:col>10</xdr:col>
      <xdr:colOff>526257</xdr:colOff>
      <xdr:row>15</xdr:row>
      <xdr:rowOff>104775</xdr:rowOff>
    </xdr:to>
    <mc:AlternateContent xmlns:mc="http://schemas.openxmlformats.org/markup-compatibility/2006" xmlns:a14="http://schemas.microsoft.com/office/drawing/2010/main">
      <mc:Choice Requires="a14">
        <xdr:graphicFrame macro="">
          <xdr:nvGraphicFramePr>
            <xdr:cNvPr id="4" name="Statuut 5">
              <a:extLst>
                <a:ext uri="{FF2B5EF4-FFF2-40B4-BE49-F238E27FC236}">
                  <a16:creationId xmlns="" xmlns:a16="http://schemas.microsoft.com/office/drawing/2014/main" id="{00000000-0008-0000-0700-000004000000}"/>
                </a:ext>
              </a:extLst>
            </xdr:cNvPr>
            <xdr:cNvGraphicFramePr/>
          </xdr:nvGraphicFramePr>
          <xdr:xfrm>
            <a:off x="0" y="0"/>
            <a:ext cx="0" cy="0"/>
          </xdr:xfrm>
          <a:graphic>
            <a:graphicData uri="http://schemas.microsoft.com/office/drawing/2010/slicer">
              <sle:slicer xmlns:sle="http://schemas.microsoft.com/office/drawing/2010/slicer" name="Statuut 5"/>
            </a:graphicData>
          </a:graphic>
        </xdr:graphicFrame>
      </mc:Choice>
      <mc:Fallback xmlns="">
        <xdr:sp macro="" textlink="">
          <xdr:nvSpPr>
            <xdr:cNvPr id="0" name=""/>
            <xdr:cNvSpPr>
              <a:spLocks noTextEdit="1"/>
            </xdr:cNvSpPr>
          </xdr:nvSpPr>
          <xdr:spPr>
            <a:xfrm>
              <a:off x="8827294" y="1421606"/>
              <a:ext cx="1566863" cy="121681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10</xdr:col>
      <xdr:colOff>695324</xdr:colOff>
      <xdr:row>8</xdr:row>
      <xdr:rowOff>11905</xdr:rowOff>
    </xdr:from>
    <xdr:to>
      <xdr:col>12</xdr:col>
      <xdr:colOff>833436</xdr:colOff>
      <xdr:row>13</xdr:row>
      <xdr:rowOff>130969</xdr:rowOff>
    </xdr:to>
    <mc:AlternateContent xmlns:mc="http://schemas.openxmlformats.org/markup-compatibility/2006" xmlns:a14="http://schemas.microsoft.com/office/drawing/2010/main">
      <mc:Choice Requires="a14">
        <xdr:graphicFrame macro="">
          <xdr:nvGraphicFramePr>
            <xdr:cNvPr id="5" name="Plaats 5">
              <a:extLst>
                <a:ext uri="{FF2B5EF4-FFF2-40B4-BE49-F238E27FC236}">
                  <a16:creationId xmlns="" xmlns:a16="http://schemas.microsoft.com/office/drawing/2014/main" id="{00000000-0008-0000-0700-000005000000}"/>
                </a:ext>
              </a:extLst>
            </xdr:cNvPr>
            <xdr:cNvGraphicFramePr/>
          </xdr:nvGraphicFramePr>
          <xdr:xfrm>
            <a:off x="0" y="0"/>
            <a:ext cx="0" cy="0"/>
          </xdr:xfrm>
          <a:graphic>
            <a:graphicData uri="http://schemas.microsoft.com/office/drawing/2010/slicer">
              <sle:slicer xmlns:sle="http://schemas.microsoft.com/office/drawing/2010/slicer" name="Plaats 5"/>
            </a:graphicData>
          </a:graphic>
        </xdr:graphicFrame>
      </mc:Choice>
      <mc:Fallback xmlns="">
        <xdr:sp macro="" textlink="">
          <xdr:nvSpPr>
            <xdr:cNvPr id="0" name=""/>
            <xdr:cNvSpPr>
              <a:spLocks noTextEdit="1"/>
            </xdr:cNvSpPr>
          </xdr:nvSpPr>
          <xdr:spPr>
            <a:xfrm>
              <a:off x="10563224" y="1412080"/>
              <a:ext cx="1452562" cy="928689"/>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xdr:twoCellAnchor>
    <xdr:from>
      <xdr:col>6</xdr:col>
      <xdr:colOff>1</xdr:colOff>
      <xdr:row>8</xdr:row>
      <xdr:rowOff>11906</xdr:rowOff>
    </xdr:from>
    <xdr:to>
      <xdr:col>8</xdr:col>
      <xdr:colOff>138113</xdr:colOff>
      <xdr:row>24</xdr:row>
      <xdr:rowOff>23812</xdr:rowOff>
    </xdr:to>
    <mc:AlternateContent xmlns:mc="http://schemas.openxmlformats.org/markup-compatibility/2006" xmlns:a14="http://schemas.microsoft.com/office/drawing/2010/main">
      <mc:Choice Requires="a14">
        <xdr:graphicFrame macro="">
          <xdr:nvGraphicFramePr>
            <xdr:cNvPr id="6" name="Functie 5">
              <a:extLst>
                <a:ext uri="{FF2B5EF4-FFF2-40B4-BE49-F238E27FC236}">
                  <a16:creationId xmlns="" xmlns:a16="http://schemas.microsoft.com/office/drawing/2014/main" id="{00000000-0008-0000-0700-000006000000}"/>
                </a:ext>
              </a:extLst>
            </xdr:cNvPr>
            <xdr:cNvGraphicFramePr/>
          </xdr:nvGraphicFramePr>
          <xdr:xfrm>
            <a:off x="0" y="0"/>
            <a:ext cx="0" cy="0"/>
          </xdr:xfrm>
          <a:graphic>
            <a:graphicData uri="http://schemas.microsoft.com/office/drawing/2010/slicer">
              <sle:slicer xmlns:sle="http://schemas.microsoft.com/office/drawing/2010/slicer" name="Functie 5"/>
            </a:graphicData>
          </a:graphic>
        </xdr:graphicFrame>
      </mc:Choice>
      <mc:Fallback xmlns="">
        <xdr:sp macro="" textlink="">
          <xdr:nvSpPr>
            <xdr:cNvPr id="0" name=""/>
            <xdr:cNvSpPr>
              <a:spLocks noTextEdit="1"/>
            </xdr:cNvSpPr>
          </xdr:nvSpPr>
          <xdr:spPr>
            <a:xfrm>
              <a:off x="7010401" y="1412081"/>
              <a:ext cx="1833562" cy="2602706"/>
            </a:xfrm>
            <a:prstGeom prst="rect">
              <a:avLst/>
            </a:prstGeom>
            <a:solidFill>
              <a:prstClr val="white"/>
            </a:solidFill>
            <a:ln w="1">
              <a:solidFill>
                <a:prstClr val="green"/>
              </a:solidFill>
            </a:ln>
          </xdr:spPr>
          <xdr:txBody>
            <a:bodyPr vertOverflow="clip" horzOverflow="clip"/>
            <a:lstStyle/>
            <a:p>
              <a:r>
                <a:rPr lang="nl-BE" sz="1100"/>
                <a:t>Deze shape vertegenwoordigt een slicer. Slicers worden in Excel 2010 of hoger ondersteund.
De slicer kan niet worden gebruikt als de shape in een eerdere Excel-versie is gewijzigd of als de werkmap is opgeslagen in Excel 2003 of eerder.</a:t>
              </a:r>
            </a:p>
          </xdr:txBody>
        </xdr:sp>
      </mc:Fallback>
    </mc:AlternateContent>
    <xdr:clientData fLocksWithSheet="0"/>
  </xdr:twoCellAnchor>
  <mc:AlternateContent xmlns:mc="http://schemas.openxmlformats.org/markup-compatibility/2006">
    <mc:Choice xmlns:a14="http://schemas.microsoft.com/office/drawing/2010/main" Requires="a14">
      <xdr:twoCellAnchor>
        <xdr:from>
          <xdr:col>5</xdr:col>
          <xdr:colOff>171450</xdr:colOff>
          <xdr:row>26</xdr:row>
          <xdr:rowOff>85725</xdr:rowOff>
        </xdr:from>
        <xdr:to>
          <xdr:col>6</xdr:col>
          <xdr:colOff>19050</xdr:colOff>
          <xdr:row>28</xdr:row>
          <xdr:rowOff>152400</xdr:rowOff>
        </xdr:to>
        <xdr:sp macro="" textlink="">
          <xdr:nvSpPr>
            <xdr:cNvPr id="22531" name="Button 3" descr="Re-&#10;fresh"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BE" sz="1000" b="0" i="0" u="none" strike="noStrike" baseline="0">
                  <a:solidFill>
                    <a:srgbClr val="000000"/>
                  </a:solidFill>
                  <a:latin typeface="Arial"/>
                  <a:cs typeface="Arial"/>
                </a:rPr>
                <a:t>Re-</a:t>
              </a:r>
            </a:p>
            <a:p>
              <a:pPr algn="ctr" rtl="0">
                <a:defRPr sz="1000"/>
              </a:pPr>
              <a:r>
                <a:rPr lang="nl-BE" sz="1000" b="0" i="0" u="none" strike="noStrike" baseline="0">
                  <a:solidFill>
                    <a:srgbClr val="000000"/>
                  </a:solidFill>
                  <a:latin typeface="Arial"/>
                  <a:cs typeface="Arial"/>
                </a:rPr>
                <a:t>fresh</a:t>
              </a:r>
            </a:p>
            <a:p>
              <a:pPr algn="ctr" rtl="0">
                <a:defRPr sz="1000"/>
              </a:pPr>
              <a:endParaRPr lang="nl-BE" sz="1000" b="0" i="0" u="none" strike="noStrike" baseline="0">
                <a:solidFill>
                  <a:srgbClr val="000000"/>
                </a:solidFill>
                <a:latin typeface="Arial"/>
                <a:cs typeface="Arial"/>
              </a:endParaRPr>
            </a:p>
            <a:p>
              <a:pPr algn="ctr" rtl="0">
                <a:defRPr sz="1000"/>
              </a:pPr>
              <a:r>
                <a:rPr lang="nl-BE" sz="1000" b="0" i="0" u="none" strike="noStrike" baseline="0">
                  <a:solidFill>
                    <a:srgbClr val="000000"/>
                  </a:solidFill>
                  <a:latin typeface="Arial"/>
                  <a:cs typeface="Arial"/>
                </a:rPr>
                <a:t>h</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r:id="rId1" refreshedBy="Peter ADRIAENSEN" refreshedDate="45279.477113425928" createdVersion="5" refreshedVersion="5" minRefreshableVersion="3" recordCount="100">
  <cacheSource type="worksheet">
    <worksheetSource name="Tabel5"/>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1T00:00:00"/>
    </cacheField>
    <cacheField name="DoEinde" numFmtId="165">
      <sharedItems containsSemiMixedTypes="0" containsNonDate="0" containsDate="1" containsString="0" minDate="1899-12-30T00:00:00" maxDate="1899-12-31T00:00:00"/>
    </cacheField>
    <cacheField name="DoPauze" numFmtId="165">
      <sharedItems containsSemiMixedTypes="0" containsNonDate="0" containsDate="1" containsString="0" minDate="1899-12-30T00:00:00" maxDate="1899-12-31T00:00:00"/>
    </cacheField>
    <cacheField name="DoTotaal" numFmtId="165">
      <sharedItems/>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1T00:00:00"/>
    </cacheField>
    <cacheField name="VrEinde" numFmtId="165">
      <sharedItems containsSemiMixedTypes="0" containsNonDate="0" containsDate="1" containsString="0" minDate="1899-12-30T00:00:00" maxDate="1899-12-31T00:00:00"/>
    </cacheField>
    <cacheField name="VrPauze" numFmtId="165">
      <sharedItems containsSemiMixedTypes="0" containsNonDate="0" containsDate="1" containsString="0" minDate="1899-12-30T00:00:00" maxDate="1899-12-31T00:00:00"/>
    </cacheField>
    <cacheField name="VrTotaal" numFmtId="165">
      <sharedItems/>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4"/>
    </ext>
  </extLst>
</pivotCacheDefinition>
</file>

<file path=xl/pivotCache/pivotCacheDefinition2.xml><?xml version="1.0" encoding="utf-8"?>
<pivotCacheDefinition xmlns="http://schemas.openxmlformats.org/spreadsheetml/2006/main" xmlns:r="http://schemas.openxmlformats.org/officeDocument/2006/relationships" r:id="rId1" refreshedBy="Peter ADRIAENSEN" refreshedDate="45279.477114699075" createdVersion="5" refreshedVersion="5" minRefreshableVersion="3" recordCount="100">
  <cacheSource type="worksheet">
    <worksheetSource name="Tabel4"/>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Theatre Manager"/>
        <s v="Assistant Superviso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Peter ADRIAENSEN" refreshedDate="45293.552851967594" createdVersion="5" refreshedVersion="5" minRefreshableVersion="3" recordCount="100">
  <cacheSource type="worksheet">
    <worksheetSource name="Tabel2"/>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7:15:00"/>
    </cacheField>
    <cacheField name="ZoPrestatie" numFmtId="0">
      <sharedItems containsMixedTypes="1"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6"/>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Peter ADRIAENSEN" refreshedDate="45293.552914699074" createdVersion="5" refreshedVersion="5" minRefreshableVersion="3" recordCount="100">
  <cacheSource type="worksheet">
    <worksheetSource name="Tabel6"/>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Student"/>
        <s v="Arbeider"/>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1T00:00:00"/>
    </cacheField>
    <cacheField name="WoEinde" numFmtId="165">
      <sharedItems containsSemiMixedTypes="0" containsNonDate="0" containsDate="1" containsString="0" minDate="1899-12-30T00:00:00" maxDate="1899-12-31T00: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5:00:00" maxDate="1899-12-30T05:00: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0:00:00"/>
    </cacheField>
    <cacheField name="DoEinde" numFmtId="165">
      <sharedItems containsSemiMixedTypes="0" containsNonDate="0" containsDate="1" containsString="0" minDate="1899-12-30T00:00:00" maxDate="1899-12-30T19: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5:00:00" maxDate="1899-12-30T08: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09:00:00"/>
    </cacheField>
    <cacheField name="VrEinde" numFmtId="165">
      <sharedItems containsSemiMixedTypes="0" containsNonDate="0" containsDate="1" containsString="0" minDate="1899-12-30T00:00:00" maxDate="1899-12-30T16: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7:00:00" maxDate="1899-12-30T07:00:00"/>
    </cacheField>
    <cacheField name="VrPrestatie" numFmtId="0">
      <sharedItems containsSemiMixedTypes="0" containsString="0"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1T00:00:00"/>
    </cacheField>
    <cacheField name="MaEinde" numFmtId="165">
      <sharedItems containsSemiMixedTypes="0" containsNonDate="0" containsDate="1" containsString="0" minDate="1899-12-30T00:00:00" maxDate="1899-12-31T00:00:00"/>
    </cacheField>
    <cacheField name="MaPauze" numFmtId="165">
      <sharedItems containsSemiMixedTypes="0" containsNonDate="0" containsDate="1" containsString="0" minDate="1899-12-30T00:00:00" maxDate="1899-12-31T00:00:00"/>
    </cacheField>
    <cacheField name="MaTotaal" numFmtId="165">
      <sharedItems/>
    </cacheField>
    <cacheField name="MaPrestatie" numFmtId="0">
      <sharedItems containsSemiMixedTypes="0" containsString="0" containsNumber="1" containsInteger="1" minValue="0" maxValue="0"/>
    </cacheField>
    <cacheField name="MaOpmerking" numFmtId="165">
      <sharedItems containsSemiMixedTypes="0" containsNonDate="0" containsDate="1" containsString="0" minDate="1899-12-30T00:00:00" maxDate="1899-12-31T00:00:00"/>
    </cacheField>
    <cacheField name="DiBegin" numFmtId="165">
      <sharedItems containsSemiMixedTypes="0" containsNonDate="0" containsDate="1" containsString="0" minDate="1899-12-30T00:00:00" maxDate="1899-12-31T00:00:00"/>
    </cacheField>
    <cacheField name="DiEinde" numFmtId="165">
      <sharedItems containsSemiMixedTypes="0" containsNonDate="0" containsDate="1" containsString="0" minDate="1899-12-30T00:00:00" maxDate="1899-12-31T00:0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7:00:00"/>
    </cacheField>
    <cacheField name="DiPrestatie" numFmtId="0">
      <sharedItems containsMixedTypes="1"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edBy="Peter ADRIAENSEN" refreshedDate="45293.55297060185" createdVersion="5" refreshedVersion="5" minRefreshableVersion="3" recordCount="100">
  <cacheSource type="worksheet">
    <worksheetSource name="Tabel3"/>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6">
        <s v="Theatre Manager"/>
        <s v="B2B-Secretaresse"/>
        <s v="Assistant Supervisor"/>
        <s v="Assistant Theatre Manager"/>
        <s v="Senior Steward"/>
        <s v="Steward"/>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9:00:00"/>
    </cacheField>
    <cacheField name="WoEinde" numFmtId="165">
      <sharedItems containsSemiMixedTypes="0" containsNonDate="0" containsDate="1" containsString="0" minDate="1899-12-30T00:00:00" maxDate="1899-12-30T23:0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2:00:00" maxDate="1899-12-30T09:15:00"/>
    </cacheField>
    <cacheField name="WoPrestatie" numFmtId="0">
      <sharedItems containsSemiMixedTypes="0" containsString="0"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20:00:00"/>
    </cacheField>
    <cacheField name="DoEinde" numFmtId="165">
      <sharedItems containsSemiMixedTypes="0" containsNonDate="0" containsDate="1" containsString="0" minDate="1899-12-30T00:00:00" maxDate="1899-12-30T23:0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1:15:00" maxDate="1899-12-30T13:00:00"/>
    </cacheField>
    <cacheField name="DoPrestatie" numFmtId="0">
      <sharedItems containsSemiMixedTypes="0" containsString="0" containsNumber="1" containsInteger="1" minValue="0" maxValue="0"/>
    </cacheField>
    <cacheField name="DoOpmerking" numFmtId="165">
      <sharedItems containsSemiMixedTypes="0" containsNonDate="0" containsDate="1" containsString="0" minDate="1899-12-30T00:00:00" maxDate="1899-12-31T00:00:00"/>
    </cacheField>
    <cacheField name="VrBegin" numFmtId="165">
      <sharedItems containsSemiMixedTypes="0" containsNonDate="0" containsDate="1" containsString="0" minDate="1899-12-30T00:00:00" maxDate="1899-12-30T13:30:00"/>
    </cacheField>
    <cacheField name="VrEinde" numFmtId="165">
      <sharedItems containsSemiMixedTypes="0" containsNonDate="0" containsDate="1" containsString="0" minDate="1899-12-30T00:00:00" maxDate="1899-12-30T17:0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SemiMixedTypes="0" containsString="0" containsNumber="1" containsInteger="1" minValue="0" maxValue="0"/>
    </cacheField>
    <cacheField name="VrOpmerking" numFmtId="165">
      <sharedItems containsDate="1" containsMixedTypes="1"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5:30:00" maxDate="1899-12-30T10:45:00"/>
    </cacheField>
    <cacheField name="ZaPrestatie" numFmtId="0">
      <sharedItems containsSemiMixedTypes="0" containsString="0" containsNumber="1" containsInteger="1" minValue="0" maxValue="0"/>
    </cacheField>
    <cacheField name="ZaOpmerking" numFmtId="165">
      <sharedItems containsDate="1" containsMixedTypes="1" minDate="1899-12-30T00:00:00" maxDate="1899-12-31T00:00:00"/>
    </cacheField>
    <cacheField name="ZoBegin" numFmtId="165">
      <sharedItems containsSemiMixedTypes="0" containsNonDate="0" containsDate="1" containsString="0" minDate="1899-12-30T00:00:00" maxDate="1899-12-30T2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4:00:00" maxDate="1899-12-30T06:30:00"/>
    </cacheField>
    <cacheField name="ZoPrestatie" numFmtId="0">
      <sharedItems containsSemiMixedTypes="0" containsString="0" containsNumber="1" containsInteger="1" minValue="0" maxValue="0"/>
    </cacheField>
    <cacheField name="ZoOpmerking" numFmtId="165">
      <sharedItems containsDate="1" containsMixedTypes="1" minDate="1899-12-30T00:00:00" maxDate="1899-12-31T00:00:00"/>
    </cacheField>
    <cacheField name="MaBegin" numFmtId="165">
      <sharedItems containsSemiMixedTypes="0" containsNonDate="0" containsDate="1" containsString="0" minDate="1899-12-30T00:00:00" maxDate="1899-12-30T14:00:00"/>
    </cacheField>
    <cacheField name="MaEinde" numFmtId="165">
      <sharedItems containsSemiMixedTypes="0" containsNonDate="0" containsDate="1" containsString="0" minDate="1899-12-30T00:00:00" maxDate="1899-12-30T17: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5:00:00" maxDate="1899-12-30T10:15:00"/>
    </cacheField>
    <cacheField name="MaPrestatie" numFmtId="0">
      <sharedItems containsMixedTypes="1" containsNumber="1" containsInteger="1" minValue="0" maxValue="0"/>
    </cacheField>
    <cacheField name="MaOpmerking" numFmtId="165">
      <sharedItems containsDate="1" containsMixedTypes="1" minDate="1899-12-30T00:00:00" maxDate="1899-12-31T00:00:00"/>
    </cacheField>
    <cacheField name="DiBegin" numFmtId="165">
      <sharedItems containsSemiMixedTypes="0" containsNonDate="0" containsDate="1" containsString="0" minDate="1899-12-30T00:00:00" maxDate="1899-12-30T13:00:00"/>
    </cacheField>
    <cacheField name="DiEinde" numFmtId="165">
      <sharedItems containsSemiMixedTypes="0" containsNonDate="0" containsDate="1" containsString="0" minDate="1899-12-30T00:00:00" maxDate="1899-12-30T22:15: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7:00:00" maxDate="1899-12-30T09:15:00"/>
    </cacheField>
    <cacheField name="DiPrestatie" numFmtId="0">
      <sharedItems containsSemiMixedTypes="0" containsString="0" containsNumber="1" containsInteger="1" minValue="0" maxValue="0"/>
    </cacheField>
    <cacheField name="DiOpmerking" numFmtId="165">
      <sharedItems containsSemiMixedTypes="0" containsNonDate="0" containsDate="1" containsString="0" minDate="1899-12-30T00:00:00" maxDate="1899-12-31T00:00:00"/>
    </cacheField>
  </cacheFields>
  <extLst>
    <ext xmlns:x14="http://schemas.microsoft.com/office/spreadsheetml/2009/9/main" uri="{725AE2AE-9491-48be-B2B4-4EB974FC3084}">
      <x14:pivotCacheDefinition pivotCacheId="5"/>
    </ext>
  </extLst>
</pivotCacheDefinition>
</file>

<file path=xl/pivotCache/pivotCacheDefinition6.xml><?xml version="1.0" encoding="utf-8"?>
<pivotCacheDefinition xmlns="http://schemas.openxmlformats.org/spreadsheetml/2006/main" xmlns:r="http://schemas.openxmlformats.org/officeDocument/2006/relationships" r:id="rId1" refreshedBy="Bettina VERSCHUEREN" refreshedDate="45510.439777662039" createdVersion="5" refreshedVersion="5" minRefreshableVersion="3" recordCount="100">
  <cacheSource type="worksheet">
    <worksheetSource name="Tabel1"/>
  </cacheSource>
  <cacheFields count="48">
    <cacheField name="Nr." numFmtId="0">
      <sharedItems containsSemiMixedTypes="0" containsString="0" containsNumber="1" containsInteger="1" minValue="1" maxValue="100"/>
    </cacheField>
    <cacheField name="Naam" numFmtId="165">
      <sharedItems/>
    </cacheField>
    <cacheField name="Voornaam" numFmtId="165">
      <sharedItems/>
    </cacheField>
    <cacheField name="Functie" numFmtId="165">
      <sharedItems count="10">
        <s v="Theatre Manager"/>
        <s v="B2B-Secretaresse"/>
        <s v="Assistant Theatre Manager"/>
        <s v="Hoofdoperateur"/>
        <s v="Onderhoudstechnieker"/>
        <s v="Operateur"/>
        <s v="Steward"/>
        <s v="Assistant Supervisor" u="1"/>
        <s v="Senior Steward" u="1"/>
        <s v="Teamleader" u="1"/>
      </sharedItems>
    </cacheField>
    <cacheField name="Statuut" numFmtId="165">
      <sharedItems count="4">
        <s v="Bediende"/>
        <s v="Arbeider"/>
        <s v="Student"/>
        <s v="Ouvrier" u="1"/>
      </sharedItems>
    </cacheField>
    <cacheField name="Plaats" numFmtId="165">
      <sharedItems count="2">
        <s v="Back"/>
        <s v="Front"/>
      </sharedItems>
    </cacheField>
    <cacheField name="WoBegin" numFmtId="165">
      <sharedItems containsSemiMixedTypes="0" containsNonDate="0" containsDate="1" containsString="0" minDate="1899-12-30T00:00:00" maxDate="1899-12-30T14:45:00"/>
    </cacheField>
    <cacheField name="WoEinde" numFmtId="165">
      <sharedItems containsSemiMixedTypes="0" containsNonDate="0" containsDate="1" containsString="0" minDate="1899-12-30T00:00:00" maxDate="1899-12-30T22:30:00"/>
    </cacheField>
    <cacheField name="WoPauze" numFmtId="165">
      <sharedItems containsSemiMixedTypes="0" containsNonDate="0" containsDate="1" containsString="0" minDate="1899-12-30T00:00:00" maxDate="1899-12-31T00:00:00"/>
    </cacheField>
    <cacheField name="WoTotaal" numFmtId="165">
      <sharedItems containsDate="1" containsMixedTypes="1" minDate="1899-12-30T06:15:00" maxDate="1899-12-30T11:15:00"/>
    </cacheField>
    <cacheField name="WoPrestatie" numFmtId="0">
      <sharedItems containsMixedTypes="1" containsNumber="1" containsInteger="1" minValue="0" maxValue="0"/>
    </cacheField>
    <cacheField name="WoOpmerking" numFmtId="165">
      <sharedItems containsSemiMixedTypes="0" containsNonDate="0" containsDate="1" containsString="0" minDate="1899-12-30T00:00:00" maxDate="1899-12-31T00:00:00"/>
    </cacheField>
    <cacheField name="DoBegin" numFmtId="165">
      <sharedItems containsSemiMixedTypes="0" containsNonDate="0" containsDate="1" containsString="0" minDate="1899-12-30T00:00:00" maxDate="1899-12-30T15:45:00"/>
    </cacheField>
    <cacheField name="DoEinde" numFmtId="165">
      <sharedItems containsSemiMixedTypes="0" containsNonDate="0" containsDate="1" containsString="0" minDate="1899-12-30T00:00:00" maxDate="1899-12-30T22:30:00"/>
    </cacheField>
    <cacheField name="DoPauze" numFmtId="165">
      <sharedItems containsSemiMixedTypes="0" containsNonDate="0" containsDate="1" containsString="0" minDate="1899-12-30T00:00:00" maxDate="1899-12-31T00:00:00"/>
    </cacheField>
    <cacheField name="DoTotaal" numFmtId="165">
      <sharedItems containsDate="1" containsMixedTypes="1" minDate="1899-12-30T06:00:00" maxDate="1899-12-30T09:00:00"/>
    </cacheField>
    <cacheField name="DoPrestatie" numFmtId="0">
      <sharedItems containsMixedTypes="1" containsNumber="1" containsInteger="1" minValue="0" maxValue="0"/>
    </cacheField>
    <cacheField name="DoOpmerking" numFmtId="165">
      <sharedItems containsDate="1" containsMixedTypes="1" minDate="1899-12-30T00:00:00" maxDate="1899-12-31T00:00:00"/>
    </cacheField>
    <cacheField name="VrBegin" numFmtId="165">
      <sharedItems containsSemiMixedTypes="0" containsNonDate="0" containsDate="1" containsString="0" minDate="1899-12-30T00:00:00" maxDate="1899-12-30T15:00:00"/>
    </cacheField>
    <cacheField name="VrEinde" numFmtId="165">
      <sharedItems containsSemiMixedTypes="0" containsNonDate="0" containsDate="1" containsString="0" minDate="1899-12-30T00:00:00" maxDate="1899-12-30T22:30:00"/>
    </cacheField>
    <cacheField name="VrPauze" numFmtId="165">
      <sharedItems containsSemiMixedTypes="0" containsNonDate="0" containsDate="1" containsString="0" minDate="1899-12-30T00:00:00" maxDate="1899-12-31T00:00:00"/>
    </cacheField>
    <cacheField name="VrTotaal" numFmtId="165">
      <sharedItems containsDate="1" containsMixedTypes="1" minDate="1899-12-30T06:00:00" maxDate="1899-12-30T10:45:00"/>
    </cacheField>
    <cacheField name="VrPrestatie" numFmtId="0">
      <sharedItems containsMixedTypes="1" containsNumber="1" containsInteger="1" minValue="0" maxValue="0"/>
    </cacheField>
    <cacheField name="VrOpmerking" numFmtId="165">
      <sharedItems containsSemiMixedTypes="0" containsNonDate="0" containsDate="1" containsString="0" minDate="1899-12-30T00:00:00" maxDate="1899-12-31T00:00:00"/>
    </cacheField>
    <cacheField name="ZaBegin" numFmtId="165">
      <sharedItems containsSemiMixedTypes="0" containsNonDate="0" containsDate="1" containsString="0" minDate="1899-12-30T00:00:00" maxDate="1899-12-31T00:00:00"/>
    </cacheField>
    <cacheField name="ZaEinde" numFmtId="165">
      <sharedItems containsSemiMixedTypes="0" containsNonDate="0" containsDate="1" containsString="0" minDate="1899-12-30T00:00:00" maxDate="1899-12-31T00:00:00"/>
    </cacheField>
    <cacheField name="ZaPauze" numFmtId="165">
      <sharedItems containsSemiMixedTypes="0" containsNonDate="0" containsDate="1" containsString="0" minDate="1899-12-30T00:00:00" maxDate="1899-12-31T00:00:00"/>
    </cacheField>
    <cacheField name="ZaTotaal" numFmtId="165">
      <sharedItems containsDate="1" containsMixedTypes="1" minDate="1899-12-30T06:45:00" maxDate="1899-12-30T10:45:00"/>
    </cacheField>
    <cacheField name="ZaPrestatie" numFmtId="0">
      <sharedItems containsSemiMixedTypes="0" containsString="0" containsNumber="1" containsInteger="1" minValue="0" maxValue="0"/>
    </cacheField>
    <cacheField name="ZaOpmerking" numFmtId="165">
      <sharedItems containsSemiMixedTypes="0" containsNonDate="0" containsDate="1" containsString="0" minDate="1899-12-30T00:00:00" maxDate="1899-12-31T00:00:00"/>
    </cacheField>
    <cacheField name="ZoBegin" numFmtId="165">
      <sharedItems containsSemiMixedTypes="0" containsNonDate="0" containsDate="1" containsString="0" minDate="1899-12-30T00:00:00" maxDate="1899-12-31T00:00:00"/>
    </cacheField>
    <cacheField name="ZoEinde" numFmtId="165">
      <sharedItems containsSemiMixedTypes="0" containsNonDate="0" containsDate="1" containsString="0" minDate="1899-12-30T00:00:00" maxDate="1899-12-31T00:00:00"/>
    </cacheField>
    <cacheField name="ZoPauze" numFmtId="165">
      <sharedItems containsSemiMixedTypes="0" containsNonDate="0" containsDate="1" containsString="0" minDate="1899-12-30T00:00:00" maxDate="1899-12-31T00:00:00"/>
    </cacheField>
    <cacheField name="ZoTotaal" numFmtId="165">
      <sharedItems containsDate="1" containsMixedTypes="1" minDate="1899-12-30T06:45:00" maxDate="1899-12-30T10:45:00"/>
    </cacheField>
    <cacheField name="ZoPrestatie" numFmtId="0">
      <sharedItems containsSemiMixedTypes="0" containsString="0" containsNumber="1" containsInteger="1" minValue="0" maxValue="0"/>
    </cacheField>
    <cacheField name="ZoOpmerking" numFmtId="165">
      <sharedItems containsSemiMixedTypes="0" containsNonDate="0" containsDate="1" containsString="0" minDate="1899-12-30T00:00:00" maxDate="1899-12-31T00:00:00"/>
    </cacheField>
    <cacheField name="MaBegin" numFmtId="165">
      <sharedItems containsSemiMixedTypes="0" containsNonDate="0" containsDate="1" containsString="0" minDate="1899-12-30T00:00:00" maxDate="1899-12-30T18:00:00"/>
    </cacheField>
    <cacheField name="MaEinde" numFmtId="165">
      <sharedItems containsSemiMixedTypes="0" containsNonDate="0" containsDate="1" containsString="0" minDate="1899-12-30T00:00:00" maxDate="1899-12-30T22:30:00"/>
    </cacheField>
    <cacheField name="MaPauze" numFmtId="165">
      <sharedItems containsSemiMixedTypes="0" containsNonDate="0" containsDate="1" containsString="0" minDate="1899-12-30T00:00:00" maxDate="1899-12-31T00:00:00"/>
    </cacheField>
    <cacheField name="MaTotaal" numFmtId="165">
      <sharedItems containsDate="1" containsMixedTypes="1" minDate="1899-12-30T04:15:00" maxDate="1899-12-30T09:00:00"/>
    </cacheField>
    <cacheField name="MaPrestatie" numFmtId="0">
      <sharedItems containsMixedTypes="1" containsNumber="1" containsInteger="1" minValue="0" maxValue="0"/>
    </cacheField>
    <cacheField name="MaOpmerking" numFmtId="165">
      <sharedItems containsDate="1" containsMixedTypes="1" minDate="1899-12-30T00:00:00" maxDate="2024-05-21T00:00:00"/>
    </cacheField>
    <cacheField name="DiBegin" numFmtId="165">
      <sharedItems containsSemiMixedTypes="0" containsNonDate="0" containsDate="1" containsString="0" minDate="1899-12-30T00:00:00" maxDate="1899-12-30T14:45:00"/>
    </cacheField>
    <cacheField name="DiEinde" numFmtId="165">
      <sharedItems containsSemiMixedTypes="0" containsNonDate="0" containsDate="1" containsString="0" minDate="1899-12-30T00:00:00" maxDate="1899-12-30T22:30:00"/>
    </cacheField>
    <cacheField name="DiPauze" numFmtId="165">
      <sharedItems containsSemiMixedTypes="0" containsNonDate="0" containsDate="1" containsString="0" minDate="1899-12-30T00:00:00" maxDate="1899-12-31T00:00:00"/>
    </cacheField>
    <cacheField name="DiTotaal" numFmtId="165">
      <sharedItems containsDate="1" containsMixedTypes="1" minDate="1899-12-30T06:15:00" maxDate="1899-12-30T10:45:00"/>
    </cacheField>
    <cacheField name="DiPrestatie" numFmtId="0">
      <sharedItems containsMixedTypes="1" containsNumber="1" containsInteger="1" minValue="0" maxValue="0"/>
    </cacheField>
    <cacheField name="DiOpmerking" numFmtId="165">
      <sharedItems containsDate="1" containsMixedTypes="1" minDate="1899-12-30T00:00:00" maxDate="2024-07-22T00:00:00"/>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Van Bavel"/>
    <s v="Lis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2.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2"/>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3"/>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3.xml><?xml version="1.0" encoding="utf-8"?>
<pivotCacheRecords xmlns="http://schemas.openxmlformats.org/spreadsheetml/2006/main" xmlns:r="http://schemas.openxmlformats.org/officeDocument/2006/relationships" count="100">
  <r>
    <n v="1"/>
    <s v="Adriaensen"/>
    <s v="Peter"/>
    <x v="0"/>
    <x v="0"/>
    <x v="0"/>
    <d v="1899-12-30T09:00:00"/>
    <d v="1899-12-30T16:00:00"/>
    <d v="1899-12-30T00:00:00"/>
    <d v="1899-12-30T07: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s v="Verlof"/>
    <d v="1899-12-30T00:00:00"/>
    <d v="1899-12-30T09:00:00"/>
    <d v="1899-12-30T17:00:00"/>
    <d v="1899-12-30T00:00:00"/>
    <d v="1899-12-30T08:00:00"/>
    <s v="Feestdag"/>
    <d v="1899-12-30T00:00:00"/>
    <d v="1899-12-30T09:00:00"/>
    <d v="1899-12-30T17:00:00"/>
    <d v="1899-12-30T00:00:00"/>
    <d v="1899-12-30T08:00:00"/>
    <n v="0"/>
    <d v="1899-12-30T00:00:00"/>
  </r>
  <r>
    <n v="2"/>
    <s v="Van Himbergen"/>
    <s v="Mieke"/>
    <x v="1"/>
    <x v="0"/>
    <x v="0"/>
    <d v="1899-12-30T09:00:00"/>
    <d v="1899-12-30T17:00:00"/>
    <d v="1899-12-30T00:00:00"/>
    <d v="1899-12-30T08:00:00"/>
    <s v="Feestdag"/>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8:00:00"/>
    <d v="1899-12-30T17:00:00"/>
    <d v="1899-12-30T01:45:00"/>
    <d v="1899-12-30T07:15:00"/>
    <s v="Verlof"/>
    <d v="1899-12-30T00:00:00"/>
    <d v="1899-12-30T08:30:00"/>
    <d v="1899-12-30T15:30:00"/>
    <d v="1899-12-30T00:00:00"/>
    <d v="1899-12-30T07:00:00"/>
    <s v="Feestdag"/>
    <d v="1899-12-30T00:00:00"/>
    <d v="1899-12-30T08:30:00"/>
    <d v="1899-12-30T15:30:00"/>
    <d v="1899-12-30T00:00:00"/>
    <d v="1899-12-30T07:00:00"/>
    <n v="0"/>
    <d v="1899-12-30T00:00:00"/>
  </r>
  <r>
    <n v="3"/>
    <s v="Van Bavel"/>
    <s v="Lise"/>
    <x v="2"/>
    <x v="0"/>
    <x v="0"/>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1"/>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4.xml><?xml version="1.0" encoding="utf-8"?>
<pivotCacheRecords xmlns="http://schemas.openxmlformats.org/spreadsheetml/2006/main" xmlns:r="http://schemas.openxmlformats.org/officeDocument/2006/relationships" count="100">
  <r>
    <n v="1"/>
    <s v="Adriaensen"/>
    <s v="Peter"/>
    <x v="0"/>
    <x v="0"/>
    <x v="0"/>
    <d v="1899-12-30T00:00:00"/>
    <d v="1899-12-30T00:00:00"/>
    <d v="1899-12-30T00:00:00"/>
    <s v=""/>
    <n v="0"/>
    <d v="1899-12-30T00:00:00"/>
    <d v="1899-12-30T09:00:00"/>
    <d v="1899-12-30T14:00:00"/>
    <d v="1899-12-30T00:00:00"/>
    <d v="1899-12-30T05:00:00"/>
    <n v="0"/>
    <d v="1899-12-30T00:00:00"/>
    <d v="1899-12-30T09:00:00"/>
    <d v="1899-12-30T16:00:00"/>
    <d v="1899-12-30T00:00:00"/>
    <d v="1899-12-30T07: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
    <s v="Van Himbergen"/>
    <s v="Mieke"/>
    <x v="1"/>
    <x v="0"/>
    <x v="0"/>
    <d v="1899-12-30T00:00:00"/>
    <d v="1899-12-30T00:00:00"/>
    <d v="1899-12-30T00:00:00"/>
    <s v=""/>
    <n v="0"/>
    <d v="1899-12-30T00:00:00"/>
    <d v="1899-12-30T10:00:00"/>
    <d v="1899-12-30T19:00:00"/>
    <d v="1899-12-30T01: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7:00:00"/>
    <d v="1899-12-30T19:00:00"/>
    <d v="1899-12-30T05:00:00"/>
    <d v="1899-12-30T07:00:00"/>
    <s v="Recup"/>
    <d v="1899-12-30T00:00:00"/>
  </r>
  <r>
    <n v="3"/>
    <s v="Van Bavel"/>
    <s v="Lise"/>
    <x v="2"/>
    <x v="0"/>
    <x v="0"/>
    <d v="1899-12-30T19:00:00"/>
    <d v="1899-12-30T00:00:00"/>
    <d v="1899-12-30T00:00:00"/>
    <d v="1899-12-30T05: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Haenen"/>
    <s v="Lotte"/>
    <x v="3"/>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Vleminckx"/>
    <s v="Tim"/>
    <x v="2"/>
    <x v="0"/>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VANDEN BORN"/>
    <s v="Charlotte"/>
    <x v="4"/>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ANDEN BORN"/>
    <s v="Charlotte"/>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
    <s v="NAAM TEST"/>
    <s v="VnTEST"/>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5.xml><?xml version="1.0" encoding="utf-8"?>
<pivotCacheRecords xmlns="http://schemas.openxmlformats.org/spreadsheetml/2006/main" xmlns:r="http://schemas.openxmlformats.org/officeDocument/2006/relationships" count="100">
  <r>
    <n v="1"/>
    <s v="Adriaensen"/>
    <s v="Peter"/>
    <x v="0"/>
    <x v="0"/>
    <x v="0"/>
    <d v="1899-12-30T10:00:00"/>
    <d v="1899-12-30T16:00:00"/>
    <d v="1899-12-30T00:00:00"/>
    <d v="1899-12-30T06:00:00"/>
    <n v="0"/>
    <d v="1899-12-30T00:00:00"/>
    <d v="1899-12-30T09:00:00"/>
    <d v="1899-12-30T22:00:00"/>
    <d v="1899-12-30T00:00:00"/>
    <d v="1899-12-30T13:00:00"/>
    <n v="0"/>
    <d v="1899-12-30T00:00:00"/>
    <d v="1899-12-30T10:00:00"/>
    <d v="1899-12-30T17:00:00"/>
    <d v="1899-12-30T00:00:00"/>
    <d v="1899-12-30T07:00:00"/>
    <n v="0"/>
    <d v="1899-12-30T00:00:00"/>
    <d v="1899-12-30T00:00:00"/>
    <d v="1899-12-30T00:00:00"/>
    <d v="1899-12-30T00:00:00"/>
    <s v=""/>
    <n v="0"/>
    <d v="1899-12-30T00:00:00"/>
    <d v="1899-12-30T20:00:00"/>
    <d v="1899-12-30T00:00:00"/>
    <d v="1899-12-30T00:00:00"/>
    <d v="1899-12-30T04:00:00"/>
    <n v="0"/>
    <d v="1899-12-30T00:00:00"/>
    <d v="1899-12-30T09:00:00"/>
    <d v="1899-12-30T17:00:00"/>
    <d v="1899-12-30T00:00:00"/>
    <d v="1899-12-30T08:00:00"/>
    <s v="Feestdag"/>
    <d v="1899-12-30T00:00:00"/>
    <d v="1899-12-30T09:00:00"/>
    <d v="1899-12-30T17:00:00"/>
    <d v="1899-12-30T00:00:00"/>
    <d v="1899-12-30T08:00:00"/>
    <n v="0"/>
    <d v="1899-12-30T00:00:00"/>
  </r>
  <r>
    <n v="2"/>
    <s v="Van Himbergen"/>
    <s v="Mieke"/>
    <x v="1"/>
    <x v="1"/>
    <x v="0"/>
    <d v="1899-12-30T09:00:00"/>
    <d v="1899-12-30T17:00:00"/>
    <d v="1899-12-30T00:00:00"/>
    <d v="1899-12-30T08:00:00"/>
    <n v="0"/>
    <d v="1899-12-30T00:00:00"/>
    <d v="1899-12-30T00:00:00"/>
    <d v="1899-12-30T00:00:00"/>
    <d v="1899-12-30T00:00:00"/>
    <s v=""/>
    <n v="0"/>
    <d v="1899-12-30T00:00:00"/>
    <d v="1899-12-30T08:30:00"/>
    <d v="1899-12-30T14:30:00"/>
    <d v="1899-12-30T00:00:00"/>
    <d v="1899-12-30T06:00:00"/>
    <n v="0"/>
    <d v="1899-12-30T00:00:00"/>
    <d v="1899-12-30T00:00:00"/>
    <d v="1899-12-30T00:00:00"/>
    <d v="1899-12-30T00:00:00"/>
    <s v=""/>
    <n v="0"/>
    <d v="1899-12-30T00:00:00"/>
    <d v="1899-12-30T00:00:00"/>
    <d v="1899-12-30T00:00:00"/>
    <d v="1899-12-30T00:00:00"/>
    <s v=""/>
    <n v="0"/>
    <d v="1899-12-30T00:00:00"/>
    <d v="1899-12-30T08:30:00"/>
    <d v="1899-12-30T15:30:00"/>
    <d v="1899-12-30T00:00:00"/>
    <d v="1899-12-30T07:00:00"/>
    <s v="Feestdag"/>
    <d v="1899-12-30T00:00:00"/>
    <d v="1899-12-30T08:30:00"/>
    <d v="1899-12-30T15:30:00"/>
    <d v="1899-12-30T00:00:00"/>
    <d v="1899-12-30T07:00:00"/>
    <n v="0"/>
    <d v="1899-12-30T00:00:00"/>
  </r>
  <r>
    <n v="3"/>
    <s v="Van Bavel"/>
    <s v="Lise"/>
    <x v="2"/>
    <x v="0"/>
    <x v="1"/>
    <d v="1899-12-30T00:00:00"/>
    <d v="1899-12-30T00:00:00"/>
    <d v="1899-12-30T00:00:00"/>
    <s v=""/>
    <n v="0"/>
    <d v="1899-12-30T00:00:00"/>
    <d v="1899-12-30T09:30:00"/>
    <d v="1899-12-30T16:30:00"/>
    <d v="1899-12-30T00:00:00"/>
    <d v="1899-12-30T07:00:00"/>
    <n v="0"/>
    <d v="1899-12-30T00:00:00"/>
    <d v="1899-12-30T09:30:00"/>
    <d v="1899-12-30T16:30:00"/>
    <d v="1899-12-30T00:00:00"/>
    <d v="1899-12-30T07:00:00"/>
    <n v="0"/>
    <s v="Prog."/>
    <d v="1899-12-30T00:00:00"/>
    <d v="1899-12-30T00:00:00"/>
    <d v="1899-12-30T00:00:00"/>
    <s v=""/>
    <n v="0"/>
    <d v="1899-12-30T00:00:00"/>
    <d v="1899-12-30T00:00:00"/>
    <d v="1899-12-30T00:00:00"/>
    <d v="1899-12-30T00:00:00"/>
    <s v=""/>
    <n v="0"/>
    <s v="Avond vrij"/>
    <d v="1899-12-30T12:30:00"/>
    <d v="1899-12-30T17:30:00"/>
    <d v="1899-12-30T00:00:00"/>
    <d v="1899-12-30T05:00:00"/>
    <n v="0"/>
    <d v="1899-12-30T00:00:00"/>
    <d v="1899-12-30T00:00:00"/>
    <d v="1899-12-30T00:00:00"/>
    <d v="1899-12-30T00:00:00"/>
    <s v=""/>
    <n v="0"/>
    <d v="1899-12-30T00:00:00"/>
  </r>
  <r>
    <n v="4"/>
    <s v="Haenen"/>
    <s v="Lotte"/>
    <x v="3"/>
    <x v="0"/>
    <x v="1"/>
    <d v="1899-12-30T09:00:00"/>
    <d v="1899-12-30T17:00:00"/>
    <d v="1899-12-30T00:00:00"/>
    <d v="1899-12-30T08:00:00"/>
    <n v="0"/>
    <d v="1899-12-30T00:00:00"/>
    <d v="1899-12-30T00:00:00"/>
    <d v="1899-12-30T00:00:00"/>
    <d v="1899-12-30T00:00:00"/>
    <s v=""/>
    <n v="0"/>
    <d v="1899-12-30T00:00:00"/>
    <d v="1899-12-30T00:00:00"/>
    <d v="1899-12-30T00:00:00"/>
    <d v="1899-12-30T00:00:00"/>
    <s v=""/>
    <n v="0"/>
    <d v="1899-12-30T00:00:00"/>
    <d v="1899-12-30T11:00:00"/>
    <d v="1899-12-30T17:00:00"/>
    <d v="1899-12-30T00:00:00"/>
    <d v="1899-12-30T06:00:00"/>
    <n v="0"/>
    <d v="1899-12-30T00:00:00"/>
    <d v="1899-12-30T10:00:00"/>
    <d v="1899-12-30T15:00:00"/>
    <d v="1899-12-30T00:00:00"/>
    <d v="1899-12-30T05:00:00"/>
    <n v="0"/>
    <d v="1899-12-30T00:00:00"/>
    <d v="1899-12-30T00:00:00"/>
    <d v="1899-12-30T00:00:00"/>
    <d v="1899-12-30T00:00:00"/>
    <s v=""/>
    <n v="0"/>
    <s v="vrij"/>
    <d v="1899-12-30T13:00:00"/>
    <d v="1899-12-30T22:15:00"/>
    <d v="1899-12-30T00:00:00"/>
    <d v="1899-12-30T09:15:00"/>
    <n v="0"/>
    <d v="1899-12-30T00:00:00"/>
  </r>
  <r>
    <n v="5"/>
    <s v="Vleminckx"/>
    <s v="Tim"/>
    <x v="2"/>
    <x v="0"/>
    <x v="1"/>
    <d v="1899-12-30T11:30:00"/>
    <d v="1899-12-30T22:00:00"/>
    <d v="1899-12-30T01:15:00"/>
    <d v="1899-12-30T09:15:00"/>
    <n v="0"/>
    <d v="1899-12-30T00:00:00"/>
    <d v="1899-12-30T00:00:00"/>
    <d v="1899-12-30T00:00:00"/>
    <d v="1899-12-30T00:00:00"/>
    <s v=""/>
    <n v="0"/>
    <d v="1899-12-30T00:00:00"/>
    <d v="1899-12-30T13:30:00"/>
    <d v="1899-12-30T00:30:00"/>
    <d v="1899-12-30T00:15:00"/>
    <d v="1899-12-30T10:45:00"/>
    <n v="0"/>
    <d v="1899-12-30T00:00:00"/>
    <d v="1899-12-30T13:30:00"/>
    <d v="1899-12-30T00:30:00"/>
    <d v="1899-12-30T00:15:00"/>
    <d v="1899-12-30T10:45:00"/>
    <n v="0"/>
    <d v="1899-12-30T00:00:00"/>
    <d v="1899-12-30T00:00:00"/>
    <d v="1899-12-30T00:00:00"/>
    <d v="1899-12-30T00:00:00"/>
    <s v=""/>
    <n v="0"/>
    <d v="1899-12-30T00:00:00"/>
    <d v="1899-12-30T14:00:00"/>
    <d v="1899-12-30T00:30:00"/>
    <d v="1899-12-30T00:15:00"/>
    <d v="1899-12-30T10:15:00"/>
    <n v="0"/>
    <d v="1899-12-30T00:00:00"/>
    <d v="1899-12-30T00:00:00"/>
    <d v="1899-12-30T00:00:00"/>
    <d v="1899-12-30T00:00:00"/>
    <s v=""/>
    <n v="0"/>
    <d v="1899-12-30T00:00:00"/>
  </r>
  <r>
    <n v="6"/>
    <s v="VANDEN BORN"/>
    <s v="Charlotte"/>
    <x v="4"/>
    <x v="0"/>
    <x v="0"/>
    <d v="1899-12-30T17:00:00"/>
    <d v="1899-12-30T23:00:00"/>
    <d v="1899-12-30T00:00:00"/>
    <d v="1899-12-30T06:00:00"/>
    <n v="0"/>
    <d v="1899-12-30T00:00:00"/>
    <d v="1899-12-30T19:00:00"/>
    <d v="1899-12-30T23:00:00"/>
    <d v="1899-12-30T00:00:00"/>
    <d v="1899-12-30T04:00: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7"/>
    <s v="VANDEN BORN"/>
    <s v="Charlotte"/>
    <x v="5"/>
    <x v="2"/>
    <x v="1"/>
    <d v="1899-12-30T09:00:00"/>
    <d v="1899-12-30T17:00:00"/>
    <d v="1899-12-30T00:00:00"/>
    <d v="1899-12-30T08:00:00"/>
    <n v="0"/>
    <d v="1899-12-30T00:00:00"/>
    <d v="1899-12-30T18:00:00"/>
    <d v="1899-12-30T19:15:00"/>
    <d v="1899-12-30T00:00:00"/>
    <d v="1899-12-30T01:15:00"/>
    <n v="0"/>
    <d v="1899-12-30T00:00:00"/>
    <d v="1899-12-30T00:00:00"/>
    <d v="1899-12-30T08:00:00"/>
    <d v="1899-12-30T00:00:00"/>
    <d v="1899-12-30T08:00:00"/>
    <n v="0"/>
    <d v="1899-12-30T00:00:00"/>
    <d v="1899-12-30T12:00:00"/>
    <d v="1899-12-30T18:00:00"/>
    <d v="1899-12-30T00:30:00"/>
    <d v="1899-12-30T05:30:00"/>
    <n v="0"/>
    <s v="Ciné-Café"/>
    <d v="1899-12-30T07:30:00"/>
    <d v="1899-12-30T14:00:00"/>
    <d v="1899-12-30T00:00:00"/>
    <d v="1899-12-30T06:30:00"/>
    <n v="0"/>
    <d v="1899-12-30T00:00:00"/>
    <d v="1899-12-30T00:00:00"/>
    <d v="1899-12-30T00:00:00"/>
    <d v="1899-12-30T00:00:00"/>
    <s v=""/>
    <n v="0"/>
    <d v="1899-12-30T00:00:00"/>
    <d v="1899-12-30T00:00:00"/>
    <d v="1899-12-30T00:00:00"/>
    <d v="1899-12-30T00:00:00"/>
    <s v=""/>
    <n v="0"/>
    <d v="1899-12-30T00:00:00"/>
  </r>
  <r>
    <n v="8"/>
    <s v="NAAM TEST"/>
    <s v="VnTEST"/>
    <x v="5"/>
    <x v="1"/>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
    <s v="Naam VV"/>
    <s v="axel"/>
    <x v="5"/>
    <x v="2"/>
    <x v="1"/>
    <d v="1899-12-30T19:00:00"/>
    <d v="1899-12-30T23:00:00"/>
    <d v="1899-12-30T00:00:00"/>
    <d v="1899-12-30T04: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
    <s v="NAAM"/>
    <s v="Voornaam"/>
    <x v="5"/>
    <x v="2"/>
    <x v="1"/>
    <d v="1899-12-30T17:00:00"/>
    <d v="1899-12-30T19:00:00"/>
    <d v="1899-12-30T00:00:00"/>
    <d v="1899-12-30T02:00:00"/>
    <n v="0"/>
    <d v="1899-12-30T00:00:00"/>
    <d v="1899-12-30T10:00:00"/>
    <d v="1899-12-30T18:00:00"/>
    <d v="1899-12-30T00:00:00"/>
    <d v="1899-12-30T08: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NAAM"/>
    <s v="Voornaam"/>
    <x v="5"/>
    <x v="2"/>
    <x v="1"/>
    <d v="1899-12-30T09:00:00"/>
    <d v="1899-12-30T17:00:00"/>
    <d v="1899-12-30T00:00:00"/>
    <d v="1899-12-30T08:00:00"/>
    <n v="0"/>
    <d v="1899-12-30T00:00:00"/>
    <d v="1899-12-30T20:00:00"/>
    <d v="1899-12-30T00:15:00"/>
    <d v="1899-12-30T00:15:00"/>
    <d v="1899-12-30T04: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5"/>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Cache/pivotCacheRecords6.xml><?xml version="1.0" encoding="utf-8"?>
<pivotCacheRecords xmlns="http://schemas.openxmlformats.org/spreadsheetml/2006/main" xmlns:r="http://schemas.openxmlformats.org/officeDocument/2006/relationships" count="100">
  <r>
    <n v="1"/>
    <s v="Adriaensen"/>
    <s v="Peter"/>
    <x v="0"/>
    <x v="0"/>
    <x v="0"/>
    <d v="1899-12-30T09:00:00"/>
    <d v="1899-12-30T17:00:00"/>
    <d v="1899-12-30T00:00:00"/>
    <d v="1899-12-30T08:00:00"/>
    <s v="Verlof"/>
    <d v="1899-12-30T00:00:00"/>
    <d v="1899-12-30T09:00:00"/>
    <d v="1899-12-30T17:00:00"/>
    <d v="1899-12-30T00:00:00"/>
    <d v="1899-12-30T08:00:00"/>
    <s v="Verlof"/>
    <d v="1899-12-30T00:00:00"/>
    <d v="1899-12-30T09:00:00"/>
    <d v="1899-12-30T15:00:00"/>
    <d v="1899-12-30T00:00:00"/>
    <d v="1899-12-30T06:00:00"/>
    <s v="Verlof"/>
    <d v="1899-12-30T00:00:00"/>
    <d v="1899-12-30T00:00:00"/>
    <d v="1899-12-30T00:00:00"/>
    <d v="1899-12-30T00:00:00"/>
    <s v=""/>
    <n v="0"/>
    <d v="1899-12-30T00:00:00"/>
    <d v="1899-12-30T00:00:00"/>
    <d v="1899-12-30T00:00:00"/>
    <d v="1899-12-30T00:00:00"/>
    <s v=""/>
    <n v="0"/>
    <d v="1899-12-30T00:00:00"/>
    <d v="1899-12-30T09:00:00"/>
    <d v="1899-12-30T17:00:00"/>
    <d v="1899-12-30T00:00:00"/>
    <d v="1899-12-30T08:00:00"/>
    <n v="0"/>
    <d v="1899-12-30T00:00:00"/>
    <d v="1899-12-30T09:00:00"/>
    <d v="1899-12-30T17:00:00"/>
    <d v="1899-12-30T00:00:00"/>
    <d v="1899-12-30T08:00:00"/>
    <n v="0"/>
    <d v="1899-12-30T00:00:00"/>
  </r>
  <r>
    <n v="2"/>
    <s v="Van Himbergen"/>
    <s v="Mieke"/>
    <x v="1"/>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
    <s v="Haenen"/>
    <s v="Lotte"/>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
    <s v="Van de Voorde"/>
    <s v="Peter"/>
    <x v="2"/>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
    <s v="Abdeen "/>
    <s v="Majdi"/>
    <x v="3"/>
    <x v="0"/>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
    <s v="Al Taher"/>
    <s v="Houda"/>
    <x v="4"/>
    <x v="1"/>
    <x v="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
    <s v="Vleminckx"/>
    <s v="Tim"/>
    <x v="5"/>
    <x v="1"/>
    <x v="0"/>
    <d v="1899-12-30T00:00:00"/>
    <d v="1899-12-30T00:00:00"/>
    <d v="1899-12-30T00:00:00"/>
    <s v=""/>
    <n v="0"/>
    <d v="1899-12-30T00:00:00"/>
    <d v="1899-12-30T08:00:00"/>
    <d v="1899-12-30T14:00:00"/>
    <d v="1899-12-30T00:00:00"/>
    <d v="1899-12-30T06:00:00"/>
    <n v="0"/>
    <s v="Brussel"/>
    <d v="1899-12-30T00:00:00"/>
    <d v="1899-12-30T00:00:00"/>
    <d v="1899-12-30T00:00:00"/>
    <s v=""/>
    <n v="0"/>
    <d v="1899-12-30T00:00:00"/>
    <d v="1899-12-30T00:00:00"/>
    <d v="1899-12-30T00:00:00"/>
    <d v="1899-12-30T00:00:00"/>
    <s v=""/>
    <n v="0"/>
    <d v="1899-12-30T00:00:00"/>
    <d v="1899-12-30T09:15:00"/>
    <d v="1899-12-30T20:15:00"/>
    <d v="1899-12-30T00:15:00"/>
    <d v="1899-12-30T10:45:00"/>
    <n v="0"/>
    <d v="1899-12-30T00:00:00"/>
    <d v="1899-12-30T10:00:00"/>
    <d v="1899-12-30T18:00:00"/>
    <d v="1899-12-30T00:15:00"/>
    <d v="1899-12-30T07:45:00"/>
    <n v="0"/>
    <d v="1899-12-30T00:00:00"/>
    <d v="1899-12-30T13:30:00"/>
    <d v="1899-12-30T00:30:00"/>
    <d v="1899-12-30T00:15:00"/>
    <d v="1899-12-30T10:45:00"/>
    <n v="0"/>
    <d v="1899-12-30T00:00:00"/>
  </r>
  <r>
    <n v="8"/>
    <s v="Bouzidi"/>
    <s v="Akram"/>
    <x v="6"/>
    <x v="1"/>
    <x v="1"/>
    <d v="1899-12-30T11:30:00"/>
    <d v="1899-12-30T18:00:00"/>
    <d v="1899-12-30T00:15:00"/>
    <d v="1899-12-30T06:15:00"/>
    <n v="0"/>
    <d v="1899-12-30T00:00:00"/>
    <d v="1899-12-30T15:45:00"/>
    <d v="1899-12-30T00:30:00"/>
    <d v="1899-12-30T00:15:00"/>
    <d v="1899-12-30T08:30:00"/>
    <n v="0"/>
    <d v="1899-12-30T00:00:00"/>
    <d v="1899-12-30T00:00:00"/>
    <d v="1899-12-30T00:00:00"/>
    <d v="1899-12-30T00:00:00"/>
    <s v=""/>
    <n v="0"/>
    <d v="1899-12-30T00:00:00"/>
    <d v="1899-12-30T00:00:00"/>
    <d v="1899-12-30T00:00:00"/>
    <d v="1899-12-30T00:00:00"/>
    <s v=""/>
    <n v="0"/>
    <d v="1899-12-30T00:00:00"/>
    <d v="1899-12-30T15:45:00"/>
    <d v="1899-12-30T00:30:00"/>
    <d v="1899-12-30T00:15:00"/>
    <d v="1899-12-30T08:30:00"/>
    <n v="0"/>
    <d v="1899-12-30T00:00:00"/>
    <d v="1899-12-30T15:45:00"/>
    <d v="1899-12-30T00:30:00"/>
    <d v="1899-12-30T00:15:00"/>
    <d v="1899-12-30T08:30:00"/>
    <n v="0"/>
    <d v="1899-12-30T00:00:00"/>
    <d v="1899-12-30T11:30:00"/>
    <d v="1899-12-30T18:00:00"/>
    <d v="1899-12-30T00:15:00"/>
    <d v="1899-12-30T06:15:00"/>
    <n v="0"/>
    <d v="1899-12-30T00:00:00"/>
  </r>
  <r>
    <n v="9"/>
    <s v="Kwizera"/>
    <s v="Gray"/>
    <x v="6"/>
    <x v="2"/>
    <x v="1"/>
    <d v="1899-12-30T00:00:00"/>
    <d v="1899-12-30T00:00:00"/>
    <d v="1899-12-30T00:00:00"/>
    <s v=""/>
    <n v="0"/>
    <d v="1899-12-30T00:00:00"/>
    <d v="1899-12-30T09:00:00"/>
    <d v="1899-12-30T17:00:00"/>
    <d v="1899-12-30T00:15:00"/>
    <d v="1899-12-30T07:45:00"/>
    <n v="0"/>
    <d v="1899-12-30T00:00:00"/>
    <d v="1899-12-30T15:00:00"/>
    <d v="1899-12-30T00:30:00"/>
    <d v="1899-12-30T00:15:00"/>
    <d v="1899-12-30T09:15:00"/>
    <n v="0"/>
    <d v="1899-12-30T00:00:00"/>
    <d v="1899-12-30T11:30:00"/>
    <d v="1899-12-30T22:30:00"/>
    <d v="1899-12-30T00:15:00"/>
    <d v="1899-12-30T10:45:00"/>
    <n v="0"/>
    <d v="1899-12-30T00:00:00"/>
    <d v="1899-12-30T00:00:00"/>
    <d v="1899-12-30T00:00:00"/>
    <d v="1899-12-30T00:00:00"/>
    <s v=""/>
    <n v="0"/>
    <d v="1899-12-30T00:00:00"/>
    <d v="1899-12-30T18:00:00"/>
    <d v="1899-12-30T22:30:00"/>
    <d v="1899-12-30T00:15:00"/>
    <d v="1899-12-30T04:15:00"/>
    <n v="0"/>
    <d v="1899-12-30T00:00:00"/>
    <d v="1899-12-30T14:45:00"/>
    <d v="1899-12-30T22:30:00"/>
    <d v="1899-12-30T01:00:00"/>
    <d v="1899-12-30T06:45:00"/>
    <n v="0"/>
    <d v="1899-12-30T00:00:00"/>
  </r>
  <r>
    <n v="10"/>
    <s v="van Schijndel"/>
    <s v="David"/>
    <x v="6"/>
    <x v="2"/>
    <x v="1"/>
    <d v="1899-12-30T00:00:00"/>
    <d v="1899-12-30T00:00:00"/>
    <d v="1899-12-30T00:00:00"/>
    <s v=""/>
    <n v="0"/>
    <d v="1899-12-30T00:00:00"/>
    <d v="1899-12-30T00:00:00"/>
    <d v="1899-12-30T00:00:00"/>
    <d v="1899-12-30T00:00:00"/>
    <s v=""/>
    <n v="0"/>
    <d v="1899-12-30T00:00:00"/>
    <d v="1899-12-30T11:30:00"/>
    <d v="1899-12-30T22:30:00"/>
    <d v="1899-12-30T00:15:00"/>
    <d v="1899-12-30T10:45:00"/>
    <n v="0"/>
    <d v="1899-12-30T00:00:00"/>
    <d v="1899-12-30T16:00:00"/>
    <d v="1899-12-30T00:30:00"/>
    <d v="1899-12-30T00:15:00"/>
    <d v="1899-12-30T08: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1"/>
    <s v="Ogbebor"/>
    <s v="Emmanuel"/>
    <x v="6"/>
    <x v="2"/>
    <x v="1"/>
    <d v="1899-12-30T13:00:00"/>
    <d v="1899-12-30T00:30:00"/>
    <d v="1899-12-30T00:15:00"/>
    <d v="1899-12-30T11:1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0:30:00"/>
    <d v="1899-12-30T00:15:00"/>
    <d v="1899-12-30T07:45:00"/>
    <n v="0"/>
    <d v="1899-12-30T00:00:00"/>
    <d v="1899-12-30T00:00:00"/>
    <d v="1899-12-30T00:00:00"/>
    <d v="1899-12-30T00:00:00"/>
    <s v=""/>
    <n v="0"/>
    <d v="1899-12-30T00:00:00"/>
    <d v="1899-12-30T00:00:00"/>
    <d v="1899-12-30T00:00:00"/>
    <d v="1899-12-30T00:00:00"/>
    <s v=""/>
    <n v="0"/>
    <d v="1899-12-30T00:00:00"/>
  </r>
  <r>
    <n v="12"/>
    <s v="Hamdi"/>
    <s v="Younes"/>
    <x v="6"/>
    <x v="2"/>
    <x v="1"/>
    <d v="1899-12-30T00:00:00"/>
    <d v="1899-12-30T00:00:00"/>
    <d v="1899-12-30T00:00:00"/>
    <s v=""/>
    <n v="0"/>
    <d v="1899-12-30T00:00:00"/>
    <d v="1899-12-30T12:15:00"/>
    <d v="1899-12-30T22:30:00"/>
    <d v="1899-12-30T01:15:00"/>
    <d v="1899-12-30T09:00:00"/>
    <n v="0"/>
    <d v="1899-12-30T00:00:00"/>
    <d v="1899-12-30T14:45:00"/>
    <d v="1899-12-30T22:30:00"/>
    <d v="1899-12-30T01:00:00"/>
    <d v="1899-12-30T06:45:00"/>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12:15:00"/>
    <d v="1899-12-30T22:30:00"/>
    <d v="1899-12-30T01:15:00"/>
    <d v="1899-12-30T09:00:00"/>
    <n v="0"/>
    <d v="1899-12-30T00:00:00"/>
  </r>
  <r>
    <n v="13"/>
    <s v="Lycke"/>
    <s v="Faith"/>
    <x v="6"/>
    <x v="2"/>
    <x v="1"/>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9:45:00"/>
    <d v="1899-12-30T18:00:00"/>
    <d v="1899-12-30T00:45:00"/>
    <d v="1899-12-30T07:30:00"/>
    <n v="0"/>
    <d v="1899-12-30T00:00:00"/>
    <d v="1899-12-30T10:00:00"/>
    <d v="1899-12-30T17:30:00"/>
    <d v="1899-12-30T00:00:00"/>
    <d v="1899-12-30T07:30:00"/>
    <s v="Recup"/>
    <d v="2024-05-20T00:00:00"/>
    <d v="1899-12-30T10:00:00"/>
    <d v="1899-12-30T17:30:00"/>
    <d v="1899-12-30T00:00:00"/>
    <d v="1899-12-30T07:30:00"/>
    <s v="Recup"/>
    <d v="2024-07-21T00:00:00"/>
  </r>
  <r>
    <n v="14"/>
    <s v="Cuyt"/>
    <s v="Liene"/>
    <x v="6"/>
    <x v="2"/>
    <x v="1"/>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5"/>
    <s v="van Schijndel"/>
    <s v="Olivi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9:45:00"/>
    <d v="1899-12-30T18:00:00"/>
    <d v="1899-12-30T00:45:00"/>
    <d v="1899-12-30T07:30:00"/>
    <n v="0"/>
    <d v="1899-12-30T00:00:00"/>
    <d v="1899-12-30T00:00:00"/>
    <d v="1899-12-30T00:00:00"/>
    <d v="1899-12-30T00:00:00"/>
    <s v=""/>
    <n v="0"/>
    <d v="1899-12-30T00:00:00"/>
    <d v="1899-12-30T12:15:00"/>
    <d v="1899-12-30T22:30:00"/>
    <d v="1899-12-30T01:15:00"/>
    <d v="1899-12-30T09:00:00"/>
    <n v="0"/>
    <s v="Wissel Khalil"/>
  </r>
  <r>
    <n v="16"/>
    <s v="Almagor"/>
    <s v="Yarik"/>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17"/>
    <s v="Al Thawabi"/>
    <s v="Khalil"/>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s v="Wissel Olivia"/>
    <d v="1899-12-30T00:00:00"/>
    <d v="1899-12-30T00:00:00"/>
    <d v="1899-12-30T00:00:00"/>
    <s v=""/>
    <n v="0"/>
    <d v="1899-12-30T00:00:00"/>
  </r>
  <r>
    <n v="18"/>
    <s v="Al Thawabi"/>
    <s v="Fawaz"/>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12:15:00"/>
    <d v="1899-12-30T22:30:00"/>
    <d v="1899-12-30T01:15:00"/>
    <d v="1899-12-30T09:00:00"/>
    <n v="0"/>
    <d v="1899-12-30T00:00:00"/>
  </r>
  <r>
    <n v="19"/>
    <s v="Al Barkaoui"/>
    <s v="Ilias"/>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r>
  <r>
    <n v="20"/>
    <s v="Stilmant"/>
    <s v="Arthur"/>
    <x v="6"/>
    <x v="2"/>
    <x v="1"/>
    <d v="1899-12-30T14:45:00"/>
    <d v="1899-12-30T22:30:00"/>
    <d v="1899-12-30T01:00:00"/>
    <d v="1899-12-30T06:45: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1"/>
    <s v="Ogbebor"/>
    <s v="Victor"/>
    <x v="6"/>
    <x v="2"/>
    <x v="1"/>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2"/>
    <s v="Verstrepen"/>
    <s v="Sofia"/>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3"/>
    <s v="Kaspashy"/>
    <s v="Emesha"/>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12:30:00"/>
    <d v="1899-12-30T22:30:00"/>
    <d v="1899-12-30T01:15:00"/>
    <d v="1899-12-30T08:45:00"/>
    <n v="0"/>
    <d v="1899-12-30T00:00:00"/>
    <d v="1899-12-30T12:15:00"/>
    <d v="1899-12-30T22:30:00"/>
    <d v="1899-12-30T01:15:00"/>
    <d v="1899-12-30T09:00:00"/>
    <n v="0"/>
    <d v="1899-12-30T00:00:00"/>
    <d v="1899-12-30T00:00:00"/>
    <d v="1899-12-30T00:00:00"/>
    <d v="1899-12-30T00:00:00"/>
    <s v=""/>
    <n v="0"/>
    <d v="1899-12-30T00:00:00"/>
  </r>
  <r>
    <n v="24"/>
    <s v="Boubaker"/>
    <s v="Meream"/>
    <x v="6"/>
    <x v="2"/>
    <x v="1"/>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5"/>
    <s v="De Smet"/>
    <s v="Amber"/>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6"/>
    <s v="Battulga"/>
    <s v="Bilegtkhuu"/>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2:30:00"/>
    <d v="1899-12-30T22:30:00"/>
    <d v="1899-12-30T01:15:00"/>
    <d v="1899-12-30T08:45:00"/>
    <n v="0"/>
    <d v="1899-12-30T00:00:00"/>
    <d v="1899-12-30T00:00:00"/>
    <d v="1899-12-30T00:00:00"/>
    <d v="1899-12-30T00:00:00"/>
    <s v=""/>
    <n v="0"/>
    <d v="1899-12-30T00:00:00"/>
    <d v="1899-12-30T00:00:00"/>
    <d v="1899-12-30T00:00:00"/>
    <d v="1899-12-30T00:00:00"/>
    <s v=""/>
    <n v="0"/>
    <d v="1899-12-30T00:00:00"/>
  </r>
  <r>
    <n v="27"/>
    <s v="Lam"/>
    <s v="Thu Ha"/>
    <x v="6"/>
    <x v="2"/>
    <x v="1"/>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8"/>
    <s v="De Sadeleer"/>
    <s v="Sarah"/>
    <x v="6"/>
    <x v="2"/>
    <x v="1"/>
    <d v="1899-12-30T00:00:00"/>
    <d v="1899-12-30T00:00:00"/>
    <d v="1899-12-30T00:00:00"/>
    <s v=""/>
    <n v="0"/>
    <d v="1899-12-30T00:00:00"/>
    <d v="1899-12-30T00:00:00"/>
    <d v="1899-12-30T00:00:00"/>
    <d v="1899-12-30T00:00:00"/>
    <s v=""/>
    <n v="0"/>
    <d v="1899-12-30T00:00:00"/>
    <d v="1899-12-30T12:15:00"/>
    <d v="1899-12-30T22:30:00"/>
    <d v="1899-12-30T01:15:00"/>
    <d v="1899-12-30T09:00: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29"/>
    <s v="van Vloten"/>
    <s v="Hidde"/>
    <x v="6"/>
    <x v="2"/>
    <x v="1"/>
    <d v="1899-12-30T00:00:00"/>
    <d v="1899-12-30T00:00:00"/>
    <d v="1899-12-30T00:00:00"/>
    <s v=""/>
    <n v="0"/>
    <d v="1899-12-30T00:00:00"/>
    <d v="1899-12-30T00:00:00"/>
    <d v="1899-12-30T00:00:00"/>
    <d v="1899-12-30T00:00:00"/>
    <s v=""/>
    <n v="0"/>
    <d v="1899-12-30T00:00:00"/>
    <d v="1899-12-30T14:45:00"/>
    <d v="1899-12-30T22:30:00"/>
    <d v="1899-12-30T01:00:00"/>
    <d v="1899-12-30T06:45:00"/>
    <n v="0"/>
    <d v="1899-12-30T00:00:00"/>
    <d v="1899-12-30T12:15:00"/>
    <d v="1899-12-30T22:30:00"/>
    <d v="1899-12-30T01:15:00"/>
    <d v="1899-12-30T09:00: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0"/>
    <s v="Willems"/>
    <s v="Zoé"/>
    <x v="6"/>
    <x v="2"/>
    <x v="1"/>
    <d v="1899-12-30T00:00:00"/>
    <d v="1899-12-30T00:00:00"/>
    <d v="1899-12-30T00:00:00"/>
    <s v=""/>
    <n v="0"/>
    <d v="1899-12-30T00:00:00"/>
    <d v="1899-12-30T12:15:00"/>
    <d v="1899-12-30T22:30:00"/>
    <d v="1899-12-30T01:15:00"/>
    <d v="1899-12-30T09:00:00"/>
    <n v="0"/>
    <d v="1899-12-30T00:00:00"/>
    <d v="1899-12-30T00:00:00"/>
    <d v="1899-12-30T00:00:00"/>
    <d v="1899-12-30T00:00:00"/>
    <s v=""/>
    <n v="0"/>
    <d v="1899-12-30T00:00:00"/>
    <d v="1899-12-30T14:45:00"/>
    <d v="1899-12-30T22:30:00"/>
    <d v="1899-12-30T01:00:00"/>
    <d v="1899-12-30T06:45:00"/>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3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4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5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6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7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8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1"/>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2"/>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3"/>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4"/>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5"/>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6"/>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7"/>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8"/>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99"/>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r>
    <n v="100"/>
    <s v="NAAM"/>
    <s v="Voornaam"/>
    <x v="6"/>
    <x v="2"/>
    <x v="1"/>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d v="1899-12-30T00:00:00"/>
    <d v="1899-12-30T00:00:00"/>
    <d v="1899-12-30T00:00:00"/>
    <s v=""/>
    <n v="0"/>
    <d v="1899-12-30T00:0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name="Draaitabel1" cacheId="23"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11">
        <item m="1" x="7"/>
        <item x="2"/>
        <item x="1"/>
        <item x="3"/>
        <item x="4"/>
        <item x="5"/>
        <item m="1" x="8"/>
        <item x="6"/>
        <item m="1" x="9"/>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71">
      <pivotArea outline="0" collapsedLevelsAreSubtotals="1" fieldPosition="0">
        <references count="1">
          <reference field="4294967294" count="1" selected="0">
            <x v="0"/>
          </reference>
        </references>
      </pivotArea>
    </format>
    <format dxfId="370">
      <pivotArea outline="0" collapsedLevelsAreSubtotals="1" fieldPosition="0"/>
    </format>
    <format dxfId="369">
      <pivotArea dataOnly="0" labelOnly="1" outline="0" fieldPosition="0">
        <references count="1">
          <reference field="4294967294" count="7">
            <x v="0"/>
            <x v="1"/>
            <x v="2"/>
            <x v="3"/>
            <x v="4"/>
            <x v="5"/>
            <x v="6"/>
          </reference>
        </references>
      </pivotArea>
    </format>
    <format dxfId="368">
      <pivotArea type="all" dataOnly="0" outline="0" fieldPosition="0"/>
    </format>
    <format dxfId="367">
      <pivotArea outline="0" collapsedLevelsAreSubtotals="1" fieldPosition="0"/>
    </format>
    <format dxfId="366">
      <pivotArea dataOnly="0" labelOnly="1" outline="0" fieldPosition="0">
        <references count="1">
          <reference field="4294967294" count="7">
            <x v="0"/>
            <x v="1"/>
            <x v="2"/>
            <x v="3"/>
            <x v="4"/>
            <x v="5"/>
            <x v="6"/>
          </reference>
        </references>
      </pivotArea>
    </format>
    <format dxfId="365">
      <pivotArea type="all" dataOnly="0" outline="0" fieldPosition="0"/>
    </format>
    <format dxfId="364">
      <pivotArea outline="0" collapsedLevelsAreSubtotals="1" fieldPosition="0"/>
    </format>
    <format dxfId="363">
      <pivotArea dataOnly="0" labelOnly="1" outline="0" fieldPosition="0">
        <references count="1">
          <reference field="4294967294" count="7">
            <x v="0"/>
            <x v="1"/>
            <x v="2"/>
            <x v="3"/>
            <x v="4"/>
            <x v="5"/>
            <x v="6"/>
          </reference>
        </references>
      </pivotArea>
    </format>
    <format dxfId="362">
      <pivotArea type="all" dataOnly="0" outline="0" fieldPosition="0"/>
    </format>
    <format dxfId="361">
      <pivotArea outline="0" collapsedLevelsAreSubtotals="1" fieldPosition="0"/>
    </format>
    <format dxfId="3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Draaitabel1" cacheId="20"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309">
      <pivotArea outline="0" collapsedLevelsAreSubtotals="1" fieldPosition="0">
        <references count="1">
          <reference field="4294967294" count="1" selected="0">
            <x v="0"/>
          </reference>
        </references>
      </pivotArea>
    </format>
    <format dxfId="308">
      <pivotArea outline="0" collapsedLevelsAreSubtotals="1" fieldPosition="0"/>
    </format>
    <format dxfId="307">
      <pivotArea dataOnly="0" labelOnly="1" outline="0" fieldPosition="0">
        <references count="1">
          <reference field="4294967294" count="7">
            <x v="0"/>
            <x v="1"/>
            <x v="2"/>
            <x v="3"/>
            <x v="4"/>
            <x v="5"/>
            <x v="6"/>
          </reference>
        </references>
      </pivotArea>
    </format>
    <format dxfId="306">
      <pivotArea type="all" dataOnly="0" outline="0" fieldPosition="0"/>
    </format>
    <format dxfId="305">
      <pivotArea outline="0" collapsedLevelsAreSubtotals="1" fieldPosition="0"/>
    </format>
    <format dxfId="304">
      <pivotArea dataOnly="0" labelOnly="1" outline="0" fieldPosition="0">
        <references count="1">
          <reference field="4294967294" count="7">
            <x v="0"/>
            <x v="1"/>
            <x v="2"/>
            <x v="3"/>
            <x v="4"/>
            <x v="5"/>
            <x v="6"/>
          </reference>
        </references>
      </pivotArea>
    </format>
    <format dxfId="303">
      <pivotArea type="all" dataOnly="0" outline="0" fieldPosition="0"/>
    </format>
    <format dxfId="302">
      <pivotArea outline="0" collapsedLevelsAreSubtotals="1" fieldPosition="0"/>
    </format>
    <format dxfId="301">
      <pivotArea dataOnly="0" labelOnly="1" outline="0" fieldPosition="0">
        <references count="1">
          <reference field="4294967294" count="7">
            <x v="0"/>
            <x v="1"/>
            <x v="2"/>
            <x v="3"/>
            <x v="4"/>
            <x v="5"/>
            <x v="6"/>
          </reference>
        </references>
      </pivotArea>
    </format>
    <format dxfId="300">
      <pivotArea type="all" dataOnly="0" outline="0" fieldPosition="0"/>
    </format>
    <format dxfId="299">
      <pivotArea outline="0" collapsedLevelsAreSubtotals="1" fieldPosition="0"/>
    </format>
    <format dxfId="298">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Draaitabel1" cacheId="22"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1"/>
        <item x="0"/>
        <item m="1" x="3"/>
        <item x="2"/>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247">
      <pivotArea outline="0" collapsedLevelsAreSubtotals="1" fieldPosition="0">
        <references count="1">
          <reference field="4294967294" count="1" selected="0">
            <x v="0"/>
          </reference>
        </references>
      </pivotArea>
    </format>
    <format dxfId="246">
      <pivotArea outline="0" collapsedLevelsAreSubtotals="1" fieldPosition="0"/>
    </format>
    <format dxfId="245">
      <pivotArea dataOnly="0" labelOnly="1" outline="0" fieldPosition="0">
        <references count="1">
          <reference field="4294967294" count="7">
            <x v="0"/>
            <x v="1"/>
            <x v="2"/>
            <x v="3"/>
            <x v="4"/>
            <x v="5"/>
            <x v="6"/>
          </reference>
        </references>
      </pivotArea>
    </format>
    <format dxfId="244">
      <pivotArea type="all" dataOnly="0" outline="0" fieldPosition="0"/>
    </format>
    <format dxfId="243">
      <pivotArea outline="0" collapsedLevelsAreSubtotals="1" fieldPosition="0"/>
    </format>
    <format dxfId="242">
      <pivotArea dataOnly="0" labelOnly="1" outline="0" fieldPosition="0">
        <references count="1">
          <reference field="4294967294" count="7">
            <x v="0"/>
            <x v="1"/>
            <x v="2"/>
            <x v="3"/>
            <x v="4"/>
            <x v="5"/>
            <x v="6"/>
          </reference>
        </references>
      </pivotArea>
    </format>
    <format dxfId="241">
      <pivotArea type="all" dataOnly="0" outline="0" fieldPosition="0"/>
    </format>
    <format dxfId="240">
      <pivotArea outline="0" collapsedLevelsAreSubtotals="1" fieldPosition="0"/>
    </format>
    <format dxfId="239">
      <pivotArea dataOnly="0" labelOnly="1" outline="0" fieldPosition="0">
        <references count="1">
          <reference field="4294967294" count="7">
            <x v="0"/>
            <x v="1"/>
            <x v="2"/>
            <x v="3"/>
            <x v="4"/>
            <x v="5"/>
            <x v="6"/>
          </reference>
        </references>
      </pivotArea>
    </format>
    <format dxfId="238">
      <pivotArea type="all" dataOnly="0" outline="0" fieldPosition="0"/>
    </format>
    <format dxfId="237">
      <pivotArea outline="0" collapsedLevelsAreSubtotals="1" fieldPosition="0"/>
    </format>
    <format dxfId="236">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Draaitabel1" cacheId="19"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85">
      <pivotArea outline="0" collapsedLevelsAreSubtotals="1" fieldPosition="0">
        <references count="1">
          <reference field="4294967294" count="1" selected="0">
            <x v="0"/>
          </reference>
        </references>
      </pivotArea>
    </format>
    <format dxfId="184">
      <pivotArea outline="0" collapsedLevelsAreSubtotals="1" fieldPosition="0"/>
    </format>
    <format dxfId="183">
      <pivotArea dataOnly="0" labelOnly="1" outline="0" fieldPosition="0">
        <references count="1">
          <reference field="4294967294" count="7">
            <x v="0"/>
            <x v="1"/>
            <x v="2"/>
            <x v="3"/>
            <x v="4"/>
            <x v="5"/>
            <x v="6"/>
          </reference>
        </references>
      </pivotArea>
    </format>
    <format dxfId="182">
      <pivotArea type="all" dataOnly="0" outline="0" fieldPosition="0"/>
    </format>
    <format dxfId="181">
      <pivotArea outline="0" collapsedLevelsAreSubtotals="1" fieldPosition="0"/>
    </format>
    <format dxfId="180">
      <pivotArea dataOnly="0" labelOnly="1" outline="0" fieldPosition="0">
        <references count="1">
          <reference field="4294967294" count="7">
            <x v="0"/>
            <x v="1"/>
            <x v="2"/>
            <x v="3"/>
            <x v="4"/>
            <x v="5"/>
            <x v="6"/>
          </reference>
        </references>
      </pivotArea>
    </format>
    <format dxfId="179">
      <pivotArea type="all" dataOnly="0" outline="0" fieldPosition="0"/>
    </format>
    <format dxfId="178">
      <pivotArea outline="0" collapsedLevelsAreSubtotals="1" fieldPosition="0"/>
    </format>
    <format dxfId="177">
      <pivotArea dataOnly="0" labelOnly="1" outline="0" fieldPosition="0">
        <references count="1">
          <reference field="4294967294" count="7">
            <x v="0"/>
            <x v="1"/>
            <x v="2"/>
            <x v="3"/>
            <x v="4"/>
            <x v="5"/>
            <x v="6"/>
          </reference>
        </references>
      </pivotArea>
    </format>
    <format dxfId="176">
      <pivotArea type="all" dataOnly="0" outline="0" fieldPosition="0"/>
    </format>
    <format dxfId="175">
      <pivotArea outline="0" collapsedLevelsAreSubtotals="1" fieldPosition="0"/>
    </format>
    <format dxfId="174">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Draaitabel1" cacheId="18"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3"/>
        <item x="2"/>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123">
      <pivotArea outline="0" collapsedLevelsAreSubtotals="1" fieldPosition="0">
        <references count="1">
          <reference field="4294967294" count="1" selected="0">
            <x v="0"/>
          </reference>
        </references>
      </pivotArea>
    </format>
    <format dxfId="122">
      <pivotArea outline="0" collapsedLevelsAreSubtotals="1" fieldPosition="0"/>
    </format>
    <format dxfId="121">
      <pivotArea dataOnly="0" labelOnly="1" outline="0" fieldPosition="0">
        <references count="1">
          <reference field="4294967294" count="7">
            <x v="0"/>
            <x v="1"/>
            <x v="2"/>
            <x v="3"/>
            <x v="4"/>
            <x v="5"/>
            <x v="6"/>
          </reference>
        </references>
      </pivotArea>
    </format>
    <format dxfId="120">
      <pivotArea type="all" dataOnly="0" outline="0" fieldPosition="0"/>
    </format>
    <format dxfId="119">
      <pivotArea outline="0" collapsedLevelsAreSubtotals="1" fieldPosition="0"/>
    </format>
    <format dxfId="118">
      <pivotArea dataOnly="0" labelOnly="1" outline="0" fieldPosition="0">
        <references count="1">
          <reference field="4294967294" count="7">
            <x v="0"/>
            <x v="1"/>
            <x v="2"/>
            <x v="3"/>
            <x v="4"/>
            <x v="5"/>
            <x v="6"/>
          </reference>
        </references>
      </pivotArea>
    </format>
    <format dxfId="117">
      <pivotArea type="all" dataOnly="0" outline="0" fieldPosition="0"/>
    </format>
    <format dxfId="116">
      <pivotArea outline="0" collapsedLevelsAreSubtotals="1" fieldPosition="0"/>
    </format>
    <format dxfId="115">
      <pivotArea dataOnly="0" labelOnly="1" outline="0" fieldPosition="0">
        <references count="1">
          <reference field="4294967294" count="7">
            <x v="0"/>
            <x v="1"/>
            <x v="2"/>
            <x v="3"/>
            <x v="4"/>
            <x v="5"/>
            <x v="6"/>
          </reference>
        </references>
      </pivotArea>
    </format>
    <format dxfId="114">
      <pivotArea type="all" dataOnly="0" outline="0" fieldPosition="0"/>
    </format>
    <format dxfId="113">
      <pivotArea outline="0" collapsedLevelsAreSubtotals="1" fieldPosition="0"/>
    </format>
    <format dxfId="112">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Draaitabel1" cacheId="21" applyNumberFormats="0" applyBorderFormats="0" applyFontFormats="0" applyPatternFormats="0" applyAlignmentFormats="0" applyWidthHeightFormats="1" dataCaption="Waarden" updatedVersion="5" minRefreshableVersion="3" itemPrintTitles="1" createdVersion="5" indent="0" outline="1" outlineData="1" multipleFieldFilters="0">
  <location ref="G26:M27" firstHeaderRow="0" firstDataRow="1" firstDataCol="0"/>
  <pivotFields count="48">
    <pivotField showAll="0"/>
    <pivotField showAll="0"/>
    <pivotField showAll="0" defaultSubtotal="0"/>
    <pivotField showAll="0">
      <items count="7">
        <item x="2"/>
        <item x="3"/>
        <item x="1"/>
        <item x="4"/>
        <item x="5"/>
        <item x="0"/>
        <item t="default"/>
      </items>
    </pivotField>
    <pivotField multipleItemSelectionAllowed="1" showAll="0">
      <items count="5">
        <item x="2"/>
        <item x="0"/>
        <item m="1" x="3"/>
        <item x="1"/>
        <item t="default"/>
      </items>
    </pivotField>
    <pivotField multipleItemSelectionAllowed="1" showAll="0">
      <items count="3">
        <item x="0"/>
        <item x="1"/>
        <item t="default"/>
      </items>
    </pivotField>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 numFmtId="165" showAll="0"/>
    <pivotField numFmtId="165" showAll="0"/>
    <pivotField numFmtId="165" showAll="0"/>
    <pivotField dataField="1" showAll="0"/>
    <pivotField showAll="0"/>
    <pivotField numFmtId="165" showAll="0"/>
  </pivotFields>
  <rowItems count="1">
    <i/>
  </rowItems>
  <colFields count="1">
    <field x="-2"/>
  </colFields>
  <colItems count="7">
    <i>
      <x/>
    </i>
    <i i="1">
      <x v="1"/>
    </i>
    <i i="2">
      <x v="2"/>
    </i>
    <i i="3">
      <x v="3"/>
    </i>
    <i i="4">
      <x v="4"/>
    </i>
    <i i="5">
      <x v="5"/>
    </i>
    <i i="6">
      <x v="6"/>
    </i>
  </colItems>
  <dataFields count="7">
    <dataField name="Wo" fld="9" baseField="0" baseItem="1" numFmtId="168"/>
    <dataField name="Do" fld="15" baseField="0" baseItem="1"/>
    <dataField name="Vr" fld="21" baseField="0" baseItem="1"/>
    <dataField name="Za" fld="27" baseField="0" baseItem="1"/>
    <dataField name="Zo" fld="33" baseField="0" baseItem="1"/>
    <dataField name="Ma" fld="39" baseField="0" baseItem="1"/>
    <dataField name="Di" fld="45" baseField="0" baseItem="1"/>
  </dataFields>
  <formats count="12">
    <format dxfId="61">
      <pivotArea outline="0" collapsedLevelsAreSubtotals="1" fieldPosition="0">
        <references count="1">
          <reference field="4294967294" count="1" selected="0">
            <x v="0"/>
          </reference>
        </references>
      </pivotArea>
    </format>
    <format dxfId="60">
      <pivotArea outline="0" collapsedLevelsAreSubtotals="1" fieldPosition="0"/>
    </format>
    <format dxfId="59">
      <pivotArea dataOnly="0" labelOnly="1" outline="0" fieldPosition="0">
        <references count="1">
          <reference field="4294967294" count="7">
            <x v="0"/>
            <x v="1"/>
            <x v="2"/>
            <x v="3"/>
            <x v="4"/>
            <x v="5"/>
            <x v="6"/>
          </reference>
        </references>
      </pivotArea>
    </format>
    <format dxfId="58">
      <pivotArea type="all" dataOnly="0" outline="0" fieldPosition="0"/>
    </format>
    <format dxfId="57">
      <pivotArea outline="0" collapsedLevelsAreSubtotals="1" fieldPosition="0"/>
    </format>
    <format dxfId="56">
      <pivotArea dataOnly="0" labelOnly="1" outline="0" fieldPosition="0">
        <references count="1">
          <reference field="4294967294" count="7">
            <x v="0"/>
            <x v="1"/>
            <x v="2"/>
            <x v="3"/>
            <x v="4"/>
            <x v="5"/>
            <x v="6"/>
          </reference>
        </references>
      </pivotArea>
    </format>
    <format dxfId="55">
      <pivotArea type="all" dataOnly="0" outline="0" fieldPosition="0"/>
    </format>
    <format dxfId="54">
      <pivotArea outline="0" collapsedLevelsAreSubtotals="1" fieldPosition="0"/>
    </format>
    <format dxfId="53">
      <pivotArea dataOnly="0" labelOnly="1" outline="0" fieldPosition="0">
        <references count="1">
          <reference field="4294967294" count="7">
            <x v="0"/>
            <x v="1"/>
            <x v="2"/>
            <x v="3"/>
            <x v="4"/>
            <x v="5"/>
            <x v="6"/>
          </reference>
        </references>
      </pivotArea>
    </format>
    <format dxfId="52">
      <pivotArea type="all" dataOnly="0" outline="0" fieldPosition="0"/>
    </format>
    <format dxfId="51">
      <pivotArea outline="0" collapsedLevelsAreSubtotals="1" fieldPosition="0"/>
    </format>
    <format dxfId="5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Statuut1" sourceName="Statuut">
  <pivotTables>
    <pivotTable tabId="5" name="Draaitabel1"/>
  </pivotTables>
  <data>
    <tabular pivotCacheId="6">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laats1" sourceName="Plaats">
  <pivotTables>
    <pivotTable tabId="5" name="Draaitabel1"/>
  </pivotTables>
  <data>
    <tabular pivotCacheId="6">
      <items count="2">
        <i x="0" s="1"/>
        <i x="1" s="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unctie1" sourceName="Functie">
  <pivotTables>
    <pivotTable tabId="5" name="Draaitabel1"/>
  </pivotTables>
  <data>
    <tabular pivotCacheId="6">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Statuut11" sourceName="Statuut">
  <pivotTables>
    <pivotTable tabId="10" name="Draaitabel1"/>
  </pivotTables>
  <data>
    <tabular pivotCacheId="1">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Plaats11" sourceName="Plaats">
  <pivotTables>
    <pivotTable tabId="10" name="Draaitabel1"/>
  </pivotTables>
  <data>
    <tabular pivotCacheId="1">
      <items count="2">
        <i x="0" s="1"/>
        <i x="1" s="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Functie11" sourceName="Functie">
  <pivotTables>
    <pivotTable tabId="10" name="Draaitabel1"/>
  </pivotTables>
  <data>
    <tabular pivotCacheId="1">
      <items count="10">
        <i x="2" s="1"/>
        <i x="1" s="1"/>
        <i x="3" s="1"/>
        <i x="4" s="1"/>
        <i x="5" s="1"/>
        <i x="6" s="1"/>
        <i x="0" s="1"/>
        <i x="7" s="1" nd="1"/>
        <i x="8" s="1" nd="1"/>
        <i x="9" s="1" nd="1"/>
      </items>
    </tabular>
  </data>
  <extLst>
    <x:ext xmlns:x15="http://schemas.microsoft.com/office/spreadsheetml/2010/11/main" uri="{470722E0-AACD-4C17-9CDC-17EF765DBC7E}">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Statuut12" sourceName="Statuut">
  <pivotTables>
    <pivotTable tabId="12" name="Draaitabel1"/>
  </pivotTables>
  <data>
    <tabular pivotCacheId="5">
      <items count="4">
        <i x="1" s="1"/>
        <i x="0" s="1"/>
        <i x="2" s="1"/>
        <i x="3" s="1" nd="1"/>
      </items>
    </tabular>
  </data>
  <extLst>
    <x:ext xmlns:x15="http://schemas.microsoft.com/office/spreadsheetml/2010/11/main" uri="{470722E0-AACD-4C17-9CDC-17EF765DBC7E}">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Plaats12" sourceName="Plaats">
  <pivotTables>
    <pivotTable tabId="12" name="Draaitabel1"/>
  </pivotTables>
  <data>
    <tabular pivotCacheId="5">
      <items count="2">
        <i x="0" s="1"/>
        <i x="1" s="1"/>
      </items>
    </tabular>
  </data>
  <extLst>
    <x:ext xmlns:x15="http://schemas.microsoft.com/office/spreadsheetml/2010/11/main" uri="{470722E0-AACD-4C17-9CDC-17EF765DBC7E}">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Functie12" sourceName="Functie">
  <pivotTables>
    <pivotTable tabId="12" name="Draaitabel1"/>
  </pivotTables>
  <data>
    <tabular pivotCacheId="5">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atuut13" sourceName="Statuut">
  <pivotTables>
    <pivotTable tabId="13" name="Draaitabel1"/>
  </pivotTables>
  <data>
    <tabular pivotCacheId="2">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Plaats13" sourceName="Plaats">
  <pivotTables>
    <pivotTable tabId="13" name="Draaitabel1"/>
  </pivotTables>
  <data>
    <tabular pivotCacheId="2">
      <items count="2">
        <i x="0" s="1"/>
        <i x="1" s="1"/>
      </items>
    </tabular>
  </data>
  <extLst>
    <x:ext xmlns:x15="http://schemas.microsoft.com/office/spreadsheetml/2010/11/main" uri="{470722E0-AACD-4C17-9CDC-17EF765DBC7E}">
      <x15:slicerCacheHideItemsWithNoData/>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Functie13" sourceName="Functie">
  <pivotTables>
    <pivotTable tabId="13" name="Draaitabel1"/>
  </pivotTables>
  <data>
    <tabular pivotCacheId="2">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Statuut14" sourceName="Statuut">
  <pivotTables>
    <pivotTable tabId="14" name="Draaitabel1"/>
  </pivotTables>
  <data>
    <tabular pivotCacheId="4">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Plaats14" sourceName="Plaats">
  <pivotTables>
    <pivotTable tabId="14" name="Draaitabel1"/>
  </pivotTables>
  <data>
    <tabular pivotCacheId="4">
      <items count="2">
        <i x="0" s="1"/>
        <i x="1" s="1"/>
      </items>
    </tabular>
  </data>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Functie14" sourceName="Functie">
  <pivotTables>
    <pivotTable tabId="14" name="Draaitabel1"/>
  </pivotTables>
  <data>
    <tabular pivotCacheId="4">
      <items count="6">
        <i x="3" s="1"/>
        <i x="2" s="1"/>
        <i x="1" s="1"/>
        <i x="4" s="1"/>
        <i x="5" s="1"/>
        <i x="0" s="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Statuut15" sourceName="Statuut">
  <pivotTables>
    <pivotTable tabId="15" name="Draaitabel1"/>
  </pivotTables>
  <data>
    <tabular pivotCacheId="3">
      <items count="4">
        <i x="2" s="1"/>
        <i x="0" s="1"/>
        <i x="1" s="1"/>
        <i x="3"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Plaats15" sourceName="Plaats">
  <pivotTables>
    <pivotTable tabId="15" name="Draaitabel1"/>
  </pivotTables>
  <data>
    <tabular pivotCacheId="3">
      <items count="2">
        <i x="0" s="1"/>
        <i x="1" s="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Functie15" sourceName="Functie">
  <pivotTables>
    <pivotTable tabId="15" name="Draaitabel1"/>
  </pivotTables>
  <data>
    <tabular pivotCacheId="3">
      <items count="6">
        <i x="2" s="1"/>
        <i x="3" s="1"/>
        <i x="1" s="1"/>
        <i x="4" s="1"/>
        <i x="5" s="1"/>
        <i x="0" s="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Statuut 6" cache="Slicer_Statuut11" caption="Statuut" rowHeight="225425"/>
  <slicer name="Plaats 6" cache="Slicer_Plaats11" caption="Plaats" rowHeight="225425"/>
  <slicer name="Functie 6" cache="Slicer_Functie11" caption="Functie" rowHeight="225425"/>
</slicers>
</file>

<file path=xl/slicers/slicer2.xml><?xml version="1.0" encoding="utf-8"?>
<slicers xmlns="http://schemas.microsoft.com/office/spreadsheetml/2009/9/main" xmlns:mc="http://schemas.openxmlformats.org/markup-compatibility/2006" xmlns:x="http://schemas.openxmlformats.org/spreadsheetml/2006/main" mc:Ignorable="x">
  <slicer name="Statuut 1" cache="Slicer_Statuut1" caption="Statuut" rowHeight="225425"/>
  <slicer name="Plaats 1" cache="Slicer_Plaats1" caption="Plaats" rowHeight="225425"/>
  <slicer name="Functie 1" cache="Slicer_Functie1" caption="Functie" rowHeight="225425"/>
</slicers>
</file>

<file path=xl/slicers/slicer3.xml><?xml version="1.0" encoding="utf-8"?>
<slicers xmlns="http://schemas.microsoft.com/office/spreadsheetml/2009/9/main" xmlns:mc="http://schemas.openxmlformats.org/markup-compatibility/2006" xmlns:x="http://schemas.openxmlformats.org/spreadsheetml/2006/main" mc:Ignorable="x">
  <slicer name="Statuut 2" cache="Slicer_Statuut12" caption="Statuut" rowHeight="225425"/>
  <slicer name="Plaats 2" cache="Slicer_Plaats12" caption="Plaats" rowHeight="225425"/>
  <slicer name="Functie 2" cache="Slicer_Functie12" caption="Functie" rowHeight="225425"/>
</slicers>
</file>

<file path=xl/slicers/slicer4.xml><?xml version="1.0" encoding="utf-8"?>
<slicers xmlns="http://schemas.microsoft.com/office/spreadsheetml/2009/9/main" xmlns:mc="http://schemas.openxmlformats.org/markup-compatibility/2006" xmlns:x="http://schemas.openxmlformats.org/spreadsheetml/2006/main" mc:Ignorable="x">
  <slicer name="Statuut 3" cache="Slicer_Statuut13" caption="Statuut" rowHeight="225425"/>
  <slicer name="Plaats 3" cache="Slicer_Plaats13" caption="Plaats" rowHeight="225425"/>
  <slicer name="Functie 3" cache="Slicer_Functie13" caption="Functie" rowHeight="225425"/>
</slicers>
</file>

<file path=xl/slicers/slicer5.xml><?xml version="1.0" encoding="utf-8"?>
<slicers xmlns="http://schemas.microsoft.com/office/spreadsheetml/2009/9/main" xmlns:mc="http://schemas.openxmlformats.org/markup-compatibility/2006" xmlns:x="http://schemas.openxmlformats.org/spreadsheetml/2006/main" mc:Ignorable="x">
  <slicer name="Statuut 4" cache="Slicer_Statuut14" caption="Statuut" rowHeight="225425"/>
  <slicer name="Plaats 4" cache="Slicer_Plaats14" caption="Plaats" rowHeight="225425"/>
  <slicer name="Functie 4" cache="Slicer_Functie14" caption="Functie" rowHeight="225425"/>
</slicers>
</file>

<file path=xl/slicers/slicer6.xml><?xml version="1.0" encoding="utf-8"?>
<slicers xmlns="http://schemas.microsoft.com/office/spreadsheetml/2009/9/main" xmlns:mc="http://schemas.openxmlformats.org/markup-compatibility/2006" xmlns:x="http://schemas.openxmlformats.org/spreadsheetml/2006/main" mc:Ignorable="x">
  <slicer name="Statuut 5" cache="Slicer_Statuut15" caption="Statuut" rowHeight="225425"/>
  <slicer name="Plaats 5" cache="Slicer_Plaats15" caption="Plaats" rowHeight="225425"/>
  <slicer name="Functie 5" cache="Slicer_Functie15" caption="Functie" rowHeight="225425"/>
</slicers>
</file>

<file path=xl/tables/table1.xml><?xml version="1.0" encoding="utf-8"?>
<table xmlns="http://schemas.openxmlformats.org/spreadsheetml/2006/main" id="8" name="Tabel1" displayName="Tabel1" ref="AA54:BV154" totalsRowShown="0" headerRowDxfId="359" dataDxfId="358">
  <autoFilter ref="AA54:BV154"/>
  <tableColumns count="48">
    <tableColumn id="1" name="Nr." dataDxfId="357"/>
    <tableColumn id="2" name="Naam" dataDxfId="356">
      <calculatedColumnFormula>INDIRECT("A"&amp;startlijn+(ROW()-startlijn)*persoonsblok)</calculatedColumnFormula>
    </tableColumn>
    <tableColumn id="3" name="Voornaam" dataDxfId="355">
      <calculatedColumnFormula>INDIRECT("B"&amp;startlijn+(ROW()-startlijn)*persoonsblok)</calculatedColumnFormula>
    </tableColumn>
    <tableColumn id="4" name="Functie" dataDxfId="354">
      <calculatedColumnFormula>INDIRECT("C"&amp;startlijn+(ROW()-startlijn)*persoonsblok)</calculatedColumnFormula>
    </tableColumn>
    <tableColumn id="5" name="Statuut" dataDxfId="353">
      <calculatedColumnFormula>INDIRECT("D"&amp;startlijn+(ROW()-startlijn)*persoonsblok)</calculatedColumnFormula>
    </tableColumn>
    <tableColumn id="48" name="Plaats" dataDxfId="352">
      <calculatedColumnFormula>INDIRECT("E"&amp;startlijn+(ROW()-startlijn)*persoonsblok)</calculatedColumnFormula>
    </tableColumn>
    <tableColumn id="6" name="WoBegin" dataDxfId="351">
      <calculatedColumnFormula>INDIRECT("G"&amp;startlijn+(ROW()-startlijn)*persoonsblok)</calculatedColumnFormula>
    </tableColumn>
    <tableColumn id="7" name="WoEinde" dataDxfId="350">
      <calculatedColumnFormula>INDIRECT("g"&amp;startlijn+(ROW()-startlijn)*persoonsblok+1)</calculatedColumnFormula>
    </tableColumn>
    <tableColumn id="8" name="WoPauze" dataDxfId="349">
      <calculatedColumnFormula>INDIRECT("g"&amp;startlijn+(ROW()-startlijn)*persoonsblok+2)</calculatedColumnFormula>
    </tableColumn>
    <tableColumn id="9" name="WoTotaal" dataDxfId="348">
      <calculatedColumnFormula>INDIRECT("g"&amp;startlijn+(ROW()-startlijn)*persoonsblok+3)</calculatedColumnFormula>
    </tableColumn>
    <tableColumn id="10" name="WoPrestatie" dataDxfId="347">
      <calculatedColumnFormula>INDIRECT("g"&amp;startlijn+(ROW()-startlijn)*persoonsblok+4)</calculatedColumnFormula>
    </tableColumn>
    <tableColumn id="11" name="WoOpmerking" dataDxfId="346">
      <calculatedColumnFormula>INDIRECT("g"&amp;startlijn+(ROW()-startlijn)*persoonsblok+5)</calculatedColumnFormula>
    </tableColumn>
    <tableColumn id="12" name="DoBegin" dataDxfId="345">
      <calculatedColumnFormula>INDIRECT("H"&amp;startlijn+(ROW()-startlijn)*persoonsblok)</calculatedColumnFormula>
    </tableColumn>
    <tableColumn id="13" name="DoEinde" dataDxfId="344">
      <calculatedColumnFormula>INDIRECT("H"&amp;startlijn+(ROW()-startlijn)*persoonsblok+1)</calculatedColumnFormula>
    </tableColumn>
    <tableColumn id="14" name="DoPauze" dataDxfId="343">
      <calculatedColumnFormula>INDIRECT("H"&amp;startlijn+(ROW()-startlijn)*persoonsblok+2)</calculatedColumnFormula>
    </tableColumn>
    <tableColumn id="15" name="DoTotaal" dataDxfId="342">
      <calculatedColumnFormula>INDIRECT("H"&amp;startlijn+(ROW()-startlijn)*persoonsblok+3)</calculatedColumnFormula>
    </tableColumn>
    <tableColumn id="16" name="DoPrestatie" dataDxfId="341">
      <calculatedColumnFormula>INDIRECT("H"&amp;startlijn+(ROW()-startlijn)*persoonsblok+4)</calculatedColumnFormula>
    </tableColumn>
    <tableColumn id="17" name="DoOpmerking" dataDxfId="340">
      <calculatedColumnFormula>INDIRECT("H"&amp;startlijn+(ROW()-startlijn)*persoonsblok+5)</calculatedColumnFormula>
    </tableColumn>
    <tableColumn id="18" name="VrBegin" dataDxfId="339">
      <calculatedColumnFormula>INDIRECT("i"&amp;startlijn+(ROW()-startlijn)*persoonsblok)</calculatedColumnFormula>
    </tableColumn>
    <tableColumn id="19" name="VrEinde" dataDxfId="338">
      <calculatedColumnFormula>INDIRECT("I"&amp;startlijn+(ROW()-startlijn)*persoonsblok+1)</calculatedColumnFormula>
    </tableColumn>
    <tableColumn id="20" name="VrPauze" dataDxfId="337">
      <calculatedColumnFormula>INDIRECT("I"&amp;startlijn+(ROW()-startlijn)*persoonsblok+2)</calculatedColumnFormula>
    </tableColumn>
    <tableColumn id="21" name="VrTotaal" dataDxfId="336">
      <calculatedColumnFormula>INDIRECT("I"&amp;startlijn+(ROW()-startlijn)*persoonsblok+3)</calculatedColumnFormula>
    </tableColumn>
    <tableColumn id="22" name="VrPrestatie" dataDxfId="335">
      <calculatedColumnFormula>INDIRECT("I"&amp;startlijn+(ROW()-startlijn)*persoonsblok+4)</calculatedColumnFormula>
    </tableColumn>
    <tableColumn id="23" name="VrOpmerking" dataDxfId="334">
      <calculatedColumnFormula>INDIRECT("I"&amp;startlijn+(ROW()-startlijn)*persoonsblok+5)</calculatedColumnFormula>
    </tableColumn>
    <tableColumn id="24" name="ZaBegin" dataDxfId="333">
      <calculatedColumnFormula>INDIRECT("J"&amp;startlijn+(ROW()-startlijn)*persoonsblok)</calculatedColumnFormula>
    </tableColumn>
    <tableColumn id="25" name="ZaEinde" dataDxfId="332">
      <calculatedColumnFormula>INDIRECT("J"&amp;startlijn+(ROW()-startlijn)*persoonsblok+1)</calculatedColumnFormula>
    </tableColumn>
    <tableColumn id="26" name="ZaPauze" dataDxfId="331">
      <calculatedColumnFormula>INDIRECT("J"&amp;startlijn+(ROW()-startlijn)*persoonsblok+2)</calculatedColumnFormula>
    </tableColumn>
    <tableColumn id="27" name="ZaTotaal" dataDxfId="330">
      <calculatedColumnFormula>INDIRECT("J"&amp;startlijn+(ROW()-startlijn)*persoonsblok+3)</calculatedColumnFormula>
    </tableColumn>
    <tableColumn id="28" name="ZaPrestatie" dataDxfId="329">
      <calculatedColumnFormula>INDIRECT("J"&amp;startlijn+(ROW()-startlijn)*persoonsblok+4)</calculatedColumnFormula>
    </tableColumn>
    <tableColumn id="29" name="ZaOpmerking" dataDxfId="328">
      <calculatedColumnFormula>INDIRECT("J"&amp;startlijn+(ROW()-startlijn)*persoonsblok+5)</calculatedColumnFormula>
    </tableColumn>
    <tableColumn id="30" name="ZoBegin" dataDxfId="327">
      <calculatedColumnFormula>INDIRECT("K"&amp;startlijn+(ROW()-startlijn)*persoonsblok)</calculatedColumnFormula>
    </tableColumn>
    <tableColumn id="31" name="ZoEinde" dataDxfId="326">
      <calculatedColumnFormula>INDIRECT("K"&amp;startlijn+(ROW()-startlijn)*persoonsblok+1)</calculatedColumnFormula>
    </tableColumn>
    <tableColumn id="32" name="ZoPauze" dataDxfId="325">
      <calculatedColumnFormula>INDIRECT("K"&amp;startlijn+(ROW()-startlijn)*persoonsblok+2)</calculatedColumnFormula>
    </tableColumn>
    <tableColumn id="33" name="ZoTotaal" dataDxfId="324">
      <calculatedColumnFormula>INDIRECT("K"&amp;startlijn+(ROW()-startlijn)*persoonsblok+3)</calculatedColumnFormula>
    </tableColumn>
    <tableColumn id="34" name="ZoPrestatie" dataDxfId="323">
      <calculatedColumnFormula>INDIRECT("K"&amp;startlijn+(ROW()-startlijn)*persoonsblok+4)</calculatedColumnFormula>
    </tableColumn>
    <tableColumn id="35" name="ZoOpmerking" dataDxfId="322">
      <calculatedColumnFormula>INDIRECT("K"&amp;startlijn+(ROW()-startlijn)*persoonsblok+5)</calculatedColumnFormula>
    </tableColumn>
    <tableColumn id="36" name="MaBegin" dataDxfId="321">
      <calculatedColumnFormula>INDIRECT("L"&amp;startlijn+(ROW()-startlijn)*persoonsblok)</calculatedColumnFormula>
    </tableColumn>
    <tableColumn id="37" name="MaEinde" dataDxfId="320">
      <calculatedColumnFormula>INDIRECT("L"&amp;startlijn+(ROW()-startlijn)*persoonsblok+1)</calculatedColumnFormula>
    </tableColumn>
    <tableColumn id="38" name="MaPauze" dataDxfId="319">
      <calculatedColumnFormula>INDIRECT("L"&amp;startlijn+(ROW()-startlijn)*persoonsblok+2)</calculatedColumnFormula>
    </tableColumn>
    <tableColumn id="39" name="MaTotaal" dataDxfId="318">
      <calculatedColumnFormula>INDIRECT("L"&amp;startlijn+(ROW()-startlijn)*persoonsblok+3)</calculatedColumnFormula>
    </tableColumn>
    <tableColumn id="40" name="MaPrestatie" dataDxfId="317">
      <calculatedColumnFormula>INDIRECT("L"&amp;startlijn+(ROW()-startlijn)*persoonsblok+4)</calculatedColumnFormula>
    </tableColumn>
    <tableColumn id="41" name="MaOpmerking" dataDxfId="316">
      <calculatedColumnFormula>INDIRECT("L"&amp;startlijn+(ROW()-startlijn)*persoonsblok+5)</calculatedColumnFormula>
    </tableColumn>
    <tableColumn id="42" name="DiBegin" dataDxfId="315">
      <calculatedColumnFormula>INDIRECT("M"&amp;startlijn+(ROW()-startlijn)*persoonsblok)</calculatedColumnFormula>
    </tableColumn>
    <tableColumn id="43" name="DiEinde" dataDxfId="314">
      <calculatedColumnFormula>INDIRECT("M"&amp;startlijn+(ROW()-startlijn)*persoonsblok+1)</calculatedColumnFormula>
    </tableColumn>
    <tableColumn id="44" name="DiPauze" dataDxfId="313">
      <calculatedColumnFormula>INDIRECT("M"&amp;startlijn+(ROW()-startlijn)*persoonsblok+2)</calculatedColumnFormula>
    </tableColumn>
    <tableColumn id="45" name="DiTotaal" dataDxfId="312">
      <calculatedColumnFormula>INDIRECT("M"&amp;startlijn+(ROW()-startlijn)*persoonsblok+3)</calculatedColumnFormula>
    </tableColumn>
    <tableColumn id="46" name="DiPrestatie" dataDxfId="311">
      <calculatedColumnFormula>INDIRECT("M"&amp;startlijn+(ROW()-startlijn)*persoonsblok+4)</calculatedColumnFormula>
    </tableColumn>
    <tableColumn id="47" name="DiOpmerking" dataDxfId="310">
      <calculatedColumnFormula>INDIRECT("M"&amp;startlijn+(ROW()-startlijn)*persoonsblok+5)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3" name="Tabel2" displayName="Tabel2" ref="AA54:BV154" totalsRowShown="0" headerRowDxfId="297" dataDxfId="296">
  <autoFilter ref="AA54:BV154"/>
  <tableColumns count="48">
    <tableColumn id="1" name="Nr." dataDxfId="295"/>
    <tableColumn id="2" name="Naam" dataDxfId="294">
      <calculatedColumnFormula>INDIRECT("A"&amp;startlijn+(ROW()-startlijn)*persoonsblok)</calculatedColumnFormula>
    </tableColumn>
    <tableColumn id="3" name="Voornaam" dataDxfId="293">
      <calculatedColumnFormula>INDIRECT("B"&amp;startlijn+(ROW()-startlijn)*persoonsblok)</calculatedColumnFormula>
    </tableColumn>
    <tableColumn id="4" name="Functie" dataDxfId="292">
      <calculatedColumnFormula>INDIRECT("C"&amp;startlijn+(ROW()-startlijn)*persoonsblok)</calculatedColumnFormula>
    </tableColumn>
    <tableColumn id="5" name="Statuut" dataDxfId="291">
      <calculatedColumnFormula>INDIRECT("D"&amp;startlijn+(ROW()-startlijn)*persoonsblok)</calculatedColumnFormula>
    </tableColumn>
    <tableColumn id="48" name="Plaats" dataDxfId="290">
      <calculatedColumnFormula>INDIRECT("E"&amp;startlijn+(ROW()-startlijn)*persoonsblok)</calculatedColumnFormula>
    </tableColumn>
    <tableColumn id="6" name="WoBegin" dataDxfId="289">
      <calculatedColumnFormula>INDIRECT("G"&amp;startlijn+(ROW()-startlijn)*persoonsblok)</calculatedColumnFormula>
    </tableColumn>
    <tableColumn id="7" name="WoEinde" dataDxfId="288">
      <calculatedColumnFormula>INDIRECT("g"&amp;startlijn+(ROW()-startlijn)*persoonsblok+1)</calculatedColumnFormula>
    </tableColumn>
    <tableColumn id="8" name="WoPauze" dataDxfId="287">
      <calculatedColumnFormula>INDIRECT("g"&amp;startlijn+(ROW()-startlijn)*persoonsblok+2)</calculatedColumnFormula>
    </tableColumn>
    <tableColumn id="9" name="WoTotaal" dataDxfId="286">
      <calculatedColumnFormula>INDIRECT("g"&amp;startlijn+(ROW()-startlijn)*persoonsblok+3)</calculatedColumnFormula>
    </tableColumn>
    <tableColumn id="10" name="WoPrestatie" dataDxfId="285">
      <calculatedColumnFormula>INDIRECT("g"&amp;startlijn+(ROW()-startlijn)*persoonsblok+4)</calculatedColumnFormula>
    </tableColumn>
    <tableColumn id="11" name="WoOpmerking" dataDxfId="284">
      <calculatedColumnFormula>INDIRECT("g"&amp;startlijn+(ROW()-startlijn)*persoonsblok+5)</calculatedColumnFormula>
    </tableColumn>
    <tableColumn id="12" name="DoBegin" dataDxfId="283">
      <calculatedColumnFormula>INDIRECT("H"&amp;startlijn+(ROW()-startlijn)*persoonsblok)</calculatedColumnFormula>
    </tableColumn>
    <tableColumn id="13" name="DoEinde" dataDxfId="282">
      <calculatedColumnFormula>INDIRECT("H"&amp;startlijn+(ROW()-startlijn)*persoonsblok+1)</calculatedColumnFormula>
    </tableColumn>
    <tableColumn id="14" name="DoPauze" dataDxfId="281">
      <calculatedColumnFormula>INDIRECT("H"&amp;startlijn+(ROW()-startlijn)*persoonsblok+2)</calculatedColumnFormula>
    </tableColumn>
    <tableColumn id="15" name="DoTotaal" dataDxfId="280">
      <calculatedColumnFormula>INDIRECT("H"&amp;startlijn+(ROW()-startlijn)*persoonsblok+3)</calculatedColumnFormula>
    </tableColumn>
    <tableColumn id="16" name="DoPrestatie" dataDxfId="279">
      <calculatedColumnFormula>INDIRECT("H"&amp;startlijn+(ROW()-startlijn)*persoonsblok+4)</calculatedColumnFormula>
    </tableColumn>
    <tableColumn id="17" name="DoOpmerking" dataDxfId="278">
      <calculatedColumnFormula>INDIRECT("H"&amp;startlijn+(ROW()-startlijn)*persoonsblok+5)</calculatedColumnFormula>
    </tableColumn>
    <tableColumn id="18" name="VrBegin" dataDxfId="277">
      <calculatedColumnFormula>INDIRECT("i"&amp;startlijn+(ROW()-startlijn)*persoonsblok)</calculatedColumnFormula>
    </tableColumn>
    <tableColumn id="19" name="VrEinde" dataDxfId="276">
      <calculatedColumnFormula>INDIRECT("I"&amp;startlijn+(ROW()-startlijn)*persoonsblok+1)</calculatedColumnFormula>
    </tableColumn>
    <tableColumn id="20" name="VrPauze" dataDxfId="275">
      <calculatedColumnFormula>INDIRECT("I"&amp;startlijn+(ROW()-startlijn)*persoonsblok+2)</calculatedColumnFormula>
    </tableColumn>
    <tableColumn id="21" name="VrTotaal" dataDxfId="274">
      <calculatedColumnFormula>INDIRECT("I"&amp;startlijn+(ROW()-startlijn)*persoonsblok+3)</calculatedColumnFormula>
    </tableColumn>
    <tableColumn id="22" name="VrPrestatie" dataDxfId="273">
      <calculatedColumnFormula>INDIRECT("I"&amp;startlijn+(ROW()-startlijn)*persoonsblok+4)</calculatedColumnFormula>
    </tableColumn>
    <tableColumn id="23" name="VrOpmerking" dataDxfId="272">
      <calculatedColumnFormula>INDIRECT("I"&amp;startlijn+(ROW()-startlijn)*persoonsblok+5)</calculatedColumnFormula>
    </tableColumn>
    <tableColumn id="24" name="ZaBegin" dataDxfId="271">
      <calculatedColumnFormula>INDIRECT("J"&amp;startlijn+(ROW()-startlijn)*persoonsblok)</calculatedColumnFormula>
    </tableColumn>
    <tableColumn id="25" name="ZaEinde" dataDxfId="270">
      <calculatedColumnFormula>INDIRECT("J"&amp;startlijn+(ROW()-startlijn)*persoonsblok+1)</calculatedColumnFormula>
    </tableColumn>
    <tableColumn id="26" name="ZaPauze" dataDxfId="269">
      <calculatedColumnFormula>INDIRECT("J"&amp;startlijn+(ROW()-startlijn)*persoonsblok+2)</calculatedColumnFormula>
    </tableColumn>
    <tableColumn id="27" name="ZaTotaal" dataDxfId="268">
      <calculatedColumnFormula>INDIRECT("J"&amp;startlijn+(ROW()-startlijn)*persoonsblok+3)</calculatedColumnFormula>
    </tableColumn>
    <tableColumn id="28" name="ZaPrestatie" dataDxfId="267">
      <calculatedColumnFormula>INDIRECT("J"&amp;startlijn+(ROW()-startlijn)*persoonsblok+4)</calculatedColumnFormula>
    </tableColumn>
    <tableColumn id="29" name="ZaOpmerking" dataDxfId="266">
      <calculatedColumnFormula>INDIRECT("J"&amp;startlijn+(ROW()-startlijn)*persoonsblok+5)</calculatedColumnFormula>
    </tableColumn>
    <tableColumn id="30" name="ZoBegin" dataDxfId="265">
      <calculatedColumnFormula>INDIRECT("K"&amp;startlijn+(ROW()-startlijn)*persoonsblok)</calculatedColumnFormula>
    </tableColumn>
    <tableColumn id="31" name="ZoEinde" dataDxfId="264">
      <calculatedColumnFormula>INDIRECT("K"&amp;startlijn+(ROW()-startlijn)*persoonsblok+1)</calculatedColumnFormula>
    </tableColumn>
    <tableColumn id="32" name="ZoPauze" dataDxfId="263">
      <calculatedColumnFormula>INDIRECT("K"&amp;startlijn+(ROW()-startlijn)*persoonsblok+2)</calculatedColumnFormula>
    </tableColumn>
    <tableColumn id="33" name="ZoTotaal" dataDxfId="262">
      <calculatedColumnFormula>INDIRECT("K"&amp;startlijn+(ROW()-startlijn)*persoonsblok+3)</calculatedColumnFormula>
    </tableColumn>
    <tableColumn id="34" name="ZoPrestatie" dataDxfId="261">
      <calculatedColumnFormula>INDIRECT("K"&amp;startlijn+(ROW()-startlijn)*persoonsblok+4)</calculatedColumnFormula>
    </tableColumn>
    <tableColumn id="35" name="ZoOpmerking" dataDxfId="260">
      <calculatedColumnFormula>INDIRECT("K"&amp;startlijn+(ROW()-startlijn)*persoonsblok+5)</calculatedColumnFormula>
    </tableColumn>
    <tableColumn id="36" name="MaBegin" dataDxfId="259">
      <calculatedColumnFormula>INDIRECT("L"&amp;startlijn+(ROW()-startlijn)*persoonsblok)</calculatedColumnFormula>
    </tableColumn>
    <tableColumn id="37" name="MaEinde" dataDxfId="258">
      <calculatedColumnFormula>INDIRECT("L"&amp;startlijn+(ROW()-startlijn)*persoonsblok+1)</calculatedColumnFormula>
    </tableColumn>
    <tableColumn id="38" name="MaPauze" dataDxfId="257">
      <calculatedColumnFormula>INDIRECT("L"&amp;startlijn+(ROW()-startlijn)*persoonsblok+2)</calculatedColumnFormula>
    </tableColumn>
    <tableColumn id="39" name="MaTotaal" dataDxfId="256">
      <calculatedColumnFormula>INDIRECT("L"&amp;startlijn+(ROW()-startlijn)*persoonsblok+3)</calculatedColumnFormula>
    </tableColumn>
    <tableColumn id="40" name="MaPrestatie" dataDxfId="255">
      <calculatedColumnFormula>INDIRECT("L"&amp;startlijn+(ROW()-startlijn)*persoonsblok+4)</calculatedColumnFormula>
    </tableColumn>
    <tableColumn id="41" name="MaOpmerking" dataDxfId="254">
      <calculatedColumnFormula>INDIRECT("L"&amp;startlijn+(ROW()-startlijn)*persoonsblok+5)</calculatedColumnFormula>
    </tableColumn>
    <tableColumn id="42" name="DiBegin" dataDxfId="253">
      <calculatedColumnFormula>INDIRECT("M"&amp;startlijn+(ROW()-startlijn)*persoonsblok)</calculatedColumnFormula>
    </tableColumn>
    <tableColumn id="43" name="DiEinde" dataDxfId="252">
      <calculatedColumnFormula>INDIRECT("M"&amp;startlijn+(ROW()-startlijn)*persoonsblok+1)</calculatedColumnFormula>
    </tableColumn>
    <tableColumn id="44" name="DiPauze" dataDxfId="251">
      <calculatedColumnFormula>INDIRECT("M"&amp;startlijn+(ROW()-startlijn)*persoonsblok+2)</calculatedColumnFormula>
    </tableColumn>
    <tableColumn id="45" name="DiTotaal" dataDxfId="250">
      <calculatedColumnFormula>INDIRECT("M"&amp;startlijn+(ROW()-startlijn)*persoonsblok+3)</calculatedColumnFormula>
    </tableColumn>
    <tableColumn id="46" name="DiPrestatie" dataDxfId="249">
      <calculatedColumnFormula>INDIRECT("M"&amp;startlijn+(ROW()-startlijn)*persoonsblok+4)</calculatedColumnFormula>
    </tableColumn>
    <tableColumn id="47" name="DiOpmerking" dataDxfId="248">
      <calculatedColumnFormula>INDIRECT("M"&amp;startlijn+(ROW()-startlijn)*persoonsblok+5)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2" name="Tabel3" displayName="Tabel3" ref="AA54:BV154" totalsRowShown="0" headerRowDxfId="235" dataDxfId="234">
  <autoFilter ref="AA54:BV154"/>
  <tableColumns count="48">
    <tableColumn id="1" name="Nr." dataDxfId="233"/>
    <tableColumn id="2" name="Naam" dataDxfId="232">
      <calculatedColumnFormula>INDIRECT("A"&amp;startlijn+(ROW()-startlijn)*persoonsblok)</calculatedColumnFormula>
    </tableColumn>
    <tableColumn id="3" name="Voornaam" dataDxfId="231">
      <calculatedColumnFormula>INDIRECT("B"&amp;startlijn+(ROW()-startlijn)*persoonsblok)</calculatedColumnFormula>
    </tableColumn>
    <tableColumn id="4" name="Functie" dataDxfId="230">
      <calculatedColumnFormula>INDIRECT("C"&amp;startlijn+(ROW()-startlijn)*persoonsblok)</calculatedColumnFormula>
    </tableColumn>
    <tableColumn id="5" name="Statuut" dataDxfId="229">
      <calculatedColumnFormula>INDIRECT("D"&amp;startlijn+(ROW()-startlijn)*persoonsblok)</calculatedColumnFormula>
    </tableColumn>
    <tableColumn id="48" name="Plaats" dataDxfId="228">
      <calculatedColumnFormula>INDIRECT("E"&amp;startlijn+(ROW()-startlijn)*persoonsblok)</calculatedColumnFormula>
    </tableColumn>
    <tableColumn id="6" name="WoBegin" dataDxfId="227">
      <calculatedColumnFormula>INDIRECT("G"&amp;startlijn+(ROW()-startlijn)*persoonsblok)</calculatedColumnFormula>
    </tableColumn>
    <tableColumn id="7" name="WoEinde" dataDxfId="226">
      <calculatedColumnFormula>INDIRECT("g"&amp;startlijn+(ROW()-startlijn)*persoonsblok+1)</calculatedColumnFormula>
    </tableColumn>
    <tableColumn id="8" name="WoPauze" dataDxfId="225">
      <calculatedColumnFormula>INDIRECT("g"&amp;startlijn+(ROW()-startlijn)*persoonsblok+2)</calculatedColumnFormula>
    </tableColumn>
    <tableColumn id="9" name="WoTotaal" dataDxfId="224">
      <calculatedColumnFormula>INDIRECT("g"&amp;startlijn+(ROW()-startlijn)*persoonsblok+3)</calculatedColumnFormula>
    </tableColumn>
    <tableColumn id="10" name="WoPrestatie" dataDxfId="223">
      <calculatedColumnFormula>INDIRECT("g"&amp;startlijn+(ROW()-startlijn)*persoonsblok+4)</calculatedColumnFormula>
    </tableColumn>
    <tableColumn id="11" name="WoOpmerking" dataDxfId="222">
      <calculatedColumnFormula>INDIRECT("g"&amp;startlijn+(ROW()-startlijn)*persoonsblok+5)</calculatedColumnFormula>
    </tableColumn>
    <tableColumn id="12" name="DoBegin" dataDxfId="221">
      <calculatedColumnFormula>INDIRECT("H"&amp;startlijn+(ROW()-startlijn)*persoonsblok)</calculatedColumnFormula>
    </tableColumn>
    <tableColumn id="13" name="DoEinde" dataDxfId="220">
      <calculatedColumnFormula>INDIRECT("H"&amp;startlijn+(ROW()-startlijn)*persoonsblok+1)</calculatedColumnFormula>
    </tableColumn>
    <tableColumn id="14" name="DoPauze" dataDxfId="219">
      <calculatedColumnFormula>INDIRECT("H"&amp;startlijn+(ROW()-startlijn)*persoonsblok+2)</calculatedColumnFormula>
    </tableColumn>
    <tableColumn id="15" name="DoTotaal" dataDxfId="218">
      <calculatedColumnFormula>INDIRECT("H"&amp;startlijn+(ROW()-startlijn)*persoonsblok+3)</calculatedColumnFormula>
    </tableColumn>
    <tableColumn id="16" name="DoPrestatie" dataDxfId="217">
      <calculatedColumnFormula>INDIRECT("H"&amp;startlijn+(ROW()-startlijn)*persoonsblok+4)</calculatedColumnFormula>
    </tableColumn>
    <tableColumn id="17" name="DoOpmerking" dataDxfId="216">
      <calculatedColumnFormula>INDIRECT("H"&amp;startlijn+(ROW()-startlijn)*persoonsblok+5)</calculatedColumnFormula>
    </tableColumn>
    <tableColumn id="18" name="VrBegin" dataDxfId="215">
      <calculatedColumnFormula>INDIRECT("i"&amp;startlijn+(ROW()-startlijn)*persoonsblok)</calculatedColumnFormula>
    </tableColumn>
    <tableColumn id="19" name="VrEinde" dataDxfId="214">
      <calculatedColumnFormula>INDIRECT("I"&amp;startlijn+(ROW()-startlijn)*persoonsblok+1)</calculatedColumnFormula>
    </tableColumn>
    <tableColumn id="20" name="VrPauze" dataDxfId="213">
      <calculatedColumnFormula>INDIRECT("I"&amp;startlijn+(ROW()-startlijn)*persoonsblok+2)</calculatedColumnFormula>
    </tableColumn>
    <tableColumn id="21" name="VrTotaal" dataDxfId="212">
      <calculatedColumnFormula>INDIRECT("I"&amp;startlijn+(ROW()-startlijn)*persoonsblok+3)</calculatedColumnFormula>
    </tableColumn>
    <tableColumn id="22" name="VrPrestatie" dataDxfId="211">
      <calculatedColumnFormula>INDIRECT("I"&amp;startlijn+(ROW()-startlijn)*persoonsblok+4)</calculatedColumnFormula>
    </tableColumn>
    <tableColumn id="23" name="VrOpmerking" dataDxfId="210">
      <calculatedColumnFormula>INDIRECT("I"&amp;startlijn+(ROW()-startlijn)*persoonsblok+5)</calculatedColumnFormula>
    </tableColumn>
    <tableColumn id="24" name="ZaBegin" dataDxfId="209">
      <calculatedColumnFormula>INDIRECT("J"&amp;startlijn+(ROW()-startlijn)*persoonsblok)</calculatedColumnFormula>
    </tableColumn>
    <tableColumn id="25" name="ZaEinde" dataDxfId="208">
      <calculatedColumnFormula>INDIRECT("J"&amp;startlijn+(ROW()-startlijn)*persoonsblok+1)</calculatedColumnFormula>
    </tableColumn>
    <tableColumn id="26" name="ZaPauze" dataDxfId="207">
      <calculatedColumnFormula>INDIRECT("J"&amp;startlijn+(ROW()-startlijn)*persoonsblok+2)</calculatedColumnFormula>
    </tableColumn>
    <tableColumn id="27" name="ZaTotaal" dataDxfId="206">
      <calculatedColumnFormula>INDIRECT("J"&amp;startlijn+(ROW()-startlijn)*persoonsblok+3)</calculatedColumnFormula>
    </tableColumn>
    <tableColumn id="28" name="ZaPrestatie" dataDxfId="205">
      <calculatedColumnFormula>INDIRECT("J"&amp;startlijn+(ROW()-startlijn)*persoonsblok+4)</calculatedColumnFormula>
    </tableColumn>
    <tableColumn id="29" name="ZaOpmerking" dataDxfId="204">
      <calculatedColumnFormula>INDIRECT("J"&amp;startlijn+(ROW()-startlijn)*persoonsblok+5)</calculatedColumnFormula>
    </tableColumn>
    <tableColumn id="30" name="ZoBegin" dataDxfId="203">
      <calculatedColumnFormula>INDIRECT("K"&amp;startlijn+(ROW()-startlijn)*persoonsblok)</calculatedColumnFormula>
    </tableColumn>
    <tableColumn id="31" name="ZoEinde" dataDxfId="202">
      <calculatedColumnFormula>INDIRECT("K"&amp;startlijn+(ROW()-startlijn)*persoonsblok+1)</calculatedColumnFormula>
    </tableColumn>
    <tableColumn id="32" name="ZoPauze" dataDxfId="201">
      <calculatedColumnFormula>INDIRECT("K"&amp;startlijn+(ROW()-startlijn)*persoonsblok+2)</calculatedColumnFormula>
    </tableColumn>
    <tableColumn id="33" name="ZoTotaal" dataDxfId="200">
      <calculatedColumnFormula>INDIRECT("K"&amp;startlijn+(ROW()-startlijn)*persoonsblok+3)</calculatedColumnFormula>
    </tableColumn>
    <tableColumn id="34" name="ZoPrestatie" dataDxfId="199">
      <calculatedColumnFormula>INDIRECT("K"&amp;startlijn+(ROW()-startlijn)*persoonsblok+4)</calculatedColumnFormula>
    </tableColumn>
    <tableColumn id="35" name="ZoOpmerking" dataDxfId="198">
      <calculatedColumnFormula>INDIRECT("K"&amp;startlijn+(ROW()-startlijn)*persoonsblok+5)</calculatedColumnFormula>
    </tableColumn>
    <tableColumn id="36" name="MaBegin" dataDxfId="197">
      <calculatedColumnFormula>INDIRECT("L"&amp;startlijn+(ROW()-startlijn)*persoonsblok)</calculatedColumnFormula>
    </tableColumn>
    <tableColumn id="37" name="MaEinde" dataDxfId="196">
      <calculatedColumnFormula>INDIRECT("L"&amp;startlijn+(ROW()-startlijn)*persoonsblok+1)</calculatedColumnFormula>
    </tableColumn>
    <tableColumn id="38" name="MaPauze" dataDxfId="195">
      <calculatedColumnFormula>INDIRECT("L"&amp;startlijn+(ROW()-startlijn)*persoonsblok+2)</calculatedColumnFormula>
    </tableColumn>
    <tableColumn id="39" name="MaTotaal" dataDxfId="194">
      <calculatedColumnFormula>INDIRECT("L"&amp;startlijn+(ROW()-startlijn)*persoonsblok+3)</calculatedColumnFormula>
    </tableColumn>
    <tableColumn id="40" name="MaPrestatie" dataDxfId="193">
      <calculatedColumnFormula>INDIRECT("L"&amp;startlijn+(ROW()-startlijn)*persoonsblok+4)</calculatedColumnFormula>
    </tableColumn>
    <tableColumn id="41" name="MaOpmerking" dataDxfId="192">
      <calculatedColumnFormula>INDIRECT("L"&amp;startlijn+(ROW()-startlijn)*persoonsblok+5)</calculatedColumnFormula>
    </tableColumn>
    <tableColumn id="42" name="DiBegin" dataDxfId="191">
      <calculatedColumnFormula>INDIRECT("M"&amp;startlijn+(ROW()-startlijn)*persoonsblok)</calculatedColumnFormula>
    </tableColumn>
    <tableColumn id="43" name="DiEinde" dataDxfId="190">
      <calculatedColumnFormula>INDIRECT("M"&amp;startlijn+(ROW()-startlijn)*persoonsblok+1)</calculatedColumnFormula>
    </tableColumn>
    <tableColumn id="44" name="DiPauze" dataDxfId="189">
      <calculatedColumnFormula>INDIRECT("M"&amp;startlijn+(ROW()-startlijn)*persoonsblok+2)</calculatedColumnFormula>
    </tableColumn>
    <tableColumn id="45" name="DiTotaal" dataDxfId="188">
      <calculatedColumnFormula>INDIRECT("M"&amp;startlijn+(ROW()-startlijn)*persoonsblok+3)</calculatedColumnFormula>
    </tableColumn>
    <tableColumn id="46" name="DiPrestatie" dataDxfId="187">
      <calculatedColumnFormula>INDIRECT("M"&amp;startlijn+(ROW()-startlijn)*persoonsblok+4)</calculatedColumnFormula>
    </tableColumn>
    <tableColumn id="47" name="DiOpmerking" dataDxfId="186">
      <calculatedColumnFormula>INDIRECT("M"&amp;startlijn+(ROW()-startlijn)*persoonsblok+5)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el4" displayName="Tabel4" ref="AA54:BV154" totalsRowShown="0" headerRowDxfId="173" dataDxfId="172">
  <autoFilter ref="AA54:BV154"/>
  <tableColumns count="48">
    <tableColumn id="1" name="Nr." dataDxfId="171"/>
    <tableColumn id="2" name="Naam" dataDxfId="170">
      <calculatedColumnFormula>INDIRECT("A"&amp;startlijn+(ROW()-startlijn)*persoonsblok)</calculatedColumnFormula>
    </tableColumn>
    <tableColumn id="3" name="Voornaam" dataDxfId="169">
      <calculatedColumnFormula>INDIRECT("B"&amp;startlijn+(ROW()-startlijn)*persoonsblok)</calculatedColumnFormula>
    </tableColumn>
    <tableColumn id="4" name="Functie" dataDxfId="168">
      <calculatedColumnFormula>INDIRECT("C"&amp;startlijn+(ROW()-startlijn)*persoonsblok)</calculatedColumnFormula>
    </tableColumn>
    <tableColumn id="5" name="Statuut" dataDxfId="167">
      <calculatedColumnFormula>INDIRECT("D"&amp;startlijn+(ROW()-startlijn)*persoonsblok)</calculatedColumnFormula>
    </tableColumn>
    <tableColumn id="48" name="Plaats" dataDxfId="166">
      <calculatedColumnFormula>INDIRECT("E"&amp;startlijn+(ROW()-startlijn)*persoonsblok)</calculatedColumnFormula>
    </tableColumn>
    <tableColumn id="6" name="WoBegin" dataDxfId="165">
      <calculatedColumnFormula>INDIRECT("G"&amp;startlijn+(ROW()-startlijn)*persoonsblok)</calculatedColumnFormula>
    </tableColumn>
    <tableColumn id="7" name="WoEinde" dataDxfId="164">
      <calculatedColumnFormula>INDIRECT("g"&amp;startlijn+(ROW()-startlijn)*persoonsblok+1)</calculatedColumnFormula>
    </tableColumn>
    <tableColumn id="8" name="WoPauze" dataDxfId="163">
      <calculatedColumnFormula>INDIRECT("g"&amp;startlijn+(ROW()-startlijn)*persoonsblok+2)</calculatedColumnFormula>
    </tableColumn>
    <tableColumn id="9" name="WoTotaal" dataDxfId="162">
      <calculatedColumnFormula>INDIRECT("g"&amp;startlijn+(ROW()-startlijn)*persoonsblok+3)</calculatedColumnFormula>
    </tableColumn>
    <tableColumn id="10" name="WoPrestatie" dataDxfId="161">
      <calculatedColumnFormula>INDIRECT("g"&amp;startlijn+(ROW()-startlijn)*persoonsblok+4)</calculatedColumnFormula>
    </tableColumn>
    <tableColumn id="11" name="WoOpmerking" dataDxfId="160">
      <calculatedColumnFormula>INDIRECT("g"&amp;startlijn+(ROW()-startlijn)*persoonsblok+5)</calculatedColumnFormula>
    </tableColumn>
    <tableColumn id="12" name="DoBegin" dataDxfId="159">
      <calculatedColumnFormula>INDIRECT("H"&amp;startlijn+(ROW()-startlijn)*persoonsblok)</calculatedColumnFormula>
    </tableColumn>
    <tableColumn id="13" name="DoEinde" dataDxfId="158">
      <calculatedColumnFormula>INDIRECT("H"&amp;startlijn+(ROW()-startlijn)*persoonsblok+1)</calculatedColumnFormula>
    </tableColumn>
    <tableColumn id="14" name="DoPauze" dataDxfId="157">
      <calculatedColumnFormula>INDIRECT("H"&amp;startlijn+(ROW()-startlijn)*persoonsblok+2)</calculatedColumnFormula>
    </tableColumn>
    <tableColumn id="15" name="DoTotaal" dataDxfId="156">
      <calculatedColumnFormula>INDIRECT("H"&amp;startlijn+(ROW()-startlijn)*persoonsblok+3)</calculatedColumnFormula>
    </tableColumn>
    <tableColumn id="16" name="DoPrestatie" dataDxfId="155">
      <calculatedColumnFormula>INDIRECT("H"&amp;startlijn+(ROW()-startlijn)*persoonsblok+4)</calculatedColumnFormula>
    </tableColumn>
    <tableColumn id="17" name="DoOpmerking" dataDxfId="154">
      <calculatedColumnFormula>INDIRECT("H"&amp;startlijn+(ROW()-startlijn)*persoonsblok+5)</calculatedColumnFormula>
    </tableColumn>
    <tableColumn id="18" name="VrBegin" dataDxfId="153">
      <calculatedColumnFormula>INDIRECT("i"&amp;startlijn+(ROW()-startlijn)*persoonsblok)</calculatedColumnFormula>
    </tableColumn>
    <tableColumn id="19" name="VrEinde" dataDxfId="152">
      <calculatedColumnFormula>INDIRECT("I"&amp;startlijn+(ROW()-startlijn)*persoonsblok+1)</calculatedColumnFormula>
    </tableColumn>
    <tableColumn id="20" name="VrPauze" dataDxfId="151">
      <calculatedColumnFormula>INDIRECT("I"&amp;startlijn+(ROW()-startlijn)*persoonsblok+2)</calculatedColumnFormula>
    </tableColumn>
    <tableColumn id="21" name="VrTotaal" dataDxfId="150">
      <calculatedColumnFormula>INDIRECT("I"&amp;startlijn+(ROW()-startlijn)*persoonsblok+3)</calculatedColumnFormula>
    </tableColumn>
    <tableColumn id="22" name="VrPrestatie" dataDxfId="149">
      <calculatedColumnFormula>INDIRECT("I"&amp;startlijn+(ROW()-startlijn)*persoonsblok+4)</calculatedColumnFormula>
    </tableColumn>
    <tableColumn id="23" name="VrOpmerking" dataDxfId="148">
      <calculatedColumnFormula>INDIRECT("I"&amp;startlijn+(ROW()-startlijn)*persoonsblok+5)</calculatedColumnFormula>
    </tableColumn>
    <tableColumn id="24" name="ZaBegin" dataDxfId="147">
      <calculatedColumnFormula>INDIRECT("J"&amp;startlijn+(ROW()-startlijn)*persoonsblok)</calculatedColumnFormula>
    </tableColumn>
    <tableColumn id="25" name="ZaEinde" dataDxfId="146">
      <calculatedColumnFormula>INDIRECT("J"&amp;startlijn+(ROW()-startlijn)*persoonsblok+1)</calculatedColumnFormula>
    </tableColumn>
    <tableColumn id="26" name="ZaPauze" dataDxfId="145">
      <calculatedColumnFormula>INDIRECT("J"&amp;startlijn+(ROW()-startlijn)*persoonsblok+2)</calculatedColumnFormula>
    </tableColumn>
    <tableColumn id="27" name="ZaTotaal" dataDxfId="144">
      <calculatedColumnFormula>INDIRECT("J"&amp;startlijn+(ROW()-startlijn)*persoonsblok+3)</calculatedColumnFormula>
    </tableColumn>
    <tableColumn id="28" name="ZaPrestatie" dataDxfId="143">
      <calculatedColumnFormula>INDIRECT("J"&amp;startlijn+(ROW()-startlijn)*persoonsblok+4)</calculatedColumnFormula>
    </tableColumn>
    <tableColumn id="29" name="ZaOpmerking" dataDxfId="142">
      <calculatedColumnFormula>INDIRECT("J"&amp;startlijn+(ROW()-startlijn)*persoonsblok+5)</calculatedColumnFormula>
    </tableColumn>
    <tableColumn id="30" name="ZoBegin" dataDxfId="141">
      <calculatedColumnFormula>INDIRECT("K"&amp;startlijn+(ROW()-startlijn)*persoonsblok)</calculatedColumnFormula>
    </tableColumn>
    <tableColumn id="31" name="ZoEinde" dataDxfId="140">
      <calculatedColumnFormula>INDIRECT("K"&amp;startlijn+(ROW()-startlijn)*persoonsblok+1)</calculatedColumnFormula>
    </tableColumn>
    <tableColumn id="32" name="ZoPauze" dataDxfId="139">
      <calculatedColumnFormula>INDIRECT("K"&amp;startlijn+(ROW()-startlijn)*persoonsblok+2)</calculatedColumnFormula>
    </tableColumn>
    <tableColumn id="33" name="ZoTotaal" dataDxfId="138">
      <calculatedColumnFormula>INDIRECT("K"&amp;startlijn+(ROW()-startlijn)*persoonsblok+3)</calculatedColumnFormula>
    </tableColumn>
    <tableColumn id="34" name="ZoPrestatie" dataDxfId="137">
      <calculatedColumnFormula>INDIRECT("K"&amp;startlijn+(ROW()-startlijn)*persoonsblok+4)</calculatedColumnFormula>
    </tableColumn>
    <tableColumn id="35" name="ZoOpmerking" dataDxfId="136">
      <calculatedColumnFormula>INDIRECT("K"&amp;startlijn+(ROW()-startlijn)*persoonsblok+5)</calculatedColumnFormula>
    </tableColumn>
    <tableColumn id="36" name="MaBegin" dataDxfId="135">
      <calculatedColumnFormula>INDIRECT("L"&amp;startlijn+(ROW()-startlijn)*persoonsblok)</calculatedColumnFormula>
    </tableColumn>
    <tableColumn id="37" name="MaEinde" dataDxfId="134">
      <calculatedColumnFormula>INDIRECT("L"&amp;startlijn+(ROW()-startlijn)*persoonsblok+1)</calculatedColumnFormula>
    </tableColumn>
    <tableColumn id="38" name="MaPauze" dataDxfId="133">
      <calculatedColumnFormula>INDIRECT("L"&amp;startlijn+(ROW()-startlijn)*persoonsblok+2)</calculatedColumnFormula>
    </tableColumn>
    <tableColumn id="39" name="MaTotaal" dataDxfId="132">
      <calculatedColumnFormula>INDIRECT("L"&amp;startlijn+(ROW()-startlijn)*persoonsblok+3)</calculatedColumnFormula>
    </tableColumn>
    <tableColumn id="40" name="MaPrestatie" dataDxfId="131">
      <calculatedColumnFormula>INDIRECT("L"&amp;startlijn+(ROW()-startlijn)*persoonsblok+4)</calculatedColumnFormula>
    </tableColumn>
    <tableColumn id="41" name="MaOpmerking" dataDxfId="130">
      <calculatedColumnFormula>INDIRECT("L"&amp;startlijn+(ROW()-startlijn)*persoonsblok+5)</calculatedColumnFormula>
    </tableColumn>
    <tableColumn id="42" name="DiBegin" dataDxfId="129">
      <calculatedColumnFormula>INDIRECT("M"&amp;startlijn+(ROW()-startlijn)*persoonsblok)</calculatedColumnFormula>
    </tableColumn>
    <tableColumn id="43" name="DiEinde" dataDxfId="128">
      <calculatedColumnFormula>INDIRECT("M"&amp;startlijn+(ROW()-startlijn)*persoonsblok+1)</calculatedColumnFormula>
    </tableColumn>
    <tableColumn id="44" name="DiPauze" dataDxfId="127">
      <calculatedColumnFormula>INDIRECT("M"&amp;startlijn+(ROW()-startlijn)*persoonsblok+2)</calculatedColumnFormula>
    </tableColumn>
    <tableColumn id="45" name="DiTotaal" dataDxfId="126">
      <calculatedColumnFormula>INDIRECT("M"&amp;startlijn+(ROW()-startlijn)*persoonsblok+3)</calculatedColumnFormula>
    </tableColumn>
    <tableColumn id="46" name="DiPrestatie" dataDxfId="125">
      <calculatedColumnFormula>INDIRECT("M"&amp;startlijn+(ROW()-startlijn)*persoonsblok+4)</calculatedColumnFormula>
    </tableColumn>
    <tableColumn id="47" name="DiOpmerking" dataDxfId="124">
      <calculatedColumnFormula>INDIRECT("M"&amp;startlijn+(ROW()-startlijn)*persoonsblok+5)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el5" displayName="Tabel5" ref="AA54:BV154" totalsRowShown="0" headerRowDxfId="111" dataDxfId="110">
  <autoFilter ref="AA54:BV154"/>
  <tableColumns count="48">
    <tableColumn id="1" name="Nr." dataDxfId="109"/>
    <tableColumn id="2" name="Naam" dataDxfId="108">
      <calculatedColumnFormula>INDIRECT("A"&amp;startlijn+(ROW()-startlijn)*persoonsblok)</calculatedColumnFormula>
    </tableColumn>
    <tableColumn id="3" name="Voornaam" dataDxfId="107">
      <calculatedColumnFormula>INDIRECT("B"&amp;startlijn+(ROW()-startlijn)*persoonsblok)</calculatedColumnFormula>
    </tableColumn>
    <tableColumn id="4" name="Functie" dataDxfId="106">
      <calculatedColumnFormula>INDIRECT("C"&amp;startlijn+(ROW()-startlijn)*persoonsblok)</calculatedColumnFormula>
    </tableColumn>
    <tableColumn id="5" name="Statuut" dataDxfId="105">
      <calculatedColumnFormula>INDIRECT("D"&amp;startlijn+(ROW()-startlijn)*persoonsblok)</calculatedColumnFormula>
    </tableColumn>
    <tableColumn id="48" name="Plaats" dataDxfId="104">
      <calculatedColumnFormula>INDIRECT("E"&amp;startlijn+(ROW()-startlijn)*persoonsblok)</calculatedColumnFormula>
    </tableColumn>
    <tableColumn id="6" name="WoBegin" dataDxfId="103">
      <calculatedColumnFormula>INDIRECT("G"&amp;startlijn+(ROW()-startlijn)*persoonsblok)</calculatedColumnFormula>
    </tableColumn>
    <tableColumn id="7" name="WoEinde" dataDxfId="102">
      <calculatedColumnFormula>INDIRECT("g"&amp;startlijn+(ROW()-startlijn)*persoonsblok+1)</calculatedColumnFormula>
    </tableColumn>
    <tableColumn id="8" name="WoPauze" dataDxfId="101">
      <calculatedColumnFormula>INDIRECT("g"&amp;startlijn+(ROW()-startlijn)*persoonsblok+2)</calculatedColumnFormula>
    </tableColumn>
    <tableColumn id="9" name="WoTotaal" dataDxfId="100">
      <calculatedColumnFormula>INDIRECT("g"&amp;startlijn+(ROW()-startlijn)*persoonsblok+3)</calculatedColumnFormula>
    </tableColumn>
    <tableColumn id="10" name="WoPrestatie" dataDxfId="99">
      <calculatedColumnFormula>INDIRECT("g"&amp;startlijn+(ROW()-startlijn)*persoonsblok+4)</calculatedColumnFormula>
    </tableColumn>
    <tableColumn id="11" name="WoOpmerking" dataDxfId="98">
      <calculatedColumnFormula>INDIRECT("g"&amp;startlijn+(ROW()-startlijn)*persoonsblok+5)</calculatedColumnFormula>
    </tableColumn>
    <tableColumn id="12" name="DoBegin" dataDxfId="97">
      <calculatedColumnFormula>INDIRECT("H"&amp;startlijn+(ROW()-startlijn)*persoonsblok)</calculatedColumnFormula>
    </tableColumn>
    <tableColumn id="13" name="DoEinde" dataDxfId="96">
      <calculatedColumnFormula>INDIRECT("H"&amp;startlijn+(ROW()-startlijn)*persoonsblok+1)</calculatedColumnFormula>
    </tableColumn>
    <tableColumn id="14" name="DoPauze" dataDxfId="95">
      <calculatedColumnFormula>INDIRECT("H"&amp;startlijn+(ROW()-startlijn)*persoonsblok+2)</calculatedColumnFormula>
    </tableColumn>
    <tableColumn id="15" name="DoTotaal" dataDxfId="94">
      <calculatedColumnFormula>INDIRECT("H"&amp;startlijn+(ROW()-startlijn)*persoonsblok+3)</calculatedColumnFormula>
    </tableColumn>
    <tableColumn id="16" name="DoPrestatie" dataDxfId="93">
      <calculatedColumnFormula>INDIRECT("H"&amp;startlijn+(ROW()-startlijn)*persoonsblok+4)</calculatedColumnFormula>
    </tableColumn>
    <tableColumn id="17" name="DoOpmerking" dataDxfId="92">
      <calculatedColumnFormula>INDIRECT("H"&amp;startlijn+(ROW()-startlijn)*persoonsblok+5)</calculatedColumnFormula>
    </tableColumn>
    <tableColumn id="18" name="VrBegin" dataDxfId="91">
      <calculatedColumnFormula>INDIRECT("i"&amp;startlijn+(ROW()-startlijn)*persoonsblok)</calculatedColumnFormula>
    </tableColumn>
    <tableColumn id="19" name="VrEinde" dataDxfId="90">
      <calculatedColumnFormula>INDIRECT("I"&amp;startlijn+(ROW()-startlijn)*persoonsblok+1)</calculatedColumnFormula>
    </tableColumn>
    <tableColumn id="20" name="VrPauze" dataDxfId="89">
      <calculatedColumnFormula>INDIRECT("I"&amp;startlijn+(ROW()-startlijn)*persoonsblok+2)</calculatedColumnFormula>
    </tableColumn>
    <tableColumn id="21" name="VrTotaal" dataDxfId="88">
      <calculatedColumnFormula>INDIRECT("I"&amp;startlijn+(ROW()-startlijn)*persoonsblok+3)</calculatedColumnFormula>
    </tableColumn>
    <tableColumn id="22" name="VrPrestatie" dataDxfId="87">
      <calculatedColumnFormula>INDIRECT("I"&amp;startlijn+(ROW()-startlijn)*persoonsblok+4)</calculatedColumnFormula>
    </tableColumn>
    <tableColumn id="23" name="VrOpmerking" dataDxfId="86">
      <calculatedColumnFormula>INDIRECT("I"&amp;startlijn+(ROW()-startlijn)*persoonsblok+5)</calculatedColumnFormula>
    </tableColumn>
    <tableColumn id="24" name="ZaBegin" dataDxfId="85">
      <calculatedColumnFormula>INDIRECT("J"&amp;startlijn+(ROW()-startlijn)*persoonsblok)</calculatedColumnFormula>
    </tableColumn>
    <tableColumn id="25" name="ZaEinde" dataDxfId="84">
      <calculatedColumnFormula>INDIRECT("J"&amp;startlijn+(ROW()-startlijn)*persoonsblok+1)</calculatedColumnFormula>
    </tableColumn>
    <tableColumn id="26" name="ZaPauze" dataDxfId="83">
      <calculatedColumnFormula>INDIRECT("J"&amp;startlijn+(ROW()-startlijn)*persoonsblok+2)</calculatedColumnFormula>
    </tableColumn>
    <tableColumn id="27" name="ZaTotaal" dataDxfId="82">
      <calculatedColumnFormula>INDIRECT("J"&amp;startlijn+(ROW()-startlijn)*persoonsblok+3)</calculatedColumnFormula>
    </tableColumn>
    <tableColumn id="28" name="ZaPrestatie" dataDxfId="81">
      <calculatedColumnFormula>INDIRECT("J"&amp;startlijn+(ROW()-startlijn)*persoonsblok+4)</calculatedColumnFormula>
    </tableColumn>
    <tableColumn id="29" name="ZaOpmerking" dataDxfId="80">
      <calculatedColumnFormula>INDIRECT("J"&amp;startlijn+(ROW()-startlijn)*persoonsblok+5)</calculatedColumnFormula>
    </tableColumn>
    <tableColumn id="30" name="ZoBegin" dataDxfId="79">
      <calculatedColumnFormula>INDIRECT("K"&amp;startlijn+(ROW()-startlijn)*persoonsblok)</calculatedColumnFormula>
    </tableColumn>
    <tableColumn id="31" name="ZoEinde" dataDxfId="78">
      <calculatedColumnFormula>INDIRECT("K"&amp;startlijn+(ROW()-startlijn)*persoonsblok+1)</calculatedColumnFormula>
    </tableColumn>
    <tableColumn id="32" name="ZoPauze" dataDxfId="77">
      <calculatedColumnFormula>INDIRECT("K"&amp;startlijn+(ROW()-startlijn)*persoonsblok+2)</calculatedColumnFormula>
    </tableColumn>
    <tableColumn id="33" name="ZoTotaal" dataDxfId="76">
      <calculatedColumnFormula>INDIRECT("K"&amp;startlijn+(ROW()-startlijn)*persoonsblok+3)</calculatedColumnFormula>
    </tableColumn>
    <tableColumn id="34" name="ZoPrestatie" dataDxfId="75">
      <calculatedColumnFormula>INDIRECT("K"&amp;startlijn+(ROW()-startlijn)*persoonsblok+4)</calculatedColumnFormula>
    </tableColumn>
    <tableColumn id="35" name="ZoOpmerking" dataDxfId="74">
      <calculatedColumnFormula>INDIRECT("K"&amp;startlijn+(ROW()-startlijn)*persoonsblok+5)</calculatedColumnFormula>
    </tableColumn>
    <tableColumn id="36" name="MaBegin" dataDxfId="73">
      <calculatedColumnFormula>INDIRECT("L"&amp;startlijn+(ROW()-startlijn)*persoonsblok)</calculatedColumnFormula>
    </tableColumn>
    <tableColumn id="37" name="MaEinde" dataDxfId="72">
      <calculatedColumnFormula>INDIRECT("L"&amp;startlijn+(ROW()-startlijn)*persoonsblok+1)</calculatedColumnFormula>
    </tableColumn>
    <tableColumn id="38" name="MaPauze" dataDxfId="71">
      <calculatedColumnFormula>INDIRECT("L"&amp;startlijn+(ROW()-startlijn)*persoonsblok+2)</calculatedColumnFormula>
    </tableColumn>
    <tableColumn id="39" name="MaTotaal" dataDxfId="70">
      <calculatedColumnFormula>INDIRECT("L"&amp;startlijn+(ROW()-startlijn)*persoonsblok+3)</calculatedColumnFormula>
    </tableColumn>
    <tableColumn id="40" name="MaPrestatie" dataDxfId="69">
      <calculatedColumnFormula>INDIRECT("L"&amp;startlijn+(ROW()-startlijn)*persoonsblok+4)</calculatedColumnFormula>
    </tableColumn>
    <tableColumn id="41" name="MaOpmerking" dataDxfId="68">
      <calculatedColumnFormula>INDIRECT("L"&amp;startlijn+(ROW()-startlijn)*persoonsblok+5)</calculatedColumnFormula>
    </tableColumn>
    <tableColumn id="42" name="DiBegin" dataDxfId="67">
      <calculatedColumnFormula>INDIRECT("M"&amp;startlijn+(ROW()-startlijn)*persoonsblok)</calculatedColumnFormula>
    </tableColumn>
    <tableColumn id="43" name="DiEinde" dataDxfId="66">
      <calculatedColumnFormula>INDIRECT("M"&amp;startlijn+(ROW()-startlijn)*persoonsblok+1)</calculatedColumnFormula>
    </tableColumn>
    <tableColumn id="44" name="DiPauze" dataDxfId="65">
      <calculatedColumnFormula>INDIRECT("M"&amp;startlijn+(ROW()-startlijn)*persoonsblok+2)</calculatedColumnFormula>
    </tableColumn>
    <tableColumn id="45" name="DiTotaal" dataDxfId="64">
      <calculatedColumnFormula>INDIRECT("M"&amp;startlijn+(ROW()-startlijn)*persoonsblok+3)</calculatedColumnFormula>
    </tableColumn>
    <tableColumn id="46" name="DiPrestatie" dataDxfId="63">
      <calculatedColumnFormula>INDIRECT("M"&amp;startlijn+(ROW()-startlijn)*persoonsblok+4)</calculatedColumnFormula>
    </tableColumn>
    <tableColumn id="47" name="DiOpmerking" dataDxfId="62">
      <calculatedColumnFormula>INDIRECT("M"&amp;startlijn+(ROW()-startlijn)*persoonsblok+5)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el6" displayName="Tabel6" ref="AA54:BV154" totalsRowShown="0" headerRowDxfId="49" dataDxfId="48">
  <autoFilter ref="AA54:BV154"/>
  <tableColumns count="48">
    <tableColumn id="1" name="Nr." dataDxfId="47"/>
    <tableColumn id="2" name="Naam" dataDxfId="46">
      <calculatedColumnFormula>INDIRECT("A"&amp;startlijn+(ROW()-startlijn)*persoonsblok)</calculatedColumnFormula>
    </tableColumn>
    <tableColumn id="3" name="Voornaam" dataDxfId="45">
      <calculatedColumnFormula>INDIRECT("B"&amp;startlijn+(ROW()-startlijn)*persoonsblok)</calculatedColumnFormula>
    </tableColumn>
    <tableColumn id="4" name="Functie" dataDxfId="44">
      <calculatedColumnFormula>INDIRECT("C"&amp;startlijn+(ROW()-startlijn)*persoonsblok)</calculatedColumnFormula>
    </tableColumn>
    <tableColumn id="5" name="Statuut" dataDxfId="43">
      <calculatedColumnFormula>INDIRECT("D"&amp;startlijn+(ROW()-startlijn)*persoonsblok)</calculatedColumnFormula>
    </tableColumn>
    <tableColumn id="48" name="Plaats" dataDxfId="42">
      <calculatedColumnFormula>INDIRECT("E"&amp;startlijn+(ROW()-startlijn)*persoonsblok)</calculatedColumnFormula>
    </tableColumn>
    <tableColumn id="6" name="WoBegin" dataDxfId="41">
      <calculatedColumnFormula>INDIRECT("G"&amp;startlijn+(ROW()-startlijn)*persoonsblok)</calculatedColumnFormula>
    </tableColumn>
    <tableColumn id="7" name="WoEinde" dataDxfId="40">
      <calculatedColumnFormula>INDIRECT("g"&amp;startlijn+(ROW()-startlijn)*persoonsblok+1)</calculatedColumnFormula>
    </tableColumn>
    <tableColumn id="8" name="WoPauze" dataDxfId="39">
      <calculatedColumnFormula>INDIRECT("g"&amp;startlijn+(ROW()-startlijn)*persoonsblok+2)</calculatedColumnFormula>
    </tableColumn>
    <tableColumn id="9" name="WoTotaal" dataDxfId="38">
      <calculatedColumnFormula>INDIRECT("g"&amp;startlijn+(ROW()-startlijn)*persoonsblok+3)</calculatedColumnFormula>
    </tableColumn>
    <tableColumn id="10" name="WoPrestatie" dataDxfId="37">
      <calculatedColumnFormula>INDIRECT("g"&amp;startlijn+(ROW()-startlijn)*persoonsblok+4)</calculatedColumnFormula>
    </tableColumn>
    <tableColumn id="11" name="WoOpmerking" dataDxfId="36">
      <calculatedColumnFormula>INDIRECT("g"&amp;startlijn+(ROW()-startlijn)*persoonsblok+5)</calculatedColumnFormula>
    </tableColumn>
    <tableColumn id="12" name="DoBegin" dataDxfId="35">
      <calculatedColumnFormula>INDIRECT("H"&amp;startlijn+(ROW()-startlijn)*persoonsblok)</calculatedColumnFormula>
    </tableColumn>
    <tableColumn id="13" name="DoEinde" dataDxfId="34">
      <calculatedColumnFormula>INDIRECT("H"&amp;startlijn+(ROW()-startlijn)*persoonsblok+1)</calculatedColumnFormula>
    </tableColumn>
    <tableColumn id="14" name="DoPauze" dataDxfId="33">
      <calculatedColumnFormula>INDIRECT("H"&amp;startlijn+(ROW()-startlijn)*persoonsblok+2)</calculatedColumnFormula>
    </tableColumn>
    <tableColumn id="15" name="DoTotaal" dataDxfId="32">
      <calculatedColumnFormula>INDIRECT("H"&amp;startlijn+(ROW()-startlijn)*persoonsblok+3)</calculatedColumnFormula>
    </tableColumn>
    <tableColumn id="16" name="DoPrestatie" dataDxfId="31">
      <calculatedColumnFormula>INDIRECT("H"&amp;startlijn+(ROW()-startlijn)*persoonsblok+4)</calculatedColumnFormula>
    </tableColumn>
    <tableColumn id="17" name="DoOpmerking" dataDxfId="30">
      <calculatedColumnFormula>INDIRECT("H"&amp;startlijn+(ROW()-startlijn)*persoonsblok+5)</calculatedColumnFormula>
    </tableColumn>
    <tableColumn id="18" name="VrBegin" dataDxfId="29">
      <calculatedColumnFormula>INDIRECT("i"&amp;startlijn+(ROW()-startlijn)*persoonsblok)</calculatedColumnFormula>
    </tableColumn>
    <tableColumn id="19" name="VrEinde" dataDxfId="28">
      <calculatedColumnFormula>INDIRECT("I"&amp;startlijn+(ROW()-startlijn)*persoonsblok+1)</calculatedColumnFormula>
    </tableColumn>
    <tableColumn id="20" name="VrPauze" dataDxfId="27">
      <calculatedColumnFormula>INDIRECT("I"&amp;startlijn+(ROW()-startlijn)*persoonsblok+2)</calculatedColumnFormula>
    </tableColumn>
    <tableColumn id="21" name="VrTotaal" dataDxfId="26">
      <calculatedColumnFormula>INDIRECT("I"&amp;startlijn+(ROW()-startlijn)*persoonsblok+3)</calculatedColumnFormula>
    </tableColumn>
    <tableColumn id="22" name="VrPrestatie" dataDxfId="25">
      <calculatedColumnFormula>INDIRECT("I"&amp;startlijn+(ROW()-startlijn)*persoonsblok+4)</calculatedColumnFormula>
    </tableColumn>
    <tableColumn id="23" name="VrOpmerking" dataDxfId="24">
      <calculatedColumnFormula>INDIRECT("I"&amp;startlijn+(ROW()-startlijn)*persoonsblok+5)</calculatedColumnFormula>
    </tableColumn>
    <tableColumn id="24" name="ZaBegin" dataDxfId="23">
      <calculatedColumnFormula>INDIRECT("J"&amp;startlijn+(ROW()-startlijn)*persoonsblok)</calculatedColumnFormula>
    </tableColumn>
    <tableColumn id="25" name="ZaEinde" dataDxfId="22">
      <calculatedColumnFormula>INDIRECT("J"&amp;startlijn+(ROW()-startlijn)*persoonsblok+1)</calculatedColumnFormula>
    </tableColumn>
    <tableColumn id="26" name="ZaPauze" dataDxfId="21">
      <calculatedColumnFormula>INDIRECT("J"&amp;startlijn+(ROW()-startlijn)*persoonsblok+2)</calculatedColumnFormula>
    </tableColumn>
    <tableColumn id="27" name="ZaTotaal" dataDxfId="20">
      <calculatedColumnFormula>INDIRECT("J"&amp;startlijn+(ROW()-startlijn)*persoonsblok+3)</calculatedColumnFormula>
    </tableColumn>
    <tableColumn id="28" name="ZaPrestatie" dataDxfId="19">
      <calculatedColumnFormula>INDIRECT("J"&amp;startlijn+(ROW()-startlijn)*persoonsblok+4)</calculatedColumnFormula>
    </tableColumn>
    <tableColumn id="29" name="ZaOpmerking" dataDxfId="18">
      <calculatedColumnFormula>INDIRECT("J"&amp;startlijn+(ROW()-startlijn)*persoonsblok+5)</calculatedColumnFormula>
    </tableColumn>
    <tableColumn id="30" name="ZoBegin" dataDxfId="17">
      <calculatedColumnFormula>INDIRECT("K"&amp;startlijn+(ROW()-startlijn)*persoonsblok)</calculatedColumnFormula>
    </tableColumn>
    <tableColumn id="31" name="ZoEinde" dataDxfId="16">
      <calculatedColumnFormula>INDIRECT("K"&amp;startlijn+(ROW()-startlijn)*persoonsblok+1)</calculatedColumnFormula>
    </tableColumn>
    <tableColumn id="32" name="ZoPauze" dataDxfId="15">
      <calculatedColumnFormula>INDIRECT("K"&amp;startlijn+(ROW()-startlijn)*persoonsblok+2)</calculatedColumnFormula>
    </tableColumn>
    <tableColumn id="33" name="ZoTotaal" dataDxfId="14">
      <calculatedColumnFormula>INDIRECT("K"&amp;startlijn+(ROW()-startlijn)*persoonsblok+3)</calculatedColumnFormula>
    </tableColumn>
    <tableColumn id="34" name="ZoPrestatie" dataDxfId="13">
      <calculatedColumnFormula>INDIRECT("K"&amp;startlijn+(ROW()-startlijn)*persoonsblok+4)</calculatedColumnFormula>
    </tableColumn>
    <tableColumn id="35" name="ZoOpmerking" dataDxfId="12">
      <calculatedColumnFormula>INDIRECT("K"&amp;startlijn+(ROW()-startlijn)*persoonsblok+5)</calculatedColumnFormula>
    </tableColumn>
    <tableColumn id="36" name="MaBegin" dataDxfId="11">
      <calculatedColumnFormula>INDIRECT("L"&amp;startlijn+(ROW()-startlijn)*persoonsblok)</calculatedColumnFormula>
    </tableColumn>
    <tableColumn id="37" name="MaEinde" dataDxfId="10">
      <calculatedColumnFormula>INDIRECT("L"&amp;startlijn+(ROW()-startlijn)*persoonsblok+1)</calculatedColumnFormula>
    </tableColumn>
    <tableColumn id="38" name="MaPauze" dataDxfId="9">
      <calculatedColumnFormula>INDIRECT("L"&amp;startlijn+(ROW()-startlijn)*persoonsblok+2)</calculatedColumnFormula>
    </tableColumn>
    <tableColumn id="39" name="MaTotaal" dataDxfId="8">
      <calculatedColumnFormula>INDIRECT("L"&amp;startlijn+(ROW()-startlijn)*persoonsblok+3)</calculatedColumnFormula>
    </tableColumn>
    <tableColumn id="40" name="MaPrestatie" dataDxfId="7">
      <calculatedColumnFormula>INDIRECT("L"&amp;startlijn+(ROW()-startlijn)*persoonsblok+4)</calculatedColumnFormula>
    </tableColumn>
    <tableColumn id="41" name="MaOpmerking" dataDxfId="6">
      <calculatedColumnFormula>INDIRECT("L"&amp;startlijn+(ROW()-startlijn)*persoonsblok+5)</calculatedColumnFormula>
    </tableColumn>
    <tableColumn id="42" name="DiBegin" dataDxfId="5">
      <calculatedColumnFormula>INDIRECT("M"&amp;startlijn+(ROW()-startlijn)*persoonsblok)</calculatedColumnFormula>
    </tableColumn>
    <tableColumn id="43" name="DiEinde" dataDxfId="4">
      <calculatedColumnFormula>INDIRECT("M"&amp;startlijn+(ROW()-startlijn)*persoonsblok+1)</calculatedColumnFormula>
    </tableColumn>
    <tableColumn id="44" name="DiPauze" dataDxfId="3">
      <calculatedColumnFormula>INDIRECT("M"&amp;startlijn+(ROW()-startlijn)*persoonsblok+2)</calculatedColumnFormula>
    </tableColumn>
    <tableColumn id="45" name="DiTotaal" dataDxfId="2">
      <calculatedColumnFormula>INDIRECT("M"&amp;startlijn+(ROW()-startlijn)*persoonsblok+3)</calculatedColumnFormula>
    </tableColumn>
    <tableColumn id="46" name="DiPrestatie" dataDxfId="1">
      <calculatedColumnFormula>INDIRECT("M"&amp;startlijn+(ROW()-startlijn)*persoonsblok+4)</calculatedColumnFormula>
    </tableColumn>
    <tableColumn id="47" name="DiOpmerking" dataDxfId="0">
      <calculatedColumnFormula>INDIRECT("M"&amp;startlijn+(ROW()-startlijn)*persoonsblok+5)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8" Type="http://schemas.openxmlformats.org/officeDocument/2006/relationships/table" Target="../tables/table1.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 Id="rId9" Type="http://schemas.microsoft.com/office/2007/relationships/slicer" Target="../slicers/slicer1.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drawing" Target="../drawings/drawing2.xml"/><Relationship Id="rId7"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pivotTable" Target="../pivotTables/pivotTable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 Id="rId9"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drawing" Target="../drawings/drawing3.xml"/><Relationship Id="rId7" Type="http://schemas.openxmlformats.org/officeDocument/2006/relationships/ctrlProp" Target="../ctrlProps/ctrlProp9.xml"/><Relationship Id="rId2"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3.vml"/><Relationship Id="rId9" Type="http://schemas.microsoft.com/office/2007/relationships/slicer" Target="../slicers/slicer3.xml"/></Relationships>
</file>

<file path=xl/worksheets/_rels/sheet6.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drawing" Target="../drawings/drawing4.xml"/><Relationship Id="rId7" Type="http://schemas.openxmlformats.org/officeDocument/2006/relationships/ctrlProp" Target="../ctrlProps/ctrlProp12.xml"/><Relationship Id="rId2" Type="http://schemas.openxmlformats.org/officeDocument/2006/relationships/printerSettings" Target="../printerSettings/printerSettings4.bin"/><Relationship Id="rId1" Type="http://schemas.openxmlformats.org/officeDocument/2006/relationships/pivotTable" Target="../pivotTables/pivotTable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4.vml"/><Relationship Id="rId9" Type="http://schemas.microsoft.com/office/2007/relationships/slicer" Target="../slicers/slicer4.xml"/></Relationships>
</file>

<file path=xl/worksheets/_rels/sheet7.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drawing" Target="../drawings/drawing5.xml"/><Relationship Id="rId7" Type="http://schemas.openxmlformats.org/officeDocument/2006/relationships/ctrlProp" Target="../ctrlProps/ctrlProp15.xml"/><Relationship Id="rId2" Type="http://schemas.openxmlformats.org/officeDocument/2006/relationships/printerSettings" Target="../printerSettings/printerSettings5.bin"/><Relationship Id="rId1" Type="http://schemas.openxmlformats.org/officeDocument/2006/relationships/pivotTable" Target="../pivotTables/pivotTable5.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vmlDrawing" Target="../drawings/vmlDrawing5.vml"/><Relationship Id="rId9" Type="http://schemas.microsoft.com/office/2007/relationships/slicer" Target="../slicers/slicer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drawing" Target="../drawings/drawing6.xml"/><Relationship Id="rId7" Type="http://schemas.openxmlformats.org/officeDocument/2006/relationships/ctrlProp" Target="../ctrlProps/ctrlProp18.xml"/><Relationship Id="rId2" Type="http://schemas.openxmlformats.org/officeDocument/2006/relationships/printerSettings" Target="../printerSettings/printerSettings6.bin"/><Relationship Id="rId1" Type="http://schemas.openxmlformats.org/officeDocument/2006/relationships/pivotTable" Target="../pivotTables/pivotTable6.xml"/><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6.vml"/><Relationship Id="rId9" Type="http://schemas.microsoft.com/office/2007/relationships/slicer" Target="../slicers/slicer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1"/>
  <dimension ref="A1:K46"/>
  <sheetViews>
    <sheetView workbookViewId="0">
      <selection activeCell="K9" sqref="K9"/>
    </sheetView>
  </sheetViews>
  <sheetFormatPr defaultRowHeight="12.75" x14ac:dyDescent="0.2"/>
  <cols>
    <col min="2" max="2" width="24" customWidth="1"/>
    <col min="3" max="4" width="10.85546875" customWidth="1"/>
    <col min="5" max="5" width="11.140625" customWidth="1"/>
    <col min="10" max="10" width="13.5703125" customWidth="1"/>
  </cols>
  <sheetData>
    <row r="1" spans="1:11" x14ac:dyDescent="0.2">
      <c r="A1" s="16" t="s">
        <v>24</v>
      </c>
    </row>
    <row r="3" spans="1:11" x14ac:dyDescent="0.2">
      <c r="B3" s="17" t="s">
        <v>15</v>
      </c>
      <c r="C3" s="17" t="s">
        <v>16</v>
      </c>
      <c r="D3" s="41" t="s">
        <v>109</v>
      </c>
      <c r="E3" s="17" t="s">
        <v>44</v>
      </c>
      <c r="F3" s="17"/>
    </row>
    <row r="4" spans="1:11" x14ac:dyDescent="0.2">
      <c r="B4" s="96" t="s">
        <v>17</v>
      </c>
      <c r="C4" s="108" t="s">
        <v>18</v>
      </c>
      <c r="D4" s="96" t="s">
        <v>110</v>
      </c>
      <c r="E4" s="108" t="s">
        <v>23</v>
      </c>
      <c r="J4" t="s">
        <v>54</v>
      </c>
      <c r="K4" s="30">
        <v>55</v>
      </c>
    </row>
    <row r="5" spans="1:11" x14ac:dyDescent="0.2">
      <c r="B5" s="97" t="s">
        <v>35</v>
      </c>
      <c r="C5" s="109" t="s">
        <v>25</v>
      </c>
      <c r="D5" s="97" t="s">
        <v>111</v>
      </c>
      <c r="E5" s="109" t="s">
        <v>41</v>
      </c>
      <c r="J5" t="s">
        <v>55</v>
      </c>
      <c r="K5" s="30">
        <v>654</v>
      </c>
    </row>
    <row r="6" spans="1:11" x14ac:dyDescent="0.2">
      <c r="B6" s="97" t="s">
        <v>37</v>
      </c>
      <c r="C6" s="109" t="s">
        <v>26</v>
      </c>
      <c r="D6" s="97"/>
      <c r="E6" s="109" t="s">
        <v>42</v>
      </c>
      <c r="J6" t="s">
        <v>56</v>
      </c>
      <c r="K6" s="30" t="s">
        <v>57</v>
      </c>
    </row>
    <row r="7" spans="1:11" x14ac:dyDescent="0.2">
      <c r="B7" s="109" t="s">
        <v>38</v>
      </c>
      <c r="C7" s="109"/>
      <c r="D7" s="97"/>
      <c r="E7" s="109" t="s">
        <v>43</v>
      </c>
      <c r="J7" t="s">
        <v>101</v>
      </c>
      <c r="K7" s="30">
        <v>6</v>
      </c>
    </row>
    <row r="8" spans="1:11" x14ac:dyDescent="0.2">
      <c r="B8" s="109" t="s">
        <v>27</v>
      </c>
      <c r="C8" s="109"/>
      <c r="D8" s="97"/>
      <c r="E8" s="109" t="s">
        <v>52</v>
      </c>
      <c r="J8" t="s">
        <v>107</v>
      </c>
      <c r="K8" s="40">
        <v>1.5833333333333333</v>
      </c>
    </row>
    <row r="9" spans="1:11" x14ac:dyDescent="0.2">
      <c r="B9" s="109" t="s">
        <v>28</v>
      </c>
      <c r="C9" s="109"/>
      <c r="D9" s="97"/>
      <c r="E9" s="109" t="s">
        <v>53</v>
      </c>
    </row>
    <row r="10" spans="1:11" x14ac:dyDescent="0.2">
      <c r="B10" s="109" t="s">
        <v>29</v>
      </c>
      <c r="C10" s="109"/>
      <c r="D10" s="97"/>
      <c r="E10" s="109" t="s">
        <v>128</v>
      </c>
    </row>
    <row r="11" spans="1:11" x14ac:dyDescent="0.2">
      <c r="B11" s="109" t="s">
        <v>30</v>
      </c>
      <c r="C11" s="97"/>
      <c r="D11" s="97"/>
      <c r="E11" s="109" t="s">
        <v>129</v>
      </c>
    </row>
    <row r="12" spans="1:11" x14ac:dyDescent="0.2">
      <c r="B12" s="109" t="s">
        <v>36</v>
      </c>
      <c r="C12" s="97"/>
      <c r="D12" s="97"/>
      <c r="E12" s="109" t="s">
        <v>130</v>
      </c>
    </row>
    <row r="13" spans="1:11" x14ac:dyDescent="0.2">
      <c r="B13" s="109" t="s">
        <v>31</v>
      </c>
      <c r="C13" s="97"/>
      <c r="D13" s="97"/>
      <c r="E13" s="109"/>
    </row>
    <row r="14" spans="1:11" x14ac:dyDescent="0.2">
      <c r="B14" s="109" t="s">
        <v>32</v>
      </c>
      <c r="C14" s="97"/>
      <c r="D14" s="97"/>
      <c r="E14" s="109"/>
    </row>
    <row r="15" spans="1:11" x14ac:dyDescent="0.2">
      <c r="B15" s="109" t="s">
        <v>33</v>
      </c>
      <c r="C15" s="97"/>
      <c r="D15" s="97"/>
      <c r="E15" s="109"/>
    </row>
    <row r="16" spans="1:11" x14ac:dyDescent="0.2">
      <c r="B16" s="109" t="s">
        <v>34</v>
      </c>
      <c r="C16" s="97"/>
      <c r="D16" s="97"/>
      <c r="E16" s="109"/>
    </row>
    <row r="17" spans="2:5" x14ac:dyDescent="0.2">
      <c r="B17" s="109"/>
      <c r="C17" s="97"/>
      <c r="D17" s="97"/>
      <c r="E17" s="109"/>
    </row>
    <row r="18" spans="2:5" x14ac:dyDescent="0.2">
      <c r="B18" s="109"/>
      <c r="C18" s="97"/>
      <c r="D18" s="97"/>
      <c r="E18" s="109"/>
    </row>
    <row r="19" spans="2:5" x14ac:dyDescent="0.2">
      <c r="B19" s="109"/>
      <c r="C19" s="97"/>
      <c r="D19" s="97"/>
      <c r="E19" s="109"/>
    </row>
    <row r="20" spans="2:5" x14ac:dyDescent="0.2">
      <c r="B20" s="109"/>
      <c r="C20" s="97"/>
      <c r="D20" s="97"/>
      <c r="E20" s="109"/>
    </row>
    <row r="21" spans="2:5" x14ac:dyDescent="0.2">
      <c r="B21" s="109"/>
      <c r="C21" s="97"/>
      <c r="D21" s="97"/>
      <c r="E21" s="109"/>
    </row>
    <row r="22" spans="2:5" x14ac:dyDescent="0.2">
      <c r="B22" s="109"/>
      <c r="C22" s="97"/>
      <c r="D22" s="97"/>
      <c r="E22" s="109"/>
    </row>
    <row r="23" spans="2:5" x14ac:dyDescent="0.2">
      <c r="B23" s="109"/>
      <c r="C23" s="97"/>
      <c r="D23" s="97"/>
      <c r="E23" s="109"/>
    </row>
    <row r="24" spans="2:5" x14ac:dyDescent="0.2">
      <c r="B24" s="109"/>
      <c r="C24" s="97"/>
      <c r="D24" s="97"/>
      <c r="E24" s="109"/>
    </row>
    <row r="25" spans="2:5" x14ac:dyDescent="0.2">
      <c r="B25" s="97"/>
      <c r="C25" s="97"/>
      <c r="D25" s="97"/>
      <c r="E25" s="109"/>
    </row>
    <row r="26" spans="2:5" x14ac:dyDescent="0.2">
      <c r="B26" s="97"/>
      <c r="C26" s="97"/>
      <c r="D26" s="97"/>
      <c r="E26" s="109"/>
    </row>
    <row r="27" spans="2:5" x14ac:dyDescent="0.2">
      <c r="B27" s="97"/>
      <c r="C27" s="97"/>
      <c r="D27" s="97"/>
      <c r="E27" s="109"/>
    </row>
    <row r="28" spans="2:5" x14ac:dyDescent="0.2">
      <c r="B28" s="97"/>
      <c r="C28" s="97"/>
      <c r="D28" s="97"/>
      <c r="E28" s="109"/>
    </row>
    <row r="29" spans="2:5" x14ac:dyDescent="0.2">
      <c r="B29" s="97"/>
      <c r="C29" s="97"/>
      <c r="D29" s="97"/>
      <c r="E29" s="97"/>
    </row>
    <row r="30" spans="2:5" x14ac:dyDescent="0.2">
      <c r="B30" s="97"/>
      <c r="C30" s="97"/>
      <c r="D30" s="97"/>
      <c r="E30" s="97"/>
    </row>
    <row r="31" spans="2:5" x14ac:dyDescent="0.2">
      <c r="B31" s="97"/>
      <c r="C31" s="97"/>
      <c r="D31" s="97"/>
      <c r="E31" s="97"/>
    </row>
    <row r="32" spans="2:5" x14ac:dyDescent="0.2">
      <c r="B32" s="97"/>
      <c r="C32" s="97"/>
      <c r="D32" s="97"/>
      <c r="E32" s="97"/>
    </row>
    <row r="33" spans="2:5" x14ac:dyDescent="0.2">
      <c r="B33" s="97"/>
      <c r="C33" s="97"/>
      <c r="D33" s="97"/>
      <c r="E33" s="97"/>
    </row>
    <row r="34" spans="2:5" x14ac:dyDescent="0.2">
      <c r="B34" s="97"/>
      <c r="C34" s="97"/>
      <c r="D34" s="97"/>
      <c r="E34" s="97"/>
    </row>
    <row r="35" spans="2:5" x14ac:dyDescent="0.2">
      <c r="B35" s="97"/>
      <c r="C35" s="97"/>
      <c r="D35" s="97"/>
      <c r="E35" s="97"/>
    </row>
    <row r="36" spans="2:5" x14ac:dyDescent="0.2">
      <c r="B36" s="97"/>
      <c r="C36" s="97"/>
      <c r="D36" s="97"/>
      <c r="E36" s="97"/>
    </row>
    <row r="37" spans="2:5" x14ac:dyDescent="0.2">
      <c r="B37" s="97"/>
      <c r="C37" s="97"/>
      <c r="D37" s="97"/>
      <c r="E37" s="97"/>
    </row>
    <row r="38" spans="2:5" x14ac:dyDescent="0.2">
      <c r="B38" s="97"/>
      <c r="C38" s="97"/>
      <c r="D38" s="97"/>
      <c r="E38" s="97"/>
    </row>
    <row r="39" spans="2:5" x14ac:dyDescent="0.2">
      <c r="B39" s="97"/>
      <c r="C39" s="97"/>
      <c r="D39" s="97"/>
      <c r="E39" s="97"/>
    </row>
    <row r="40" spans="2:5" x14ac:dyDescent="0.2">
      <c r="B40" s="97"/>
      <c r="C40" s="97"/>
      <c r="D40" s="97"/>
      <c r="E40" s="97"/>
    </row>
    <row r="41" spans="2:5" x14ac:dyDescent="0.2">
      <c r="B41" s="97"/>
      <c r="C41" s="97"/>
      <c r="D41" s="97"/>
      <c r="E41" s="97"/>
    </row>
    <row r="42" spans="2:5" x14ac:dyDescent="0.2">
      <c r="B42" s="97"/>
      <c r="C42" s="97"/>
      <c r="D42" s="97"/>
      <c r="E42" s="97"/>
    </row>
    <row r="43" spans="2:5" x14ac:dyDescent="0.2">
      <c r="B43" s="97"/>
      <c r="C43" s="97"/>
      <c r="D43" s="97"/>
      <c r="E43" s="97"/>
    </row>
    <row r="44" spans="2:5" x14ac:dyDescent="0.2">
      <c r="B44" s="97"/>
      <c r="C44" s="97"/>
      <c r="D44" s="97"/>
      <c r="E44" s="97"/>
    </row>
    <row r="45" spans="2:5" x14ac:dyDescent="0.2">
      <c r="B45" s="97"/>
      <c r="C45" s="97"/>
      <c r="D45" s="97"/>
      <c r="E45" s="97"/>
    </row>
    <row r="46" spans="2:5" x14ac:dyDescent="0.2">
      <c r="B46" s="74"/>
      <c r="C46" s="74"/>
      <c r="D46" s="97"/>
      <c r="E46" s="97"/>
    </row>
  </sheetData>
  <sheetProtection sheet="1" objects="1" scenarios="1" formatColumns="0" formatRows="0" sort="0" autoFilter="0" pivotTables="0"/>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dimension ref="A1:B25"/>
  <sheetViews>
    <sheetView workbookViewId="0">
      <selection activeCell="A3" sqref="A3"/>
    </sheetView>
  </sheetViews>
  <sheetFormatPr defaultRowHeight="12.75" x14ac:dyDescent="0.2"/>
  <cols>
    <col min="1" max="1" width="16.28515625" customWidth="1"/>
  </cols>
  <sheetData>
    <row r="1" spans="1:1" x14ac:dyDescent="0.2">
      <c r="A1" t="s">
        <v>45</v>
      </c>
    </row>
    <row r="2" spans="1:1" x14ac:dyDescent="0.2">
      <c r="A2" t="s">
        <v>158</v>
      </c>
    </row>
    <row r="3" spans="1:1" x14ac:dyDescent="0.2">
      <c r="A3" s="18">
        <v>45510</v>
      </c>
    </row>
    <row r="5" spans="1:1" x14ac:dyDescent="0.2">
      <c r="A5" s="17" t="s">
        <v>48</v>
      </c>
    </row>
    <row r="6" spans="1:1" x14ac:dyDescent="0.2">
      <c r="A6" t="s">
        <v>106</v>
      </c>
    </row>
    <row r="7" spans="1:1" x14ac:dyDescent="0.2">
      <c r="A7" s="19" t="s">
        <v>133</v>
      </c>
    </row>
    <row r="8" spans="1:1" x14ac:dyDescent="0.2">
      <c r="A8" s="19" t="s">
        <v>49</v>
      </c>
    </row>
    <row r="9" spans="1:1" x14ac:dyDescent="0.2">
      <c r="A9" s="19" t="s">
        <v>134</v>
      </c>
    </row>
    <row r="10" spans="1:1" x14ac:dyDescent="0.2">
      <c r="A10" t="s">
        <v>50</v>
      </c>
    </row>
    <row r="20" spans="1:2" x14ac:dyDescent="0.2">
      <c r="A20" s="17" t="s">
        <v>46</v>
      </c>
    </row>
    <row r="21" spans="1:2" x14ac:dyDescent="0.2">
      <c r="A21" t="s">
        <v>15</v>
      </c>
      <c r="B21" t="s">
        <v>135</v>
      </c>
    </row>
    <row r="22" spans="1:2" x14ac:dyDescent="0.2">
      <c r="A22" t="s">
        <v>16</v>
      </c>
      <c r="B22" t="s">
        <v>136</v>
      </c>
    </row>
    <row r="23" spans="1:2" x14ac:dyDescent="0.2">
      <c r="A23" t="s">
        <v>109</v>
      </c>
      <c r="B23" t="s">
        <v>137</v>
      </c>
    </row>
    <row r="24" spans="1:2" x14ac:dyDescent="0.2">
      <c r="A24" t="s">
        <v>44</v>
      </c>
      <c r="B24" t="s">
        <v>138</v>
      </c>
    </row>
    <row r="25" spans="1:2" x14ac:dyDescent="0.2">
      <c r="A25" t="s">
        <v>47</v>
      </c>
      <c r="B25" t="s">
        <v>139</v>
      </c>
    </row>
  </sheetData>
  <sheetProtection sheet="1" objects="1" scenarios="1" formatColumns="0" formatRows="0" sort="0" autoFilter="0" pivotTables="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8">
    <tabColor theme="0"/>
    <outlinePr summaryBelow="0"/>
    <pageSetUpPr fitToPage="1"/>
  </sheetPr>
  <dimension ref="A1:CJ654"/>
  <sheetViews>
    <sheetView tabSelected="1" zoomScaleNormal="100" workbookViewId="0">
      <pane ySplit="4" topLeftCell="A5" activePane="bottomLeft" state="frozen"/>
      <selection activeCell="H82" sqref="H82"/>
      <selection pane="bottomLeft" activeCell="M80" sqref="M8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
        <v>159</v>
      </c>
      <c r="B1" s="49"/>
      <c r="C1" s="50"/>
      <c r="D1" s="50"/>
      <c r="E1" s="50"/>
      <c r="F1" s="49"/>
      <c r="G1" s="53" t="s">
        <v>140</v>
      </c>
      <c r="H1" s="118">
        <v>45567</v>
      </c>
      <c r="I1" s="119"/>
      <c r="J1" s="51" t="s">
        <v>126</v>
      </c>
      <c r="K1" s="118">
        <f>+H1+6</f>
        <v>45573</v>
      </c>
      <c r="L1" s="119"/>
      <c r="M1" s="53" t="s">
        <v>127</v>
      </c>
      <c r="N1" s="78"/>
      <c r="O1" s="79" t="s">
        <v>155</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v>45623</v>
      </c>
      <c r="H4" s="81">
        <v>45624</v>
      </c>
      <c r="I4" s="81">
        <v>45625</v>
      </c>
      <c r="J4" s="81">
        <f t="shared" ref="J4:M4" si="0">+I4+1</f>
        <v>45626</v>
      </c>
      <c r="K4" s="81">
        <v>45627</v>
      </c>
      <c r="L4" s="81">
        <f t="shared" si="0"/>
        <v>45628</v>
      </c>
      <c r="M4" s="81">
        <f t="shared" si="0"/>
        <v>45629</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collapsed="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3.125</v>
      </c>
      <c r="H27" s="104">
        <v>3.322916666666667</v>
      </c>
      <c r="I27" s="104">
        <v>3.4270833333333335</v>
      </c>
      <c r="J27" s="104">
        <v>3.510416666666667</v>
      </c>
      <c r="K27" s="104">
        <v>3.8541666666666674</v>
      </c>
      <c r="L27" s="104">
        <v>3</v>
      </c>
      <c r="M27" s="104">
        <v>2.760416666666667</v>
      </c>
      <c r="N27" s="45"/>
      <c r="O27" s="44">
        <f>SUM(G27:M27)</f>
        <v>23.000000000000004</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13.815789473684212</v>
      </c>
      <c r="H29" s="46">
        <f>+GETPIVOTDATA("Do",H26)/FT*7</f>
        <v>14.690789473684212</v>
      </c>
      <c r="I29" s="46">
        <f>+GETPIVOTDATA("Vr",I26)/FT*7</f>
        <v>15.151315789473685</v>
      </c>
      <c r="J29" s="46">
        <f>+GETPIVOTDATA("Za",J26)/FT*7</f>
        <v>15.519736842105265</v>
      </c>
      <c r="K29" s="46">
        <f>+GETPIVOTDATA("Zo",K26)/FT*7</f>
        <v>17.039473684210531</v>
      </c>
      <c r="L29" s="46">
        <f>+GETPIVOTDATA("Ma",L26)/FT*7</f>
        <v>13.263157894736842</v>
      </c>
      <c r="M29" s="46">
        <f>+GETPIVOTDATA("Di",M26)/FT*7</f>
        <v>12.203947368421055</v>
      </c>
      <c r="N29" s="45"/>
      <c r="O29" s="46">
        <f>+O27/FT</f>
        <v>14.526315789473687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collapsed="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1[WoBegin],"&lt;="&amp;$A35,Tabel1[WoEinde],"&gt;="&amp;$B35,WoPrestatieA,0,Tabel1[Plaats],IF($F$32=TRUE,"Front"))+COUNTIFS(Tabel1[WoBegin],"&lt;="&amp;$A35,Tabel1[WoEinde],"&gt;="&amp;$B35,WoPrestatieA,0,Tabel1[Plaats],IF($F$33=TRUE,"Back"))+COUNTIFS(Tabel1[WoBegin],"&lt;="&amp;$A35,Tabel1[WoEinde],"&lt;04:00",Tabel1[WoBegin],"&lt;&gt;0",WoPrestatieA,0,Tabel1[Plaats],IF($F$32=TRUE,"Front"))+COUNTIFS(Tabel1[WoBegin],"&lt;="&amp;$A35,Tabel1[WoEinde],"&lt;04:00",Tabel1[WoBegin],"&lt;&gt;0",WoPrestatieA,0,Tabel1[Plaats],IF($F$33=TRUE,"Back"))</f>
        <v>0</v>
      </c>
      <c r="H35" s="45">
        <f ca="1">COUNTIFS(Tabel1[DoBegin],"&lt;="&amp;$A35,Tabel1[DoEinde],"&gt;="&amp;$B35,DoPrestatieA,0,Tabel1[Plaats],IF($F$32=TRUE,"Front"))+COUNTIFS(Tabel1[DoBegin],"&lt;="&amp;$A35,Tabel1[DoEinde],"&gt;="&amp;$B35,DoPrestatieA,0,Tabel1[Plaats],IF($F$33=TRUE,"Back"))+COUNTIFS(Tabel1[DoBegin],"&lt;="&amp;$A35,Tabel1[DoEinde],"&lt;04:00",Tabel1[DoBegin],"&lt;&gt;0",DoPrestatieA,0,Tabel1[Plaats],IF($F$32=TRUE,"Front"))+COUNTIFS(Tabel1[DoBegin],"&lt;="&amp;$A35,Tabel1[DoEinde],"&lt;04:00",Tabel1[DoBegin],"&lt;&gt;0",DoPrestatieA,0,Tabel1[Plaats],IF($F$33=TRUE,"Back"))</f>
        <v>0</v>
      </c>
      <c r="I35" s="45">
        <f ca="1">COUNTIFS(Tabel1[VrBegin],"&lt;="&amp;$A35,Tabel1[VrEinde],"&gt;="&amp;$B35,VrPrestatieA,0,Tabel1[Plaats],IF($F$32=TRUE,"Front"))+COUNTIFS(Tabel1[VrBegin],"&lt;="&amp;$A35,Tabel1[VrEinde],"&gt;="&amp;$B35,VrPrestatieA,0,Tabel1[Plaats],IF($F$33=TRUE,"Back"))+COUNTIFS(Tabel1[VrBegin],"&lt;="&amp;$A35,Tabel1[VrEinde],"&lt;04:00",Tabel1[VrBegin],"&lt;&gt;0",VrPrestatieA,0,Tabel1[Plaats],IF($F$32=TRUE,"Front"))+COUNTIFS(Tabel1[VrBegin],"&lt;="&amp;$A35,Tabel1[VrEinde],"&lt;04:00",Tabel1[VrBegin],"&lt;&gt;0",VrPrestatieA,0,Tabel1[Plaats],IF($F$33=TRUE,"Back"))</f>
        <v>0</v>
      </c>
      <c r="J35" s="45">
        <f ca="1">COUNTIFS(Tabel1[ZaBegin],"&lt;="&amp;$A35,Tabel1[ZaEinde],"&gt;="&amp;$B35,ZaPrestatieA,0,Tabel1[Plaats],IF($F$32=TRUE,"Front"))+COUNTIFS(Tabel1[ZaBegin],"&lt;="&amp;$A35,Tabel1[ZaEinde],"&gt;="&amp;$B35,ZaPrestatieA,0,Tabel1[Plaats],IF($F$33=TRUE,"Back"))+COUNTIFS(Tabel1[ZaBegin],"&lt;="&amp;$A35,Tabel1[ZaEinde],"&lt;04:00",Tabel1[ZaBegin],"&lt;&gt;0",ZaPrestatieA,0,Tabel1[Plaats],IF($F$32=TRUE,"Front"))+COUNTIFS(Tabel1[ZaBegin],"&lt;="&amp;$A35,Tabel1[ZaEinde],"&lt;04:00",Tabel1[ZaBegin],"&lt;&gt;0",ZaPrestatieA,0,Tabel1[Plaats],IF($F$33=TRUE,"Back"))</f>
        <v>0</v>
      </c>
      <c r="K35" s="45">
        <f ca="1">COUNTIFS(Tabel1[ZoBegin],"&lt;="&amp;$A35,Tabel1[ZoEinde],"&gt;="&amp;$B35,ZoPrestatieA,0,Tabel1[Plaats],IF($F$32=TRUE,"Front"))+COUNTIFS(Tabel1[ZoBegin],"&lt;="&amp;$A35,Tabel1[ZoEinde],"&gt;="&amp;$B35,ZoPrestatieA,0,Tabel1[Plaats],IF($F$33=TRUE,"Back"))+COUNTIFS(Tabel1[ZoBegin],"&lt;="&amp;$A35,Tabel1[ZoEinde],"&lt;04:00",Tabel1[ZoBegin],"&lt;&gt;0",ZoPrestatieA,0,Tabel1[Plaats],IF($F$32=TRUE,"Front"))+COUNTIFS(Tabel1[ZoBegin],"&lt;="&amp;$A35,Tabel1[ZoEinde],"&lt;04:00",Tabel1[ZoBegin],"&lt;&gt;0",ZoPrestatieA,0,Tabel1[Plaats],IF($F$33=TRUE,"Back"))</f>
        <v>5</v>
      </c>
      <c r="L35" s="45">
        <f ca="1">COUNTIFS(Tabel1[MaBegin],"&lt;="&amp;$A35,Tabel1[MaEinde],"&gt;="&amp;$B35,MaPrestatieA,0,Tabel1[Plaats],IF($F$32=TRUE,"Front"))+COUNTIFS(Tabel1[MaBegin],"&lt;="&amp;$A35,Tabel1[MaEinde],"&gt;="&amp;$B35,MaPrestatieA,0,Tabel1[Plaats],IF($F$33=TRUE,"Back"))+COUNTIFS(Tabel1[MaBegin],"&lt;="&amp;$A35,Tabel1[MaEinde],"&lt;04:00",Tabel1[MaBegin],"&lt;&gt;0",MaPrestatieA,0,Tabel1[Plaats],IF($F$32=TRUE,"Front"))+COUNTIFS(Tabel1[MaBegin],"&lt;="&amp;$A35,Tabel1[MaEinde],"&lt;04:00",Tabel1[MaBegin],"&lt;&gt;0",MaPrestatieA,0,Tabel1[Plaats],IF($F$33=TRUE,"Back"))</f>
        <v>4</v>
      </c>
      <c r="M35" s="45">
        <f ca="1">COUNTIFS(Tabel1[DiBegin],"&lt;="&amp;$A35,Tabel1[DiEinde],"&gt;="&amp;$B35,DiPrestatieA,0,Tabel1[Plaats],IF($F$32=TRUE,"Front"))+COUNTIFS(Tabel1[DiBegin],"&lt;="&amp;$A35,Tabel1[DiEinde],"&gt;="&amp;$B35,DiPrestatieA,0,Tabel1[Plaats],IF($F$33=TRUE,"Back"))+COUNTIFS(Tabel1[DiBegin],"&lt;="&amp;$A35,Tabel1[DiEinde],"&lt;04:00",Tabel1[DiBegin],"&lt;&gt;0",DiPrestatieA,0,Tabel1[Plaats],IF($F$32=TRUE,"Front"))+COUNTIFS(Tabel1[DiBegin],"&lt;="&amp;$A35,Tabel1[DiEinde],"&lt;04:00",Tabel1[DiBegin],"&lt;&gt;0",DiPrestatieA,0,Tabel1[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1[WoBegin],"&lt;="&amp;$A36,Tabel1[WoEinde],"&gt;="&amp;$B36,WoPrestatieA,0,Tabel1[Plaats],IF($F$32=TRUE,"Front"))+COUNTIFS(Tabel1[WoBegin],"&lt;="&amp;$A36,Tabel1[WoEinde],"&gt;="&amp;$B36,WoPrestatieA,0,Tabel1[Plaats],IF($F$33=TRUE,"Back"))+COUNTIFS(Tabel1[WoBegin],"&lt;="&amp;$A36,Tabel1[WoEinde],"&lt;04:00",Tabel1[WoBegin],"&lt;&gt;0",WoPrestatieA,0,Tabel1[Plaats],IF($F$32=TRUE,"Front"))+COUNTIFS(Tabel1[WoBegin],"&lt;="&amp;$A36,Tabel1[WoEinde],"&lt;04:00",Tabel1[WoBegin],"&lt;&gt;0",WoPrestatieA,0,Tabel1[Plaats],IF($F$33=TRUE,"Back"))</f>
        <v>0</v>
      </c>
      <c r="H36" s="45">
        <f ca="1">COUNTIFS(Tabel1[DoBegin],"&lt;="&amp;$A36,Tabel1[DoEinde],"&gt;="&amp;$B36,DoPrestatieA,0,Tabel1[Plaats],IF($F$32=TRUE,"Front"))+COUNTIFS(Tabel1[DoBegin],"&lt;="&amp;$A36,Tabel1[DoEinde],"&gt;="&amp;$B36,DoPrestatieA,0,Tabel1[Plaats],IF($F$33=TRUE,"Back"))+COUNTIFS(Tabel1[DoBegin],"&lt;="&amp;$A36,Tabel1[DoEinde],"&lt;04:00",Tabel1[DoBegin],"&lt;&gt;0",DoPrestatieA,0,Tabel1[Plaats],IF($F$32=TRUE,"Front"))+COUNTIFS(Tabel1[DoBegin],"&lt;="&amp;$A36,Tabel1[DoEinde],"&lt;04:00",Tabel1[DoBegin],"&lt;&gt;0",DoPrestatieA,0,Tabel1[Plaats],IF($F$33=TRUE,"Back"))</f>
        <v>0</v>
      </c>
      <c r="I36" s="45">
        <f ca="1">COUNTIFS(Tabel1[VrBegin],"&lt;="&amp;$A36,Tabel1[VrEinde],"&gt;="&amp;$B36,VrPrestatieA,0,Tabel1[Plaats],IF($F$32=TRUE,"Front"))+COUNTIFS(Tabel1[VrBegin],"&lt;="&amp;$A36,Tabel1[VrEinde],"&gt;="&amp;$B36,VrPrestatieA,0,Tabel1[Plaats],IF($F$33=TRUE,"Back"))+COUNTIFS(Tabel1[VrBegin],"&lt;="&amp;$A36,Tabel1[VrEinde],"&lt;04:00",Tabel1[VrBegin],"&lt;&gt;0",VrPrestatieA,0,Tabel1[Plaats],IF($F$32=TRUE,"Front"))+COUNTIFS(Tabel1[VrBegin],"&lt;="&amp;$A36,Tabel1[VrEinde],"&lt;04:00",Tabel1[VrBegin],"&lt;&gt;0",VrPrestatieA,0,Tabel1[Plaats],IF($F$33=TRUE,"Back"))</f>
        <v>0</v>
      </c>
      <c r="J36" s="45">
        <f ca="1">COUNTIFS(Tabel1[ZaBegin],"&lt;="&amp;$A36,Tabel1[ZaEinde],"&gt;="&amp;$B36,ZaPrestatieA,0,Tabel1[Plaats],IF($F$32=TRUE,"Front"))+COUNTIFS(Tabel1[ZaBegin],"&lt;="&amp;$A36,Tabel1[ZaEinde],"&gt;="&amp;$B36,ZaPrestatieA,0,Tabel1[Plaats],IF($F$33=TRUE,"Back"))+COUNTIFS(Tabel1[ZaBegin],"&lt;="&amp;$A36,Tabel1[ZaEinde],"&lt;04:00",Tabel1[ZaBegin],"&lt;&gt;0",ZaPrestatieA,0,Tabel1[Plaats],IF($F$32=TRUE,"Front"))+COUNTIFS(Tabel1[ZaBegin],"&lt;="&amp;$A36,Tabel1[ZaEinde],"&lt;04:00",Tabel1[ZaBegin],"&lt;&gt;0",ZaPrestatieA,0,Tabel1[Plaats],IF($F$33=TRUE,"Back"))</f>
        <v>0</v>
      </c>
      <c r="K36" s="45">
        <f ca="1">COUNTIFS(Tabel1[ZoBegin],"&lt;="&amp;$A36,Tabel1[ZoEinde],"&gt;="&amp;$B36,ZoPrestatieA,0,Tabel1[Plaats],IF($F$32=TRUE,"Front"))+COUNTIFS(Tabel1[ZoBegin],"&lt;="&amp;$A36,Tabel1[ZoEinde],"&gt;="&amp;$B36,ZoPrestatieA,0,Tabel1[Plaats],IF($F$33=TRUE,"Back"))+COUNTIFS(Tabel1[ZoBegin],"&lt;="&amp;$A36,Tabel1[ZoEinde],"&lt;04:00",Tabel1[ZoBegin],"&lt;&gt;0",ZoPrestatieA,0,Tabel1[Plaats],IF($F$32=TRUE,"Front"))+COUNTIFS(Tabel1[ZoBegin],"&lt;="&amp;$A36,Tabel1[ZoEinde],"&lt;04:00",Tabel1[ZoBegin],"&lt;&gt;0",ZoPrestatieA,0,Tabel1[Plaats],IF($F$33=TRUE,"Back"))</f>
        <v>5</v>
      </c>
      <c r="L36" s="45">
        <f ca="1">COUNTIFS(Tabel1[MaBegin],"&lt;="&amp;$A36,Tabel1[MaEinde],"&gt;="&amp;$B36,MaPrestatieA,0,Tabel1[Plaats],IF($F$32=TRUE,"Front"))+COUNTIFS(Tabel1[MaBegin],"&lt;="&amp;$A36,Tabel1[MaEinde],"&gt;="&amp;$B36,MaPrestatieA,0,Tabel1[Plaats],IF($F$33=TRUE,"Back"))+COUNTIFS(Tabel1[MaBegin],"&lt;="&amp;$A36,Tabel1[MaEinde],"&lt;04:00",Tabel1[MaBegin],"&lt;&gt;0",MaPrestatieA,0,Tabel1[Plaats],IF($F$32=TRUE,"Front"))+COUNTIFS(Tabel1[MaBegin],"&lt;="&amp;$A36,Tabel1[MaEinde],"&lt;04:00",Tabel1[MaBegin],"&lt;&gt;0",MaPrestatieA,0,Tabel1[Plaats],IF($F$33=TRUE,"Back"))</f>
        <v>7</v>
      </c>
      <c r="M36" s="45">
        <f ca="1">COUNTIFS(Tabel1[DiBegin],"&lt;="&amp;$A36,Tabel1[DiEinde],"&gt;="&amp;$B36,DiPrestatieA,0,Tabel1[Plaats],IF($F$32=TRUE,"Front"))+COUNTIFS(Tabel1[DiBegin],"&lt;="&amp;$A36,Tabel1[DiEinde],"&gt;="&amp;$B36,DiPrestatieA,0,Tabel1[Plaats],IF($F$33=TRUE,"Back"))+COUNTIFS(Tabel1[DiBegin],"&lt;="&amp;$A36,Tabel1[DiEinde],"&lt;04:00",Tabel1[DiBegin],"&lt;&gt;0",DiPrestatieA,0,Tabel1[Plaats],IF($F$32=TRUE,"Front"))+COUNTIFS(Tabel1[DiBegin],"&lt;="&amp;$A36,Tabel1[DiEinde],"&lt;04:00",Tabel1[DiBegin],"&lt;&gt;0",DiPrestatieA,0,Tabel1[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1[WoBegin],"&lt;="&amp;$A37,Tabel1[WoEinde],"&gt;="&amp;$B37,WoPrestatieA,0,Tabel1[Plaats],IF($F$32=TRUE,"Front"))+COUNTIFS(Tabel1[WoBegin],"&lt;="&amp;$A37,Tabel1[WoEinde],"&gt;="&amp;$B37,WoPrestatieA,0,Tabel1[Plaats],IF($F$33=TRUE,"Back"))+COUNTIFS(Tabel1[WoBegin],"&lt;="&amp;$A37,Tabel1[WoEinde],"&lt;04:00",Tabel1[WoBegin],"&lt;&gt;0",WoPrestatieA,0,Tabel1[Plaats],IF($F$32=TRUE,"Front"))+COUNTIFS(Tabel1[WoBegin],"&lt;="&amp;$A37,Tabel1[WoEinde],"&lt;04:00",Tabel1[WoBegin],"&lt;&gt;0",WoPrestatieA,0,Tabel1[Plaats],IF($F$33=TRUE,"Back"))</f>
        <v>0</v>
      </c>
      <c r="H37" s="45">
        <f ca="1">COUNTIFS(Tabel1[DoBegin],"&lt;="&amp;$A37,Tabel1[DoEinde],"&gt;="&amp;$B37,DoPrestatieA,0,Tabel1[Plaats],IF($F$32=TRUE,"Front"))+COUNTIFS(Tabel1[DoBegin],"&lt;="&amp;$A37,Tabel1[DoEinde],"&gt;="&amp;$B37,DoPrestatieA,0,Tabel1[Plaats],IF($F$33=TRUE,"Back"))+COUNTIFS(Tabel1[DoBegin],"&lt;="&amp;$A37,Tabel1[DoEinde],"&lt;04:00",Tabel1[DoBegin],"&lt;&gt;0",DoPrestatieA,0,Tabel1[Plaats],IF($F$32=TRUE,"Front"))+COUNTIFS(Tabel1[DoBegin],"&lt;="&amp;$A37,Tabel1[DoEinde],"&lt;04:00",Tabel1[DoBegin],"&lt;&gt;0",DoPrestatieA,0,Tabel1[Plaats],IF($F$33=TRUE,"Back"))</f>
        <v>0</v>
      </c>
      <c r="I37" s="45">
        <f ca="1">COUNTIFS(Tabel1[VrBegin],"&lt;="&amp;$A37,Tabel1[VrEinde],"&gt;="&amp;$B37,VrPrestatieA,0,Tabel1[Plaats],IF($F$32=TRUE,"Front"))+COUNTIFS(Tabel1[VrBegin],"&lt;="&amp;$A37,Tabel1[VrEinde],"&gt;="&amp;$B37,VrPrestatieA,0,Tabel1[Plaats],IF($F$33=TRUE,"Back"))+COUNTIFS(Tabel1[VrBegin],"&lt;="&amp;$A37,Tabel1[VrEinde],"&lt;04:00",Tabel1[VrBegin],"&lt;&gt;0",VrPrestatieA,0,Tabel1[Plaats],IF($F$32=TRUE,"Front"))+COUNTIFS(Tabel1[VrBegin],"&lt;="&amp;$A37,Tabel1[VrEinde],"&lt;04:00",Tabel1[VrBegin],"&lt;&gt;0",VrPrestatieA,0,Tabel1[Plaats],IF($F$33=TRUE,"Back"))</f>
        <v>0</v>
      </c>
      <c r="J37" s="45">
        <f ca="1">COUNTIFS(Tabel1[ZaBegin],"&lt;="&amp;$A37,Tabel1[ZaEinde],"&gt;="&amp;$B37,ZaPrestatieA,0,Tabel1[Plaats],IF($F$32=TRUE,"Front"))+COUNTIFS(Tabel1[ZaBegin],"&lt;="&amp;$A37,Tabel1[ZaEinde],"&gt;="&amp;$B37,ZaPrestatieA,0,Tabel1[Plaats],IF($F$33=TRUE,"Back"))+COUNTIFS(Tabel1[ZaBegin],"&lt;="&amp;$A37,Tabel1[ZaEinde],"&lt;04:00",Tabel1[ZaBegin],"&lt;&gt;0",ZaPrestatieA,0,Tabel1[Plaats],IF($F$32=TRUE,"Front"))+COUNTIFS(Tabel1[ZaBegin],"&lt;="&amp;$A37,Tabel1[ZaEinde],"&lt;04:00",Tabel1[ZaBegin],"&lt;&gt;0",ZaPrestatieA,0,Tabel1[Plaats],IF($F$33=TRUE,"Back"))</f>
        <v>0</v>
      </c>
      <c r="K37" s="45">
        <f ca="1">COUNTIFS(Tabel1[ZoBegin],"&lt;="&amp;$A37,Tabel1[ZoEinde],"&gt;="&amp;$B37,ZoPrestatieA,0,Tabel1[Plaats],IF($F$32=TRUE,"Front"))+COUNTIFS(Tabel1[ZoBegin],"&lt;="&amp;$A37,Tabel1[ZoEinde],"&gt;="&amp;$B37,ZoPrestatieA,0,Tabel1[Plaats],IF($F$33=TRUE,"Back"))+COUNTIFS(Tabel1[ZoBegin],"&lt;="&amp;$A37,Tabel1[ZoEinde],"&lt;04:00",Tabel1[ZoBegin],"&lt;&gt;0",ZoPrestatieA,0,Tabel1[Plaats],IF($F$32=TRUE,"Front"))+COUNTIFS(Tabel1[ZoBegin],"&lt;="&amp;$A37,Tabel1[ZoEinde],"&lt;04:00",Tabel1[ZoBegin],"&lt;&gt;0",ZoPrestatieA,0,Tabel1[Plaats],IF($F$33=TRUE,"Back"))</f>
        <v>5</v>
      </c>
      <c r="L37" s="45">
        <f ca="1">COUNTIFS(Tabel1[MaBegin],"&lt;="&amp;$A37,Tabel1[MaEinde],"&gt;="&amp;$B37,MaPrestatieA,0,Tabel1[Plaats],IF($F$32=TRUE,"Front"))+COUNTIFS(Tabel1[MaBegin],"&lt;="&amp;$A37,Tabel1[MaEinde],"&gt;="&amp;$B37,MaPrestatieA,0,Tabel1[Plaats],IF($F$33=TRUE,"Back"))+COUNTIFS(Tabel1[MaBegin],"&lt;="&amp;$A37,Tabel1[MaEinde],"&lt;04:00",Tabel1[MaBegin],"&lt;&gt;0",MaPrestatieA,0,Tabel1[Plaats],IF($F$32=TRUE,"Front"))+COUNTIFS(Tabel1[MaBegin],"&lt;="&amp;$A37,Tabel1[MaEinde],"&lt;04:00",Tabel1[MaBegin],"&lt;&gt;0",MaPrestatieA,0,Tabel1[Plaats],IF($F$33=TRUE,"Back"))</f>
        <v>8</v>
      </c>
      <c r="M37" s="45">
        <f ca="1">COUNTIFS(Tabel1[DiBegin],"&lt;="&amp;$A37,Tabel1[DiEinde],"&gt;="&amp;$B37,DiPrestatieA,0,Tabel1[Plaats],IF($F$32=TRUE,"Front"))+COUNTIFS(Tabel1[DiBegin],"&lt;="&amp;$A37,Tabel1[DiEinde],"&gt;="&amp;$B37,DiPrestatieA,0,Tabel1[Plaats],IF($F$33=TRUE,"Back"))+COUNTIFS(Tabel1[DiBegin],"&lt;="&amp;$A37,Tabel1[DiEinde],"&lt;04:00",Tabel1[DiBegin],"&lt;&gt;0",DiPrestatieA,0,Tabel1[Plaats],IF($F$32=TRUE,"Front"))+COUNTIFS(Tabel1[DiBegin],"&lt;="&amp;$A37,Tabel1[DiEinde],"&lt;04:00",Tabel1[DiBegin],"&lt;&gt;0",DiPrestatieA,0,Tabel1[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1[WoBegin],"&lt;="&amp;$A38,Tabel1[WoEinde],"&gt;="&amp;$B38,WoPrestatieA,0,Tabel1[Plaats],IF($F$32=TRUE,"Front"))+COUNTIFS(Tabel1[WoBegin],"&lt;="&amp;$A38,Tabel1[WoEinde],"&gt;="&amp;$B38,WoPrestatieA,0,Tabel1[Plaats],IF($F$33=TRUE,"Back"))+COUNTIFS(Tabel1[WoBegin],"&lt;="&amp;$A38,Tabel1[WoEinde],"&lt;04:00",Tabel1[WoBegin],"&lt;&gt;0",WoPrestatieA,0,Tabel1[Plaats],IF($F$32=TRUE,"Front"))+COUNTIFS(Tabel1[WoBegin],"&lt;="&amp;$A38,Tabel1[WoEinde],"&lt;04:00",Tabel1[WoBegin],"&lt;&gt;0",WoPrestatieA,0,Tabel1[Plaats],IF($F$33=TRUE,"Back"))</f>
        <v>0</v>
      </c>
      <c r="H38" s="45">
        <f ca="1">COUNTIFS(Tabel1[DoBegin],"&lt;="&amp;$A38,Tabel1[DoEinde],"&gt;="&amp;$B38,DoPrestatieA,0,Tabel1[Plaats],IF($F$32=TRUE,"Front"))+COUNTIFS(Tabel1[DoBegin],"&lt;="&amp;$A38,Tabel1[DoEinde],"&gt;="&amp;$B38,DoPrestatieA,0,Tabel1[Plaats],IF($F$33=TRUE,"Back"))+COUNTIFS(Tabel1[DoBegin],"&lt;="&amp;$A38,Tabel1[DoEinde],"&lt;04:00",Tabel1[DoBegin],"&lt;&gt;0",DoPrestatieA,0,Tabel1[Plaats],IF($F$32=TRUE,"Front"))+COUNTIFS(Tabel1[DoBegin],"&lt;="&amp;$A38,Tabel1[DoEinde],"&lt;04:00",Tabel1[DoBegin],"&lt;&gt;0",DoPrestatieA,0,Tabel1[Plaats],IF($F$33=TRUE,"Back"))</f>
        <v>0</v>
      </c>
      <c r="I38" s="45">
        <f ca="1">COUNTIFS(Tabel1[VrBegin],"&lt;="&amp;$A38,Tabel1[VrEinde],"&gt;="&amp;$B38,VrPrestatieA,0,Tabel1[Plaats],IF($F$32=TRUE,"Front"))+COUNTIFS(Tabel1[VrBegin],"&lt;="&amp;$A38,Tabel1[VrEinde],"&gt;="&amp;$B38,VrPrestatieA,0,Tabel1[Plaats],IF($F$33=TRUE,"Back"))+COUNTIFS(Tabel1[VrBegin],"&lt;="&amp;$A38,Tabel1[VrEinde],"&lt;04:00",Tabel1[VrBegin],"&lt;&gt;0",VrPrestatieA,0,Tabel1[Plaats],IF($F$32=TRUE,"Front"))+COUNTIFS(Tabel1[VrBegin],"&lt;="&amp;$A38,Tabel1[VrEinde],"&lt;04:00",Tabel1[VrBegin],"&lt;&gt;0",VrPrestatieA,0,Tabel1[Plaats],IF($F$33=TRUE,"Back"))</f>
        <v>0</v>
      </c>
      <c r="J38" s="45">
        <f ca="1">COUNTIFS(Tabel1[ZaBegin],"&lt;="&amp;$A38,Tabel1[ZaEinde],"&gt;="&amp;$B38,ZaPrestatieA,0,Tabel1[Plaats],IF($F$32=TRUE,"Front"))+COUNTIFS(Tabel1[ZaBegin],"&lt;="&amp;$A38,Tabel1[ZaEinde],"&gt;="&amp;$B38,ZaPrestatieA,0,Tabel1[Plaats],IF($F$33=TRUE,"Back"))+COUNTIFS(Tabel1[ZaBegin],"&lt;="&amp;$A38,Tabel1[ZaEinde],"&lt;04:00",Tabel1[ZaBegin],"&lt;&gt;0",ZaPrestatieA,0,Tabel1[Plaats],IF($F$32=TRUE,"Front"))+COUNTIFS(Tabel1[ZaBegin],"&lt;="&amp;$A38,Tabel1[ZaEinde],"&lt;04:00",Tabel1[ZaBegin],"&lt;&gt;0",ZaPrestatieA,0,Tabel1[Plaats],IF($F$33=TRUE,"Back"))</f>
        <v>0</v>
      </c>
      <c r="K38" s="45">
        <f ca="1">COUNTIFS(Tabel1[ZoBegin],"&lt;="&amp;$A38,Tabel1[ZoEinde],"&gt;="&amp;$B38,ZoPrestatieA,0,Tabel1[Plaats],IF($F$32=TRUE,"Front"))+COUNTIFS(Tabel1[ZoBegin],"&lt;="&amp;$A38,Tabel1[ZoEinde],"&gt;="&amp;$B38,ZoPrestatieA,0,Tabel1[Plaats],IF($F$33=TRUE,"Back"))+COUNTIFS(Tabel1[ZoBegin],"&lt;="&amp;$A38,Tabel1[ZoEinde],"&lt;04:00",Tabel1[ZoBegin],"&lt;&gt;0",ZoPrestatieA,0,Tabel1[Plaats],IF($F$32=TRUE,"Front"))+COUNTIFS(Tabel1[ZoBegin],"&lt;="&amp;$A38,Tabel1[ZoEinde],"&lt;04:00",Tabel1[ZoBegin],"&lt;&gt;0",ZoPrestatieA,0,Tabel1[Plaats],IF($F$33=TRUE,"Back"))</f>
        <v>4</v>
      </c>
      <c r="L38" s="45">
        <f ca="1">COUNTIFS(Tabel1[MaBegin],"&lt;="&amp;$A38,Tabel1[MaEinde],"&gt;="&amp;$B38,MaPrestatieA,0,Tabel1[Plaats],IF($F$32=TRUE,"Front"))+COUNTIFS(Tabel1[MaBegin],"&lt;="&amp;$A38,Tabel1[MaEinde],"&gt;="&amp;$B38,MaPrestatieA,0,Tabel1[Plaats],IF($F$33=TRUE,"Back"))+COUNTIFS(Tabel1[MaBegin],"&lt;="&amp;$A38,Tabel1[MaEinde],"&lt;04:00",Tabel1[MaBegin],"&lt;&gt;0",MaPrestatieA,0,Tabel1[Plaats],IF($F$32=TRUE,"Front"))+COUNTIFS(Tabel1[MaBegin],"&lt;="&amp;$A38,Tabel1[MaEinde],"&lt;04:00",Tabel1[MaBegin],"&lt;&gt;0",MaPrestatieA,0,Tabel1[Plaats],IF($F$33=TRUE,"Back"))</f>
        <v>5</v>
      </c>
      <c r="M38" s="45">
        <f ca="1">COUNTIFS(Tabel1[DiBegin],"&lt;="&amp;$A38,Tabel1[DiEinde],"&gt;="&amp;$B38,DiPrestatieA,0,Tabel1[Plaats],IF($F$32=TRUE,"Front"))+COUNTIFS(Tabel1[DiBegin],"&lt;="&amp;$A38,Tabel1[DiEinde],"&gt;="&amp;$B38,DiPrestatieA,0,Tabel1[Plaats],IF($F$33=TRUE,"Back"))+COUNTIFS(Tabel1[DiBegin],"&lt;="&amp;$A38,Tabel1[DiEinde],"&lt;04:00",Tabel1[DiBegin],"&lt;&gt;0",DiPrestatieA,0,Tabel1[Plaats],IF($F$32=TRUE,"Front"))+COUNTIFS(Tabel1[DiBegin],"&lt;="&amp;$A38,Tabel1[DiEinde],"&lt;04:00",Tabel1[DiBegin],"&lt;&gt;0",DiPrestatieA,0,Tabel1[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1[WoBegin],"&lt;="&amp;$A39,Tabel1[WoEinde],"&gt;="&amp;$B39,WoPrestatieA,0,Tabel1[Plaats],IF($F$32=TRUE,"Front"))+COUNTIFS(Tabel1[WoBegin],"&lt;="&amp;$A39,Tabel1[WoEinde],"&gt;="&amp;$B39,WoPrestatieA,0,Tabel1[Plaats],IF($F$33=TRUE,"Back"))+COUNTIFS(Tabel1[WoBegin],"&lt;="&amp;$A39,Tabel1[WoEinde],"&lt;04:00",Tabel1[WoBegin],"&lt;&gt;0",WoPrestatieA,0,Tabel1[Plaats],IF($F$32=TRUE,"Front"))+COUNTIFS(Tabel1[WoBegin],"&lt;="&amp;$A39,Tabel1[WoEinde],"&lt;04:00",Tabel1[WoBegin],"&lt;&gt;0",WoPrestatieA,0,Tabel1[Plaats],IF($F$33=TRUE,"Back"))</f>
        <v>0</v>
      </c>
      <c r="H39" s="45">
        <f ca="1">COUNTIFS(Tabel1[DoBegin],"&lt;="&amp;$A39,Tabel1[DoEinde],"&gt;="&amp;$B39,DoPrestatieA,0,Tabel1[Plaats],IF($F$32=TRUE,"Front"))+COUNTIFS(Tabel1[DoBegin],"&lt;="&amp;$A39,Tabel1[DoEinde],"&gt;="&amp;$B39,DoPrestatieA,0,Tabel1[Plaats],IF($F$33=TRUE,"Back"))+COUNTIFS(Tabel1[DoBegin],"&lt;="&amp;$A39,Tabel1[DoEinde],"&lt;04:00",Tabel1[DoBegin],"&lt;&gt;0",DoPrestatieA,0,Tabel1[Plaats],IF($F$32=TRUE,"Front"))+COUNTIFS(Tabel1[DoBegin],"&lt;="&amp;$A39,Tabel1[DoEinde],"&lt;04:00",Tabel1[DoBegin],"&lt;&gt;0",DoPrestatieA,0,Tabel1[Plaats],IF($F$33=TRUE,"Back"))</f>
        <v>0</v>
      </c>
      <c r="I39" s="45">
        <f ca="1">COUNTIFS(Tabel1[VrBegin],"&lt;="&amp;$A39,Tabel1[VrEinde],"&gt;="&amp;$B39,VrPrestatieA,0,Tabel1[Plaats],IF($F$32=TRUE,"Front"))+COUNTIFS(Tabel1[VrBegin],"&lt;="&amp;$A39,Tabel1[VrEinde],"&gt;="&amp;$B39,VrPrestatieA,0,Tabel1[Plaats],IF($F$33=TRUE,"Back"))+COUNTIFS(Tabel1[VrBegin],"&lt;="&amp;$A39,Tabel1[VrEinde],"&lt;04:00",Tabel1[VrBegin],"&lt;&gt;0",VrPrestatieA,0,Tabel1[Plaats],IF($F$32=TRUE,"Front"))+COUNTIFS(Tabel1[VrBegin],"&lt;="&amp;$A39,Tabel1[VrEinde],"&lt;04:00",Tabel1[VrBegin],"&lt;&gt;0",VrPrestatieA,0,Tabel1[Plaats],IF($F$33=TRUE,"Back"))</f>
        <v>0</v>
      </c>
      <c r="J39" s="45">
        <f ca="1">COUNTIFS(Tabel1[ZaBegin],"&lt;="&amp;$A39,Tabel1[ZaEinde],"&gt;="&amp;$B39,ZaPrestatieA,0,Tabel1[Plaats],IF($F$32=TRUE,"Front"))+COUNTIFS(Tabel1[ZaBegin],"&lt;="&amp;$A39,Tabel1[ZaEinde],"&gt;="&amp;$B39,ZaPrestatieA,0,Tabel1[Plaats],IF($F$33=TRUE,"Back"))+COUNTIFS(Tabel1[ZaBegin],"&lt;="&amp;$A39,Tabel1[ZaEinde],"&lt;04:00",Tabel1[ZaBegin],"&lt;&gt;0",ZaPrestatieA,0,Tabel1[Plaats],IF($F$32=TRUE,"Front"))+COUNTIFS(Tabel1[ZaBegin],"&lt;="&amp;$A39,Tabel1[ZaEinde],"&lt;04:00",Tabel1[ZaBegin],"&lt;&gt;0",ZaPrestatieA,0,Tabel1[Plaats],IF($F$33=TRUE,"Back"))</f>
        <v>0</v>
      </c>
      <c r="K39" s="45">
        <f ca="1">COUNTIFS(Tabel1[ZoBegin],"&lt;="&amp;$A39,Tabel1[ZoEinde],"&gt;="&amp;$B39,ZoPrestatieA,0,Tabel1[Plaats],IF($F$32=TRUE,"Front"))+COUNTIFS(Tabel1[ZoBegin],"&lt;="&amp;$A39,Tabel1[ZoEinde],"&gt;="&amp;$B39,ZoPrestatieA,0,Tabel1[Plaats],IF($F$33=TRUE,"Back"))+COUNTIFS(Tabel1[ZoBegin],"&lt;="&amp;$A39,Tabel1[ZoEinde],"&lt;04:00",Tabel1[ZoBegin],"&lt;&gt;0",ZoPrestatieA,0,Tabel1[Plaats],IF($F$32=TRUE,"Front"))+COUNTIFS(Tabel1[ZoBegin],"&lt;="&amp;$A39,Tabel1[ZoEinde],"&lt;04:00",Tabel1[ZoBegin],"&lt;&gt;0",ZoPrestatieA,0,Tabel1[Plaats],IF($F$33=TRUE,"Back"))</f>
        <v>1</v>
      </c>
      <c r="L39" s="45">
        <f ca="1">COUNTIFS(Tabel1[MaBegin],"&lt;="&amp;$A39,Tabel1[MaEinde],"&gt;="&amp;$B39,MaPrestatieA,0,Tabel1[Plaats],IF($F$32=TRUE,"Front"))+COUNTIFS(Tabel1[MaBegin],"&lt;="&amp;$A39,Tabel1[MaEinde],"&gt;="&amp;$B39,MaPrestatieA,0,Tabel1[Plaats],IF($F$33=TRUE,"Back"))+COUNTIFS(Tabel1[MaBegin],"&lt;="&amp;$A39,Tabel1[MaEinde],"&lt;04:00",Tabel1[MaBegin],"&lt;&gt;0",MaPrestatieA,0,Tabel1[Plaats],IF($F$32=TRUE,"Front"))+COUNTIFS(Tabel1[MaBegin],"&lt;="&amp;$A39,Tabel1[MaEinde],"&lt;04:00",Tabel1[MaBegin],"&lt;&gt;0",MaPrestatieA,0,Tabel1[Plaats],IF($F$33=TRUE,"Back"))</f>
        <v>1</v>
      </c>
      <c r="M39" s="45">
        <f ca="1">COUNTIFS(Tabel1[DiBegin],"&lt;="&amp;$A39,Tabel1[DiEinde],"&gt;="&amp;$B39,DiPrestatieA,0,Tabel1[Plaats],IF($F$32=TRUE,"Front"))+COUNTIFS(Tabel1[DiBegin],"&lt;="&amp;$A39,Tabel1[DiEinde],"&gt;="&amp;$B39,DiPrestatieA,0,Tabel1[Plaats],IF($F$33=TRUE,"Back"))+COUNTIFS(Tabel1[DiBegin],"&lt;="&amp;$A39,Tabel1[DiEinde],"&lt;04:00",Tabel1[DiBegin],"&lt;&gt;0",DiPrestatieA,0,Tabel1[Plaats],IF($F$32=TRUE,"Front"))+COUNTIFS(Tabel1[DiBegin],"&lt;="&amp;$A39,Tabel1[DiEinde],"&lt;04:00",Tabel1[DiBegin],"&lt;&gt;0",DiPrestatieA,0,Tabel1[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SUM(Tabel1[WoTotaal])</f>
        <v>0</v>
      </c>
      <c r="H43" s="44">
        <f ca="1">SUM(DoTotaalA)</f>
        <v>0</v>
      </c>
      <c r="I43" s="44">
        <f ca="1">SUM(VrTotaalA)</f>
        <v>0</v>
      </c>
      <c r="J43" s="44">
        <f ca="1">SUM(ZaTotaalA)</f>
        <v>0</v>
      </c>
      <c r="K43" s="44">
        <f ca="1">SUM(ZoTotaalA)</f>
        <v>2.229166666666667</v>
      </c>
      <c r="L43" s="44">
        <f ca="1">SUM(MaTotaalA)</f>
        <v>2.7500000000000004</v>
      </c>
      <c r="M43" s="44">
        <f ca="1">SUM(DiTotaalA)</f>
        <v>2.3333333333333335</v>
      </c>
      <c r="N43" s="44">
        <f ca="1">SUM(G43:M43)</f>
        <v>7.3125000000000018</v>
      </c>
      <c r="O43" s="46">
        <f ca="1">+N43/FT</f>
        <v>4.6184210526315805</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SUMIFS(WoTotaalA,WoPrestatieA,0)</f>
        <v>0</v>
      </c>
      <c r="H44" s="44">
        <f ca="1">SUMIFS(DoTotaalA,DoPrestatieA,0)</f>
        <v>0</v>
      </c>
      <c r="I44" s="44">
        <f ca="1">SUMIFS(VrTotaalA,VrPrestatieA,0)</f>
        <v>0</v>
      </c>
      <c r="J44" s="44">
        <f ca="1">SUMIFS(ZaTotaalA,ZaPrestatieA,0)</f>
        <v>0</v>
      </c>
      <c r="K44" s="44">
        <f ca="1">SUMIFS(ZoTotaalA,ZoPrestatieA,0)</f>
        <v>2.229166666666667</v>
      </c>
      <c r="L44" s="44">
        <f ca="1">SUMIFS(MaTotaalA,MaPrestatieA,0)</f>
        <v>2.7500000000000004</v>
      </c>
      <c r="M44" s="44">
        <f ca="1">SUMIFS(DiTotaalA,DiPrestatieA,0)</f>
        <v>2.3333333333333335</v>
      </c>
      <c r="N44" s="44">
        <f ca="1">SUM(G44:M44)</f>
        <v>7.3125000000000018</v>
      </c>
      <c r="O44" s="46">
        <f ca="1">+N44/FT</f>
        <v>4.6184210526315805</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-3.5000000000000036</v>
      </c>
      <c r="L48" s="46">
        <f t="shared" ca="1" si="1"/>
        <v>-16.000000000000007</v>
      </c>
      <c r="M48" s="46">
        <f t="shared" ca="1" si="1"/>
        <v>-6</v>
      </c>
      <c r="N48" s="46">
        <f t="shared" ca="1" si="1"/>
        <v>154.5</v>
      </c>
      <c r="O48" s="46">
        <f ca="1">+N48/FT/24</f>
        <v>4.0657894736842106</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232</v>
      </c>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
        <v>160</v>
      </c>
      <c r="B55" s="64" t="s">
        <v>161</v>
      </c>
      <c r="C55" s="63" t="s">
        <v>17</v>
      </c>
      <c r="D55" s="63" t="s">
        <v>18</v>
      </c>
      <c r="E55" s="63" t="s">
        <v>111</v>
      </c>
      <c r="F55" s="24" t="s">
        <v>19</v>
      </c>
      <c r="G55" s="43"/>
      <c r="H55" s="11"/>
      <c r="I55" s="11"/>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c r="H56" s="42"/>
      <c r="I56" s="12"/>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0.41666666666666669</v>
      </c>
      <c r="BF56" s="103">
        <f t="shared" ca="1" si="32"/>
        <v>0.54166666666666663</v>
      </c>
      <c r="BG56" s="103">
        <f t="shared" ca="1" si="33"/>
        <v>0</v>
      </c>
      <c r="BH56" s="103">
        <f t="shared" ca="1" si="34"/>
        <v>0.12499999999999994</v>
      </c>
      <c r="BI56" s="74">
        <f t="shared" ca="1" si="35"/>
        <v>0</v>
      </c>
      <c r="BJ56" s="103" t="str">
        <f t="shared" ca="1" si="36"/>
        <v>Jobdag</v>
      </c>
      <c r="BK56" s="103">
        <f t="shared" ca="1" si="37"/>
        <v>0.375</v>
      </c>
      <c r="BL56" s="103">
        <f t="shared" ca="1" si="38"/>
        <v>0.70833333333333337</v>
      </c>
      <c r="BM56" s="103">
        <f t="shared" ca="1" si="39"/>
        <v>0</v>
      </c>
      <c r="BN56" s="103">
        <f t="shared" ca="1" si="40"/>
        <v>0.33333333333333337</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0.41666666666666669</v>
      </c>
      <c r="BF57" s="103">
        <f t="shared" ca="1" si="32"/>
        <v>0.54166666666666663</v>
      </c>
      <c r="BG57" s="103">
        <f t="shared" ca="1" si="33"/>
        <v>0</v>
      </c>
      <c r="BH57" s="103">
        <f t="shared" ca="1" si="34"/>
        <v>0.12499999999999994</v>
      </c>
      <c r="BI57" s="74">
        <f t="shared" ca="1" si="35"/>
        <v>0</v>
      </c>
      <c r="BJ57" s="103" t="str">
        <f t="shared" ca="1" si="36"/>
        <v>Jobdag</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f t="shared" si="49"/>
        <v>0.33333333333333337</v>
      </c>
      <c r="M58" s="29">
        <f t="shared" si="49"/>
        <v>0.33333333333333337</v>
      </c>
      <c r="N58" s="57">
        <f t="shared" ref="N58" si="50">SUMIF(G59:M59,"",G58:M58)</f>
        <v>0.66666666666666674</v>
      </c>
      <c r="O58" s="58">
        <f t="shared" ref="O58" si="51">SUM(G58:M58)</f>
        <v>0.66666666666666674</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0.41666666666666669</v>
      </c>
      <c r="BF58" s="103">
        <f t="shared" ca="1" si="32"/>
        <v>0.54166666666666663</v>
      </c>
      <c r="BG58" s="103">
        <f t="shared" ca="1" si="33"/>
        <v>0</v>
      </c>
      <c r="BH58" s="103">
        <f t="shared" ca="1" si="34"/>
        <v>0.12499999999999994</v>
      </c>
      <c r="BI58" s="74">
        <f t="shared" ca="1" si="35"/>
        <v>0</v>
      </c>
      <c r="BJ58" s="103" t="str">
        <f t="shared" ca="1" si="36"/>
        <v>Jobdag</v>
      </c>
      <c r="BK58" s="103">
        <f t="shared" ca="1" si="37"/>
        <v>0.375</v>
      </c>
      <c r="BL58" s="103">
        <f t="shared" ca="1" si="38"/>
        <v>0.70833333333333337</v>
      </c>
      <c r="BM58" s="103">
        <f t="shared" ca="1" si="39"/>
        <v>0</v>
      </c>
      <c r="BN58" s="103">
        <f t="shared" ca="1" si="40"/>
        <v>0.33333333333333337</v>
      </c>
      <c r="BO58" s="74">
        <f t="shared" ca="1" si="41"/>
        <v>0</v>
      </c>
      <c r="BP58" s="103" t="str">
        <f t="shared" ca="1" si="42"/>
        <v>P en EX</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0.39583333333333331</v>
      </c>
      <c r="BF59" s="103">
        <f t="shared" ca="1" si="32"/>
        <v>0.70833333333333337</v>
      </c>
      <c r="BG59" s="103">
        <f t="shared" ca="1" si="33"/>
        <v>0</v>
      </c>
      <c r="BH59" s="103">
        <f t="shared" ca="1" si="34"/>
        <v>0.31250000000000006</v>
      </c>
      <c r="BI59" s="74">
        <f t="shared" ca="1" si="35"/>
        <v>0</v>
      </c>
      <c r="BJ59" s="103" t="str">
        <f t="shared" ca="1" si="36"/>
        <v>EXP en Jobdag</v>
      </c>
      <c r="BK59" s="103">
        <f t="shared" ca="1" si="37"/>
        <v>0.625</v>
      </c>
      <c r="BL59" s="103">
        <f t="shared" ca="1" si="38"/>
        <v>0.95833333333333337</v>
      </c>
      <c r="BM59" s="103">
        <f t="shared" ca="1" si="39"/>
        <v>0</v>
      </c>
      <c r="BN59" s="103">
        <f t="shared" ca="1" si="40"/>
        <v>0.33333333333333337</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
        <v>162</v>
      </c>
      <c r="B61" s="64" t="s">
        <v>163</v>
      </c>
      <c r="C61" s="63" t="s">
        <v>31</v>
      </c>
      <c r="D61" s="63" t="s">
        <v>18</v>
      </c>
      <c r="E61" s="63" t="s">
        <v>111</v>
      </c>
      <c r="F61" s="24" t="s">
        <v>19</v>
      </c>
      <c r="G61" s="43"/>
      <c r="H61" s="11"/>
      <c r="I61" s="11"/>
      <c r="J61" s="11"/>
      <c r="K61" s="11">
        <v>0.41666666666666669</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c r="I62" s="12"/>
      <c r="J62" s="12"/>
      <c r="K62" s="12">
        <v>0.54166666666666663</v>
      </c>
      <c r="L62" s="12">
        <v>0.70833333333333337</v>
      </c>
      <c r="M62" s="1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0.70833333333333337</v>
      </c>
      <c r="BF62" s="103">
        <f t="shared" ca="1" si="32"/>
        <v>0.95833333333333337</v>
      </c>
      <c r="BG62" s="103">
        <f t="shared" ca="1" si="33"/>
        <v>0</v>
      </c>
      <c r="BH62" s="103">
        <f t="shared" ca="1" si="34"/>
        <v>0.25</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f t="shared" si="52"/>
        <v>0.12499999999999994</v>
      </c>
      <c r="L64" s="29">
        <f t="shared" si="52"/>
        <v>0.33333333333333337</v>
      </c>
      <c r="M64" s="29">
        <f t="shared" si="52"/>
        <v>0.33333333333333337</v>
      </c>
      <c r="N64" s="57">
        <f t="shared" ref="N64" si="53">SUMIF(G65:M65,"",G64:M64)</f>
        <v>0.79166666666666674</v>
      </c>
      <c r="O64" s="58">
        <f t="shared" ref="O64" si="54">SUM(G64:M64)</f>
        <v>0.79166666666666674</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t="s">
        <v>238</v>
      </c>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
        <v>166</v>
      </c>
      <c r="B67" s="64" t="s">
        <v>165</v>
      </c>
      <c r="C67" s="63" t="s">
        <v>35</v>
      </c>
      <c r="D67" s="63" t="s">
        <v>18</v>
      </c>
      <c r="E67" s="63" t="s">
        <v>111</v>
      </c>
      <c r="F67" s="24" t="s">
        <v>19</v>
      </c>
      <c r="G67" s="43"/>
      <c r="H67" s="11"/>
      <c r="I67" s="11"/>
      <c r="J67" s="11"/>
      <c r="K67" s="11">
        <v>0.41666666666666669</v>
      </c>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0.77083333333333337</v>
      </c>
      <c r="BF67" s="103">
        <f t="shared" ca="1" si="32"/>
        <v>0.89583333333333337</v>
      </c>
      <c r="BG67" s="103">
        <f t="shared" ca="1" si="33"/>
        <v>0</v>
      </c>
      <c r="BH67" s="103">
        <f t="shared" ca="1" si="34"/>
        <v>0.125</v>
      </c>
      <c r="BI67" s="74">
        <f t="shared" ca="1" si="35"/>
        <v>0</v>
      </c>
      <c r="BJ67" s="103">
        <f t="shared" ca="1" si="36"/>
        <v>0</v>
      </c>
      <c r="BK67" s="103">
        <f t="shared" ca="1" si="37"/>
        <v>0.77083333333333337</v>
      </c>
      <c r="BL67" s="103">
        <f t="shared" ca="1" si="38"/>
        <v>0.89583333333333337</v>
      </c>
      <c r="BM67" s="103">
        <f t="shared" ca="1" si="39"/>
        <v>0</v>
      </c>
      <c r="BN67" s="103">
        <f t="shared" ca="1" si="40"/>
        <v>0.125</v>
      </c>
      <c r="BO67" s="74">
        <f t="shared" ca="1" si="41"/>
        <v>0</v>
      </c>
      <c r="BP67" s="103">
        <f t="shared" ca="1" si="42"/>
        <v>0</v>
      </c>
      <c r="BQ67" s="103">
        <f t="shared" ca="1" si="43"/>
        <v>0.54166666666666663</v>
      </c>
      <c r="BR67" s="103">
        <f t="shared" ca="1" si="44"/>
        <v>0.89583333333333337</v>
      </c>
      <c r="BS67" s="103">
        <f t="shared" ca="1" si="45"/>
        <v>4.1666666666666664E-2</v>
      </c>
      <c r="BT67" s="103">
        <f t="shared" ca="1" si="46"/>
        <v>0.31250000000000006</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c r="J68" s="12"/>
      <c r="K68" s="12">
        <v>0.54166666666666663</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0.54166666666666663</v>
      </c>
      <c r="BF69" s="103">
        <f t="shared" ca="1" si="32"/>
        <v>0.75</v>
      </c>
      <c r="BG69" s="103">
        <f t="shared" ca="1" si="33"/>
        <v>0</v>
      </c>
      <c r="BH69" s="103">
        <f t="shared" ca="1" si="34"/>
        <v>0.20833333333333337</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f t="shared" si="55"/>
        <v>0.12499999999999994</v>
      </c>
      <c r="L70" s="29">
        <f t="shared" si="55"/>
        <v>0.1875</v>
      </c>
      <c r="M70" s="29">
        <f t="shared" si="55"/>
        <v>0.4375</v>
      </c>
      <c r="N70" s="57">
        <f t="shared" ref="N70" si="56">SUMIF(G71:M71,"",G70:M70)</f>
        <v>0.75</v>
      </c>
      <c r="O70" s="58">
        <f t="shared" ref="O70" si="57">SUM(G70:M70)</f>
        <v>0.75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c r="K72" s="33" t="s">
        <v>238</v>
      </c>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
        <v>167</v>
      </c>
      <c r="B73" s="64" t="s">
        <v>168</v>
      </c>
      <c r="C73" s="63" t="s">
        <v>35</v>
      </c>
      <c r="D73" s="63" t="s">
        <v>18</v>
      </c>
      <c r="E73" s="63" t="s">
        <v>111</v>
      </c>
      <c r="F73" s="24" t="s">
        <v>19</v>
      </c>
      <c r="G73" s="43"/>
      <c r="H73" s="11"/>
      <c r="I73" s="11"/>
      <c r="J73" s="11"/>
      <c r="K73" s="11">
        <v>0.41666666666666669</v>
      </c>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c r="I74" s="12"/>
      <c r="J74" s="12"/>
      <c r="K74" s="12">
        <v>0.54166666666666663</v>
      </c>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0.41666666666666669</v>
      </c>
      <c r="BF74" s="103">
        <f t="shared" ca="1" si="32"/>
        <v>0.75</v>
      </c>
      <c r="BG74" s="103">
        <f t="shared" ca="1" si="33"/>
        <v>4.1666666666666664E-2</v>
      </c>
      <c r="BH74" s="103">
        <f t="shared" ca="1" si="34"/>
        <v>0.29166666666666663</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0.77083333333333337</v>
      </c>
      <c r="BR74" s="103">
        <f t="shared" ca="1" si="44"/>
        <v>0.89583333333333337</v>
      </c>
      <c r="BS74" s="103">
        <f t="shared" ca="1" si="45"/>
        <v>0</v>
      </c>
      <c r="BT74" s="103">
        <f t="shared" ca="1" si="46"/>
        <v>0.125</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f t="shared" si="58"/>
        <v>0.12499999999999994</v>
      </c>
      <c r="L76" s="29">
        <f t="shared" si="58"/>
        <v>0.33333333333333337</v>
      </c>
      <c r="M76" s="29" t="str">
        <f t="shared" si="58"/>
        <v/>
      </c>
      <c r="N76" s="57">
        <f t="shared" ref="N76" si="59">SUMIF(G77:M77,"",G76:M76)</f>
        <v>0.45833333333333331</v>
      </c>
      <c r="O76" s="58">
        <f t="shared" ref="O76" si="60">SUM(G76:M76)</f>
        <v>0.45833333333333331</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c r="I78" s="33"/>
      <c r="J78" s="33"/>
      <c r="K78" s="33" t="s">
        <v>238</v>
      </c>
      <c r="L78" s="33" t="s">
        <v>240</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
        <v>166</v>
      </c>
      <c r="B79" s="64" t="s">
        <v>197</v>
      </c>
      <c r="C79" s="63" t="s">
        <v>29</v>
      </c>
      <c r="D79" s="63" t="s">
        <v>18</v>
      </c>
      <c r="E79" s="63" t="s">
        <v>111</v>
      </c>
      <c r="F79" s="24" t="s">
        <v>19</v>
      </c>
      <c r="G79" s="43"/>
      <c r="H79" s="11"/>
      <c r="I79" s="11"/>
      <c r="J79" s="11"/>
      <c r="K79" s="11">
        <v>0.39583333333333331</v>
      </c>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c r="K80" s="12">
        <v>0.70833333333333337</v>
      </c>
      <c r="L80" s="12">
        <v>0.95833333333333337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f t="shared" si="61"/>
        <v>0.31250000000000006</v>
      </c>
      <c r="L82" s="29">
        <f t="shared" si="61"/>
        <v>0.33333333333333337</v>
      </c>
      <c r="M82" s="29" t="str">
        <f t="shared" si="61"/>
        <v/>
      </c>
      <c r="N82" s="57">
        <f t="shared" ref="N82" si="62">SUMIF(G83:M83,"",G82:M82)</f>
        <v>0.64583333333333348</v>
      </c>
      <c r="O82" s="58">
        <f t="shared" ref="O82" si="63">SUM(G82:M82)</f>
        <v>0.64583333333333348</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0.77083333333333337</v>
      </c>
      <c r="BL82" s="103">
        <f t="shared" ca="1" si="38"/>
        <v>0.89583333333333337</v>
      </c>
      <c r="BM82" s="103">
        <f t="shared" ca="1" si="39"/>
        <v>0</v>
      </c>
      <c r="BN82" s="103">
        <f t="shared" ca="1" si="40"/>
        <v>0.125</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t="s">
        <v>239</v>
      </c>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
        <v>169</v>
      </c>
      <c r="B85" s="64" t="s">
        <v>170</v>
      </c>
      <c r="C85" s="63" t="s">
        <v>36</v>
      </c>
      <c r="D85" s="63" t="s">
        <v>25</v>
      </c>
      <c r="E85" s="63" t="s">
        <v>111</v>
      </c>
      <c r="F85" s="24" t="s">
        <v>19</v>
      </c>
      <c r="G85" s="43"/>
      <c r="H85" s="43"/>
      <c r="I85" s="43"/>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0.77083333333333337</v>
      </c>
      <c r="BF85" s="103">
        <f t="shared" ca="1" si="32"/>
        <v>0.89583333333333337</v>
      </c>
      <c r="BG85" s="103">
        <f t="shared" ca="1" si="33"/>
        <v>0</v>
      </c>
      <c r="BH85" s="103">
        <f t="shared" ca="1" si="34"/>
        <v>0.125</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c r="I86" s="35"/>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0.54166666666666663</v>
      </c>
      <c r="BL86" s="103">
        <f t="shared" ca="1" si="38"/>
        <v>0.72916666666666663</v>
      </c>
      <c r="BM86" s="103">
        <f t="shared" ca="1" si="39"/>
        <v>0</v>
      </c>
      <c r="BN86" s="103">
        <f t="shared" ca="1" si="40"/>
        <v>0.1875</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0.77083333333333337</v>
      </c>
      <c r="BR87" s="103">
        <f t="shared" ca="1" si="44"/>
        <v>0.89583333333333337</v>
      </c>
      <c r="BS87" s="103">
        <f t="shared" ca="1" si="45"/>
        <v>0</v>
      </c>
      <c r="BT87" s="103">
        <f t="shared" ca="1" si="46"/>
        <v>0.125</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f t="shared" si="64"/>
        <v>0.33333333333333337</v>
      </c>
      <c r="M88" s="29">
        <f t="shared" si="64"/>
        <v>0.33333333333333337</v>
      </c>
      <c r="N88" s="57">
        <f t="shared" ref="N88" si="65">SUMIF(G89:M89,"",G88:M88)</f>
        <v>0.66666666666666674</v>
      </c>
      <c r="O88" s="58">
        <f t="shared" ref="O88" si="66">SUM(G88:M88)</f>
        <v>0.66666666666666674</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0.54166666666666663</v>
      </c>
      <c r="BF89" s="103">
        <f t="shared" ca="1" si="32"/>
        <v>0.75</v>
      </c>
      <c r="BG89" s="103">
        <f t="shared" ca="1" si="33"/>
        <v>0</v>
      </c>
      <c r="BH89" s="103">
        <f t="shared" ca="1" si="34"/>
        <v>0.20833333333333337</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
        <v>164</v>
      </c>
      <c r="B91" s="64" t="s">
        <v>198</v>
      </c>
      <c r="C91" s="63" t="s">
        <v>30</v>
      </c>
      <c r="D91" s="63" t="s">
        <v>25</v>
      </c>
      <c r="E91" s="63" t="s">
        <v>111</v>
      </c>
      <c r="F91" s="24" t="s">
        <v>19</v>
      </c>
      <c r="G91" s="43"/>
      <c r="H91" s="43"/>
      <c r="I91" s="43"/>
      <c r="J91" s="43"/>
      <c r="K91" s="43"/>
      <c r="L91" s="11">
        <v>0.375</v>
      </c>
      <c r="M91" s="11">
        <v>0.375</v>
      </c>
      <c r="N91" s="54"/>
      <c r="O91" s="61"/>
      <c r="P91" s="65"/>
      <c r="Q91" s="112"/>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c r="I92" s="35"/>
      <c r="J92" s="35"/>
      <c r="K92" s="35"/>
      <c r="L92" s="12">
        <v>0.70833333333333337</v>
      </c>
      <c r="M92" s="12">
        <v>0.70833333333333337</v>
      </c>
      <c r="N92" s="56"/>
      <c r="O92" s="55"/>
      <c r="P92" s="68"/>
      <c r="Q92" s="113"/>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0.77083333333333337</v>
      </c>
      <c r="BF92" s="103">
        <f t="shared" ca="1" si="32"/>
        <v>0.89583333333333337</v>
      </c>
      <c r="BG92" s="103">
        <f t="shared" ca="1" si="33"/>
        <v>0</v>
      </c>
      <c r="BH92" s="103">
        <f t="shared" ca="1" si="34"/>
        <v>0.125</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f t="shared" si="67"/>
        <v>0.33333333333333337</v>
      </c>
      <c r="M94" s="29">
        <f t="shared" si="67"/>
        <v>0.33333333333333337</v>
      </c>
      <c r="N94" s="57">
        <f t="shared" ref="N94" si="68">SUMIF(G95:M95,"",G94:M94)</f>
        <v>0.66666666666666674</v>
      </c>
      <c r="O94" s="58">
        <f t="shared" ref="O94" si="69">SUM(G94:M94)</f>
        <v>0.66666666666666674</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
        <v>171</v>
      </c>
      <c r="B97" s="64" t="s">
        <v>172</v>
      </c>
      <c r="C97" s="63" t="s">
        <v>34</v>
      </c>
      <c r="D97" s="63" t="s">
        <v>25</v>
      </c>
      <c r="E97" s="63" t="s">
        <v>110</v>
      </c>
      <c r="F97" s="24" t="s">
        <v>19</v>
      </c>
      <c r="G97" s="43"/>
      <c r="H97" s="11"/>
      <c r="I97" s="11"/>
      <c r="J97" s="11"/>
      <c r="K97" s="11">
        <v>0.70833333333333337</v>
      </c>
      <c r="L97" s="11"/>
      <c r="M97" s="11"/>
      <c r="N97" s="54"/>
      <c r="O97" s="61"/>
      <c r="P97" s="115" t="s">
        <v>230</v>
      </c>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v>0.95833333333333337</v>
      </c>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f t="shared" si="70"/>
        <v>0.25</v>
      </c>
      <c r="L100" s="29" t="str">
        <f t="shared" si="70"/>
        <v/>
      </c>
      <c r="M100" s="29" t="str">
        <f t="shared" si="70"/>
        <v/>
      </c>
      <c r="N100" s="57">
        <f t="shared" ref="N100" si="71">SUMIF(G101:M101,"",G100:M100)</f>
        <v>0.25</v>
      </c>
      <c r="O100" s="58">
        <f t="shared" ref="O100" si="72">SUM(G100:M100)</f>
        <v>0.25</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
        <v>173</v>
      </c>
      <c r="B103" s="64" t="s">
        <v>174</v>
      </c>
      <c r="C103" s="63" t="s">
        <v>34</v>
      </c>
      <c r="D103" s="63" t="s">
        <v>26</v>
      </c>
      <c r="E103" s="63" t="s">
        <v>110</v>
      </c>
      <c r="F103" s="24" t="s">
        <v>19</v>
      </c>
      <c r="G103" s="43"/>
      <c r="H103" s="11"/>
      <c r="I103" s="11"/>
      <c r="J103" s="11"/>
      <c r="K103" s="11"/>
      <c r="L103" s="11"/>
      <c r="M103" s="11"/>
      <c r="N103" s="54"/>
      <c r="O103" s="61"/>
      <c r="P103" s="117"/>
      <c r="Q103" s="112"/>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
        <v>175</v>
      </c>
      <c r="B109" s="64" t="s">
        <v>176</v>
      </c>
      <c r="C109" s="63" t="s">
        <v>34</v>
      </c>
      <c r="D109" s="63" t="s">
        <v>26</v>
      </c>
      <c r="E109" s="63" t="s">
        <v>110</v>
      </c>
      <c r="F109" s="24" t="s">
        <v>19</v>
      </c>
      <c r="G109" s="43"/>
      <c r="H109" s="11"/>
      <c r="I109" s="11"/>
      <c r="J109" s="11"/>
      <c r="K109" s="11"/>
      <c r="L109" s="11"/>
      <c r="M109" s="11"/>
      <c r="N109" s="54"/>
      <c r="O109" s="61"/>
      <c r="P109" s="115" t="s">
        <v>265</v>
      </c>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
        <v>177</v>
      </c>
      <c r="B115" s="64" t="s">
        <v>178</v>
      </c>
      <c r="C115" s="63" t="s">
        <v>34</v>
      </c>
      <c r="D115" s="63" t="s">
        <v>26</v>
      </c>
      <c r="E115" s="63" t="s">
        <v>110</v>
      </c>
      <c r="F115" s="24" t="s">
        <v>19</v>
      </c>
      <c r="G115" s="43"/>
      <c r="H115" s="11"/>
      <c r="I115" s="11"/>
      <c r="J115" s="110"/>
      <c r="K115" s="11"/>
      <c r="L115" s="11"/>
      <c r="M115" s="11"/>
      <c r="N115" s="54"/>
      <c r="O115" s="61"/>
      <c r="P115" s="115" t="s">
        <v>246</v>
      </c>
      <c r="Q115" s="112"/>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116"/>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116" t="s">
        <v>247</v>
      </c>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
        <v>179</v>
      </c>
      <c r="B121" s="64" t="s">
        <v>180</v>
      </c>
      <c r="C121" s="63" t="s">
        <v>34</v>
      </c>
      <c r="D121" s="63" t="s">
        <v>26</v>
      </c>
      <c r="E121" s="63" t="s">
        <v>110</v>
      </c>
      <c r="F121" s="24" t="s">
        <v>19</v>
      </c>
      <c r="G121" s="43"/>
      <c r="H121" s="11"/>
      <c r="I121" s="11"/>
      <c r="J121" s="11"/>
      <c r="K121" s="11"/>
      <c r="L121" s="11"/>
      <c r="M121" s="11"/>
      <c r="N121" s="54"/>
      <c r="O121" s="61"/>
      <c r="P121" s="115" t="s">
        <v>279</v>
      </c>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
        <v>181</v>
      </c>
      <c r="B127" s="64" t="s">
        <v>182</v>
      </c>
      <c r="C127" s="63" t="s">
        <v>34</v>
      </c>
      <c r="D127" s="63" t="s">
        <v>26</v>
      </c>
      <c r="E127" s="63" t="s">
        <v>110</v>
      </c>
      <c r="F127" s="24" t="s">
        <v>19</v>
      </c>
      <c r="G127" s="43"/>
      <c r="H127" s="11"/>
      <c r="I127" s="11"/>
      <c r="J127" s="11"/>
      <c r="K127" s="11">
        <v>0.77083333333333337</v>
      </c>
      <c r="L127" s="11">
        <v>0.77083333333333337</v>
      </c>
      <c r="M127" s="11">
        <v>0.54166666666666663</v>
      </c>
      <c r="N127" s="54"/>
      <c r="O127" s="61"/>
      <c r="P127" s="115" t="s">
        <v>256</v>
      </c>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v>0.89583333333333337</v>
      </c>
      <c r="L128" s="12">
        <v>0.89583333333333337</v>
      </c>
      <c r="M128" s="12">
        <v>0.89583333333333337</v>
      </c>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v>4.1666666666666664E-2</v>
      </c>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f t="shared" si="132"/>
        <v>0.125</v>
      </c>
      <c r="L130" s="29">
        <f t="shared" si="132"/>
        <v>0.125</v>
      </c>
      <c r="M130" s="29">
        <f t="shared" si="132"/>
        <v>0.31250000000000006</v>
      </c>
      <c r="N130" s="57">
        <f t="shared" ref="N130" si="133">SUMIF(G131:M131,"",G130:M130)</f>
        <v>0.5625</v>
      </c>
      <c r="O130" s="58">
        <f t="shared" ref="O130" si="134">SUM(G130:M130)</f>
        <v>0.5625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111"/>
      <c r="M132" s="111"/>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
        <v>183</v>
      </c>
      <c r="B133" s="64" t="s">
        <v>184</v>
      </c>
      <c r="C133" s="63" t="s">
        <v>34</v>
      </c>
      <c r="D133" s="63" t="s">
        <v>26</v>
      </c>
      <c r="E133" s="63" t="s">
        <v>110</v>
      </c>
      <c r="F133" s="24" t="s">
        <v>19</v>
      </c>
      <c r="G133" s="43"/>
      <c r="H133" s="11"/>
      <c r="I133" s="11"/>
      <c r="J133" s="11"/>
      <c r="K133" s="11"/>
      <c r="L133" s="11"/>
      <c r="M133" s="11"/>
      <c r="N133" s="54"/>
      <c r="O133" s="61"/>
      <c r="P133" s="115" t="s">
        <v>254</v>
      </c>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
        <v>185</v>
      </c>
      <c r="B139" s="64" t="s">
        <v>186</v>
      </c>
      <c r="C139" s="63" t="s">
        <v>34</v>
      </c>
      <c r="D139" s="63" t="s">
        <v>26</v>
      </c>
      <c r="E139" s="63" t="s">
        <v>110</v>
      </c>
      <c r="F139" s="24" t="s">
        <v>19</v>
      </c>
      <c r="G139" s="43"/>
      <c r="H139" s="11"/>
      <c r="I139" s="11"/>
      <c r="J139" s="11"/>
      <c r="K139" s="11">
        <v>0.54166666666666663</v>
      </c>
      <c r="L139" s="11"/>
      <c r="M139" s="11"/>
      <c r="N139" s="54"/>
      <c r="O139" s="61"/>
      <c r="P139" s="115" t="s">
        <v>264</v>
      </c>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v>0.75</v>
      </c>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f t="shared" si="138"/>
        <v>0.20833333333333337</v>
      </c>
      <c r="L142" s="29" t="str">
        <f t="shared" si="138"/>
        <v/>
      </c>
      <c r="M142" s="29" t="str">
        <f t="shared" si="138"/>
        <v/>
      </c>
      <c r="N142" s="57">
        <f t="shared" ref="N142" si="139">SUMIF(G143:M143,"",G142:M142)</f>
        <v>0.20833333333333337</v>
      </c>
      <c r="O142" s="58">
        <f t="shared" ref="O142" si="140">SUM(G142:M142)</f>
        <v>0.20833333333333337</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
        <v>187</v>
      </c>
      <c r="B145" s="64" t="s">
        <v>188</v>
      </c>
      <c r="C145" s="63" t="s">
        <v>34</v>
      </c>
      <c r="D145" s="63" t="s">
        <v>26</v>
      </c>
      <c r="E145" s="63" t="s">
        <v>110</v>
      </c>
      <c r="F145" s="24" t="s">
        <v>19</v>
      </c>
      <c r="G145" s="43"/>
      <c r="H145" s="11"/>
      <c r="I145" s="11"/>
      <c r="J145" s="11"/>
      <c r="K145" s="11"/>
      <c r="L145" s="11"/>
      <c r="M145" s="11"/>
      <c r="N145" s="54"/>
      <c r="O145" s="61"/>
      <c r="P145" s="115" t="s">
        <v>267</v>
      </c>
      <c r="Q145" s="112"/>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
        <v>177</v>
      </c>
      <c r="B151" s="64" t="s">
        <v>157</v>
      </c>
      <c r="C151" s="63" t="s">
        <v>34</v>
      </c>
      <c r="D151" s="63" t="s">
        <v>26</v>
      </c>
      <c r="E151" s="63" t="s">
        <v>110</v>
      </c>
      <c r="F151" s="24" t="s">
        <v>19</v>
      </c>
      <c r="G151" s="43"/>
      <c r="H151" s="11"/>
      <c r="I151" s="11"/>
      <c r="J151" s="11"/>
      <c r="K151" s="11"/>
      <c r="L151" s="11"/>
      <c r="M151" s="11"/>
      <c r="N151" s="54"/>
      <c r="O151" s="61"/>
      <c r="P151" s="115" t="s">
        <v>269</v>
      </c>
      <c r="Q151" s="112"/>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
        <v>189</v>
      </c>
      <c r="B157" s="64" t="s">
        <v>190</v>
      </c>
      <c r="C157" s="63" t="s">
        <v>34</v>
      </c>
      <c r="D157" s="63" t="s">
        <v>26</v>
      </c>
      <c r="E157" s="63" t="s">
        <v>110</v>
      </c>
      <c r="F157" s="24" t="s">
        <v>19</v>
      </c>
      <c r="G157" s="43"/>
      <c r="H157" s="11"/>
      <c r="I157" s="11"/>
      <c r="J157" s="11"/>
      <c r="K157" s="11"/>
      <c r="L157" s="11"/>
      <c r="M157" s="11"/>
      <c r="N157" s="54"/>
      <c r="O157" s="61"/>
      <c r="P157" s="116" t="s">
        <v>266</v>
      </c>
      <c r="Q157" s="112"/>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ht="13.5" outlineLevel="1" thickBot="1" x14ac:dyDescent="0.25">
      <c r="A158" s="20"/>
      <c r="B158" s="21"/>
      <c r="C158" s="20"/>
      <c r="D158" s="20"/>
      <c r="E158" s="20"/>
      <c r="F158" s="25" t="s">
        <v>20</v>
      </c>
      <c r="G158" s="35"/>
      <c r="H158" s="42"/>
      <c r="I158" s="12"/>
      <c r="J158" s="12"/>
      <c r="K158" s="12"/>
      <c r="L158" s="12"/>
      <c r="M158" s="12"/>
      <c r="N158" s="56"/>
      <c r="O158" s="55"/>
      <c r="P158" s="116"/>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115" t="s">
        <v>263</v>
      </c>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
        <v>191</v>
      </c>
      <c r="B163" s="64" t="s">
        <v>192</v>
      </c>
      <c r="C163" s="63" t="s">
        <v>34</v>
      </c>
      <c r="D163" s="63" t="s">
        <v>26</v>
      </c>
      <c r="E163" s="63" t="s">
        <v>110</v>
      </c>
      <c r="F163" s="24" t="s">
        <v>19</v>
      </c>
      <c r="G163" s="43"/>
      <c r="H163" s="11"/>
      <c r="I163" s="11"/>
      <c r="J163" s="11"/>
      <c r="K163" s="11"/>
      <c r="L163" s="11"/>
      <c r="M163" s="11"/>
      <c r="N163" s="54"/>
      <c r="O163" s="61"/>
      <c r="P163" s="115" t="s">
        <v>248</v>
      </c>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116"/>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116" t="s">
        <v>268</v>
      </c>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
        <v>221</v>
      </c>
      <c r="B169" s="64" t="s">
        <v>222</v>
      </c>
      <c r="C169" s="63" t="s">
        <v>34</v>
      </c>
      <c r="D169" s="63" t="s">
        <v>26</v>
      </c>
      <c r="E169" s="63" t="s">
        <v>110</v>
      </c>
      <c r="F169" s="24" t="s">
        <v>19</v>
      </c>
      <c r="G169" s="43"/>
      <c r="H169" s="11"/>
      <c r="I169" s="11"/>
      <c r="J169" s="11"/>
      <c r="K169" s="11">
        <v>0.41666666666666669</v>
      </c>
      <c r="L169" s="11"/>
      <c r="M169" s="11">
        <v>0.77083333333333337</v>
      </c>
      <c r="N169" s="54"/>
      <c r="O169" s="61"/>
      <c r="P169" s="115" t="s">
        <v>270</v>
      </c>
      <c r="Q169" s="112" t="s">
        <v>227</v>
      </c>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v>0.75</v>
      </c>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v>4.1666666666666664E-2</v>
      </c>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f t="shared" si="153"/>
        <v>0.29166666666666663</v>
      </c>
      <c r="L172" s="29" t="str">
        <f t="shared" si="153"/>
        <v/>
      </c>
      <c r="M172" s="29">
        <f t="shared" si="153"/>
        <v>0.125</v>
      </c>
      <c r="N172" s="57">
        <f t="shared" ref="N172" si="154">SUMIF(G173:M173,"",G172:M172)</f>
        <v>0.41666666666666663</v>
      </c>
      <c r="O172" s="58">
        <f t="shared" ref="O172" si="155">SUM(G172:M172)</f>
        <v>0.41666666666666663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
        <v>193</v>
      </c>
      <c r="B175" s="64" t="s">
        <v>194</v>
      </c>
      <c r="C175" s="63" t="s">
        <v>34</v>
      </c>
      <c r="D175" s="63" t="s">
        <v>26</v>
      </c>
      <c r="E175" s="63" t="s">
        <v>110</v>
      </c>
      <c r="F175" s="24" t="s">
        <v>19</v>
      </c>
      <c r="G175" s="43"/>
      <c r="H175" s="11"/>
      <c r="I175" s="11"/>
      <c r="J175" s="11"/>
      <c r="K175" s="11"/>
      <c r="L175" s="11"/>
      <c r="M175" s="11"/>
      <c r="N175" s="54"/>
      <c r="O175" s="61"/>
      <c r="P175" s="115" t="s">
        <v>273</v>
      </c>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
        <v>195</v>
      </c>
      <c r="B181" s="64" t="s">
        <v>196</v>
      </c>
      <c r="C181" s="63" t="s">
        <v>34</v>
      </c>
      <c r="D181" s="63" t="s">
        <v>26</v>
      </c>
      <c r="E181" s="63" t="s">
        <v>110</v>
      </c>
      <c r="F181" s="24" t="s">
        <v>19</v>
      </c>
      <c r="G181" s="43"/>
      <c r="H181" s="11"/>
      <c r="I181" s="11"/>
      <c r="J181" s="11"/>
      <c r="K181" s="11"/>
      <c r="L181" s="11"/>
      <c r="M181" s="11"/>
      <c r="N181" s="54"/>
      <c r="O181" s="61"/>
      <c r="P181" s="115" t="s">
        <v>262</v>
      </c>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
        <v>199</v>
      </c>
      <c r="B187" s="64" t="s">
        <v>200</v>
      </c>
      <c r="C187" s="63" t="s">
        <v>34</v>
      </c>
      <c r="D187" s="63" t="s">
        <v>26</v>
      </c>
      <c r="E187" s="63" t="s">
        <v>110</v>
      </c>
      <c r="F187" s="24" t="s">
        <v>19</v>
      </c>
      <c r="G187" s="43"/>
      <c r="H187" s="11"/>
      <c r="I187" s="11"/>
      <c r="J187" s="11"/>
      <c r="K187" s="11"/>
      <c r="L187" s="11"/>
      <c r="M187" s="11"/>
      <c r="N187" s="54"/>
      <c r="O187" s="61"/>
      <c r="P187" s="115" t="s">
        <v>272</v>
      </c>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
        <v>223</v>
      </c>
      <c r="B193" s="64" t="s">
        <v>201</v>
      </c>
      <c r="C193" s="63" t="s">
        <v>34</v>
      </c>
      <c r="D193" s="63" t="s">
        <v>26</v>
      </c>
      <c r="E193" s="63" t="s">
        <v>110</v>
      </c>
      <c r="F193" s="24" t="s">
        <v>19</v>
      </c>
      <c r="G193" s="43"/>
      <c r="H193" s="11"/>
      <c r="I193" s="11"/>
      <c r="J193" s="11"/>
      <c r="K193" s="11"/>
      <c r="L193" s="11"/>
      <c r="M193" s="11"/>
      <c r="N193" s="54"/>
      <c r="O193" s="61"/>
      <c r="P193" s="115"/>
      <c r="Q193" s="112"/>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
        <v>191</v>
      </c>
      <c r="B199" s="64" t="s">
        <v>202</v>
      </c>
      <c r="C199" s="63" t="s">
        <v>34</v>
      </c>
      <c r="D199" s="63" t="s">
        <v>26</v>
      </c>
      <c r="E199" s="63" t="s">
        <v>110</v>
      </c>
      <c r="F199" s="24" t="s">
        <v>19</v>
      </c>
      <c r="G199" s="43"/>
      <c r="H199" s="11"/>
      <c r="I199" s="11"/>
      <c r="J199" s="11"/>
      <c r="K199" s="11"/>
      <c r="L199" s="11"/>
      <c r="M199" s="11"/>
      <c r="N199" s="54"/>
      <c r="O199" s="61"/>
      <c r="P199" s="115" t="s">
        <v>280</v>
      </c>
      <c r="Q199" s="112"/>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ht="13.5" thickBot="1" x14ac:dyDescent="0.25">
      <c r="A205" s="63" t="s">
        <v>203</v>
      </c>
      <c r="B205" s="64" t="s">
        <v>204</v>
      </c>
      <c r="C205" s="63" t="s">
        <v>34</v>
      </c>
      <c r="D205" s="63" t="s">
        <v>26</v>
      </c>
      <c r="E205" s="63" t="s">
        <v>110</v>
      </c>
      <c r="F205" s="24" t="s">
        <v>19</v>
      </c>
      <c r="G205" s="43"/>
      <c r="H205" s="11"/>
      <c r="I205" s="11"/>
      <c r="J205" s="11"/>
      <c r="K205" s="11"/>
      <c r="L205" s="11"/>
      <c r="M205" s="11"/>
      <c r="N205" s="54"/>
      <c r="O205" s="61"/>
      <c r="P205" s="115" t="s">
        <v>249</v>
      </c>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115" t="s">
        <v>274</v>
      </c>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
        <v>224</v>
      </c>
      <c r="B211" s="64" t="s">
        <v>204</v>
      </c>
      <c r="C211" s="63" t="s">
        <v>34</v>
      </c>
      <c r="D211" s="63" t="s">
        <v>26</v>
      </c>
      <c r="E211" s="63" t="s">
        <v>110</v>
      </c>
      <c r="F211" s="24" t="s">
        <v>19</v>
      </c>
      <c r="G211" s="43"/>
      <c r="H211" s="11"/>
      <c r="I211" s="11"/>
      <c r="J211" s="11"/>
      <c r="K211" s="11"/>
      <c r="L211" s="11"/>
      <c r="M211" s="11"/>
      <c r="N211" s="54"/>
      <c r="O211" s="61"/>
      <c r="P211" s="115" t="s">
        <v>250</v>
      </c>
      <c r="Q211" s="112"/>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
        <v>164</v>
      </c>
      <c r="B217" s="64" t="s">
        <v>205</v>
      </c>
      <c r="C217" s="63" t="s">
        <v>34</v>
      </c>
      <c r="D217" s="63" t="s">
        <v>26</v>
      </c>
      <c r="E217" s="63" t="s">
        <v>110</v>
      </c>
      <c r="F217" s="24" t="s">
        <v>19</v>
      </c>
      <c r="G217" s="43"/>
      <c r="H217" s="11"/>
      <c r="I217" s="11"/>
      <c r="J217" s="11"/>
      <c r="K217" s="11"/>
      <c r="L217" s="11">
        <v>0.77083333333333337</v>
      </c>
      <c r="M217" s="11"/>
      <c r="N217" s="54"/>
      <c r="O217" s="61"/>
      <c r="P217" s="115" t="s">
        <v>277</v>
      </c>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v>0.89583333333333337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f t="shared" si="177"/>
        <v>0.125</v>
      </c>
      <c r="M220" s="29" t="str">
        <f t="shared" si="177"/>
        <v/>
      </c>
      <c r="N220" s="57">
        <f t="shared" ref="N220" si="178">SUMIF(G221:M221,"",G220:M220)</f>
        <v>0.125</v>
      </c>
      <c r="O220" s="58">
        <f t="shared" ref="O220" si="179">SUM(G220:M220)</f>
        <v>0.125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
        <v>206</v>
      </c>
      <c r="B223" s="64" t="s">
        <v>207</v>
      </c>
      <c r="C223" s="63" t="s">
        <v>34</v>
      </c>
      <c r="D223" s="63" t="s">
        <v>26</v>
      </c>
      <c r="E223" s="63" t="s">
        <v>110</v>
      </c>
      <c r="F223" s="24" t="s">
        <v>19</v>
      </c>
      <c r="G223" s="43"/>
      <c r="H223" s="11"/>
      <c r="I223" s="11"/>
      <c r="J223" s="11"/>
      <c r="K223" s="11"/>
      <c r="L223" s="11"/>
      <c r="M223" s="11"/>
      <c r="N223" s="54"/>
      <c r="O223" s="61"/>
      <c r="P223" s="115" t="s">
        <v>275</v>
      </c>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
        <v>225</v>
      </c>
      <c r="B229" s="64" t="s">
        <v>208</v>
      </c>
      <c r="C229" s="63" t="s">
        <v>34</v>
      </c>
      <c r="D229" s="63" t="s">
        <v>26</v>
      </c>
      <c r="E229" s="63" t="s">
        <v>110</v>
      </c>
      <c r="F229" s="24" t="s">
        <v>19</v>
      </c>
      <c r="G229" s="43"/>
      <c r="H229" s="11"/>
      <c r="I229" s="11"/>
      <c r="J229" s="11"/>
      <c r="K229" s="11"/>
      <c r="L229" s="11"/>
      <c r="M229" s="11"/>
      <c r="N229" s="54"/>
      <c r="O229" s="61"/>
      <c r="P229" s="115" t="s">
        <v>252</v>
      </c>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116" t="s">
        <v>261</v>
      </c>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
        <v>226</v>
      </c>
      <c r="B235" s="64" t="s">
        <v>209</v>
      </c>
      <c r="C235" s="63" t="s">
        <v>34</v>
      </c>
      <c r="D235" s="63" t="s">
        <v>26</v>
      </c>
      <c r="E235" s="63" t="s">
        <v>110</v>
      </c>
      <c r="F235" s="24" t="s">
        <v>19</v>
      </c>
      <c r="G235" s="43"/>
      <c r="H235" s="11"/>
      <c r="I235" s="11"/>
      <c r="J235" s="11"/>
      <c r="K235" s="11">
        <v>0.77083333333333337</v>
      </c>
      <c r="L235" s="11"/>
      <c r="M235" s="11"/>
      <c r="N235" s="54"/>
      <c r="O235" s="61"/>
      <c r="P235" s="115" t="s">
        <v>253</v>
      </c>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v>0.89583333333333337</v>
      </c>
      <c r="L236" s="12"/>
      <c r="M236" s="12"/>
      <c r="N236" s="56"/>
      <c r="O236" s="55"/>
      <c r="P236" s="116" t="s">
        <v>276</v>
      </c>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f t="shared" si="186"/>
        <v>0.125</v>
      </c>
      <c r="L238" s="29" t="str">
        <f t="shared" si="186"/>
        <v/>
      </c>
      <c r="M238" s="29" t="str">
        <f t="shared" si="186"/>
        <v/>
      </c>
      <c r="N238" s="57">
        <f t="shared" ref="N238" si="187">SUMIF(G239:M239,"",G238:M238)</f>
        <v>0.125</v>
      </c>
      <c r="O238" s="58">
        <f t="shared" ref="O238" si="188">SUM(G238:M238)</f>
        <v>0.125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ht="13.5" thickBot="1" x14ac:dyDescent="0.25">
      <c r="A241" s="63" t="s">
        <v>210</v>
      </c>
      <c r="B241" s="64" t="s">
        <v>211</v>
      </c>
      <c r="C241" s="63" t="s">
        <v>34</v>
      </c>
      <c r="D241" s="63" t="s">
        <v>26</v>
      </c>
      <c r="E241" s="63" t="s">
        <v>110</v>
      </c>
      <c r="F241" s="24" t="s">
        <v>19</v>
      </c>
      <c r="G241" s="43"/>
      <c r="H241" s="11"/>
      <c r="I241" s="11"/>
      <c r="J241" s="11"/>
      <c r="K241" s="11"/>
      <c r="L241" s="11">
        <v>0.54166666666666663</v>
      </c>
      <c r="M241" s="11"/>
      <c r="N241" s="54"/>
      <c r="O241" s="61"/>
      <c r="P241" s="115" t="s">
        <v>255</v>
      </c>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v>0.72916666666666663</v>
      </c>
      <c r="M242" s="12"/>
      <c r="N242" s="56"/>
      <c r="O242" s="55"/>
      <c r="P242" s="115" t="s">
        <v>278</v>
      </c>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f t="shared" si="189"/>
        <v>0.1875</v>
      </c>
      <c r="M244" s="29" t="str">
        <f t="shared" si="189"/>
        <v/>
      </c>
      <c r="N244" s="57">
        <f t="shared" ref="N244" si="190">SUMIF(G245:M245,"",G244:M244)</f>
        <v>0.1875</v>
      </c>
      <c r="O244" s="58">
        <f t="shared" ref="O244" si="191">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
        <v>169</v>
      </c>
      <c r="B247" s="64" t="s">
        <v>212</v>
      </c>
      <c r="C247" s="63" t="s">
        <v>34</v>
      </c>
      <c r="D247" s="63" t="s">
        <v>26</v>
      </c>
      <c r="E247" s="63" t="s">
        <v>110</v>
      </c>
      <c r="F247" s="24" t="s">
        <v>19</v>
      </c>
      <c r="G247" s="43"/>
      <c r="H247" s="11"/>
      <c r="I247" s="11"/>
      <c r="J247" s="11"/>
      <c r="K247" s="11"/>
      <c r="L247" s="11">
        <v>0.77083333333333337</v>
      </c>
      <c r="M247" s="11">
        <v>0.77083333333333337</v>
      </c>
      <c r="N247" s="54"/>
      <c r="O247" s="61"/>
      <c r="P247" s="115" t="s">
        <v>259</v>
      </c>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v>0.89583333333333337</v>
      </c>
      <c r="M248" s="12">
        <v>0.89583333333333337</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f t="shared" si="192"/>
        <v>0.125</v>
      </c>
      <c r="M250" s="29">
        <f t="shared" si="192"/>
        <v>0.125</v>
      </c>
      <c r="N250" s="57">
        <f t="shared" ref="N250" si="193">SUMIF(G251:M251,"",G250:M250)</f>
        <v>0.25</v>
      </c>
      <c r="O250" s="58">
        <f t="shared" ref="O250" si="194">SUM(G250:M250)</f>
        <v>0.25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
        <v>213</v>
      </c>
      <c r="B253" s="64" t="s">
        <v>214</v>
      </c>
      <c r="C253" s="63" t="s">
        <v>34</v>
      </c>
      <c r="D253" s="63" t="s">
        <v>26</v>
      </c>
      <c r="E253" s="63" t="s">
        <v>110</v>
      </c>
      <c r="F253" s="24" t="s">
        <v>19</v>
      </c>
      <c r="G253" s="43"/>
      <c r="H253" s="11"/>
      <c r="I253" s="11"/>
      <c r="J253" s="11"/>
      <c r="K253" s="11"/>
      <c r="L253" s="11"/>
      <c r="M253" s="11"/>
      <c r="N253" s="54"/>
      <c r="O253" s="61"/>
      <c r="P253" s="115" t="s">
        <v>257</v>
      </c>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
        <v>215</v>
      </c>
      <c r="B259" s="64" t="s">
        <v>216</v>
      </c>
      <c r="C259" s="63" t="s">
        <v>34</v>
      </c>
      <c r="D259" s="63" t="s">
        <v>26</v>
      </c>
      <c r="E259" s="63" t="s">
        <v>110</v>
      </c>
      <c r="F259" s="24" t="s">
        <v>19</v>
      </c>
      <c r="G259" s="43"/>
      <c r="H259" s="11"/>
      <c r="I259" s="11"/>
      <c r="J259" s="11"/>
      <c r="K259" s="11">
        <v>0.54166666666666663</v>
      </c>
      <c r="L259" s="11"/>
      <c r="M259" s="11"/>
      <c r="N259" s="54"/>
      <c r="O259" s="61"/>
      <c r="P259" s="115" t="s">
        <v>260</v>
      </c>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0.20833333333333337</v>
      </c>
      <c r="L262" s="29" t="str">
        <f t="shared" si="198"/>
        <v/>
      </c>
      <c r="M262" s="29" t="str">
        <f t="shared" si="198"/>
        <v/>
      </c>
      <c r="N262" s="57">
        <f t="shared" ref="N262" si="199">SUMIF(G263:M263,"",G262:M262)</f>
        <v>0.20833333333333337</v>
      </c>
      <c r="O262" s="58">
        <f t="shared" ref="O262" si="200">SUM(G262:M262)</f>
        <v>0.20833333333333337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
        <v>217</v>
      </c>
      <c r="B265" s="64" t="s">
        <v>218</v>
      </c>
      <c r="C265" s="63" t="s">
        <v>34</v>
      </c>
      <c r="D265" s="63" t="s">
        <v>26</v>
      </c>
      <c r="E265" s="63" t="s">
        <v>110</v>
      </c>
      <c r="F265" s="24" t="s">
        <v>19</v>
      </c>
      <c r="G265" s="43"/>
      <c r="H265" s="11"/>
      <c r="I265" s="11"/>
      <c r="J265" s="11"/>
      <c r="K265" s="11"/>
      <c r="L265" s="11"/>
      <c r="M265" s="11"/>
      <c r="N265" s="54"/>
      <c r="O265" s="61"/>
      <c r="P265" s="115" t="s">
        <v>271</v>
      </c>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
        <v>171</v>
      </c>
      <c r="B271" s="64" t="s">
        <v>219</v>
      </c>
      <c r="C271" s="63" t="s">
        <v>34</v>
      </c>
      <c r="D271" s="63" t="s">
        <v>26</v>
      </c>
      <c r="E271" s="63" t="s">
        <v>110</v>
      </c>
      <c r="F271" s="24" t="s">
        <v>19</v>
      </c>
      <c r="G271" s="43"/>
      <c r="H271" s="11"/>
      <c r="I271" s="11"/>
      <c r="J271" s="11"/>
      <c r="K271" s="11">
        <v>0.54166666666666663</v>
      </c>
      <c r="L271" s="11"/>
      <c r="M271" s="11"/>
      <c r="N271" s="54"/>
      <c r="O271" s="61"/>
      <c r="P271" s="115" t="s">
        <v>258</v>
      </c>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f t="shared" si="204"/>
        <v>0.20833333333333337</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
        <v>217</v>
      </c>
      <c r="B277" s="64" t="s">
        <v>220</v>
      </c>
      <c r="C277" s="63" t="s">
        <v>34</v>
      </c>
      <c r="D277" s="63" t="s">
        <v>26</v>
      </c>
      <c r="E277" s="63" t="s">
        <v>110</v>
      </c>
      <c r="F277" s="24" t="s">
        <v>19</v>
      </c>
      <c r="G277" s="43"/>
      <c r="H277" s="11"/>
      <c r="I277" s="11"/>
      <c r="J277" s="11"/>
      <c r="K277" s="11">
        <v>0.77083333333333337</v>
      </c>
      <c r="L277" s="11"/>
      <c r="M277" s="11"/>
      <c r="N277" s="54"/>
      <c r="O277" s="61"/>
      <c r="P277" s="115" t="s">
        <v>251</v>
      </c>
      <c r="Q277" s="112" t="s">
        <v>227</v>
      </c>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v>0.89583333333333337</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f t="shared" si="207"/>
        <v>0.125</v>
      </c>
      <c r="L280" s="29" t="str">
        <f t="shared" si="207"/>
        <v/>
      </c>
      <c r="M280" s="29" t="str">
        <f t="shared" si="207"/>
        <v/>
      </c>
      <c r="N280" s="57">
        <f t="shared" ref="N280" si="208">SUMIF(G281:M281,"",G280:M280)</f>
        <v>0.125</v>
      </c>
      <c r="O280" s="58">
        <f t="shared" ref="O280" si="209">SUM(G280:M280)</f>
        <v>0.125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
        <v>284</v>
      </c>
      <c r="B283" s="64" t="s">
        <v>285</v>
      </c>
      <c r="C283" s="63" t="s">
        <v>34</v>
      </c>
      <c r="D283" s="63" t="s">
        <v>26</v>
      </c>
      <c r="E283" s="63" t="s">
        <v>110</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
        <v>102</v>
      </c>
      <c r="B289" s="64" t="s">
        <v>103</v>
      </c>
      <c r="C289" s="63" t="s">
        <v>34</v>
      </c>
      <c r="D289" s="63" t="s">
        <v>26</v>
      </c>
      <c r="E289" s="63" t="s">
        <v>110</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
        <v>102</v>
      </c>
      <c r="B295" s="64" t="s">
        <v>103</v>
      </c>
      <c r="C295" s="63" t="s">
        <v>34</v>
      </c>
      <c r="D295" s="63" t="s">
        <v>26</v>
      </c>
      <c r="E295" s="63" t="s">
        <v>110</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
        <v>102</v>
      </c>
      <c r="B301" s="64" t="s">
        <v>103</v>
      </c>
      <c r="C301" s="63" t="s">
        <v>34</v>
      </c>
      <c r="D301" s="63" t="s">
        <v>26</v>
      </c>
      <c r="E301" s="63" t="s">
        <v>110</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
        <v>102</v>
      </c>
      <c r="B307" s="64" t="s">
        <v>103</v>
      </c>
      <c r="C307" s="63" t="s">
        <v>34</v>
      </c>
      <c r="D307" s="63" t="s">
        <v>26</v>
      </c>
      <c r="E307" s="63" t="s">
        <v>110</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
        <v>102</v>
      </c>
      <c r="B313" s="64" t="s">
        <v>103</v>
      </c>
      <c r="C313" s="63" t="s">
        <v>34</v>
      </c>
      <c r="D313" s="63" t="s">
        <v>26</v>
      </c>
      <c r="E313" s="63" t="s">
        <v>110</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
        <v>102</v>
      </c>
      <c r="B319" s="64" t="s">
        <v>103</v>
      </c>
      <c r="C319" s="63" t="s">
        <v>34</v>
      </c>
      <c r="D319" s="63" t="s">
        <v>26</v>
      </c>
      <c r="E319" s="63" t="s">
        <v>110</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
        <v>102</v>
      </c>
      <c r="B325" s="64" t="s">
        <v>103</v>
      </c>
      <c r="C325" s="63" t="s">
        <v>34</v>
      </c>
      <c r="D325" s="63" t="s">
        <v>26</v>
      </c>
      <c r="E325" s="63" t="s">
        <v>110</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
        <v>102</v>
      </c>
      <c r="B331" s="64" t="s">
        <v>103</v>
      </c>
      <c r="C331" s="63" t="s">
        <v>34</v>
      </c>
      <c r="D331" s="63" t="s">
        <v>26</v>
      </c>
      <c r="E331" s="63" t="s">
        <v>110</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
        <v>102</v>
      </c>
      <c r="B337" s="64" t="s">
        <v>103</v>
      </c>
      <c r="C337" s="63" t="s">
        <v>34</v>
      </c>
      <c r="D337" s="63" t="s">
        <v>26</v>
      </c>
      <c r="E337" s="63" t="s">
        <v>110</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
        <v>102</v>
      </c>
      <c r="B343" s="64" t="s">
        <v>103</v>
      </c>
      <c r="C343" s="63" t="s">
        <v>34</v>
      </c>
      <c r="D343" s="63" t="s">
        <v>26</v>
      </c>
      <c r="E343" s="63" t="s">
        <v>110</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
        <v>102</v>
      </c>
      <c r="B349" s="64" t="s">
        <v>103</v>
      </c>
      <c r="C349" s="63" t="s">
        <v>34</v>
      </c>
      <c r="D349" s="63" t="s">
        <v>26</v>
      </c>
      <c r="E349" s="63" t="s">
        <v>110</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
        <v>102</v>
      </c>
      <c r="B355" s="64" t="s">
        <v>103</v>
      </c>
      <c r="C355" s="63" t="s">
        <v>34</v>
      </c>
      <c r="D355" s="63" t="s">
        <v>26</v>
      </c>
      <c r="E355" s="63" t="s">
        <v>110</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
        <v>102</v>
      </c>
      <c r="B361" s="64" t="s">
        <v>103</v>
      </c>
      <c r="C361" s="63" t="s">
        <v>34</v>
      </c>
      <c r="D361" s="63" t="s">
        <v>26</v>
      </c>
      <c r="E361" s="63" t="s">
        <v>110</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
        <v>102</v>
      </c>
      <c r="B367" s="64" t="s">
        <v>103</v>
      </c>
      <c r="C367" s="63" t="s">
        <v>34</v>
      </c>
      <c r="D367" s="63" t="s">
        <v>26</v>
      </c>
      <c r="E367" s="63" t="s">
        <v>110</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
        <v>102</v>
      </c>
      <c r="B373" s="64" t="s">
        <v>103</v>
      </c>
      <c r="C373" s="63" t="s">
        <v>34</v>
      </c>
      <c r="D373" s="63" t="s">
        <v>26</v>
      </c>
      <c r="E373" s="63" t="s">
        <v>110</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
        <v>102</v>
      </c>
      <c r="B379" s="64" t="s">
        <v>103</v>
      </c>
      <c r="C379" s="63" t="s">
        <v>34</v>
      </c>
      <c r="D379" s="63" t="s">
        <v>26</v>
      </c>
      <c r="E379" s="63" t="s">
        <v>110</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
        <v>102</v>
      </c>
      <c r="B385" s="64" t="s">
        <v>103</v>
      </c>
      <c r="C385" s="63" t="s">
        <v>34</v>
      </c>
      <c r="D385" s="63" t="s">
        <v>26</v>
      </c>
      <c r="E385" s="63" t="s">
        <v>110</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
        <v>102</v>
      </c>
      <c r="B391" s="64" t="s">
        <v>103</v>
      </c>
      <c r="C391" s="63" t="s">
        <v>34</v>
      </c>
      <c r="D391" s="63" t="s">
        <v>26</v>
      </c>
      <c r="E391" s="63" t="s">
        <v>110</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
        <v>102</v>
      </c>
      <c r="B397" s="64" t="s">
        <v>103</v>
      </c>
      <c r="C397" s="63" t="s">
        <v>34</v>
      </c>
      <c r="D397" s="63" t="s">
        <v>26</v>
      </c>
      <c r="E397" s="63" t="s">
        <v>110</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
        <v>102</v>
      </c>
      <c r="B403" s="64" t="s">
        <v>103</v>
      </c>
      <c r="C403" s="63" t="s">
        <v>34</v>
      </c>
      <c r="D403" s="63" t="s">
        <v>26</v>
      </c>
      <c r="E403" s="63" t="s">
        <v>110</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
        <v>102</v>
      </c>
      <c r="B409" s="64" t="s">
        <v>103</v>
      </c>
      <c r="C409" s="63" t="s">
        <v>34</v>
      </c>
      <c r="D409" s="63" t="s">
        <v>26</v>
      </c>
      <c r="E409" s="63" t="s">
        <v>110</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
        <v>102</v>
      </c>
      <c r="B415" s="64" t="s">
        <v>103</v>
      </c>
      <c r="C415" s="63" t="s">
        <v>34</v>
      </c>
      <c r="D415" s="63" t="s">
        <v>26</v>
      </c>
      <c r="E415" s="63" t="s">
        <v>110</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
        <v>102</v>
      </c>
      <c r="B421" s="64" t="s">
        <v>103</v>
      </c>
      <c r="C421" s="63" t="s">
        <v>34</v>
      </c>
      <c r="D421" s="63" t="s">
        <v>26</v>
      </c>
      <c r="E421" s="63" t="s">
        <v>110</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
        <v>102</v>
      </c>
      <c r="B427" s="64" t="s">
        <v>103</v>
      </c>
      <c r="C427" s="63" t="s">
        <v>34</v>
      </c>
      <c r="D427" s="63" t="s">
        <v>26</v>
      </c>
      <c r="E427" s="63" t="s">
        <v>110</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
        <v>102</v>
      </c>
      <c r="B433" s="64" t="s">
        <v>103</v>
      </c>
      <c r="C433" s="63" t="s">
        <v>34</v>
      </c>
      <c r="D433" s="63" t="s">
        <v>26</v>
      </c>
      <c r="E433" s="63" t="s">
        <v>110</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
        <v>102</v>
      </c>
      <c r="B439" s="64" t="s">
        <v>103</v>
      </c>
      <c r="C439" s="63" t="s">
        <v>34</v>
      </c>
      <c r="D439" s="63" t="s">
        <v>26</v>
      </c>
      <c r="E439" s="63" t="s">
        <v>110</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
        <v>102</v>
      </c>
      <c r="B445" s="64" t="s">
        <v>103</v>
      </c>
      <c r="C445" s="63" t="s">
        <v>34</v>
      </c>
      <c r="D445" s="63" t="s">
        <v>26</v>
      </c>
      <c r="E445" s="63" t="s">
        <v>110</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
        <v>102</v>
      </c>
      <c r="B451" s="64" t="s">
        <v>103</v>
      </c>
      <c r="C451" s="63" t="s">
        <v>34</v>
      </c>
      <c r="D451" s="63" t="s">
        <v>26</v>
      </c>
      <c r="E451" s="63" t="s">
        <v>110</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
        <v>102</v>
      </c>
      <c r="B457" s="64" t="s">
        <v>103</v>
      </c>
      <c r="C457" s="63" t="s">
        <v>34</v>
      </c>
      <c r="D457" s="63" t="s">
        <v>26</v>
      </c>
      <c r="E457" s="63" t="s">
        <v>110</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
        <v>102</v>
      </c>
      <c r="B463" s="64" t="s">
        <v>103</v>
      </c>
      <c r="C463" s="63" t="s">
        <v>34</v>
      </c>
      <c r="D463" s="63" t="s">
        <v>26</v>
      </c>
      <c r="E463" s="63" t="s">
        <v>110</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
        <v>102</v>
      </c>
      <c r="B469" s="64" t="s">
        <v>103</v>
      </c>
      <c r="C469" s="63" t="s">
        <v>34</v>
      </c>
      <c r="D469" s="63" t="s">
        <v>26</v>
      </c>
      <c r="E469" s="63" t="s">
        <v>110</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
        <v>102</v>
      </c>
      <c r="B475" s="64" t="s">
        <v>103</v>
      </c>
      <c r="C475" s="63" t="s">
        <v>34</v>
      </c>
      <c r="D475" s="63" t="s">
        <v>26</v>
      </c>
      <c r="E475" s="63" t="s">
        <v>110</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
        <v>102</v>
      </c>
      <c r="B481" s="64" t="s">
        <v>103</v>
      </c>
      <c r="C481" s="63" t="s">
        <v>34</v>
      </c>
      <c r="D481" s="63" t="s">
        <v>26</v>
      </c>
      <c r="E481" s="63" t="s">
        <v>110</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
        <v>102</v>
      </c>
      <c r="B487" s="64" t="s">
        <v>103</v>
      </c>
      <c r="C487" s="63" t="s">
        <v>34</v>
      </c>
      <c r="D487" s="63" t="s">
        <v>26</v>
      </c>
      <c r="E487" s="63" t="s">
        <v>110</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
        <v>102</v>
      </c>
      <c r="B493" s="64" t="s">
        <v>103</v>
      </c>
      <c r="C493" s="63" t="s">
        <v>34</v>
      </c>
      <c r="D493" s="63" t="s">
        <v>26</v>
      </c>
      <c r="E493" s="63" t="s">
        <v>110</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
        <v>102</v>
      </c>
      <c r="B499" s="64" t="s">
        <v>103</v>
      </c>
      <c r="C499" s="63" t="s">
        <v>34</v>
      </c>
      <c r="D499" s="63" t="s">
        <v>26</v>
      </c>
      <c r="E499" s="63" t="s">
        <v>110</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
        <v>102</v>
      </c>
      <c r="B505" s="64" t="s">
        <v>103</v>
      </c>
      <c r="C505" s="63" t="s">
        <v>34</v>
      </c>
      <c r="D505" s="63" t="s">
        <v>26</v>
      </c>
      <c r="E505" s="63" t="s">
        <v>110</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
        <v>102</v>
      </c>
      <c r="B511" s="64" t="s">
        <v>103</v>
      </c>
      <c r="C511" s="63" t="s">
        <v>34</v>
      </c>
      <c r="D511" s="63" t="s">
        <v>26</v>
      </c>
      <c r="E511" s="63" t="s">
        <v>110</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
        <v>102</v>
      </c>
      <c r="B517" s="64" t="s">
        <v>103</v>
      </c>
      <c r="C517" s="63" t="s">
        <v>34</v>
      </c>
      <c r="D517" s="63" t="s">
        <v>26</v>
      </c>
      <c r="E517" s="63" t="s">
        <v>110</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
        <v>102</v>
      </c>
      <c r="B523" s="64" t="s">
        <v>103</v>
      </c>
      <c r="C523" s="63" t="s">
        <v>34</v>
      </c>
      <c r="D523" s="63" t="s">
        <v>26</v>
      </c>
      <c r="E523" s="63" t="s">
        <v>110</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
        <v>102</v>
      </c>
      <c r="B529" s="64" t="s">
        <v>103</v>
      </c>
      <c r="C529" s="63" t="s">
        <v>34</v>
      </c>
      <c r="D529" s="63" t="s">
        <v>26</v>
      </c>
      <c r="E529" s="63" t="s">
        <v>110</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
        <v>102</v>
      </c>
      <c r="B535" s="64" t="s">
        <v>103</v>
      </c>
      <c r="C535" s="63" t="s">
        <v>34</v>
      </c>
      <c r="D535" s="63" t="s">
        <v>26</v>
      </c>
      <c r="E535" s="63" t="s">
        <v>110</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
        <v>102</v>
      </c>
      <c r="B541" s="64" t="s">
        <v>103</v>
      </c>
      <c r="C541" s="63" t="s">
        <v>34</v>
      </c>
      <c r="D541" s="63" t="s">
        <v>26</v>
      </c>
      <c r="E541" s="63" t="s">
        <v>110</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
        <v>102</v>
      </c>
      <c r="B547" s="64" t="s">
        <v>103</v>
      </c>
      <c r="C547" s="63" t="s">
        <v>34</v>
      </c>
      <c r="D547" s="63" t="s">
        <v>26</v>
      </c>
      <c r="E547" s="63" t="s">
        <v>110</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
        <v>102</v>
      </c>
      <c r="B553" s="64" t="s">
        <v>103</v>
      </c>
      <c r="C553" s="63" t="s">
        <v>34</v>
      </c>
      <c r="D553" s="63" t="s">
        <v>26</v>
      </c>
      <c r="E553" s="63" t="s">
        <v>110</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
        <v>102</v>
      </c>
      <c r="B559" s="64" t="s">
        <v>103</v>
      </c>
      <c r="C559" s="63" t="s">
        <v>34</v>
      </c>
      <c r="D559" s="63" t="s">
        <v>26</v>
      </c>
      <c r="E559" s="63" t="s">
        <v>110</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
        <v>102</v>
      </c>
      <c r="B565" s="64" t="s">
        <v>103</v>
      </c>
      <c r="C565" s="63" t="s">
        <v>34</v>
      </c>
      <c r="D565" s="63" t="s">
        <v>26</v>
      </c>
      <c r="E565" s="63" t="s">
        <v>110</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
        <v>102</v>
      </c>
      <c r="B571" s="64" t="s">
        <v>103</v>
      </c>
      <c r="C571" s="63" t="s">
        <v>34</v>
      </c>
      <c r="D571" s="63" t="s">
        <v>26</v>
      </c>
      <c r="E571" s="63" t="s">
        <v>110</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
        <v>102</v>
      </c>
      <c r="B577" s="64" t="s">
        <v>103</v>
      </c>
      <c r="C577" s="63" t="s">
        <v>34</v>
      </c>
      <c r="D577" s="63" t="s">
        <v>26</v>
      </c>
      <c r="E577" s="63" t="s">
        <v>110</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
        <v>102</v>
      </c>
      <c r="B583" s="64" t="s">
        <v>103</v>
      </c>
      <c r="C583" s="63" t="s">
        <v>34</v>
      </c>
      <c r="D583" s="63" t="s">
        <v>26</v>
      </c>
      <c r="E583" s="63" t="s">
        <v>110</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
        <v>102</v>
      </c>
      <c r="B589" s="64" t="s">
        <v>103</v>
      </c>
      <c r="C589" s="63" t="s">
        <v>34</v>
      </c>
      <c r="D589" s="63" t="s">
        <v>26</v>
      </c>
      <c r="E589" s="63" t="s">
        <v>110</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
        <v>102</v>
      </c>
      <c r="B595" s="64" t="s">
        <v>103</v>
      </c>
      <c r="C595" s="63" t="s">
        <v>34</v>
      </c>
      <c r="D595" s="63" t="s">
        <v>26</v>
      </c>
      <c r="E595" s="63" t="s">
        <v>110</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
        <v>102</v>
      </c>
      <c r="B601" s="64" t="s">
        <v>103</v>
      </c>
      <c r="C601" s="63" t="s">
        <v>34</v>
      </c>
      <c r="D601" s="63" t="s">
        <v>26</v>
      </c>
      <c r="E601" s="63" t="s">
        <v>110</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
        <v>102</v>
      </c>
      <c r="B607" s="64" t="s">
        <v>103</v>
      </c>
      <c r="C607" s="63" t="s">
        <v>34</v>
      </c>
      <c r="D607" s="63" t="s">
        <v>26</v>
      </c>
      <c r="E607" s="63" t="s">
        <v>110</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
        <v>102</v>
      </c>
      <c r="B613" s="64" t="s">
        <v>103</v>
      </c>
      <c r="C613" s="63" t="s">
        <v>34</v>
      </c>
      <c r="D613" s="63" t="s">
        <v>26</v>
      </c>
      <c r="E613" s="63" t="s">
        <v>110</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
        <v>102</v>
      </c>
      <c r="B619" s="64" t="s">
        <v>103</v>
      </c>
      <c r="C619" s="63" t="s">
        <v>34</v>
      </c>
      <c r="D619" s="63" t="s">
        <v>26</v>
      </c>
      <c r="E619" s="63" t="s">
        <v>110</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
        <v>102</v>
      </c>
      <c r="B625" s="64" t="s">
        <v>103</v>
      </c>
      <c r="C625" s="63" t="s">
        <v>34</v>
      </c>
      <c r="D625" s="63" t="s">
        <v>26</v>
      </c>
      <c r="E625" s="63" t="s">
        <v>110</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
        <v>102</v>
      </c>
      <c r="B631" s="64" t="s">
        <v>103</v>
      </c>
      <c r="C631" s="63" t="s">
        <v>34</v>
      </c>
      <c r="D631" s="63" t="s">
        <v>26</v>
      </c>
      <c r="E631" s="63" t="s">
        <v>110</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
        <v>102</v>
      </c>
      <c r="B637" s="64" t="s">
        <v>103</v>
      </c>
      <c r="C637" s="63" t="s">
        <v>34</v>
      </c>
      <c r="D637" s="63" t="s">
        <v>26</v>
      </c>
      <c r="E637" s="63" t="s">
        <v>110</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
        <v>102</v>
      </c>
      <c r="B643" s="64" t="s">
        <v>103</v>
      </c>
      <c r="C643" s="63" t="s">
        <v>34</v>
      </c>
      <c r="D643" s="63" t="s">
        <v>26</v>
      </c>
      <c r="E643" s="63" t="s">
        <v>110</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
        <v>102</v>
      </c>
      <c r="B649" s="64" t="s">
        <v>103</v>
      </c>
      <c r="C649" s="63" t="s">
        <v>34</v>
      </c>
      <c r="D649" s="63" t="s">
        <v>26</v>
      </c>
      <c r="E649" s="63" t="s">
        <v>110</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73 D55 D61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7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formula1>Plaats</formula1>
    </dataValidation>
  </dataValidations>
  <pageMargins left="0.75" right="0.75" top="0.51" bottom="1" header="0.5" footer="0.5"/>
  <pageSetup paperSize="8" scale="46"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024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024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
    <tabColor theme="0"/>
    <outlinePr summaryBelow="0"/>
    <pageSetUpPr fitToPage="1"/>
  </sheetPr>
  <dimension ref="A1:CJ654"/>
  <sheetViews>
    <sheetView zoomScaleNormal="100" workbookViewId="0">
      <pane ySplit="4" topLeftCell="A5" activePane="bottomLeft" state="frozen"/>
      <selection activeCell="H82" sqref="H82"/>
      <selection pane="bottomLeft" activeCell="M75" sqref="M75"/>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5" customWidth="1"/>
    <col min="14" max="14" width="9.140625" style="1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140</v>
      </c>
      <c r="H1" s="118">
        <v>45574</v>
      </c>
      <c r="I1" s="119"/>
      <c r="J1" s="51" t="s">
        <v>126</v>
      </c>
      <c r="K1" s="118">
        <f>+H1+6</f>
        <v>45580</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5"/>
      <c r="AR1" s="15"/>
      <c r="AS1" s="5"/>
      <c r="AT1" s="5"/>
      <c r="AU1" s="5"/>
      <c r="AV1" s="5"/>
      <c r="AW1" s="15"/>
      <c r="AX1" s="15"/>
      <c r="AY1" s="5"/>
      <c r="AZ1" s="5"/>
      <c r="BA1" s="5"/>
      <c r="BB1" s="5"/>
      <c r="BC1" s="15"/>
      <c r="BD1" s="15"/>
      <c r="BE1" s="5"/>
      <c r="BF1" s="5"/>
      <c r="BG1" s="5"/>
      <c r="BH1" s="5"/>
      <c r="BI1" s="15"/>
      <c r="BJ1" s="15"/>
      <c r="BK1" s="5"/>
      <c r="BL1" s="5"/>
      <c r="BM1" s="5"/>
      <c r="BN1" s="5"/>
      <c r="BO1" s="15"/>
      <c r="BP1" s="15"/>
      <c r="BQ1" s="5"/>
      <c r="BR1" s="5"/>
      <c r="BS1" s="5"/>
      <c r="BT1" s="5"/>
      <c r="BU1" s="15"/>
      <c r="BV1" s="1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v>45630</v>
      </c>
      <c r="H4" s="81">
        <f>+G4+1</f>
        <v>45631</v>
      </c>
      <c r="I4" s="81">
        <f t="shared" ref="I4:M4" si="0">+H4+1</f>
        <v>45632</v>
      </c>
      <c r="J4" s="81">
        <f t="shared" si="0"/>
        <v>45633</v>
      </c>
      <c r="K4" s="81">
        <f t="shared" si="0"/>
        <v>45634</v>
      </c>
      <c r="L4" s="81">
        <f t="shared" si="0"/>
        <v>45635</v>
      </c>
      <c r="M4" s="81">
        <f t="shared" si="0"/>
        <v>45636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2.510416666666667</v>
      </c>
      <c r="H27" s="104">
        <v>1.8854166666666665</v>
      </c>
      <c r="I27" s="104">
        <v>1.9479166666666667</v>
      </c>
      <c r="J27" s="104">
        <v>1.15625</v>
      </c>
      <c r="K27" s="104">
        <v>1.21875</v>
      </c>
      <c r="L27" s="104">
        <v>1.2604166666666667</v>
      </c>
      <c r="M27" s="104">
        <v>1.0104166666666667</v>
      </c>
      <c r="N27" s="45"/>
      <c r="O27" s="44">
        <f>SUM(G27:M27)</f>
        <v>10.989583333333332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11.098684210526317</v>
      </c>
      <c r="H29" s="46">
        <f>+GETPIVOTDATA("Do",H26)/FT*7</f>
        <v>8.3355263157894726</v>
      </c>
      <c r="I29" s="46">
        <f>+GETPIVOTDATA("Vr",I26)/FT*7</f>
        <v>8.6118421052631593</v>
      </c>
      <c r="J29" s="46">
        <f>+GETPIVOTDATA("Za",J26)/FT*7</f>
        <v>5.1118421052631575</v>
      </c>
      <c r="K29" s="46">
        <f>+GETPIVOTDATA("Zo",K26)/FT*7</f>
        <v>5.3881578947368425</v>
      </c>
      <c r="L29" s="46">
        <f>+GETPIVOTDATA("Ma",L26)/FT*7</f>
        <v>5.5723684210526319</v>
      </c>
      <c r="M29" s="46">
        <f>+GETPIVOTDATA("Di",M26)/FT*7</f>
        <v>4.4671052631578947</v>
      </c>
      <c r="N29" s="45"/>
      <c r="O29" s="46">
        <f>+O27/FT</f>
        <v>6.9407894736842097</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0.4375</v>
      </c>
      <c r="B35" s="47">
        <v>0.45833333333333331</v>
      </c>
      <c r="C35" s="86"/>
      <c r="D35" s="86"/>
      <c r="E35" s="86"/>
      <c r="F35" s="83"/>
      <c r="G35" s="45">
        <f ca="1">COUNTIFS(Tabel2[WoBegin],"&lt;="&amp;$A35,Tabel2[WoEinde],"&gt;="&amp;$B35,WoPrestatieB,0,Tabel2[Plaats],IF($F$32=TRUE,"Front"))+COUNTIFS(Tabel2[WoBegin],"&lt;="&amp;$A35,Tabel2[WoEinde],"&gt;="&amp;$B35,WoPrestatieB,0,Tabel2[Plaats],IF($F$33=TRUE,"Back"))+COUNTIFS(Tabel2[WoBegin],"&lt;="&amp;$A35,Tabel2[WoEinde],"&lt;04:00",Tabel2[WoBegin],"&lt;&gt;0",WoPrestatieB,0,Tabel2[Plaats],IF($F$32=TRUE,"Front"))+COUNTIFS(Tabel2[WoBegin],"&lt;="&amp;$A35,Tabel2[WoEinde],"&lt;04:00",Tabel2[WoBegin],"&lt;&gt;0",WoPrestatieB,0,Tabel2[Plaats],IF($F$33=TRUE,"Back"))</f>
        <v>3</v>
      </c>
      <c r="H35" s="45">
        <f ca="1">COUNTIFS(Tabel2[DoBegin],"&lt;="&amp;$A35,Tabel2[DoEinde],"&gt;="&amp;$B35,DoPrestatieB,0,Tabel2[Plaats],IF($F$32=TRUE,"Front"))+COUNTIFS(Tabel2[DoBegin],"&lt;="&amp;$A35,Tabel2[DoEinde],"&gt;="&amp;$B35,DoPrestatieB,0,Tabel2[Plaats],IF($F$33=TRUE,"Back"))+COUNTIFS(Tabel2[DoBegin],"&lt;="&amp;$A35,Tabel2[DoEinde],"&lt;04:00",Tabel2[DoBegin],"&lt;&gt;0",DoPrestatieB,0,Tabel2[Plaats],IF($F$32=TRUE,"Front"))+COUNTIFS(Tabel2[DoBegin],"&lt;="&amp;$A35,Tabel2[DoEinde],"&lt;04:00",Tabel2[DoBegin],"&lt;&gt;0",DoPrestatieB,0,Tabel2[Plaats],IF($F$33=TRUE,"Back"))</f>
        <v>3</v>
      </c>
      <c r="I35" s="45">
        <f ca="1">COUNTIFS(Tabel2[VrBegin],"&lt;="&amp;$A35,Tabel2[VrEinde],"&gt;="&amp;$B35,VrPrestatieB,0,Tabel2[Plaats],IF($F$32=TRUE,"Front"))+COUNTIFS(Tabel2[VrBegin],"&lt;="&amp;$A35,Tabel2[VrEinde],"&gt;="&amp;$B35,VrPrestatieB,0,Tabel2[Plaats],IF($F$33=TRUE,"Back"))+COUNTIFS(Tabel2[VrBegin],"&lt;="&amp;$A35,Tabel2[VrEinde],"&lt;04:00",Tabel2[VrBegin],"&lt;&gt;0",VrPrestatieB,0,Tabel2[Plaats],IF($F$32=TRUE,"Front"))+COUNTIFS(Tabel2[VrBegin],"&lt;="&amp;$A35,Tabel2[VrEinde],"&lt;04:00",Tabel2[VrBegin],"&lt;&gt;0",VrPrestatieB,0,Tabel2[Plaats],IF($F$33=TRUE,"Back"))</f>
        <v>3</v>
      </c>
      <c r="J35" s="45">
        <f ca="1">COUNTIFS(Tabel2[ZaBegin],"&lt;="&amp;$A35,Tabel2[ZaEinde],"&gt;="&amp;$B35,ZaPrestatieB,0,Tabel2[Plaats],IF($F$32=TRUE,"Front"))+COUNTIFS(Tabel2[ZaBegin],"&lt;="&amp;$A35,Tabel2[ZaEinde],"&gt;="&amp;$B35,ZaPrestatieB,0,Tabel2[Plaats],IF($F$33=TRUE,"Back"))+COUNTIFS(Tabel2[ZaBegin],"&lt;="&amp;$A35,Tabel2[ZaEinde],"&lt;04:00",Tabel2[ZaBegin],"&lt;&gt;0",ZaPrestatieB,0,Tabel2[Plaats],IF($F$32=TRUE,"Front"))+COUNTIFS(Tabel2[ZaBegin],"&lt;="&amp;$A35,Tabel2[ZaEinde],"&lt;04:00",Tabel2[ZaBegin],"&lt;&gt;0",ZaPrestatieB,0,Tabel2[Plaats],IF($F$33=TRUE,"Back"))</f>
        <v>0</v>
      </c>
      <c r="K35" s="45">
        <f ca="1">COUNTIFS(Tabel2[ZoBegin],"&lt;="&amp;$A35,Tabel2[ZoEinde],"&gt;="&amp;$B35,ZoPrestatieB,0,Tabel2[Plaats],IF($F$32=TRUE,"Front"))+COUNTIFS(Tabel2[ZoBegin],"&lt;="&amp;$A35,Tabel2[ZoEinde],"&gt;="&amp;$B35,ZoPrestatieB,0,Tabel2[Plaats],IF($F$33=TRUE,"Back"))+COUNTIFS(Tabel2[ZoBegin],"&lt;="&amp;$A35,Tabel2[ZoEinde],"&lt;04:00",Tabel2[ZoBegin],"&lt;&gt;0",ZoPrestatieB,0,Tabel2[Plaats],IF($F$32=TRUE,"Front"))+COUNTIFS(Tabel2[ZoBegin],"&lt;="&amp;$A35,Tabel2[ZoEinde],"&lt;04:00",Tabel2[ZoBegin],"&lt;&gt;0",ZoPrestatieB,0,Tabel2[Plaats],IF($F$33=TRUE,"Back"))</f>
        <v>2</v>
      </c>
      <c r="L35" s="45">
        <f ca="1">COUNTIFS(Tabel2[MaBegin],"&lt;="&amp;$A35,Tabel2[MaEinde],"&gt;="&amp;$B35,MaPrestatieB,0,Tabel2[Plaats],IF($F$32=TRUE,"Front"))+COUNTIFS(Tabel2[MaBegin],"&lt;="&amp;$A35,Tabel2[MaEinde],"&gt;="&amp;$B35,MaPrestatieB,0,Tabel2[Plaats],IF($F$33=TRUE,"Back"))+COUNTIFS(Tabel2[MaBegin],"&lt;="&amp;$A35,Tabel2[MaEinde],"&lt;04:00",Tabel2[MaBegin],"&lt;&gt;0",MaPrestatieB,0,Tabel2[Plaats],IF($F$32=TRUE,"Front"))+COUNTIFS(Tabel2[MaBegin],"&lt;="&amp;$A35,Tabel2[MaEinde],"&lt;04:00",Tabel2[MaBegin],"&lt;&gt;0",MaPrestatieB,0,Tabel2[Plaats],IF($F$33=TRUE,"Back"))</f>
        <v>2</v>
      </c>
      <c r="M35" s="45">
        <f ca="1">COUNTIFS(Tabel2[DiBegin],"&lt;="&amp;$A35,Tabel2[DiEinde],"&gt;="&amp;$B35,DiPrestatieB,0,Tabel2[Plaats],IF($F$32=TRUE,"Front"))+COUNTIFS(Tabel2[DiBegin],"&lt;="&amp;$A35,Tabel2[DiEinde],"&gt;="&amp;$B35,DiPrestatieB,0,Tabel2[Plaats],IF($F$33=TRUE,"Back"))+COUNTIFS(Tabel2[DiBegin],"&lt;="&amp;$A35,Tabel2[DiEinde],"&lt;04:00",Tabel2[DiBegin],"&lt;&gt;0",DiPrestatieB,0,Tabel2[Plaats],IF($F$32=TRUE,"Front"))+COUNTIFS(Tabel2[DiBegin],"&lt;="&amp;$A35,Tabel2[DiEinde],"&lt;04:00",Tabel2[DiBegin],"&lt;&gt;0",DiPrestatieB,0,Tabel2[Plaats],IF($F$33=TRUE,"Back"))</f>
        <v>3</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2[WoBegin],"&lt;="&amp;$A36,Tabel2[WoEinde],"&gt;="&amp;$B36,WoPrestatieB,0,Tabel2[Plaats],IF($F$32=TRUE,"Front"))+COUNTIFS(Tabel2[WoBegin],"&lt;="&amp;$A36,Tabel2[WoEinde],"&gt;="&amp;$B36,WoPrestatieB,0,Tabel2[Plaats],IF($F$33=TRUE,"Back"))+COUNTIFS(Tabel2[WoBegin],"&lt;="&amp;$A36,Tabel2[WoEinde],"&lt;04:00",Tabel2[WoBegin],"&lt;&gt;0",WoPrestatieB,0,Tabel2[Plaats],IF($F$32=TRUE,"Front"))+COUNTIFS(Tabel2[WoBegin],"&lt;="&amp;$A36,Tabel2[WoEinde],"&lt;04:00",Tabel2[WoBegin],"&lt;&gt;0",WoPrestatieB,0,Tabel2[Plaats],IF($F$33=TRUE,"Back"))</f>
        <v>7</v>
      </c>
      <c r="H36" s="45">
        <f ca="1">COUNTIFS(Tabel2[DoBegin],"&lt;="&amp;$A36,Tabel2[DoEinde],"&gt;="&amp;$B36,DoPrestatieB,0,Tabel2[Plaats],IF($F$32=TRUE,"Front"))+COUNTIFS(Tabel2[DoBegin],"&lt;="&amp;$A36,Tabel2[DoEinde],"&gt;="&amp;$B36,DoPrestatieB,0,Tabel2[Plaats],IF($F$33=TRUE,"Back"))+COUNTIFS(Tabel2[DoBegin],"&lt;="&amp;$A36,Tabel2[DoEinde],"&lt;04:00",Tabel2[DoBegin],"&lt;&gt;0",DoPrestatieB,0,Tabel2[Plaats],IF($F$32=TRUE,"Front"))+COUNTIFS(Tabel2[DoBegin],"&lt;="&amp;$A36,Tabel2[DoEinde],"&lt;04:00",Tabel2[DoBegin],"&lt;&gt;0",DoPrestatieB,0,Tabel2[Plaats],IF($F$33=TRUE,"Back"))</f>
        <v>6</v>
      </c>
      <c r="I36" s="45">
        <f ca="1">COUNTIFS(Tabel2[VrBegin],"&lt;="&amp;$A36,Tabel2[VrEinde],"&gt;="&amp;$B36,VrPrestatieB,0,Tabel2[Plaats],IF($F$32=TRUE,"Front"))+COUNTIFS(Tabel2[VrBegin],"&lt;="&amp;$A36,Tabel2[VrEinde],"&gt;="&amp;$B36,VrPrestatieB,0,Tabel2[Plaats],IF($F$33=TRUE,"Back"))+COUNTIFS(Tabel2[VrBegin],"&lt;="&amp;$A36,Tabel2[VrEinde],"&lt;04:00",Tabel2[VrBegin],"&lt;&gt;0",VrPrestatieB,0,Tabel2[Plaats],IF($F$32=TRUE,"Front"))+COUNTIFS(Tabel2[VrBegin],"&lt;="&amp;$A36,Tabel2[VrEinde],"&lt;04:00",Tabel2[VrBegin],"&lt;&gt;0",VrPrestatieB,0,Tabel2[Plaats],IF($F$33=TRUE,"Back"))</f>
        <v>5</v>
      </c>
      <c r="J36" s="45">
        <f ca="1">COUNTIFS(Tabel2[ZaBegin],"&lt;="&amp;$A36,Tabel2[ZaEinde],"&gt;="&amp;$B36,ZaPrestatieB,0,Tabel2[Plaats],IF($F$32=TRUE,"Front"))+COUNTIFS(Tabel2[ZaBegin],"&lt;="&amp;$A36,Tabel2[ZaEinde],"&gt;="&amp;$B36,ZaPrestatieB,0,Tabel2[Plaats],IF($F$33=TRUE,"Back"))+COUNTIFS(Tabel2[ZaBegin],"&lt;="&amp;$A36,Tabel2[ZaEinde],"&lt;04:00",Tabel2[ZaBegin],"&lt;&gt;0",ZaPrestatieB,0,Tabel2[Plaats],IF($F$32=TRUE,"Front"))+COUNTIFS(Tabel2[ZaBegin],"&lt;="&amp;$A36,Tabel2[ZaEinde],"&lt;04:00",Tabel2[ZaBegin],"&lt;&gt;0",ZaPrestatieB,0,Tabel2[Plaats],IF($F$33=TRUE,"Back"))</f>
        <v>5</v>
      </c>
      <c r="K36" s="45">
        <f ca="1">COUNTIFS(Tabel2[ZoBegin],"&lt;="&amp;$A36,Tabel2[ZoEinde],"&gt;="&amp;$B36,ZoPrestatieB,0,Tabel2[Plaats],IF($F$32=TRUE,"Front"))+COUNTIFS(Tabel2[ZoBegin],"&lt;="&amp;$A36,Tabel2[ZoEinde],"&gt;="&amp;$B36,ZoPrestatieB,0,Tabel2[Plaats],IF($F$33=TRUE,"Back"))+COUNTIFS(Tabel2[ZoBegin],"&lt;="&amp;$A36,Tabel2[ZoEinde],"&lt;04:00",Tabel2[ZoBegin],"&lt;&gt;0",ZoPrestatieB,0,Tabel2[Plaats],IF($F$32=TRUE,"Front"))+COUNTIFS(Tabel2[ZoBegin],"&lt;="&amp;$A36,Tabel2[ZoEinde],"&lt;04:00",Tabel2[ZoBegin],"&lt;&gt;0",ZoPrestatieB,0,Tabel2[Plaats],IF($F$33=TRUE,"Back"))</f>
        <v>7</v>
      </c>
      <c r="L36" s="45">
        <f ca="1">COUNTIFS(Tabel2[MaBegin],"&lt;="&amp;$A36,Tabel2[MaEinde],"&gt;="&amp;$B36,MaPrestatieB,0,Tabel2[Plaats],IF($F$32=TRUE,"Front"))+COUNTIFS(Tabel2[MaBegin],"&lt;="&amp;$A36,Tabel2[MaEinde],"&gt;="&amp;$B36,MaPrestatieB,0,Tabel2[Plaats],IF($F$33=TRUE,"Back"))+COUNTIFS(Tabel2[MaBegin],"&lt;="&amp;$A36,Tabel2[MaEinde],"&lt;04:00",Tabel2[MaBegin],"&lt;&gt;0",MaPrestatieB,0,Tabel2[Plaats],IF($F$32=TRUE,"Front"))+COUNTIFS(Tabel2[MaBegin],"&lt;="&amp;$A36,Tabel2[MaEinde],"&lt;04:00",Tabel2[MaBegin],"&lt;&gt;0",MaPrestatieB,0,Tabel2[Plaats],IF($F$33=TRUE,"Back"))</f>
        <v>5</v>
      </c>
      <c r="M36" s="45">
        <f ca="1">COUNTIFS(Tabel2[DiBegin],"&lt;="&amp;$A36,Tabel2[DiEinde],"&gt;="&amp;$B36,DiPrestatieB,0,Tabel2[Plaats],IF($F$32=TRUE,"Front"))+COUNTIFS(Tabel2[DiBegin],"&lt;="&amp;$A36,Tabel2[DiEinde],"&gt;="&amp;$B36,DiPrestatieB,0,Tabel2[Plaats],IF($F$33=TRUE,"Back"))+COUNTIFS(Tabel2[DiBegin],"&lt;="&amp;$A36,Tabel2[DiEinde],"&lt;04:00",Tabel2[DiBegin],"&lt;&gt;0",DiPrestatieB,0,Tabel2[Plaats],IF($F$32=TRUE,"Front"))+COUNTIFS(Tabel2[DiBegin],"&lt;="&amp;$A36,Tabel2[DiEinde],"&lt;04:00",Tabel2[DiBegin],"&lt;&gt;0",DiPrestatieB,0,Tabel2[Plaats],IF($F$33=TRUE,"Back"))</f>
        <v>6</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2[WoBegin],"&lt;="&amp;$A37,Tabel2[WoEinde],"&gt;="&amp;$B37,WoPrestatieB,0,Tabel2[Plaats],IF($F$32=TRUE,"Front"))+COUNTIFS(Tabel2[WoBegin],"&lt;="&amp;$A37,Tabel2[WoEinde],"&gt;="&amp;$B37,WoPrestatieB,0,Tabel2[Plaats],IF($F$33=TRUE,"Back"))+COUNTIFS(Tabel2[WoBegin],"&lt;="&amp;$A37,Tabel2[WoEinde],"&lt;04:00",Tabel2[WoBegin],"&lt;&gt;0",WoPrestatieB,0,Tabel2[Plaats],IF($F$32=TRUE,"Front"))+COUNTIFS(Tabel2[WoBegin],"&lt;="&amp;$A37,Tabel2[WoEinde],"&lt;04:00",Tabel2[WoBegin],"&lt;&gt;0",WoPrestatieB,0,Tabel2[Plaats],IF($F$33=TRUE,"Back"))</f>
        <v>7</v>
      </c>
      <c r="H37" s="45">
        <f ca="1">COUNTIFS(Tabel2[DoBegin],"&lt;="&amp;$A37,Tabel2[DoEinde],"&gt;="&amp;$B37,DoPrestatieB,0,Tabel2[Plaats],IF($F$32=TRUE,"Front"))+COUNTIFS(Tabel2[DoBegin],"&lt;="&amp;$A37,Tabel2[DoEinde],"&gt;="&amp;$B37,DoPrestatieB,0,Tabel2[Plaats],IF($F$33=TRUE,"Back"))+COUNTIFS(Tabel2[DoBegin],"&lt;="&amp;$A37,Tabel2[DoEinde],"&lt;04:00",Tabel2[DoBegin],"&lt;&gt;0",DoPrestatieB,0,Tabel2[Plaats],IF($F$32=TRUE,"Front"))+COUNTIFS(Tabel2[DoBegin],"&lt;="&amp;$A37,Tabel2[DoEinde],"&lt;04:00",Tabel2[DoBegin],"&lt;&gt;0",DoPrestatieB,0,Tabel2[Plaats],IF($F$33=TRUE,"Back"))</f>
        <v>5</v>
      </c>
      <c r="I37" s="45">
        <f ca="1">COUNTIFS(Tabel2[VrBegin],"&lt;="&amp;$A37,Tabel2[VrEinde],"&gt;="&amp;$B37,VrPrestatieB,0,Tabel2[Plaats],IF($F$32=TRUE,"Front"))+COUNTIFS(Tabel2[VrBegin],"&lt;="&amp;$A37,Tabel2[VrEinde],"&gt;="&amp;$B37,VrPrestatieB,0,Tabel2[Plaats],IF($F$33=TRUE,"Back"))+COUNTIFS(Tabel2[VrBegin],"&lt;="&amp;$A37,Tabel2[VrEinde],"&lt;04:00",Tabel2[VrBegin],"&lt;&gt;0",VrPrestatieB,0,Tabel2[Plaats],IF($F$32=TRUE,"Front"))+COUNTIFS(Tabel2[VrBegin],"&lt;="&amp;$A37,Tabel2[VrEinde],"&lt;04:00",Tabel2[VrBegin],"&lt;&gt;0",VrPrestatieB,0,Tabel2[Plaats],IF($F$33=TRUE,"Back"))</f>
        <v>5</v>
      </c>
      <c r="J37" s="45">
        <f ca="1">COUNTIFS(Tabel2[ZaBegin],"&lt;="&amp;$A37,Tabel2[ZaEinde],"&gt;="&amp;$B37,ZaPrestatieB,0,Tabel2[Plaats],IF($F$32=TRUE,"Front"))+COUNTIFS(Tabel2[ZaBegin],"&lt;="&amp;$A37,Tabel2[ZaEinde],"&gt;="&amp;$B37,ZaPrestatieB,0,Tabel2[Plaats],IF($F$33=TRUE,"Back"))+COUNTIFS(Tabel2[ZaBegin],"&lt;="&amp;$A37,Tabel2[ZaEinde],"&lt;04:00",Tabel2[ZaBegin],"&lt;&gt;0",ZaPrestatieB,0,Tabel2[Plaats],IF($F$32=TRUE,"Front"))+COUNTIFS(Tabel2[ZaBegin],"&lt;="&amp;$A37,Tabel2[ZaEinde],"&lt;04:00",Tabel2[ZaBegin],"&lt;&gt;0",ZaPrestatieB,0,Tabel2[Plaats],IF($F$33=TRUE,"Back"))</f>
        <v>5</v>
      </c>
      <c r="K37" s="45">
        <f ca="1">COUNTIFS(Tabel2[ZoBegin],"&lt;="&amp;$A37,Tabel2[ZoEinde],"&gt;="&amp;$B37,ZoPrestatieB,0,Tabel2[Plaats],IF($F$32=TRUE,"Front"))+COUNTIFS(Tabel2[ZoBegin],"&lt;="&amp;$A37,Tabel2[ZoEinde],"&gt;="&amp;$B37,ZoPrestatieB,0,Tabel2[Plaats],IF($F$33=TRUE,"Back"))+COUNTIFS(Tabel2[ZoBegin],"&lt;="&amp;$A37,Tabel2[ZoEinde],"&lt;04:00",Tabel2[ZoBegin],"&lt;&gt;0",ZoPrestatieB,0,Tabel2[Plaats],IF($F$32=TRUE,"Front"))+COUNTIFS(Tabel2[ZoBegin],"&lt;="&amp;$A37,Tabel2[ZoEinde],"&lt;04:00",Tabel2[ZoBegin],"&lt;&gt;0",ZoPrestatieB,0,Tabel2[Plaats],IF($F$33=TRUE,"Back"))</f>
        <v>6</v>
      </c>
      <c r="L37" s="45">
        <f ca="1">COUNTIFS(Tabel2[MaBegin],"&lt;="&amp;$A37,Tabel2[MaEinde],"&gt;="&amp;$B37,MaPrestatieB,0,Tabel2[Plaats],IF($F$32=TRUE,"Front"))+COUNTIFS(Tabel2[MaBegin],"&lt;="&amp;$A37,Tabel2[MaEinde],"&gt;="&amp;$B37,MaPrestatieB,0,Tabel2[Plaats],IF($F$33=TRUE,"Back"))+COUNTIFS(Tabel2[MaBegin],"&lt;="&amp;$A37,Tabel2[MaEinde],"&lt;04:00",Tabel2[MaBegin],"&lt;&gt;0",MaPrestatieB,0,Tabel2[Plaats],IF($F$32=TRUE,"Front"))+COUNTIFS(Tabel2[MaBegin],"&lt;="&amp;$A37,Tabel2[MaEinde],"&lt;04:00",Tabel2[MaBegin],"&lt;&gt;0",MaPrestatieB,0,Tabel2[Plaats],IF($F$33=TRUE,"Back"))</f>
        <v>5</v>
      </c>
      <c r="M37" s="45">
        <f ca="1">COUNTIFS(Tabel2[DiBegin],"&lt;="&amp;$A37,Tabel2[DiEinde],"&gt;="&amp;$B37,DiPrestatieB,0,Tabel2[Plaats],IF($F$32=TRUE,"Front"))+COUNTIFS(Tabel2[DiBegin],"&lt;="&amp;$A37,Tabel2[DiEinde],"&gt;="&amp;$B37,DiPrestatieB,0,Tabel2[Plaats],IF($F$33=TRUE,"Back"))+COUNTIFS(Tabel2[DiBegin],"&lt;="&amp;$A37,Tabel2[DiEinde],"&lt;04:00",Tabel2[DiBegin],"&lt;&gt;0",DiPrestatieB,0,Tabel2[Plaats],IF($F$32=TRUE,"Front"))+COUNTIFS(Tabel2[DiBegin],"&lt;="&amp;$A37,Tabel2[DiEinde],"&lt;04:00",Tabel2[DiBegin],"&lt;&gt;0",DiPrestatieB,0,Tabel2[Plaats],IF($F$33=TRUE,"Back"))</f>
        <v>6</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2[WoBegin],"&lt;="&amp;$A38,Tabel2[WoEinde],"&gt;="&amp;$B38,WoPrestatieB,0,Tabel2[Plaats],IF($F$32=TRUE,"Front"))+COUNTIFS(Tabel2[WoBegin],"&lt;="&amp;$A38,Tabel2[WoEinde],"&gt;="&amp;$B38,WoPrestatieB,0,Tabel2[Plaats],IF($F$33=TRUE,"Back"))+COUNTIFS(Tabel2[WoBegin],"&lt;="&amp;$A38,Tabel2[WoEinde],"&lt;04:00",Tabel2[WoBegin],"&lt;&gt;0",WoPrestatieB,0,Tabel2[Plaats],IF($F$32=TRUE,"Front"))+COUNTIFS(Tabel2[WoBegin],"&lt;="&amp;$A38,Tabel2[WoEinde],"&lt;04:00",Tabel2[WoBegin],"&lt;&gt;0",WoPrestatieB,0,Tabel2[Plaats],IF($F$33=TRUE,"Back"))</f>
        <v>5</v>
      </c>
      <c r="H38" s="45">
        <f ca="1">COUNTIFS(Tabel2[DoBegin],"&lt;="&amp;$A38,Tabel2[DoEinde],"&gt;="&amp;$B38,DoPrestatieB,0,Tabel2[Plaats],IF($F$32=TRUE,"Front"))+COUNTIFS(Tabel2[DoBegin],"&lt;="&amp;$A38,Tabel2[DoEinde],"&gt;="&amp;$B38,DoPrestatieB,0,Tabel2[Plaats],IF($F$33=TRUE,"Back"))+COUNTIFS(Tabel2[DoBegin],"&lt;="&amp;$A38,Tabel2[DoEinde],"&lt;04:00",Tabel2[DoBegin],"&lt;&gt;0",DoPrestatieB,0,Tabel2[Plaats],IF($F$32=TRUE,"Front"))+COUNTIFS(Tabel2[DoBegin],"&lt;="&amp;$A38,Tabel2[DoEinde],"&lt;04:00",Tabel2[DoBegin],"&lt;&gt;0",DoPrestatieB,0,Tabel2[Plaats],IF($F$33=TRUE,"Back"))</f>
        <v>5</v>
      </c>
      <c r="I38" s="45">
        <f ca="1">COUNTIFS(Tabel2[VrBegin],"&lt;="&amp;$A38,Tabel2[VrEinde],"&gt;="&amp;$B38,VrPrestatieB,0,Tabel2[Plaats],IF($F$32=TRUE,"Front"))+COUNTIFS(Tabel2[VrBegin],"&lt;="&amp;$A38,Tabel2[VrEinde],"&gt;="&amp;$B38,VrPrestatieB,0,Tabel2[Plaats],IF($F$33=TRUE,"Back"))+COUNTIFS(Tabel2[VrBegin],"&lt;="&amp;$A38,Tabel2[VrEinde],"&lt;04:00",Tabel2[VrBegin],"&lt;&gt;0",VrPrestatieB,0,Tabel2[Plaats],IF($F$32=TRUE,"Front"))+COUNTIFS(Tabel2[VrBegin],"&lt;="&amp;$A38,Tabel2[VrEinde],"&lt;04:00",Tabel2[VrBegin],"&lt;&gt;0",VrPrestatieB,0,Tabel2[Plaats],IF($F$33=TRUE,"Back"))</f>
        <v>8</v>
      </c>
      <c r="J38" s="45">
        <f ca="1">COUNTIFS(Tabel2[ZaBegin],"&lt;="&amp;$A38,Tabel2[ZaEinde],"&gt;="&amp;$B38,ZaPrestatieB,0,Tabel2[Plaats],IF($F$32=TRUE,"Front"))+COUNTIFS(Tabel2[ZaBegin],"&lt;="&amp;$A38,Tabel2[ZaEinde],"&gt;="&amp;$B38,ZaPrestatieB,0,Tabel2[Plaats],IF($F$33=TRUE,"Back"))+COUNTIFS(Tabel2[ZaBegin],"&lt;="&amp;$A38,Tabel2[ZaEinde],"&lt;04:00",Tabel2[ZaBegin],"&lt;&gt;0",ZaPrestatieB,0,Tabel2[Plaats],IF($F$32=TRUE,"Front"))+COUNTIFS(Tabel2[ZaBegin],"&lt;="&amp;$A38,Tabel2[ZaEinde],"&lt;04:00",Tabel2[ZaBegin],"&lt;&gt;0",ZaPrestatieB,0,Tabel2[Plaats],IF($F$33=TRUE,"Back"))</f>
        <v>7</v>
      </c>
      <c r="K38" s="45">
        <f ca="1">COUNTIFS(Tabel2[ZoBegin],"&lt;="&amp;$A38,Tabel2[ZoEinde],"&gt;="&amp;$B38,ZoPrestatieB,0,Tabel2[Plaats],IF($F$32=TRUE,"Front"))+COUNTIFS(Tabel2[ZoBegin],"&lt;="&amp;$A38,Tabel2[ZoEinde],"&gt;="&amp;$B38,ZoPrestatieB,0,Tabel2[Plaats],IF($F$33=TRUE,"Back"))+COUNTIFS(Tabel2[ZoBegin],"&lt;="&amp;$A38,Tabel2[ZoEinde],"&lt;04:00",Tabel2[ZoBegin],"&lt;&gt;0",ZoPrestatieB,0,Tabel2[Plaats],IF($F$32=TRUE,"Front"))+COUNTIFS(Tabel2[ZoBegin],"&lt;="&amp;$A38,Tabel2[ZoEinde],"&lt;04:00",Tabel2[ZoBegin],"&lt;&gt;0",ZoPrestatieB,0,Tabel2[Plaats],IF($F$33=TRUE,"Back"))</f>
        <v>4</v>
      </c>
      <c r="L38" s="45">
        <f ca="1">COUNTIFS(Tabel2[MaBegin],"&lt;="&amp;$A38,Tabel2[MaEinde],"&gt;="&amp;$B38,MaPrestatieB,0,Tabel2[Plaats],IF($F$32=TRUE,"Front"))+COUNTIFS(Tabel2[MaBegin],"&lt;="&amp;$A38,Tabel2[MaEinde],"&gt;="&amp;$B38,MaPrestatieB,0,Tabel2[Plaats],IF($F$33=TRUE,"Back"))+COUNTIFS(Tabel2[MaBegin],"&lt;="&amp;$A38,Tabel2[MaEinde],"&lt;04:00",Tabel2[MaBegin],"&lt;&gt;0",MaPrestatieB,0,Tabel2[Plaats],IF($F$32=TRUE,"Front"))+COUNTIFS(Tabel2[MaBegin],"&lt;="&amp;$A38,Tabel2[MaEinde],"&lt;04:00",Tabel2[MaBegin],"&lt;&gt;0",MaPrestatieB,0,Tabel2[Plaats],IF($F$33=TRUE,"Back"))</f>
        <v>5</v>
      </c>
      <c r="M38" s="45">
        <f ca="1">COUNTIFS(Tabel2[DiBegin],"&lt;="&amp;$A38,Tabel2[DiEinde],"&gt;="&amp;$B38,DiPrestatieB,0,Tabel2[Plaats],IF($F$32=TRUE,"Front"))+COUNTIFS(Tabel2[DiBegin],"&lt;="&amp;$A38,Tabel2[DiEinde],"&gt;="&amp;$B38,DiPrestatieB,0,Tabel2[Plaats],IF($F$33=TRUE,"Back"))+COUNTIFS(Tabel2[DiBegin],"&lt;="&amp;$A38,Tabel2[DiEinde],"&lt;04:00",Tabel2[DiBegin],"&lt;&gt;0",DiPrestatieB,0,Tabel2[Plaats],IF($F$32=TRUE,"Front"))+COUNTIFS(Tabel2[DiBegin],"&lt;="&amp;$A38,Tabel2[DiEinde],"&lt;04:00",Tabel2[DiBegin],"&lt;&gt;0",DiPrestatieB,0,Tabel2[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2[WoBegin],"&lt;="&amp;$A39,Tabel2[WoEinde],"&gt;="&amp;$B39,WoPrestatieB,0,Tabel2[Plaats],IF($F$32=TRUE,"Front"))+COUNTIFS(Tabel2[WoBegin],"&lt;="&amp;$A39,Tabel2[WoEinde],"&gt;="&amp;$B39,WoPrestatieB,0,Tabel2[Plaats],IF($F$33=TRUE,"Back"))+COUNTIFS(Tabel2[WoBegin],"&lt;="&amp;$A39,Tabel2[WoEinde],"&lt;04:00",Tabel2[WoBegin],"&lt;&gt;0",WoPrestatieB,0,Tabel2[Plaats],IF($F$32=TRUE,"Front"))+COUNTIFS(Tabel2[WoBegin],"&lt;="&amp;$A39,Tabel2[WoEinde],"&lt;04:00",Tabel2[WoBegin],"&lt;&gt;0",WoPrestatieB,0,Tabel2[Plaats],IF($F$33=TRUE,"Back"))</f>
        <v>1</v>
      </c>
      <c r="H39" s="45">
        <f ca="1">COUNTIFS(Tabel2[DoBegin],"&lt;="&amp;$A39,Tabel2[DoEinde],"&gt;="&amp;$B39,DoPrestatieB,0,Tabel2[Plaats],IF($F$32=TRUE,"Front"))+COUNTIFS(Tabel2[DoBegin],"&lt;="&amp;$A39,Tabel2[DoEinde],"&gt;="&amp;$B39,DoPrestatieB,0,Tabel2[Plaats],IF($F$33=TRUE,"Back"))+COUNTIFS(Tabel2[DoBegin],"&lt;="&amp;$A39,Tabel2[DoEinde],"&lt;04:00",Tabel2[DoBegin],"&lt;&gt;0",DoPrestatieB,0,Tabel2[Plaats],IF($F$32=TRUE,"Front"))+COUNTIFS(Tabel2[DoBegin],"&lt;="&amp;$A39,Tabel2[DoEinde],"&lt;04:00",Tabel2[DoBegin],"&lt;&gt;0",DoPrestatieB,0,Tabel2[Plaats],IF($F$33=TRUE,"Back"))</f>
        <v>1</v>
      </c>
      <c r="I39" s="45">
        <f ca="1">COUNTIFS(Tabel2[VrBegin],"&lt;="&amp;$A39,Tabel2[VrEinde],"&gt;="&amp;$B39,VrPrestatieB,0,Tabel2[Plaats],IF($F$32=TRUE,"Front"))+COUNTIFS(Tabel2[VrBegin],"&lt;="&amp;$A39,Tabel2[VrEinde],"&gt;="&amp;$B39,VrPrestatieB,0,Tabel2[Plaats],IF($F$33=TRUE,"Back"))+COUNTIFS(Tabel2[VrBegin],"&lt;="&amp;$A39,Tabel2[VrEinde],"&lt;04:00",Tabel2[VrBegin],"&lt;&gt;0",VrPrestatieB,0,Tabel2[Plaats],IF($F$32=TRUE,"Front"))+COUNTIFS(Tabel2[VrBegin],"&lt;="&amp;$A39,Tabel2[VrEinde],"&lt;04:00",Tabel2[VrBegin],"&lt;&gt;0",VrPrestatieB,0,Tabel2[Plaats],IF($F$33=TRUE,"Back"))</f>
        <v>7</v>
      </c>
      <c r="J39" s="45">
        <f ca="1">COUNTIFS(Tabel2[ZaBegin],"&lt;="&amp;$A39,Tabel2[ZaEinde],"&gt;="&amp;$B39,ZaPrestatieB,0,Tabel2[Plaats],IF($F$32=TRUE,"Front"))+COUNTIFS(Tabel2[ZaBegin],"&lt;="&amp;$A39,Tabel2[ZaEinde],"&gt;="&amp;$B39,ZaPrestatieB,0,Tabel2[Plaats],IF($F$33=TRUE,"Back"))+COUNTIFS(Tabel2[ZaBegin],"&lt;="&amp;$A39,Tabel2[ZaEinde],"&lt;04:00",Tabel2[ZaBegin],"&lt;&gt;0",ZaPrestatieB,0,Tabel2[Plaats],IF($F$32=TRUE,"Front"))+COUNTIFS(Tabel2[ZaBegin],"&lt;="&amp;$A39,Tabel2[ZaEinde],"&lt;04:00",Tabel2[ZaBegin],"&lt;&gt;0",ZaPrestatieB,0,Tabel2[Plaats],IF($F$33=TRUE,"Back"))</f>
        <v>7</v>
      </c>
      <c r="K39" s="45">
        <f ca="1">COUNTIFS(Tabel2[ZoBegin],"&lt;="&amp;$A39,Tabel2[ZoEinde],"&gt;="&amp;$B39,ZoPrestatieB,0,Tabel2[Plaats],IF($F$32=TRUE,"Front"))+COUNTIFS(Tabel2[ZoBegin],"&lt;="&amp;$A39,Tabel2[ZoEinde],"&gt;="&amp;$B39,ZoPrestatieB,0,Tabel2[Plaats],IF($F$33=TRUE,"Back"))+COUNTIFS(Tabel2[ZoBegin],"&lt;="&amp;$A39,Tabel2[ZoEinde],"&lt;04:00",Tabel2[ZoBegin],"&lt;&gt;0",ZoPrestatieB,0,Tabel2[Plaats],IF($F$32=TRUE,"Front"))+COUNTIFS(Tabel2[ZoBegin],"&lt;="&amp;$A39,Tabel2[ZoEinde],"&lt;04:00",Tabel2[ZoBegin],"&lt;&gt;0",ZoPrestatieB,0,Tabel2[Plaats],IF($F$33=TRUE,"Back"))</f>
        <v>1</v>
      </c>
      <c r="L39" s="45">
        <f ca="1">COUNTIFS(Tabel2[MaBegin],"&lt;="&amp;$A39,Tabel2[MaEinde],"&gt;="&amp;$B39,MaPrestatieB,0,Tabel2[Plaats],IF($F$32=TRUE,"Front"))+COUNTIFS(Tabel2[MaBegin],"&lt;="&amp;$A39,Tabel2[MaEinde],"&gt;="&amp;$B39,MaPrestatieB,0,Tabel2[Plaats],IF($F$33=TRUE,"Back"))+COUNTIFS(Tabel2[MaBegin],"&lt;="&amp;$A39,Tabel2[MaEinde],"&lt;04:00",Tabel2[MaBegin],"&lt;&gt;0",MaPrestatieB,0,Tabel2[Plaats],IF($F$32=TRUE,"Front"))+COUNTIFS(Tabel2[MaBegin],"&lt;="&amp;$A39,Tabel2[MaEinde],"&lt;04:00",Tabel2[MaBegin],"&lt;&gt;0",MaPrestatieB,0,Tabel2[Plaats],IF($F$33=TRUE,"Back"))</f>
        <v>1</v>
      </c>
      <c r="M39" s="45">
        <f ca="1">COUNTIFS(Tabel2[DiBegin],"&lt;="&amp;$A39,Tabel2[DiEinde],"&gt;="&amp;$B39,DiPrestatieB,0,Tabel2[Plaats],IF($F$32=TRUE,"Front"))+COUNTIFS(Tabel2[DiBegin],"&lt;="&amp;$A39,Tabel2[DiEinde],"&gt;="&amp;$B39,DiPrestatieB,0,Tabel2[Plaats],IF($F$33=TRUE,"Back"))+COUNTIFS(Tabel2[DiBegin],"&lt;="&amp;$A39,Tabel2[DiEinde],"&lt;04:00",Tabel2[DiBegin],"&lt;&gt;0",DiPrestatieB,0,Tabel2[Plaats],IF($F$32=TRUE,"Front"))+COUNTIFS(Tabel2[DiBegin],"&lt;="&amp;$A39,Tabel2[DiEinde],"&lt;04:00",Tabel2[DiBegin],"&lt;&gt;0",DiPrestatieB,0,Tabel2[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SUM(Tabel2[WoTotaal])</f>
        <v>2.5208333333333335</v>
      </c>
      <c r="H43" s="44">
        <f ca="1">SUM(DoTotaalB)</f>
        <v>2.2708333333333335</v>
      </c>
      <c r="I43" s="44">
        <f ca="1">SUM(VrTotaalB)</f>
        <v>2.979166666666667</v>
      </c>
      <c r="J43" s="44">
        <f ca="1">SUM(ZaTotaalB)</f>
        <v>2.479166666666667</v>
      </c>
      <c r="K43" s="44">
        <f ca="1">SUM(ZoTotaalB)</f>
        <v>2.166666666666667</v>
      </c>
      <c r="L43" s="44">
        <f ca="1">SUM(MaTotaalB)</f>
        <v>2.25</v>
      </c>
      <c r="M43" s="44">
        <f ca="1">SUM(DiTotaalB)</f>
        <v>2.5833333333333335</v>
      </c>
      <c r="N43" s="44">
        <f ca="1">SUM(G43:M43)</f>
        <v>17.25</v>
      </c>
      <c r="O43" s="46">
        <f ca="1">+N43/FT</f>
        <v>10.894736842105264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SUMIFS(WoTotaalB,WoPrestatieB,0)</f>
        <v>2.5208333333333335</v>
      </c>
      <c r="H44" s="44">
        <f ca="1">SUMIFS(DoTotaalB,DoPrestatieB,0)</f>
        <v>2.2708333333333335</v>
      </c>
      <c r="I44" s="44">
        <f ca="1">SUMIFS(VrTotaalB,VrPrestatieB,0)</f>
        <v>2.979166666666667</v>
      </c>
      <c r="J44" s="44">
        <f ca="1">SUMIFS(ZaTotaalB,ZaPrestatieB,0)</f>
        <v>2.479166666666667</v>
      </c>
      <c r="K44" s="44">
        <f ca="1">SUMIFS(ZoTotaalB,ZoPrestatieB,0)</f>
        <v>2.166666666666667</v>
      </c>
      <c r="L44" s="44">
        <f ca="1">SUMIFS(MaTotaalB,MaPrestatieB,0)</f>
        <v>2</v>
      </c>
      <c r="M44" s="44">
        <f ca="1">SUMIFS(DiTotaalB,DiPrestatieB,0)</f>
        <v>2.3333333333333335</v>
      </c>
      <c r="N44" s="44">
        <f ca="1">SUM(G44:M44)</f>
        <v>16.75</v>
      </c>
      <c r="O44" s="46">
        <f ca="1">+N44/FT</f>
        <v>10.578947368421053</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-10.5</v>
      </c>
      <c r="H48" s="46">
        <f t="shared" ref="H48:N48" ca="1" si="1">(H46-H44)*24</f>
        <v>-4.5</v>
      </c>
      <c r="I48" s="46">
        <f t="shared" ca="1" si="1"/>
        <v>-21.500000000000004</v>
      </c>
      <c r="J48" s="46">
        <f t="shared" ca="1" si="1"/>
        <v>-29.500000000000007</v>
      </c>
      <c r="K48" s="46">
        <f t="shared" ca="1" si="1"/>
        <v>-2.0000000000000036</v>
      </c>
      <c r="L48" s="46">
        <f t="shared" ca="1" si="1"/>
        <v>2.0000000000000036</v>
      </c>
      <c r="M48" s="46">
        <f t="shared" ca="1" si="1"/>
        <v>-6</v>
      </c>
      <c r="N48" s="46">
        <f t="shared" ca="1" si="1"/>
        <v>-71.999999999999957</v>
      </c>
      <c r="O48" s="46">
        <f ca="1">+N48/FT/24</f>
        <v>-1.8947368421052622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0"/>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t="str">
        <f t="shared" ca="1" si="12"/>
        <v>P en EXP</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0.70833333333333337</v>
      </c>
      <c r="AZ56" s="103">
        <f t="shared" ca="1" si="26"/>
        <v>4.1666666666666664E-2</v>
      </c>
      <c r="BA56" s="103">
        <f t="shared" ca="1" si="27"/>
        <v>0</v>
      </c>
      <c r="BB56" s="103">
        <f t="shared" ca="1" si="28"/>
        <v>0.33333333333333331</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t="str">
        <f t="shared" ca="1" si="42"/>
        <v>P en bestel</v>
      </c>
      <c r="BQ56" s="103">
        <f t="shared" ca="1" si="43"/>
        <v>0.375</v>
      </c>
      <c r="BR56" s="103">
        <f t="shared" ca="1" si="44"/>
        <v>0.70833333333333337</v>
      </c>
      <c r="BS56" s="103">
        <f t="shared" ca="1" si="45"/>
        <v>0</v>
      </c>
      <c r="BT56" s="103">
        <f t="shared" ca="1" si="46"/>
        <v>0.33333333333333337</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0.70833333333333337</v>
      </c>
      <c r="AU57" s="103">
        <f t="shared" ca="1" si="21"/>
        <v>0</v>
      </c>
      <c r="AV57" s="103">
        <f t="shared" ca="1" si="22"/>
        <v>0.33333333333333337</v>
      </c>
      <c r="AW57" s="74">
        <f t="shared" ca="1" si="23"/>
        <v>0</v>
      </c>
      <c r="AX57" s="103" t="str">
        <f t="shared" ca="1" si="24"/>
        <v>P en EXP</v>
      </c>
      <c r="AY57" s="103">
        <f t="shared" ca="1" si="25"/>
        <v>0</v>
      </c>
      <c r="AZ57" s="103">
        <f t="shared" ca="1" si="26"/>
        <v>0</v>
      </c>
      <c r="BA57" s="103">
        <f t="shared" ca="1" si="27"/>
        <v>0</v>
      </c>
      <c r="BB57" s="103" t="str">
        <f t="shared" ca="1" si="28"/>
        <v/>
      </c>
      <c r="BC57" s="74">
        <f t="shared" ca="1" si="29"/>
        <v>0</v>
      </c>
      <c r="BD57" s="103">
        <f t="shared" ca="1" si="30"/>
        <v>0</v>
      </c>
      <c r="BE57" s="103">
        <f t="shared" ca="1" si="31"/>
        <v>0.39583333333333331</v>
      </c>
      <c r="BF57" s="103">
        <f t="shared" ca="1" si="32"/>
        <v>0.70833333333333337</v>
      </c>
      <c r="BG57" s="103">
        <f t="shared" ca="1" si="33"/>
        <v>0</v>
      </c>
      <c r="BH57" s="103">
        <f t="shared" ca="1" si="34"/>
        <v>0.31250000000000006</v>
      </c>
      <c r="BI57" s="74">
        <f t="shared" ca="1" si="35"/>
        <v>0</v>
      </c>
      <c r="BJ57" s="103">
        <f t="shared" ca="1" si="36"/>
        <v>0</v>
      </c>
      <c r="BK57" s="103">
        <f t="shared" ca="1" si="37"/>
        <v>0.375</v>
      </c>
      <c r="BL57" s="103">
        <f t="shared" ca="1" si="38"/>
        <v>0.625</v>
      </c>
      <c r="BM57" s="103">
        <f t="shared" ca="1" si="39"/>
        <v>0</v>
      </c>
      <c r="BN57" s="103">
        <f t="shared" ca="1" si="40"/>
        <v>0.25</v>
      </c>
      <c r="BO57" s="74" t="str">
        <f t="shared" ca="1" si="41"/>
        <v>Verlof</v>
      </c>
      <c r="BP57" s="103">
        <f t="shared" ca="1" si="42"/>
        <v>0</v>
      </c>
      <c r="BQ57" s="103">
        <f t="shared" ca="1" si="43"/>
        <v>0.375</v>
      </c>
      <c r="BR57" s="103">
        <f t="shared" ca="1" si="44"/>
        <v>0.625</v>
      </c>
      <c r="BS57" s="103">
        <f t="shared" ca="1" si="45"/>
        <v>0</v>
      </c>
      <c r="BT57" s="103">
        <f t="shared" ca="1" si="46"/>
        <v>0.25</v>
      </c>
      <c r="BU57" s="74" t="str">
        <f t="shared" ca="1" si="47"/>
        <v>Verlof</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0.52083333333333337</v>
      </c>
      <c r="BR58" s="103">
        <f t="shared" ca="1" si="44"/>
        <v>0.95833333333333337</v>
      </c>
      <c r="BS58" s="103">
        <f t="shared" ca="1" si="45"/>
        <v>0</v>
      </c>
      <c r="BT58" s="103">
        <f t="shared" ca="1" si="46"/>
        <v>0.4375</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0.52083333333333337</v>
      </c>
      <c r="AZ59" s="103">
        <f t="shared" ca="1" si="26"/>
        <v>0.70833333333333337</v>
      </c>
      <c r="BA59" s="103">
        <f t="shared" ca="1" si="27"/>
        <v>0</v>
      </c>
      <c r="BB59" s="103">
        <f t="shared" ca="1" si="28"/>
        <v>0.1875</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0.52083333333333337</v>
      </c>
      <c r="BL59" s="103">
        <f t="shared" ca="1" si="38"/>
        <v>0.70833333333333337</v>
      </c>
      <c r="BM59" s="103">
        <f t="shared" ca="1" si="39"/>
        <v>0</v>
      </c>
      <c r="BN59" s="103">
        <f t="shared" ca="1" si="40"/>
        <v>0.1875</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0.70833333333333337</v>
      </c>
      <c r="I61" s="11"/>
      <c r="J61" s="11">
        <v>0.70833333333333337</v>
      </c>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12"/>
      <c r="J62" s="12">
        <v>4.1666666666666664E-2</v>
      </c>
      <c r="K62" s="12"/>
      <c r="L62" s="12">
        <v>0.70833333333333337</v>
      </c>
      <c r="M62" s="1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0.70833333333333337</v>
      </c>
      <c r="BF62" s="103">
        <f t="shared" ca="1" si="32"/>
        <v>0.95833333333333337</v>
      </c>
      <c r="BG62" s="103">
        <f t="shared" ca="1" si="33"/>
        <v>0</v>
      </c>
      <c r="BH62" s="103">
        <f t="shared" ca="1" si="34"/>
        <v>0.25</v>
      </c>
      <c r="BI62" s="74">
        <f t="shared" ca="1" si="35"/>
        <v>0</v>
      </c>
      <c r="BJ62" s="103">
        <f t="shared" ca="1" si="36"/>
        <v>0</v>
      </c>
      <c r="BK62" s="103">
        <f t="shared" ca="1" si="37"/>
        <v>0.70833333333333337</v>
      </c>
      <c r="BL62" s="103">
        <f t="shared" ca="1" si="38"/>
        <v>0.95833333333333337</v>
      </c>
      <c r="BM62" s="103">
        <f t="shared" ca="1" si="39"/>
        <v>0</v>
      </c>
      <c r="BN62" s="103">
        <f t="shared" ca="1" si="40"/>
        <v>0.25</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106"/>
      <c r="E63" s="106"/>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t="str">
        <f t="shared" si="52"/>
        <v/>
      </c>
      <c r="J64" s="29">
        <f t="shared" si="52"/>
        <v>0.33333333333333331</v>
      </c>
      <c r="K64" s="29" t="str">
        <f t="shared" si="52"/>
        <v/>
      </c>
      <c r="L64" s="29">
        <f t="shared" si="52"/>
        <v>0.33333333333333337</v>
      </c>
      <c r="M64" s="29">
        <f t="shared" si="52"/>
        <v>0.33333333333333337</v>
      </c>
      <c r="N64" s="57">
        <f t="shared" ref="N64" si="53">SUMIF(G65:M65,"",G64:M64)</f>
        <v>1.5833333333333335</v>
      </c>
      <c r="O64" s="58">
        <f t="shared" ref="O64" si="54">SUM(G64:M64)</f>
        <v>1.5833333333333335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t="str">
        <f t="shared" ca="1" si="24"/>
        <v>VIP</v>
      </c>
      <c r="AY64" s="103">
        <f t="shared" ca="1" si="25"/>
        <v>0.54166666666666663</v>
      </c>
      <c r="AZ64" s="103">
        <f t="shared" ca="1" si="26"/>
        <v>0.75</v>
      </c>
      <c r="BA64" s="103">
        <f t="shared" ca="1" si="27"/>
        <v>0</v>
      </c>
      <c r="BB64" s="103">
        <f t="shared" ca="1" si="28"/>
        <v>0.20833333333333337</v>
      </c>
      <c r="BC64" s="74">
        <f t="shared" ca="1" si="29"/>
        <v>0</v>
      </c>
      <c r="BD64" s="103">
        <f t="shared" ca="1" si="30"/>
        <v>0</v>
      </c>
      <c r="BE64" s="103">
        <f t="shared" ca="1" si="31"/>
        <v>0.54166666666666663</v>
      </c>
      <c r="BF64" s="103">
        <f t="shared" ca="1" si="32"/>
        <v>0.66666666666666663</v>
      </c>
      <c r="BG64" s="103">
        <f t="shared" ca="1" si="33"/>
        <v>0</v>
      </c>
      <c r="BH64" s="103">
        <f t="shared" ca="1" si="34"/>
        <v>0.125</v>
      </c>
      <c r="BI64" s="74">
        <f t="shared" ca="1" si="35"/>
        <v>0</v>
      </c>
      <c r="BJ64" s="103" t="str">
        <f t="shared" ca="1" si="36"/>
        <v>Roetpiet van 13u30-14u30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0.77083333333333337</v>
      </c>
      <c r="BL65" s="103">
        <f t="shared" ca="1" si="38"/>
        <v>0.89583333333333337</v>
      </c>
      <c r="BM65" s="103">
        <f t="shared" ca="1" si="39"/>
        <v>0</v>
      </c>
      <c r="BN65" s="103">
        <f t="shared" ca="1" si="40"/>
        <v>0.125</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241</v>
      </c>
      <c r="H66" s="33"/>
      <c r="I66" s="33"/>
      <c r="J66" s="33"/>
      <c r="K66" s="33"/>
      <c r="L66" s="33" t="s">
        <v>242</v>
      </c>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0.75</v>
      </c>
      <c r="BA66" s="103">
        <f t="shared" ca="1" si="27"/>
        <v>0</v>
      </c>
      <c r="BB66" s="103">
        <f t="shared" ca="1" si="28"/>
        <v>0.20833333333333337</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v>0.375</v>
      </c>
      <c r="J67" s="11"/>
      <c r="K67" s="11">
        <v>0.39583333333333331</v>
      </c>
      <c r="L67" s="11">
        <v>0.375</v>
      </c>
      <c r="M67" s="11">
        <v>0.375</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0.54166666666666663</v>
      </c>
      <c r="AH67" s="103">
        <f t="shared" ca="1" si="8"/>
        <v>0.89583333333333337</v>
      </c>
      <c r="AI67" s="103">
        <f t="shared" ca="1" si="9"/>
        <v>4.1666666666666664E-2</v>
      </c>
      <c r="AJ67" s="103">
        <f t="shared" ca="1" si="10"/>
        <v>0.31250000000000006</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0.70833333333333337</v>
      </c>
      <c r="J68" s="12"/>
      <c r="K68" s="12">
        <v>0.70833333333333337</v>
      </c>
      <c r="L68" s="12">
        <v>0.625</v>
      </c>
      <c r="M68" s="12">
        <v>0.625</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0.77083333333333337</v>
      </c>
      <c r="AT68" s="103">
        <f t="shared" ca="1" si="20"/>
        <v>0.95833333333333337</v>
      </c>
      <c r="AU68" s="103">
        <f t="shared" ca="1" si="21"/>
        <v>0</v>
      </c>
      <c r="AV68" s="103">
        <f t="shared" ca="1" si="22"/>
        <v>0.1875</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0.54166666666666663</v>
      </c>
      <c r="BR69" s="103">
        <f t="shared" ca="1" si="44"/>
        <v>0.72916666666666663</v>
      </c>
      <c r="BS69" s="103">
        <f t="shared" ca="1" si="45"/>
        <v>0</v>
      </c>
      <c r="BT69" s="103">
        <f t="shared" ca="1" si="46"/>
        <v>0.1875</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f t="shared" si="55"/>
        <v>0.33333333333333337</v>
      </c>
      <c r="J70" s="29" t="str">
        <f t="shared" si="55"/>
        <v/>
      </c>
      <c r="K70" s="29">
        <f t="shared" si="55"/>
        <v>0.31250000000000006</v>
      </c>
      <c r="L70" s="29">
        <f t="shared" si="55"/>
        <v>0.25</v>
      </c>
      <c r="M70" s="29">
        <f t="shared" si="55"/>
        <v>0.25</v>
      </c>
      <c r="N70" s="57">
        <f t="shared" ref="N70" si="56">SUMIF(G71:M71,"",G70:M70)</f>
        <v>0.64583333333333348</v>
      </c>
      <c r="O70" s="58">
        <f t="shared" ref="O70" si="57">SUM(G70:M70)</f>
        <v>1.1458333333333335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0.54166666666666663</v>
      </c>
      <c r="AN70" s="103">
        <f t="shared" ca="1" si="14"/>
        <v>0.89583333333333337</v>
      </c>
      <c r="AO70" s="103">
        <f t="shared" ca="1" si="15"/>
        <v>4.1666666666666664E-2</v>
      </c>
      <c r="AP70" s="103">
        <f t="shared" ca="1" si="16"/>
        <v>0.31250000000000006</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t="s">
        <v>23</v>
      </c>
      <c r="M71" s="34" t="s">
        <v>23</v>
      </c>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0.54166666666666663</v>
      </c>
      <c r="AH71" s="103">
        <f t="shared" ca="1" si="8"/>
        <v>0.72916666666666663</v>
      </c>
      <c r="AI71" s="103">
        <f t="shared" ca="1" si="9"/>
        <v>0</v>
      </c>
      <c r="AJ71" s="103">
        <f t="shared" ca="1" si="10"/>
        <v>0.1875</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241</v>
      </c>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0.70833333333333337</v>
      </c>
      <c r="J73" s="110"/>
      <c r="K73" s="11"/>
      <c r="L73" s="11"/>
      <c r="M73" s="11">
        <v>0.52083333333333337</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0.77083333333333337</v>
      </c>
      <c r="AT73" s="103">
        <f t="shared" ca="1" si="20"/>
        <v>0.95833333333333337</v>
      </c>
      <c r="AU73" s="103">
        <f t="shared" ca="1" si="21"/>
        <v>0</v>
      </c>
      <c r="AV73" s="103">
        <f t="shared" ca="1" si="22"/>
        <v>0.1875</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4.1666666666666664E-2</v>
      </c>
      <c r="J74" s="114"/>
      <c r="K74" s="12"/>
      <c r="L74" s="12"/>
      <c r="M74" s="12">
        <v>0.95833333333333337</v>
      </c>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0.77083333333333337</v>
      </c>
      <c r="AZ74" s="103">
        <f t="shared" ca="1" si="26"/>
        <v>0.95833333333333337</v>
      </c>
      <c r="BA74" s="103">
        <f t="shared" ca="1" si="27"/>
        <v>0</v>
      </c>
      <c r="BB74" s="103">
        <f t="shared" ca="1" si="28"/>
        <v>0.1875</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0.77083333333333337</v>
      </c>
      <c r="BR74" s="103">
        <f t="shared" ca="1" si="44"/>
        <v>0.89583333333333337</v>
      </c>
      <c r="BS74" s="103">
        <f t="shared" ca="1" si="45"/>
        <v>0</v>
      </c>
      <c r="BT74" s="103">
        <f t="shared" ca="1" si="46"/>
        <v>0.125</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0.75</v>
      </c>
      <c r="BA75" s="103">
        <f t="shared" ca="1" si="27"/>
        <v>0</v>
      </c>
      <c r="BB75" s="103">
        <f t="shared" ca="1" si="28"/>
        <v>0.20833333333333337</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0.33333333333333331</v>
      </c>
      <c r="J76" s="29" t="str">
        <f t="shared" si="58"/>
        <v/>
      </c>
      <c r="K76" s="29" t="str">
        <f t="shared" si="58"/>
        <v/>
      </c>
      <c r="L76" s="29" t="str">
        <f t="shared" si="58"/>
        <v/>
      </c>
      <c r="M76" s="29">
        <f t="shared" si="58"/>
        <v>0.4375</v>
      </c>
      <c r="N76" s="57">
        <f t="shared" ref="N76" si="59">SUMIF(G77:M77,"",G76:M76)</f>
        <v>1.3541666666666667</v>
      </c>
      <c r="O76" s="58">
        <f t="shared" ref="O76" si="60">SUM(G76:M76)</f>
        <v>1.3541666666666667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0.54166666666666663</v>
      </c>
      <c r="AH76" s="103">
        <f t="shared" ca="1" si="8"/>
        <v>0.72916666666666663</v>
      </c>
      <c r="AI76" s="103">
        <f t="shared" ca="1" si="9"/>
        <v>0</v>
      </c>
      <c r="AJ76" s="103">
        <f t="shared" ca="1" si="10"/>
        <v>0.1875</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0.41666666666666669</v>
      </c>
      <c r="BF76" s="103">
        <f t="shared" ca="1" si="32"/>
        <v>0.75</v>
      </c>
      <c r="BG76" s="103">
        <f t="shared" ca="1" si="33"/>
        <v>4.1666666666666664E-2</v>
      </c>
      <c r="BH76" s="103">
        <f t="shared" ca="1" si="34"/>
        <v>0.29166666666666663</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0.77083333333333337</v>
      </c>
      <c r="BR76" s="103">
        <f t="shared" ca="1" si="44"/>
        <v>0.89583333333333337</v>
      </c>
      <c r="BS76" s="103">
        <f t="shared" ca="1" si="45"/>
        <v>0</v>
      </c>
      <c r="BT76" s="103">
        <f t="shared" ca="1" si="46"/>
        <v>0.125</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241</v>
      </c>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11">
        <v>0.52083333333333337</v>
      </c>
      <c r="K79" s="11"/>
      <c r="L79" s="11">
        <v>0.52083333333333337</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12">
        <v>0.70833333333333337</v>
      </c>
      <c r="K80" s="12"/>
      <c r="L80" s="12">
        <v>0.70833333333333337</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f t="shared" si="61"/>
        <v>0.1875</v>
      </c>
      <c r="K82" s="29" t="str">
        <f t="shared" si="61"/>
        <v/>
      </c>
      <c r="L82" s="29">
        <f t="shared" si="61"/>
        <v>0.1875</v>
      </c>
      <c r="M82" s="29" t="str">
        <f t="shared" si="61"/>
        <v/>
      </c>
      <c r="N82" s="57">
        <f t="shared" ref="N82" si="62">SUMIF(G83:M83,"",G82:M82)</f>
        <v>0.375</v>
      </c>
      <c r="O82" s="58">
        <f t="shared" ref="O82" si="63">SUM(G82:M82)</f>
        <v>0.375</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0.54166666666666663</v>
      </c>
      <c r="AT82" s="103">
        <f t="shared" ca="1" si="20"/>
        <v>0.72916666666666663</v>
      </c>
      <c r="AU82" s="103">
        <f t="shared" ca="1" si="21"/>
        <v>0</v>
      </c>
      <c r="AV82" s="103">
        <f t="shared" ca="1" si="22"/>
        <v>0.1875</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0.77083333333333337</v>
      </c>
      <c r="AZ83" s="103">
        <f t="shared" ca="1" si="26"/>
        <v>0.95833333333333337</v>
      </c>
      <c r="BA83" s="103">
        <f t="shared" ca="1" si="27"/>
        <v>0</v>
      </c>
      <c r="BB83" s="103">
        <f t="shared" ca="1" si="28"/>
        <v>0.1875</v>
      </c>
      <c r="BC83" s="74">
        <f t="shared" ca="1" si="29"/>
        <v>0</v>
      </c>
      <c r="BD83" s="103">
        <f t="shared" ca="1" si="30"/>
        <v>0</v>
      </c>
      <c r="BE83" s="103">
        <f t="shared" ca="1" si="31"/>
        <v>0.54166666666666663</v>
      </c>
      <c r="BF83" s="103">
        <f t="shared" ca="1" si="32"/>
        <v>0.89583333333333337</v>
      </c>
      <c r="BG83" s="103">
        <f t="shared" ca="1" si="33"/>
        <v>4.1666666666666664E-2</v>
      </c>
      <c r="BH83" s="103">
        <f t="shared" ca="1" si="34"/>
        <v>0.31250000000000006</v>
      </c>
      <c r="BI83" s="74">
        <f t="shared" ca="1" si="35"/>
        <v>0</v>
      </c>
      <c r="BJ83" s="103" t="str">
        <f t="shared" ca="1" si="36"/>
        <v>Sint van 13u30-14u30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43">
        <v>0.5</v>
      </c>
      <c r="M85" s="43">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t="str">
        <f t="shared" ca="1" si="30"/>
        <v>VIP</v>
      </c>
      <c r="BE85" s="103">
        <f t="shared" ca="1" si="31"/>
        <v>0.77083333333333337</v>
      </c>
      <c r="BF85" s="103">
        <f t="shared" ca="1" si="32"/>
        <v>0.89583333333333337</v>
      </c>
      <c r="BG85" s="103">
        <f t="shared" ca="1" si="33"/>
        <v>0</v>
      </c>
      <c r="BH85" s="103">
        <f t="shared" ca="1" si="34"/>
        <v>0.125</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35">
        <v>0.83333333333333337</v>
      </c>
      <c r="M86" s="35">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0.77083333333333337</v>
      </c>
      <c r="AN86" s="103">
        <f t="shared" ca="1" si="14"/>
        <v>0.89583333333333337</v>
      </c>
      <c r="AO86" s="103">
        <f t="shared" ca="1" si="15"/>
        <v>0</v>
      </c>
      <c r="AP86" s="103">
        <f t="shared" ca="1" si="16"/>
        <v>0.125</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0.54166666666666663</v>
      </c>
      <c r="BL86" s="103">
        <f t="shared" ca="1" si="38"/>
        <v>0.72916666666666663</v>
      </c>
      <c r="BM86" s="103">
        <f t="shared" ca="1" si="39"/>
        <v>0</v>
      </c>
      <c r="BN86" s="103">
        <f t="shared" ca="1" si="40"/>
        <v>0.1875</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0.77083333333333337</v>
      </c>
      <c r="BF87" s="103">
        <f t="shared" ca="1" si="32"/>
        <v>0.89583333333333337</v>
      </c>
      <c r="BG87" s="103">
        <f t="shared" ca="1" si="33"/>
        <v>0</v>
      </c>
      <c r="BH87" s="103">
        <f t="shared" ca="1" si="34"/>
        <v>0.125</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0.54166666666666663</v>
      </c>
      <c r="BF89" s="103">
        <f t="shared" ca="1" si="32"/>
        <v>0.75</v>
      </c>
      <c r="BG89" s="103">
        <f t="shared" ca="1" si="33"/>
        <v>0</v>
      </c>
      <c r="BH89" s="103">
        <f t="shared" ca="1" si="34"/>
        <v>0.20833333333333337</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0.54166666666666663</v>
      </c>
      <c r="BF90" s="103">
        <f t="shared" ca="1" si="32"/>
        <v>0.75</v>
      </c>
      <c r="BG90" s="103">
        <f t="shared" ca="1" si="33"/>
        <v>0</v>
      </c>
      <c r="BH90" s="103">
        <f t="shared" ca="1" si="34"/>
        <v>0.20833333333333337</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11"/>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0.54166666666666663</v>
      </c>
      <c r="AZ91" s="103">
        <f t="shared" ca="1" si="26"/>
        <v>0.75</v>
      </c>
      <c r="BA91" s="103">
        <f t="shared" ca="1" si="27"/>
        <v>0</v>
      </c>
      <c r="BB91" s="103">
        <f t="shared" ca="1" si="28"/>
        <v>0.20833333333333337</v>
      </c>
      <c r="BC91" s="74">
        <f t="shared" ca="1" si="29"/>
        <v>0</v>
      </c>
      <c r="BD91" s="103">
        <f t="shared" ca="1" si="30"/>
        <v>0</v>
      </c>
      <c r="BE91" s="103">
        <f t="shared" ca="1" si="31"/>
        <v>0.54166666666666663</v>
      </c>
      <c r="BF91" s="103">
        <f t="shared" ca="1" si="32"/>
        <v>0.75</v>
      </c>
      <c r="BG91" s="103">
        <f t="shared" ca="1" si="33"/>
        <v>0</v>
      </c>
      <c r="BH91" s="103">
        <f t="shared" ca="1" si="34"/>
        <v>0.20833333333333337</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12"/>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t="str">
        <f t="shared" si="67"/>
        <v/>
      </c>
      <c r="M94" s="29">
        <f t="shared" si="67"/>
        <v>0.33333333333333337</v>
      </c>
      <c r="N94" s="57">
        <f t="shared" ref="N94" si="68">SUMIF(G95:M95,"",G94:M94)</f>
        <v>1.3333333333333335</v>
      </c>
      <c r="O94" s="58">
        <f t="shared" ref="O94" si="69">SUM(G94:M94)</f>
        <v>1.3333333333333335</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
        <v>25</v>
      </c>
      <c r="E97" s="63" t="str">
        <f>'Week A'!E97</f>
        <v>Front</v>
      </c>
      <c r="F97" s="24" t="s">
        <v>19</v>
      </c>
      <c r="G97" s="43"/>
      <c r="H97" s="11"/>
      <c r="I97" s="11"/>
      <c r="J97" s="11"/>
      <c r="K97" s="11">
        <v>0.70833333333333337</v>
      </c>
      <c r="L97" s="11">
        <v>0.70833333333333337</v>
      </c>
      <c r="M97" s="11"/>
      <c r="N97" s="54"/>
      <c r="O97" s="61"/>
      <c r="P97" s="115" t="s">
        <v>231</v>
      </c>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c r="K98" s="12">
        <v>0.95833333333333337</v>
      </c>
      <c r="L98" s="12">
        <v>0.95833333333333337</v>
      </c>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f t="shared" si="70"/>
        <v>0.25</v>
      </c>
      <c r="L100" s="29">
        <f t="shared" si="70"/>
        <v>0.25</v>
      </c>
      <c r="M100" s="29" t="str">
        <f t="shared" si="70"/>
        <v/>
      </c>
      <c r="N100" s="57">
        <f t="shared" ref="N100" si="71">SUMIF(G101:M101,"",G100:M100)</f>
        <v>0.5</v>
      </c>
      <c r="O100" s="58">
        <f t="shared" ref="O100" si="72">SUM(G100:M100)</f>
        <v>0.5</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v>0.54166666666666663</v>
      </c>
      <c r="K109" s="11">
        <v>0.54166666666666663</v>
      </c>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v>0.75</v>
      </c>
      <c r="K110" s="12">
        <v>0.66666666666666663</v>
      </c>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f t="shared" si="76"/>
        <v>0.20833333333333337</v>
      </c>
      <c r="K112" s="29">
        <f t="shared" si="76"/>
        <v>0.125</v>
      </c>
      <c r="L112" s="29" t="str">
        <f t="shared" si="76"/>
        <v/>
      </c>
      <c r="M112" s="29" t="str">
        <f t="shared" si="76"/>
        <v/>
      </c>
      <c r="N112" s="57">
        <f t="shared" ref="N112" si="77">SUMIF(G113:M113,"",G112:M112)</f>
        <v>0.52083333333333337</v>
      </c>
      <c r="O112" s="58">
        <f t="shared" ref="O112" si="78">SUM(G112:M112)</f>
        <v>0.52083333333333337</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t="s">
        <v>229</v>
      </c>
      <c r="J114" s="33"/>
      <c r="K114" s="33" t="s">
        <v>236</v>
      </c>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v>0.77083333333333337</v>
      </c>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v>0.89583333333333337</v>
      </c>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f t="shared" si="79"/>
        <v>0.125</v>
      </c>
      <c r="M118" s="29" t="str">
        <f t="shared" si="79"/>
        <v/>
      </c>
      <c r="N118" s="57">
        <f t="shared" ref="N118" si="80">SUMIF(G119:M119,"",G118:M118)</f>
        <v>0.125</v>
      </c>
      <c r="O118" s="58">
        <f t="shared" ref="O118" si="81">SUM(G118:M118)</f>
        <v>0.125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0.20833333333333337</v>
      </c>
      <c r="K124" s="29" t="str">
        <f t="shared" si="129"/>
        <v/>
      </c>
      <c r="L124" s="29" t="str">
        <f t="shared" si="129"/>
        <v/>
      </c>
      <c r="M124" s="29" t="str">
        <f t="shared" si="129"/>
        <v/>
      </c>
      <c r="N124" s="57">
        <f t="shared" ref="N124" si="130">SUMIF(G125:M125,"",G124:M124)</f>
        <v>0.20833333333333337</v>
      </c>
      <c r="O124" s="58">
        <f t="shared" ref="O124" si="131">SUM(G124:M124)</f>
        <v>0.20833333333333337</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0.54166666666666663</v>
      </c>
      <c r="H127" s="11"/>
      <c r="I127" s="11"/>
      <c r="J127" s="11"/>
      <c r="K127" s="11"/>
      <c r="L127" s="11"/>
      <c r="M127" s="11"/>
      <c r="N127" s="54"/>
      <c r="O127" s="61"/>
      <c r="P127" s="65"/>
      <c r="Q127" s="112"/>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0.89583333333333337</v>
      </c>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v>4.1666666666666664E-2</v>
      </c>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0.31250000000000006</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0.31250000000000006</v>
      </c>
      <c r="O130" s="58">
        <f t="shared" ref="O130" si="134">SUM(G130:M130)</f>
        <v>0.31250000000000006</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v>0.77083333333333337</v>
      </c>
      <c r="J133" s="11"/>
      <c r="K133" s="11"/>
      <c r="L133" s="11"/>
      <c r="M133" s="11"/>
      <c r="N133" s="54"/>
      <c r="O133" s="61"/>
      <c r="P133" s="65"/>
      <c r="Q133" s="112"/>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v>0.95833333333333337</v>
      </c>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f t="shared" si="135"/>
        <v>0.1875</v>
      </c>
      <c r="J136" s="29" t="str">
        <f t="shared" si="135"/>
        <v/>
      </c>
      <c r="K136" s="29" t="str">
        <f t="shared" si="135"/>
        <v/>
      </c>
      <c r="L136" s="29" t="str">
        <f t="shared" si="135"/>
        <v/>
      </c>
      <c r="M136" s="29" t="str">
        <f t="shared" si="135"/>
        <v/>
      </c>
      <c r="N136" s="57">
        <f t="shared" ref="N136" si="136">SUMIF(G137:M137,"",G136:M136)</f>
        <v>0.1875</v>
      </c>
      <c r="O136" s="58">
        <f t="shared" ref="O136" si="137">SUM(G136:M136)</f>
        <v>0.1875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0.77083333333333337</v>
      </c>
      <c r="K139" s="11"/>
      <c r="L139" s="11"/>
      <c r="M139" s="11">
        <v>0.54166666666666663</v>
      </c>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v>0.72916666666666663</v>
      </c>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0.1875</v>
      </c>
      <c r="K142" s="29" t="str">
        <f t="shared" si="138"/>
        <v/>
      </c>
      <c r="L142" s="29" t="str">
        <f t="shared" si="138"/>
        <v/>
      </c>
      <c r="M142" s="29">
        <f t="shared" si="138"/>
        <v>0.1875</v>
      </c>
      <c r="N142" s="57">
        <f t="shared" ref="N142" si="139">SUMIF(G143:M143,"",G142:M142)</f>
        <v>0.5625</v>
      </c>
      <c r="O142" s="58">
        <f t="shared" ref="O142" si="140">SUM(G142:M142)</f>
        <v>0.5625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0.89583333333333337</v>
      </c>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0.31250000000000006</v>
      </c>
      <c r="I148" s="29" t="str">
        <f t="shared" si="141"/>
        <v/>
      </c>
      <c r="J148" s="29" t="str">
        <f t="shared" si="141"/>
        <v/>
      </c>
      <c r="K148" s="29" t="str">
        <f t="shared" si="141"/>
        <v/>
      </c>
      <c r="L148" s="29" t="str">
        <f t="shared" si="141"/>
        <v/>
      </c>
      <c r="M148" s="29" t="str">
        <f t="shared" si="141"/>
        <v/>
      </c>
      <c r="N148" s="57">
        <f t="shared" ref="N148" si="142">SUMIF(G149:M149,"",G148:M148)</f>
        <v>0.31250000000000006</v>
      </c>
      <c r="O148" s="58">
        <f t="shared" ref="O148" si="143">SUM(G148:M148)</f>
        <v>0.31250000000000006</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v>0.54166666666666663</v>
      </c>
      <c r="I151" s="11"/>
      <c r="J151" s="11"/>
      <c r="K151" s="11"/>
      <c r="L151" s="11">
        <v>0.77083333333333337</v>
      </c>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0.72916666666666663</v>
      </c>
      <c r="H152" s="42">
        <v>0.66666666666666663</v>
      </c>
      <c r="I152" s="12"/>
      <c r="J152" s="12"/>
      <c r="K152" s="12"/>
      <c r="L152" s="12">
        <v>0.89583333333333337</v>
      </c>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4">IF(G152="","",IF(G152&gt;G151,(G152-G151-G153),(1-G151-G153+G152)))</f>
        <v>0.1875</v>
      </c>
      <c r="H154" s="29">
        <f t="shared" si="144"/>
        <v>0.125</v>
      </c>
      <c r="I154" s="29" t="str">
        <f t="shared" si="144"/>
        <v/>
      </c>
      <c r="J154" s="29" t="str">
        <f t="shared" si="144"/>
        <v/>
      </c>
      <c r="K154" s="29" t="str">
        <f t="shared" si="144"/>
        <v/>
      </c>
      <c r="L154" s="29">
        <f t="shared" si="144"/>
        <v>0.125</v>
      </c>
      <c r="M154" s="29" t="str">
        <f t="shared" si="144"/>
        <v/>
      </c>
      <c r="N154" s="57">
        <f t="shared" ref="N154" si="145">SUMIF(G155:M155,"",G154:M154)</f>
        <v>0.4375</v>
      </c>
      <c r="O154" s="58">
        <f t="shared" ref="O154" si="146">SUM(G154:M154)</f>
        <v>0.4375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233</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v>0.77083333333333337</v>
      </c>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v>0.95833333333333337</v>
      </c>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f t="shared" si="150"/>
        <v>0.1875</v>
      </c>
      <c r="J166" s="29" t="str">
        <f t="shared" si="150"/>
        <v/>
      </c>
      <c r="K166" s="29" t="str">
        <f t="shared" si="150"/>
        <v/>
      </c>
      <c r="L166" s="29" t="str">
        <f t="shared" si="150"/>
        <v/>
      </c>
      <c r="M166" s="29" t="str">
        <f t="shared" si="150"/>
        <v/>
      </c>
      <c r="N166" s="57">
        <f t="shared" ref="N166" si="151">SUMIF(G167:M167,"",G166:M166)</f>
        <v>0.1875</v>
      </c>
      <c r="O166" s="58">
        <f t="shared" ref="O166" si="152">SUM(G166:M166)</f>
        <v>0.1875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0.77083333333333337</v>
      </c>
      <c r="K169" s="11"/>
      <c r="L169" s="11"/>
      <c r="M169" s="11">
        <v>0.77083333333333337</v>
      </c>
      <c r="N169" s="54"/>
      <c r="O169" s="61"/>
      <c r="P169" s="65"/>
      <c r="Q169" s="112"/>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0.95833333333333337</v>
      </c>
      <c r="K170" s="12"/>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f t="shared" si="153"/>
        <v>0.1875</v>
      </c>
      <c r="K172" s="29" t="str">
        <f t="shared" si="153"/>
        <v/>
      </c>
      <c r="L172" s="29" t="str">
        <f t="shared" si="153"/>
        <v/>
      </c>
      <c r="M172" s="29">
        <f t="shared" si="153"/>
        <v>0.125</v>
      </c>
      <c r="N172" s="57">
        <f t="shared" ref="N172" si="154">SUMIF(G173:M173,"",G172:M172)</f>
        <v>0.3125</v>
      </c>
      <c r="O172" s="58">
        <f t="shared" ref="O172" si="155">SUM(G172:M172)</f>
        <v>0.3125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0.75</v>
      </c>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0.20833333333333337</v>
      </c>
      <c r="K178" s="29" t="str">
        <f t="shared" si="156"/>
        <v/>
      </c>
      <c r="L178" s="29" t="str">
        <f t="shared" si="156"/>
        <v/>
      </c>
      <c r="M178" s="29" t="str">
        <f t="shared" si="156"/>
        <v/>
      </c>
      <c r="N178" s="57">
        <f t="shared" ref="N178" si="157">SUMIF(G179:M179,"",G178:M178)</f>
        <v>0.20833333333333337</v>
      </c>
      <c r="O178" s="58">
        <f t="shared" ref="O178" si="158">SUM(G178:M178)</f>
        <v>0.20833333333333337</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c r="I181" s="11"/>
      <c r="J181" s="11"/>
      <c r="K181" s="11">
        <v>0.41666666666666669</v>
      </c>
      <c r="L181" s="11"/>
      <c r="M181" s="11">
        <v>0.77083333333333337</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0.72916666666666663</v>
      </c>
      <c r="H182" s="42"/>
      <c r="I182" s="12"/>
      <c r="J182" s="12"/>
      <c r="K182" s="12">
        <v>0.75</v>
      </c>
      <c r="L182" s="12"/>
      <c r="M182" s="12">
        <v>0.89583333333333337</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v>4.1666666666666664E-2</v>
      </c>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0.1875</v>
      </c>
      <c r="H184" s="29" t="str">
        <f t="shared" si="159"/>
        <v/>
      </c>
      <c r="I184" s="29" t="str">
        <f t="shared" si="159"/>
        <v/>
      </c>
      <c r="J184" s="29" t="str">
        <f t="shared" si="159"/>
        <v/>
      </c>
      <c r="K184" s="29">
        <f t="shared" si="159"/>
        <v>0.29166666666666663</v>
      </c>
      <c r="L184" s="29" t="str">
        <f t="shared" si="159"/>
        <v/>
      </c>
      <c r="M184" s="29">
        <f t="shared" si="159"/>
        <v>0.125</v>
      </c>
      <c r="N184" s="57">
        <f t="shared" ref="N184" si="160">SUMIF(G185:M185,"",G184:M184)</f>
        <v>0.60416666666666663</v>
      </c>
      <c r="O184" s="58">
        <f t="shared" ref="O184" si="161">SUM(G184:M184)</f>
        <v>0.60416666666666663</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112"/>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f t="shared" si="171"/>
        <v>0.1875</v>
      </c>
      <c r="K208" s="29" t="str">
        <f t="shared" si="171"/>
        <v/>
      </c>
      <c r="L208" s="29" t="str">
        <f t="shared" si="171"/>
        <v/>
      </c>
      <c r="M208" s="29" t="str">
        <f t="shared" si="171"/>
        <v/>
      </c>
      <c r="N208" s="57">
        <f t="shared" ref="N208" si="172">SUMIF(G209:M209,"",G208:M208)</f>
        <v>0.375</v>
      </c>
      <c r="O208" s="58">
        <f t="shared" ref="O208" si="173">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112"/>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v>0.54166666666666663</v>
      </c>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v>0.72916666666666663</v>
      </c>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f t="shared" si="177"/>
        <v>0.1875</v>
      </c>
      <c r="J220" s="29" t="str">
        <f t="shared" si="177"/>
        <v/>
      </c>
      <c r="K220" s="29" t="str">
        <f t="shared" si="177"/>
        <v/>
      </c>
      <c r="L220" s="29" t="str">
        <f t="shared" si="177"/>
        <v/>
      </c>
      <c r="M220" s="29" t="str">
        <f t="shared" si="177"/>
        <v/>
      </c>
      <c r="N220" s="57">
        <f t="shared" ref="N220" si="178">SUMIF(G221:M221,"",G220:M220)</f>
        <v>0.4375</v>
      </c>
      <c r="O220" s="58">
        <f t="shared" ref="O220" si="179">SUM(G220:M220)</f>
        <v>0.4375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0.77083333333333337</v>
      </c>
      <c r="K223" s="11">
        <v>0.54166666666666663</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v>4.1666666666666664E-2</v>
      </c>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0.1875</v>
      </c>
      <c r="K226" s="29">
        <f t="shared" si="180"/>
        <v>0.31250000000000006</v>
      </c>
      <c r="L226" s="29" t="str">
        <f t="shared" si="180"/>
        <v/>
      </c>
      <c r="M226" s="29" t="str">
        <f t="shared" si="180"/>
        <v/>
      </c>
      <c r="N226" s="57">
        <f t="shared" ref="N226" si="181">SUMIF(G227:M227,"",G226:M226)</f>
        <v>0.5</v>
      </c>
      <c r="O226" s="58">
        <f t="shared" ref="O226" si="182">SUM(G226:M226)</f>
        <v>0.5</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t="s">
        <v>237</v>
      </c>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v>0.89583333333333337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f t="shared" si="186"/>
        <v>0.1875</v>
      </c>
      <c r="K238" s="29">
        <f t="shared" si="186"/>
        <v>0.125</v>
      </c>
      <c r="L238" s="29" t="str">
        <f t="shared" si="186"/>
        <v/>
      </c>
      <c r="M238" s="29" t="str">
        <f t="shared" si="186"/>
        <v/>
      </c>
      <c r="N238" s="57">
        <f t="shared" ref="N238" si="187">SUMIF(G239:M239,"",G238:M238)</f>
        <v>0.3125</v>
      </c>
      <c r="O238" s="58">
        <f t="shared" ref="O238" si="188">SUM(G238:M238)</f>
        <v>0.3125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t="s">
        <v>229</v>
      </c>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0.77083333333333337</v>
      </c>
      <c r="I241" s="11">
        <v>0.77083333333333337</v>
      </c>
      <c r="J241" s="11"/>
      <c r="K241" s="11"/>
      <c r="L241" s="11">
        <v>0.54166666666666663</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0.89583333333333337</v>
      </c>
      <c r="I242" s="12">
        <v>0.95833333333333337</v>
      </c>
      <c r="J242" s="12"/>
      <c r="K242" s="12"/>
      <c r="L242" s="12">
        <v>0.72916666666666663</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0.125</v>
      </c>
      <c r="I244" s="29">
        <f t="shared" si="189"/>
        <v>0.1875</v>
      </c>
      <c r="J244" s="29" t="str">
        <f t="shared" si="189"/>
        <v/>
      </c>
      <c r="K244" s="29" t="str">
        <f t="shared" si="189"/>
        <v/>
      </c>
      <c r="L244" s="29">
        <f t="shared" si="189"/>
        <v>0.1875</v>
      </c>
      <c r="M244" s="29" t="str">
        <f t="shared" si="189"/>
        <v/>
      </c>
      <c r="N244" s="57">
        <f t="shared" ref="N244" si="190">SUMIF(G245:M245,"",G244:M244)</f>
        <v>0.5</v>
      </c>
      <c r="O244" s="58">
        <f t="shared" ref="O244" si="191">SUM(G244:M244)</f>
        <v>0.5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c r="I247" s="11"/>
      <c r="J247" s="11"/>
      <c r="K247" s="11">
        <v>0.77083333333333337</v>
      </c>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c r="I248" s="12"/>
      <c r="J248" s="12"/>
      <c r="K248" s="12">
        <v>0.89583333333333337</v>
      </c>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t="str">
        <f t="shared" si="192"/>
        <v/>
      </c>
      <c r="I250" s="29" t="str">
        <f t="shared" si="192"/>
        <v/>
      </c>
      <c r="J250" s="29" t="str">
        <f t="shared" si="192"/>
        <v/>
      </c>
      <c r="K250" s="29">
        <f t="shared" si="192"/>
        <v>0.125</v>
      </c>
      <c r="L250" s="29">
        <f t="shared" si="192"/>
        <v>0.125</v>
      </c>
      <c r="M250" s="29" t="str">
        <f t="shared" si="192"/>
        <v/>
      </c>
      <c r="N250" s="57">
        <f t="shared" ref="N250" si="193">SUMIF(G251:M251,"",G250:M250)</f>
        <v>0.375</v>
      </c>
      <c r="O250" s="58">
        <f t="shared" ref="O250" si="194">SUM(G250:M250)</f>
        <v>0.375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v>0.54166666666666663</v>
      </c>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v>0.75</v>
      </c>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f t="shared" si="198"/>
        <v>0.20833333333333337</v>
      </c>
      <c r="L262" s="29" t="str">
        <f t="shared" si="198"/>
        <v/>
      </c>
      <c r="M262" s="29">
        <f t="shared" si="198"/>
        <v>0.125</v>
      </c>
      <c r="N262" s="57">
        <f t="shared" ref="N262" si="199">SUMIF(G263:M263,"",G262:M262)</f>
        <v>0.33333333333333337</v>
      </c>
      <c r="O262" s="58">
        <f t="shared" ref="O262" si="200">SUM(G262:M262)</f>
        <v>0.33333333333333337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v>0.54166666666666663</v>
      </c>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v>0.75</v>
      </c>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f t="shared" si="201"/>
        <v>0.20833333333333337</v>
      </c>
      <c r="L268" s="29" t="str">
        <f t="shared" si="201"/>
        <v/>
      </c>
      <c r="M268" s="29" t="str">
        <f t="shared" si="201"/>
        <v/>
      </c>
      <c r="N268" s="57">
        <f t="shared" ref="N268" si="202">SUMIF(G269:M269,"",G268:M268)</f>
        <v>0.20833333333333337</v>
      </c>
      <c r="O268" s="58">
        <f t="shared" ref="O268" si="203">SUM(G268:M268)</f>
        <v>0.20833333333333337</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v>0.54166666666666663</v>
      </c>
      <c r="K271" s="11">
        <v>0.54166666666666663</v>
      </c>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v>0.75</v>
      </c>
      <c r="K272" s="12">
        <v>0.75</v>
      </c>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f t="shared" si="204"/>
        <v>0.20833333333333337</v>
      </c>
      <c r="K274" s="29">
        <f t="shared" si="204"/>
        <v>0.20833333333333337</v>
      </c>
      <c r="L274" s="29" t="str">
        <f t="shared" si="204"/>
        <v/>
      </c>
      <c r="M274" s="29" t="str">
        <f t="shared" si="204"/>
        <v/>
      </c>
      <c r="N274" s="57">
        <f t="shared" ref="N274" si="205">SUMIF(G275:M275,"",G274:M274)</f>
        <v>0.41666666666666674</v>
      </c>
      <c r="O274" s="58">
        <f t="shared" ref="O274" si="206">SUM(G274:M274)</f>
        <v>0.41666666666666674</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v>0.77083333333333337</v>
      </c>
      <c r="K277" s="11"/>
      <c r="L277" s="11"/>
      <c r="M277" s="11"/>
      <c r="N277" s="54"/>
      <c r="O277" s="61"/>
      <c r="P277" s="65"/>
      <c r="Q277" s="112"/>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v>0.95833333333333337</v>
      </c>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f t="shared" si="207"/>
        <v>0.1875</v>
      </c>
      <c r="K280" s="29" t="str">
        <f t="shared" si="207"/>
        <v/>
      </c>
      <c r="L280" s="29" t="str">
        <f t="shared" si="207"/>
        <v/>
      </c>
      <c r="M280" s="29" t="str">
        <f t="shared" si="207"/>
        <v/>
      </c>
      <c r="N280" s="57">
        <f t="shared" ref="N280" si="208">SUMIF(G281:M281,"",G280:M280)</f>
        <v>0.1875</v>
      </c>
      <c r="O280" s="58">
        <f t="shared" ref="O280" si="209">SUM(G280:M280)</f>
        <v>0.1875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s>
  <pageMargins left="0.75" right="0.75" top="0.51" bottom="1" header="0.5" footer="0.5"/>
  <pageSetup paperSize="8" scale="97" orientation="portrait" horizontalDpi="300" verticalDpi="300" r:id="rId2"/>
  <headerFooter alignWithMargins="0"/>
  <ignoredErrors>
    <ignoredError sqref="E61 E67 E73 E79 E85 E91 E97 E103 E109 E115 E121 E127 E133 E139 E145 E151 E157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649"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512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512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5123" r:id="rId7" name="Button 3">
              <controlPr defaultSize="0" print="0" autoFill="0" autoPict="0" macro="[0]!RefreshAll" altText="Re-_x000a_fresh">
                <anchor moveWithCells="1" sizeWithCells="1">
                  <from>
                    <xdr:col>5</xdr:col>
                    <xdr:colOff>152400</xdr:colOff>
                    <xdr:row>26</xdr:row>
                    <xdr:rowOff>85725</xdr:rowOff>
                  </from>
                  <to>
                    <xdr:col>6</xdr:col>
                    <xdr:colOff>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tabColor theme="0"/>
    <outlinePr summaryBelow="0"/>
    <pageSetUpPr fitToPage="1"/>
  </sheetPr>
  <dimension ref="A1:CJ654"/>
  <sheetViews>
    <sheetView zoomScaleNormal="100" workbookViewId="0">
      <pane ySplit="4" topLeftCell="A5" activePane="bottomLeft" state="frozen"/>
      <selection activeCell="H82" sqref="H82"/>
      <selection pane="bottomLeft" activeCell="L81" sqref="L81"/>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45581</v>
      </c>
      <c r="I1" s="119"/>
      <c r="J1" s="51" t="s">
        <v>126</v>
      </c>
      <c r="K1" s="118">
        <f>+H1+6</f>
        <v>45587</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v>45637</v>
      </c>
      <c r="H4" s="81">
        <f>+G4+1</f>
        <v>45638</v>
      </c>
      <c r="I4" s="81">
        <f t="shared" ref="I4:M4" si="0">+H4+1</f>
        <v>45639</v>
      </c>
      <c r="J4" s="81">
        <f t="shared" si="0"/>
        <v>45640</v>
      </c>
      <c r="K4" s="81">
        <f t="shared" si="0"/>
        <v>45641</v>
      </c>
      <c r="L4" s="81">
        <f t="shared" si="0"/>
        <v>45642</v>
      </c>
      <c r="M4" s="81">
        <f t="shared" si="0"/>
        <v>45643</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2.46875</v>
      </c>
      <c r="H27" s="104">
        <v>1.8854166666666665</v>
      </c>
      <c r="I27" s="104">
        <v>1.9479166666666667</v>
      </c>
      <c r="J27" s="104">
        <v>1.15625</v>
      </c>
      <c r="K27" s="104">
        <v>0.91666666666666652</v>
      </c>
      <c r="L27" s="104">
        <v>1.2604166666666667</v>
      </c>
      <c r="M27" s="104">
        <v>1.0104166666666667</v>
      </c>
      <c r="N27" s="45"/>
      <c r="O27" s="44">
        <f>SUM(G27:M27)</f>
        <v>10.645833333333332</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10.914473684210527</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6.723684210526315</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3[WoBegin],"&lt;="&amp;$A35,Tabel3[WoEinde],"&gt;="&amp;$B35,WoPrestatieC,0,Tabel3[Plaats],IF($F$32=TRUE,"Front"))+COUNTIFS(Tabel3[WoBegin],"&lt;="&amp;$A35,Tabel3[WoEinde],"&gt;="&amp;$B35,WoPrestatieC,0,Tabel3[Plaats],IF($F$33=TRUE,"Back"))+COUNTIFS(Tabel3[WoBegin],"&lt;="&amp;$A35,Tabel3[WoEinde],"&lt;04:00",Tabel3[WoBegin],"&lt;&gt;0",WoPrestatieC,0,Tabel3[Plaats],IF($F$32=TRUE,"Front"))+COUNTIFS(Tabel3[WoBegin],"&lt;="&amp;$A35,Tabel3[WoEinde],"&lt;04:00",Tabel3[WoBegin],"&lt;&gt;0",WoPrestatieC,0,Tabel3[Plaats],IF($F$33=TRUE,"Back"))</f>
        <v>7</v>
      </c>
      <c r="H35" s="45">
        <f ca="1">COUNTIFS(Tabel3[DoBegin],"&lt;="&amp;$A35,Tabel3[DoEinde],"&gt;="&amp;$B35,DoPrestatieC,0,Tabel3[Plaats],IF($F$32=TRUE,"Front"))+COUNTIFS(Tabel3[DoBegin],"&lt;="&amp;$A35,Tabel3[DoEinde],"&gt;="&amp;$B35,DoPrestatieC,0,Tabel3[Plaats],IF($F$33=TRUE,"Back"))+COUNTIFS(Tabel3[DoBegin],"&lt;="&amp;$A35,Tabel3[DoEinde],"&lt;04:00",Tabel3[DoBegin],"&lt;&gt;0",DoPrestatieC,0,Tabel3[Plaats],IF($F$32=TRUE,"Front"))+COUNTIFS(Tabel3[DoBegin],"&lt;="&amp;$A35,Tabel3[DoEinde],"&lt;04:00",Tabel3[DoBegin],"&lt;&gt;0",DoPrestatieC,0,Tabel3[Plaats],IF($F$33=TRUE,"Back"))</f>
        <v>6</v>
      </c>
      <c r="I35" s="45">
        <f ca="1">COUNTIFS(Tabel3[VrBegin],"&lt;="&amp;$A35,Tabel3[VrEinde],"&gt;="&amp;$B35,VrPrestatieC,0,Tabel3[Plaats],IF($F$32=TRUE,"Front"))+COUNTIFS(Tabel3[VrBegin],"&lt;="&amp;$A35,Tabel3[VrEinde],"&gt;="&amp;$B35,VrPrestatieC,0,Tabel3[Plaats],IF($F$33=TRUE,"Back"))+COUNTIFS(Tabel3[VrBegin],"&lt;="&amp;$A35,Tabel3[VrEinde],"&lt;04:00",Tabel3[VrBegin],"&lt;&gt;0",VrPrestatieC,0,Tabel3[Plaats],IF($F$32=TRUE,"Front"))+COUNTIFS(Tabel3[VrBegin],"&lt;="&amp;$A35,Tabel3[VrEinde],"&lt;04:00",Tabel3[VrBegin],"&lt;&gt;0",VrPrestatieC,0,Tabel3[Plaats],IF($F$33=TRUE,"Back"))</f>
        <v>5</v>
      </c>
      <c r="J35" s="45">
        <f ca="1">COUNTIFS(Tabel3[ZaBegin],"&lt;="&amp;$A35,Tabel3[ZaEinde],"&gt;="&amp;$B35,ZaPrestatieC,0,Tabel3[Plaats],IF($F$32=TRUE,"Front"))+COUNTIFS(Tabel3[ZaBegin],"&lt;="&amp;$A35,Tabel3[ZaEinde],"&gt;="&amp;$B35,ZaPrestatieC,0,Tabel3[Plaats],IF($F$33=TRUE,"Back"))+COUNTIFS(Tabel3[ZaBegin],"&lt;="&amp;$A35,Tabel3[ZaEinde],"&lt;04:00",Tabel3[ZaBegin],"&lt;&gt;0",ZaPrestatieC,0,Tabel3[Plaats],IF($F$32=TRUE,"Front"))+COUNTIFS(Tabel3[ZaBegin],"&lt;="&amp;$A35,Tabel3[ZaEinde],"&lt;04:00",Tabel3[ZaBegin],"&lt;&gt;0",ZaPrestatieC,0,Tabel3[Plaats],IF($F$33=TRUE,"Back"))</f>
        <v>5</v>
      </c>
      <c r="K35" s="45">
        <f ca="1">COUNTIFS(Tabel3[ZoBegin],"&lt;="&amp;$A35,Tabel3[ZoEinde],"&gt;="&amp;$B35,ZoPrestatieC,0,Tabel3[Plaats],IF($F$32=TRUE,"Front"))+COUNTIFS(Tabel3[ZoBegin],"&lt;="&amp;$A35,Tabel3[ZoEinde],"&gt;="&amp;$B35,ZoPrestatieC,0,Tabel3[Plaats],IF($F$33=TRUE,"Back"))+COUNTIFS(Tabel3[ZoBegin],"&lt;="&amp;$A35,Tabel3[ZoEinde],"&lt;04:00",Tabel3[ZoBegin],"&lt;&gt;0",ZoPrestatieC,0,Tabel3[Plaats],IF($F$32=TRUE,"Front"))+COUNTIFS(Tabel3[ZoBegin],"&lt;="&amp;$A35,Tabel3[ZoEinde],"&lt;04:00",Tabel3[ZoBegin],"&lt;&gt;0",ZoPrestatieC,0,Tabel3[Plaats],IF($F$33=TRUE,"Back"))</f>
        <v>5</v>
      </c>
      <c r="L35" s="45">
        <f ca="1">COUNTIFS(Tabel3[MaBegin],"&lt;="&amp;$A35,Tabel3[MaEinde],"&gt;="&amp;$B35,MaPrestatieC,0,Tabel3[Plaats],IF($F$32=TRUE,"Front"))+COUNTIFS(Tabel3[MaBegin],"&lt;="&amp;$A35,Tabel3[MaEinde],"&gt;="&amp;$B35,MaPrestatieC,0,Tabel3[Plaats],IF($F$33=TRUE,"Back"))+COUNTIFS(Tabel3[MaBegin],"&lt;="&amp;$A35,Tabel3[MaEinde],"&lt;04:00",Tabel3[MaBegin],"&lt;&gt;0",MaPrestatieC,0,Tabel3[Plaats],IF($F$32=TRUE,"Front"))+COUNTIFS(Tabel3[MaBegin],"&lt;="&amp;$A35,Tabel3[MaEinde],"&lt;04:00",Tabel3[MaBegin],"&lt;&gt;0",MaPrestatieC,0,Tabel3[Plaats],IF($F$33=TRUE,"Back"))</f>
        <v>7</v>
      </c>
      <c r="M35" s="45">
        <f ca="1">COUNTIFS(Tabel3[DiBegin],"&lt;="&amp;$A35,Tabel3[DiEinde],"&gt;="&amp;$B35,DiPrestatieC,0,Tabel3[Plaats],IF($F$32=TRUE,"Front"))+COUNTIFS(Tabel3[DiBegin],"&lt;="&amp;$A35,Tabel3[DiEinde],"&gt;="&amp;$B35,DiPrestatieC,0,Tabel3[Plaats],IF($F$33=TRUE,"Back"))+COUNTIFS(Tabel3[DiBegin],"&lt;="&amp;$A35,Tabel3[DiEinde],"&lt;04:00",Tabel3[DiBegin],"&lt;&gt;0",DiPrestatieC,0,Tabel3[Plaats],IF($F$32=TRUE,"Front"))+COUNTIFS(Tabel3[DiBegin],"&lt;="&amp;$A35,Tabel3[DiEinde],"&lt;04:00",Tabel3[DiBegin],"&lt;&gt;0",DiPrestatieC,0,Tabel3[Plaats],IF($F$33=TRUE,"Back"))</f>
        <v>4</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3[WoBegin],"&lt;="&amp;$A36,Tabel3[WoEinde],"&gt;="&amp;$B36,WoPrestatieC,0,Tabel3[Plaats],IF($F$32=TRUE,"Front"))+COUNTIFS(Tabel3[WoBegin],"&lt;="&amp;$A36,Tabel3[WoEinde],"&gt;="&amp;$B36,WoPrestatieC,0,Tabel3[Plaats],IF($F$33=TRUE,"Back"))+COUNTIFS(Tabel3[WoBegin],"&lt;="&amp;$A36,Tabel3[WoEinde],"&lt;04:00",Tabel3[WoBegin],"&lt;&gt;0",WoPrestatieC,0,Tabel3[Plaats],IF($F$32=TRUE,"Front"))+COUNTIFS(Tabel3[WoBegin],"&lt;="&amp;$A36,Tabel3[WoEinde],"&lt;04:00",Tabel3[WoBegin],"&lt;&gt;0",WoPrestatieC,0,Tabel3[Plaats],IF($F$33=TRUE,"Back"))</f>
        <v>7</v>
      </c>
      <c r="H36" s="45">
        <f ca="1">COUNTIFS(Tabel3[DoBegin],"&lt;="&amp;$A36,Tabel3[DoEinde],"&gt;="&amp;$B36,DoPrestatieC,0,Tabel3[Plaats],IF($F$32=TRUE,"Front"))+COUNTIFS(Tabel3[DoBegin],"&lt;="&amp;$A36,Tabel3[DoEinde],"&gt;="&amp;$B36,DoPrestatieC,0,Tabel3[Plaats],IF($F$33=TRUE,"Back"))+COUNTIFS(Tabel3[DoBegin],"&lt;="&amp;$A36,Tabel3[DoEinde],"&lt;04:00",Tabel3[DoBegin],"&lt;&gt;0",DoPrestatieC,0,Tabel3[Plaats],IF($F$32=TRUE,"Front"))+COUNTIFS(Tabel3[DoBegin],"&lt;="&amp;$A36,Tabel3[DoEinde],"&lt;04:00",Tabel3[DoBegin],"&lt;&gt;0",DoPrestatieC,0,Tabel3[Plaats],IF($F$33=TRUE,"Back"))</f>
        <v>6</v>
      </c>
      <c r="I36" s="45">
        <f ca="1">COUNTIFS(Tabel3[VrBegin],"&lt;="&amp;$A36,Tabel3[VrEinde],"&gt;="&amp;$B36,VrPrestatieC,0,Tabel3[Plaats],IF($F$32=TRUE,"Front"))+COUNTIFS(Tabel3[VrBegin],"&lt;="&amp;$A36,Tabel3[VrEinde],"&gt;="&amp;$B36,VrPrestatieC,0,Tabel3[Plaats],IF($F$33=TRUE,"Back"))+COUNTIFS(Tabel3[VrBegin],"&lt;="&amp;$A36,Tabel3[VrEinde],"&lt;04:00",Tabel3[VrBegin],"&lt;&gt;0",VrPrestatieC,0,Tabel3[Plaats],IF($F$32=TRUE,"Front"))+COUNTIFS(Tabel3[VrBegin],"&lt;="&amp;$A36,Tabel3[VrEinde],"&lt;04:00",Tabel3[VrBegin],"&lt;&gt;0",VrPrestatieC,0,Tabel3[Plaats],IF($F$33=TRUE,"Back"))</f>
        <v>5</v>
      </c>
      <c r="J36" s="45">
        <f ca="1">COUNTIFS(Tabel3[ZaBegin],"&lt;="&amp;$A36,Tabel3[ZaEinde],"&gt;="&amp;$B36,ZaPrestatieC,0,Tabel3[Plaats],IF($F$32=TRUE,"Front"))+COUNTIFS(Tabel3[ZaBegin],"&lt;="&amp;$A36,Tabel3[ZaEinde],"&gt;="&amp;$B36,ZaPrestatieC,0,Tabel3[Plaats],IF($F$33=TRUE,"Back"))+COUNTIFS(Tabel3[ZaBegin],"&lt;="&amp;$A36,Tabel3[ZaEinde],"&lt;04:00",Tabel3[ZaBegin],"&lt;&gt;0",ZaPrestatieC,0,Tabel3[Plaats],IF($F$32=TRUE,"Front"))+COUNTIFS(Tabel3[ZaBegin],"&lt;="&amp;$A36,Tabel3[ZaEinde],"&lt;04:00",Tabel3[ZaBegin],"&lt;&gt;0",ZaPrestatieC,0,Tabel3[Plaats],IF($F$33=TRUE,"Back"))</f>
        <v>5</v>
      </c>
      <c r="K36" s="45">
        <f ca="1">COUNTIFS(Tabel3[ZoBegin],"&lt;="&amp;$A36,Tabel3[ZoEinde],"&gt;="&amp;$B36,ZoPrestatieC,0,Tabel3[Plaats],IF($F$32=TRUE,"Front"))+COUNTIFS(Tabel3[ZoBegin],"&lt;="&amp;$A36,Tabel3[ZoEinde],"&gt;="&amp;$B36,ZoPrestatieC,0,Tabel3[Plaats],IF($F$33=TRUE,"Back"))+COUNTIFS(Tabel3[ZoBegin],"&lt;="&amp;$A36,Tabel3[ZoEinde],"&lt;04:00",Tabel3[ZoBegin],"&lt;&gt;0",ZoPrestatieC,0,Tabel3[Plaats],IF($F$32=TRUE,"Front"))+COUNTIFS(Tabel3[ZoBegin],"&lt;="&amp;$A36,Tabel3[ZoEinde],"&lt;04:00",Tabel3[ZoBegin],"&lt;&gt;0",ZoPrestatieC,0,Tabel3[Plaats],IF($F$33=TRUE,"Back"))</f>
        <v>5</v>
      </c>
      <c r="L36" s="45">
        <f ca="1">COUNTIFS(Tabel3[MaBegin],"&lt;="&amp;$A36,Tabel3[MaEinde],"&gt;="&amp;$B36,MaPrestatieC,0,Tabel3[Plaats],IF($F$32=TRUE,"Front"))+COUNTIFS(Tabel3[MaBegin],"&lt;="&amp;$A36,Tabel3[MaEinde],"&gt;="&amp;$B36,MaPrestatieC,0,Tabel3[Plaats],IF($F$33=TRUE,"Back"))+COUNTIFS(Tabel3[MaBegin],"&lt;="&amp;$A36,Tabel3[MaEinde],"&lt;04:00",Tabel3[MaBegin],"&lt;&gt;0",MaPrestatieC,0,Tabel3[Plaats],IF($F$32=TRUE,"Front"))+COUNTIFS(Tabel3[MaBegin],"&lt;="&amp;$A36,Tabel3[MaEinde],"&lt;04:00",Tabel3[MaBegin],"&lt;&gt;0",MaPrestatieC,0,Tabel3[Plaats],IF($F$33=TRUE,"Back"))</f>
        <v>7</v>
      </c>
      <c r="M36" s="45">
        <f ca="1">COUNTIFS(Tabel3[DiBegin],"&lt;="&amp;$A36,Tabel3[DiEinde],"&gt;="&amp;$B36,DiPrestatieC,0,Tabel3[Plaats],IF($F$32=TRUE,"Front"))+COUNTIFS(Tabel3[DiBegin],"&lt;="&amp;$A36,Tabel3[DiEinde],"&gt;="&amp;$B36,DiPrestatieC,0,Tabel3[Plaats],IF($F$33=TRUE,"Back"))+COUNTIFS(Tabel3[DiBegin],"&lt;="&amp;$A36,Tabel3[DiEinde],"&lt;04:00",Tabel3[DiBegin],"&lt;&gt;0",DiPrestatieC,0,Tabel3[Plaats],IF($F$32=TRUE,"Front"))+COUNTIFS(Tabel3[DiBegin],"&lt;="&amp;$A36,Tabel3[DiEinde],"&lt;04:00",Tabel3[DiBegin],"&lt;&gt;0",DiPrestatieC,0,Tabel3[Plaats],IF($F$33=TRUE,"Back"))</f>
        <v>4</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3[WoBegin],"&lt;="&amp;$A37,Tabel3[WoEinde],"&gt;="&amp;$B37,WoPrestatieC,0,Tabel3[Plaats],IF($F$32=TRUE,"Front"))+COUNTIFS(Tabel3[WoBegin],"&lt;="&amp;$A37,Tabel3[WoEinde],"&gt;="&amp;$B37,WoPrestatieC,0,Tabel3[Plaats],IF($F$33=TRUE,"Back"))+COUNTIFS(Tabel3[WoBegin],"&lt;="&amp;$A37,Tabel3[WoEinde],"&lt;04:00",Tabel3[WoBegin],"&lt;&gt;0",WoPrestatieC,0,Tabel3[Plaats],IF($F$32=TRUE,"Front"))+COUNTIFS(Tabel3[WoBegin],"&lt;="&amp;$A37,Tabel3[WoEinde],"&lt;04:00",Tabel3[WoBegin],"&lt;&gt;0",WoPrestatieC,0,Tabel3[Plaats],IF($F$33=TRUE,"Back"))</f>
        <v>7</v>
      </c>
      <c r="H37" s="45">
        <f ca="1">COUNTIFS(Tabel3[DoBegin],"&lt;="&amp;$A37,Tabel3[DoEinde],"&gt;="&amp;$B37,DoPrestatieC,0,Tabel3[Plaats],IF($F$32=TRUE,"Front"))+COUNTIFS(Tabel3[DoBegin],"&lt;="&amp;$A37,Tabel3[DoEinde],"&gt;="&amp;$B37,DoPrestatieC,0,Tabel3[Plaats],IF($F$33=TRUE,"Back"))+COUNTIFS(Tabel3[DoBegin],"&lt;="&amp;$A37,Tabel3[DoEinde],"&lt;04:00",Tabel3[DoBegin],"&lt;&gt;0",DoPrestatieC,0,Tabel3[Plaats],IF($F$32=TRUE,"Front"))+COUNTIFS(Tabel3[DoBegin],"&lt;="&amp;$A37,Tabel3[DoEinde],"&lt;04:00",Tabel3[DoBegin],"&lt;&gt;0",DoPrestatieC,0,Tabel3[Plaats],IF($F$33=TRUE,"Back"))</f>
        <v>5</v>
      </c>
      <c r="I37" s="45">
        <f ca="1">COUNTIFS(Tabel3[VrBegin],"&lt;="&amp;$A37,Tabel3[VrEinde],"&gt;="&amp;$B37,VrPrestatieC,0,Tabel3[Plaats],IF($F$32=TRUE,"Front"))+COUNTIFS(Tabel3[VrBegin],"&lt;="&amp;$A37,Tabel3[VrEinde],"&gt;="&amp;$B37,VrPrestatieC,0,Tabel3[Plaats],IF($F$33=TRUE,"Back"))+COUNTIFS(Tabel3[VrBegin],"&lt;="&amp;$A37,Tabel3[VrEinde],"&lt;04:00",Tabel3[VrBegin],"&lt;&gt;0",VrPrestatieC,0,Tabel3[Plaats],IF($F$32=TRUE,"Front"))+COUNTIFS(Tabel3[VrBegin],"&lt;="&amp;$A37,Tabel3[VrEinde],"&lt;04:00",Tabel3[VrBegin],"&lt;&gt;0",VrPrestatieC,0,Tabel3[Plaats],IF($F$33=TRUE,"Back"))</f>
        <v>5</v>
      </c>
      <c r="J37" s="45">
        <f ca="1">COUNTIFS(Tabel3[ZaBegin],"&lt;="&amp;$A37,Tabel3[ZaEinde],"&gt;="&amp;$B37,ZaPrestatieC,0,Tabel3[Plaats],IF($F$32=TRUE,"Front"))+COUNTIFS(Tabel3[ZaBegin],"&lt;="&amp;$A37,Tabel3[ZaEinde],"&gt;="&amp;$B37,ZaPrestatieC,0,Tabel3[Plaats],IF($F$33=TRUE,"Back"))+COUNTIFS(Tabel3[ZaBegin],"&lt;="&amp;$A37,Tabel3[ZaEinde],"&lt;04:00",Tabel3[ZaBegin],"&lt;&gt;0",ZaPrestatieC,0,Tabel3[Plaats],IF($F$32=TRUE,"Front"))+COUNTIFS(Tabel3[ZaBegin],"&lt;="&amp;$A37,Tabel3[ZaEinde],"&lt;04:00",Tabel3[ZaBegin],"&lt;&gt;0",ZaPrestatieC,0,Tabel3[Plaats],IF($F$33=TRUE,"Back"))</f>
        <v>5</v>
      </c>
      <c r="K37" s="45">
        <f ca="1">COUNTIFS(Tabel3[ZoBegin],"&lt;="&amp;$A37,Tabel3[ZoEinde],"&gt;="&amp;$B37,ZoPrestatieC,0,Tabel3[Plaats],IF($F$32=TRUE,"Front"))+COUNTIFS(Tabel3[ZoBegin],"&lt;="&amp;$A37,Tabel3[ZoEinde],"&gt;="&amp;$B37,ZoPrestatieC,0,Tabel3[Plaats],IF($F$33=TRUE,"Back"))+COUNTIFS(Tabel3[ZoBegin],"&lt;="&amp;$A37,Tabel3[ZoEinde],"&lt;04:00",Tabel3[ZoBegin],"&lt;&gt;0",ZoPrestatieC,0,Tabel3[Plaats],IF($F$32=TRUE,"Front"))+COUNTIFS(Tabel3[ZoBegin],"&lt;="&amp;$A37,Tabel3[ZoEinde],"&lt;04:00",Tabel3[ZoBegin],"&lt;&gt;0",ZoPrestatieC,0,Tabel3[Plaats],IF($F$33=TRUE,"Back"))</f>
        <v>5</v>
      </c>
      <c r="L37" s="45">
        <f ca="1">COUNTIFS(Tabel3[MaBegin],"&lt;="&amp;$A37,Tabel3[MaEinde],"&gt;="&amp;$B37,MaPrestatieC,0,Tabel3[Plaats],IF($F$32=TRUE,"Front"))+COUNTIFS(Tabel3[MaBegin],"&lt;="&amp;$A37,Tabel3[MaEinde],"&gt;="&amp;$B37,MaPrestatieC,0,Tabel3[Plaats],IF($F$33=TRUE,"Back"))+COUNTIFS(Tabel3[MaBegin],"&lt;="&amp;$A37,Tabel3[MaEinde],"&lt;04:00",Tabel3[MaBegin],"&lt;&gt;0",MaPrestatieC,0,Tabel3[Plaats],IF($F$32=TRUE,"Front"))+COUNTIFS(Tabel3[MaBegin],"&lt;="&amp;$A37,Tabel3[MaEinde],"&lt;04:00",Tabel3[MaBegin],"&lt;&gt;0",MaPrestatieC,0,Tabel3[Plaats],IF($F$33=TRUE,"Back"))</f>
        <v>6</v>
      </c>
      <c r="M37" s="45">
        <f ca="1">COUNTIFS(Tabel3[DiBegin],"&lt;="&amp;$A37,Tabel3[DiEinde],"&gt;="&amp;$B37,DiPrestatieC,0,Tabel3[Plaats],IF($F$32=TRUE,"Front"))+COUNTIFS(Tabel3[DiBegin],"&lt;="&amp;$A37,Tabel3[DiEinde],"&gt;="&amp;$B37,DiPrestatieC,0,Tabel3[Plaats],IF($F$33=TRUE,"Back"))+COUNTIFS(Tabel3[DiBegin],"&lt;="&amp;$A37,Tabel3[DiEinde],"&lt;04:00",Tabel3[DiBegin],"&lt;&gt;0",DiPrestatieC,0,Tabel3[Plaats],IF($F$32=TRUE,"Front"))+COUNTIFS(Tabel3[DiBegin],"&lt;="&amp;$A37,Tabel3[DiEinde],"&lt;04:00",Tabel3[DiBegin],"&lt;&gt;0",DiPrestatieC,0,Tabel3[Plaats],IF($F$33=TRUE,"Back"))</f>
        <v>4</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3[WoBegin],"&lt;="&amp;$A38,Tabel3[WoEinde],"&gt;="&amp;$B38,WoPrestatieC,0,Tabel3[Plaats],IF($F$32=TRUE,"Front"))+COUNTIFS(Tabel3[WoBegin],"&lt;="&amp;$A38,Tabel3[WoEinde],"&gt;="&amp;$B38,WoPrestatieC,0,Tabel3[Plaats],IF($F$33=TRUE,"Back"))+COUNTIFS(Tabel3[WoBegin],"&lt;="&amp;$A38,Tabel3[WoEinde],"&lt;04:00",Tabel3[WoBegin],"&lt;&gt;0",WoPrestatieC,0,Tabel3[Plaats],IF($F$32=TRUE,"Front"))+COUNTIFS(Tabel3[WoBegin],"&lt;="&amp;$A38,Tabel3[WoEinde],"&lt;04:00",Tabel3[WoBegin],"&lt;&gt;0",WoPrestatieC,0,Tabel3[Plaats],IF($F$33=TRUE,"Back"))</f>
        <v>5</v>
      </c>
      <c r="H38" s="45">
        <f ca="1">COUNTIFS(Tabel3[DoBegin],"&lt;="&amp;$A38,Tabel3[DoEinde],"&gt;="&amp;$B38,DoPrestatieC,0,Tabel3[Plaats],IF($F$32=TRUE,"Front"))+COUNTIFS(Tabel3[DoBegin],"&lt;="&amp;$A38,Tabel3[DoEinde],"&gt;="&amp;$B38,DoPrestatieC,0,Tabel3[Plaats],IF($F$33=TRUE,"Back"))+COUNTIFS(Tabel3[DoBegin],"&lt;="&amp;$A38,Tabel3[DoEinde],"&lt;04:00",Tabel3[DoBegin],"&lt;&gt;0",DoPrestatieC,0,Tabel3[Plaats],IF($F$32=TRUE,"Front"))+COUNTIFS(Tabel3[DoBegin],"&lt;="&amp;$A38,Tabel3[DoEinde],"&lt;04:00",Tabel3[DoBegin],"&lt;&gt;0",DoPrestatieC,0,Tabel3[Plaats],IF($F$33=TRUE,"Back"))</f>
        <v>5</v>
      </c>
      <c r="I38" s="45">
        <f ca="1">COUNTIFS(Tabel3[VrBegin],"&lt;="&amp;$A38,Tabel3[VrEinde],"&gt;="&amp;$B38,VrPrestatieC,0,Tabel3[Plaats],IF($F$32=TRUE,"Front"))+COUNTIFS(Tabel3[VrBegin],"&lt;="&amp;$A38,Tabel3[VrEinde],"&gt;="&amp;$B38,VrPrestatieC,0,Tabel3[Plaats],IF($F$33=TRUE,"Back"))+COUNTIFS(Tabel3[VrBegin],"&lt;="&amp;$A38,Tabel3[VrEinde],"&lt;04:00",Tabel3[VrBegin],"&lt;&gt;0",VrPrestatieC,0,Tabel3[Plaats],IF($F$32=TRUE,"Front"))+COUNTIFS(Tabel3[VrBegin],"&lt;="&amp;$A38,Tabel3[VrEinde],"&lt;04:00",Tabel3[VrBegin],"&lt;&gt;0",VrPrestatieC,0,Tabel3[Plaats],IF($F$33=TRUE,"Back"))</f>
        <v>8</v>
      </c>
      <c r="J38" s="45">
        <f ca="1">COUNTIFS(Tabel3[ZaBegin],"&lt;="&amp;$A38,Tabel3[ZaEinde],"&gt;="&amp;$B38,ZaPrestatieC,0,Tabel3[Plaats],IF($F$32=TRUE,"Front"))+COUNTIFS(Tabel3[ZaBegin],"&lt;="&amp;$A38,Tabel3[ZaEinde],"&gt;="&amp;$B38,ZaPrestatieC,0,Tabel3[Plaats],IF($F$33=TRUE,"Back"))+COUNTIFS(Tabel3[ZaBegin],"&lt;="&amp;$A38,Tabel3[ZaEinde],"&lt;04:00",Tabel3[ZaBegin],"&lt;&gt;0",ZaPrestatieC,0,Tabel3[Plaats],IF($F$32=TRUE,"Front"))+COUNTIFS(Tabel3[ZaBegin],"&lt;="&amp;$A38,Tabel3[ZaEinde],"&lt;04:00",Tabel3[ZaBegin],"&lt;&gt;0",ZaPrestatieC,0,Tabel3[Plaats],IF($F$33=TRUE,"Back"))</f>
        <v>7</v>
      </c>
      <c r="K38" s="45">
        <f ca="1">COUNTIFS(Tabel3[ZoBegin],"&lt;="&amp;$A38,Tabel3[ZoEinde],"&gt;="&amp;$B38,ZoPrestatieC,0,Tabel3[Plaats],IF($F$32=TRUE,"Front"))+COUNTIFS(Tabel3[ZoBegin],"&lt;="&amp;$A38,Tabel3[ZoEinde],"&gt;="&amp;$B38,ZoPrestatieC,0,Tabel3[Plaats],IF($F$33=TRUE,"Back"))+COUNTIFS(Tabel3[ZoBegin],"&lt;="&amp;$A38,Tabel3[ZoEinde],"&lt;04:00",Tabel3[ZoBegin],"&lt;&gt;0",ZoPrestatieC,0,Tabel3[Plaats],IF($F$32=TRUE,"Front"))+COUNTIFS(Tabel3[ZoBegin],"&lt;="&amp;$A38,Tabel3[ZoEinde],"&lt;04:00",Tabel3[ZoBegin],"&lt;&gt;0",ZoPrestatieC,0,Tabel3[Plaats],IF($F$33=TRUE,"Back"))</f>
        <v>4</v>
      </c>
      <c r="L38" s="45">
        <f ca="1">COUNTIFS(Tabel3[MaBegin],"&lt;="&amp;$A38,Tabel3[MaEinde],"&gt;="&amp;$B38,MaPrestatieC,0,Tabel3[Plaats],IF($F$32=TRUE,"Front"))+COUNTIFS(Tabel3[MaBegin],"&lt;="&amp;$A38,Tabel3[MaEinde],"&gt;="&amp;$B38,MaPrestatieC,0,Tabel3[Plaats],IF($F$33=TRUE,"Back"))+COUNTIFS(Tabel3[MaBegin],"&lt;="&amp;$A38,Tabel3[MaEinde],"&lt;04:00",Tabel3[MaBegin],"&lt;&gt;0",MaPrestatieC,0,Tabel3[Plaats],IF($F$32=TRUE,"Front"))+COUNTIFS(Tabel3[MaBegin],"&lt;="&amp;$A38,Tabel3[MaEinde],"&lt;04:00",Tabel3[MaBegin],"&lt;&gt;0",MaPrestatieC,0,Tabel3[Plaats],IF($F$33=TRUE,"Back"))</f>
        <v>5</v>
      </c>
      <c r="M38" s="45">
        <f ca="1">COUNTIFS(Tabel3[DiBegin],"&lt;="&amp;$A38,Tabel3[DiEinde],"&gt;="&amp;$B38,DiPrestatieC,0,Tabel3[Plaats],IF($F$32=TRUE,"Front"))+COUNTIFS(Tabel3[DiBegin],"&lt;="&amp;$A38,Tabel3[DiEinde],"&gt;="&amp;$B38,DiPrestatieC,0,Tabel3[Plaats],IF($F$33=TRUE,"Back"))+COUNTIFS(Tabel3[DiBegin],"&lt;="&amp;$A38,Tabel3[DiEinde],"&lt;04:00",Tabel3[DiBegin],"&lt;&gt;0",DiPrestatieC,0,Tabel3[Plaats],IF($F$32=TRUE,"Front"))+COUNTIFS(Tabel3[DiBegin],"&lt;="&amp;$A38,Tabel3[DiEinde],"&lt;04:00",Tabel3[DiBegin],"&lt;&gt;0",DiPrestatieC,0,Tabel3[Plaats],IF($F$33=TRUE,"Back"))</f>
        <v>5</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3[WoBegin],"&lt;="&amp;$A39,Tabel3[WoEinde],"&gt;="&amp;$B39,WoPrestatieC,0,Tabel3[Plaats],IF($F$32=TRUE,"Front"))+COUNTIFS(Tabel3[WoBegin],"&lt;="&amp;$A39,Tabel3[WoEinde],"&gt;="&amp;$B39,WoPrestatieC,0,Tabel3[Plaats],IF($F$33=TRUE,"Back"))+COUNTIFS(Tabel3[WoBegin],"&lt;="&amp;$A39,Tabel3[WoEinde],"&lt;04:00",Tabel3[WoBegin],"&lt;&gt;0",WoPrestatieC,0,Tabel3[Plaats],IF($F$32=TRUE,"Front"))+COUNTIFS(Tabel3[WoBegin],"&lt;="&amp;$A39,Tabel3[WoEinde],"&lt;04:00",Tabel3[WoBegin],"&lt;&gt;0",WoPrestatieC,0,Tabel3[Plaats],IF($F$33=TRUE,"Back"))</f>
        <v>1</v>
      </c>
      <c r="H39" s="45">
        <f ca="1">COUNTIFS(Tabel3[DoBegin],"&lt;="&amp;$A39,Tabel3[DoEinde],"&gt;="&amp;$B39,DoPrestatieC,0,Tabel3[Plaats],IF($F$32=TRUE,"Front"))+COUNTIFS(Tabel3[DoBegin],"&lt;="&amp;$A39,Tabel3[DoEinde],"&gt;="&amp;$B39,DoPrestatieC,0,Tabel3[Plaats],IF($F$33=TRUE,"Back"))+COUNTIFS(Tabel3[DoBegin],"&lt;="&amp;$A39,Tabel3[DoEinde],"&lt;04:00",Tabel3[DoBegin],"&lt;&gt;0",DoPrestatieC,0,Tabel3[Plaats],IF($F$32=TRUE,"Front"))+COUNTIFS(Tabel3[DoBegin],"&lt;="&amp;$A39,Tabel3[DoEinde],"&lt;04:00",Tabel3[DoBegin],"&lt;&gt;0",DoPrestatieC,0,Tabel3[Plaats],IF($F$33=TRUE,"Back"))</f>
        <v>1</v>
      </c>
      <c r="I39" s="45">
        <f ca="1">COUNTIFS(Tabel3[VrBegin],"&lt;="&amp;$A39,Tabel3[VrEinde],"&gt;="&amp;$B39,VrPrestatieC,0,Tabel3[Plaats],IF($F$32=TRUE,"Front"))+COUNTIFS(Tabel3[VrBegin],"&lt;="&amp;$A39,Tabel3[VrEinde],"&gt;="&amp;$B39,VrPrestatieC,0,Tabel3[Plaats],IF($F$33=TRUE,"Back"))+COUNTIFS(Tabel3[VrBegin],"&lt;="&amp;$A39,Tabel3[VrEinde],"&lt;04:00",Tabel3[VrBegin],"&lt;&gt;0",VrPrestatieC,0,Tabel3[Plaats],IF($F$32=TRUE,"Front"))+COUNTIFS(Tabel3[VrBegin],"&lt;="&amp;$A39,Tabel3[VrEinde],"&lt;04:00",Tabel3[VrBegin],"&lt;&gt;0",VrPrestatieC,0,Tabel3[Plaats],IF($F$33=TRUE,"Back"))</f>
        <v>7</v>
      </c>
      <c r="J39" s="45">
        <f ca="1">COUNTIFS(Tabel3[ZaBegin],"&lt;="&amp;$A39,Tabel3[ZaEinde],"&gt;="&amp;$B39,ZaPrestatieC,0,Tabel3[Plaats],IF($F$32=TRUE,"Front"))+COUNTIFS(Tabel3[ZaBegin],"&lt;="&amp;$A39,Tabel3[ZaEinde],"&gt;="&amp;$B39,ZaPrestatieC,0,Tabel3[Plaats],IF($F$33=TRUE,"Back"))+COUNTIFS(Tabel3[ZaBegin],"&lt;="&amp;$A39,Tabel3[ZaEinde],"&lt;04:00",Tabel3[ZaBegin],"&lt;&gt;0",ZaPrestatieC,0,Tabel3[Plaats],IF($F$32=TRUE,"Front"))+COUNTIFS(Tabel3[ZaBegin],"&lt;="&amp;$A39,Tabel3[ZaEinde],"&lt;04:00",Tabel3[ZaBegin],"&lt;&gt;0",ZaPrestatieC,0,Tabel3[Plaats],IF($F$33=TRUE,"Back"))</f>
        <v>7</v>
      </c>
      <c r="K39" s="45">
        <f ca="1">COUNTIFS(Tabel3[ZoBegin],"&lt;="&amp;$A39,Tabel3[ZoEinde],"&gt;="&amp;$B39,ZoPrestatieC,0,Tabel3[Plaats],IF($F$32=TRUE,"Front"))+COUNTIFS(Tabel3[ZoBegin],"&lt;="&amp;$A39,Tabel3[ZoEinde],"&gt;="&amp;$B39,ZoPrestatieC,0,Tabel3[Plaats],IF($F$33=TRUE,"Back"))+COUNTIFS(Tabel3[ZoBegin],"&lt;="&amp;$A39,Tabel3[ZoEinde],"&lt;04:00",Tabel3[ZoBegin],"&lt;&gt;0",ZoPrestatieC,0,Tabel3[Plaats],IF($F$32=TRUE,"Front"))+COUNTIFS(Tabel3[ZoBegin],"&lt;="&amp;$A39,Tabel3[ZoEinde],"&lt;04:00",Tabel3[ZoBegin],"&lt;&gt;0",ZoPrestatieC,0,Tabel3[Plaats],IF($F$33=TRUE,"Back"))</f>
        <v>1</v>
      </c>
      <c r="L39" s="45">
        <f ca="1">COUNTIFS(Tabel3[MaBegin],"&lt;="&amp;$A39,Tabel3[MaEinde],"&gt;="&amp;$B39,MaPrestatieC,0,Tabel3[Plaats],IF($F$32=TRUE,"Front"))+COUNTIFS(Tabel3[MaBegin],"&lt;="&amp;$A39,Tabel3[MaEinde],"&gt;="&amp;$B39,MaPrestatieC,0,Tabel3[Plaats],IF($F$33=TRUE,"Back"))+COUNTIFS(Tabel3[MaBegin],"&lt;="&amp;$A39,Tabel3[MaEinde],"&lt;04:00",Tabel3[MaBegin],"&lt;&gt;0",MaPrestatieC,0,Tabel3[Plaats],IF($F$32=TRUE,"Front"))+COUNTIFS(Tabel3[MaBegin],"&lt;="&amp;$A39,Tabel3[MaEinde],"&lt;04:00",Tabel3[MaBegin],"&lt;&gt;0",MaPrestatieC,0,Tabel3[Plaats],IF($F$33=TRUE,"Back"))</f>
        <v>1</v>
      </c>
      <c r="M39" s="45">
        <f ca="1">COUNTIFS(Tabel3[DiBegin],"&lt;="&amp;$A39,Tabel3[DiEinde],"&gt;="&amp;$B39,DiPrestatieC,0,Tabel3[Plaats],IF($F$32=TRUE,"Front"))+COUNTIFS(Tabel3[DiBegin],"&lt;="&amp;$A39,Tabel3[DiEinde],"&gt;="&amp;$B39,DiPrestatieC,0,Tabel3[Plaats],IF($F$33=TRUE,"Back"))+COUNTIFS(Tabel3[DiBegin],"&lt;="&amp;$A39,Tabel3[DiEinde],"&lt;04:00",Tabel3[DiBegin],"&lt;&gt;0",DiPrestatieC,0,Tabel3[Plaats],IF($F$32=TRUE,"Front"))+COUNTIFS(Tabel3[DiBegin],"&lt;="&amp;$A39,Tabel3[DiEinde],"&lt;04:00",Tabel3[DiBegin],"&lt;&gt;0",DiPrestatieC,0,Tabel3[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SUM(Tabel3[WoTotaal])</f>
        <v>2.7708333333333335</v>
      </c>
      <c r="H43" s="44">
        <f ca="1">SUM(DoTotaalC)</f>
        <v>2.5208333333333335</v>
      </c>
      <c r="I43" s="44">
        <f ca="1">SUM(VrTotaalC)</f>
        <v>3.229166666666667</v>
      </c>
      <c r="J43" s="44">
        <f ca="1">SUM(ZaTotaalC)</f>
        <v>2.4375</v>
      </c>
      <c r="K43" s="44">
        <f ca="1">SUM(ZoTotaalC)</f>
        <v>1.875</v>
      </c>
      <c r="L43" s="44">
        <f ca="1">SUM(MaTotaalC)</f>
        <v>2.666666666666667</v>
      </c>
      <c r="M43" s="44">
        <f ca="1">SUM(DiTotaalC)</f>
        <v>2.291666666666667</v>
      </c>
      <c r="N43" s="44">
        <f ca="1">SUM(G43:M43)</f>
        <v>17.791666666666668</v>
      </c>
      <c r="O43" s="46">
        <f ca="1">+N43/FT</f>
        <v>11.236842105263159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SUMIFS(WoTotaalC,WoPrestatieC,0)</f>
        <v>2.5208333333333335</v>
      </c>
      <c r="H44" s="44">
        <f ca="1">SUMIFS(DoTotaalC,DoPrestatieC,0)</f>
        <v>2.2708333333333335</v>
      </c>
      <c r="I44" s="44">
        <f ca="1">SUMIFS(VrTotaalC,VrPrestatieC,0)</f>
        <v>2.979166666666667</v>
      </c>
      <c r="J44" s="44">
        <f ca="1">SUMIFS(ZaTotaalC,ZaPrestatieC,0)</f>
        <v>2.4375</v>
      </c>
      <c r="K44" s="44">
        <f ca="1">SUMIFS(ZoTotaalC,ZoPrestatieC,0)</f>
        <v>1.875</v>
      </c>
      <c r="L44" s="44">
        <f ca="1">SUMIFS(MaTotaalC,MaPrestatieC,0)</f>
        <v>2.666666666666667</v>
      </c>
      <c r="M44" s="44">
        <f ca="1">SUMIFS(DiTotaalC,DiPrestatieC,0)</f>
        <v>1.9583333333333335</v>
      </c>
      <c r="N44" s="44">
        <f ca="1">SUM(G44:M44)</f>
        <v>16.708333333333332</v>
      </c>
      <c r="O44" s="46">
        <f ca="1">+N44/FT</f>
        <v>10.552631578947368</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-10.5</v>
      </c>
      <c r="H48" s="46">
        <f t="shared" ref="H48:N48" ca="1" si="1">(H46-H44)*24</f>
        <v>-4.5</v>
      </c>
      <c r="I48" s="46">
        <f t="shared" ca="1" si="1"/>
        <v>-21.500000000000004</v>
      </c>
      <c r="J48" s="46">
        <f t="shared" ca="1" si="1"/>
        <v>-28.5</v>
      </c>
      <c r="K48" s="46">
        <f t="shared" ca="1" si="1"/>
        <v>5.0000000000000036</v>
      </c>
      <c r="L48" s="46">
        <f t="shared" ca="1" si="1"/>
        <v>-14.000000000000004</v>
      </c>
      <c r="M48" s="46">
        <f t="shared" ca="1" si="1"/>
        <v>3</v>
      </c>
      <c r="N48" s="46">
        <f t="shared" ca="1" si="1"/>
        <v>-70.999999999999929</v>
      </c>
      <c r="O48" s="46">
        <f ca="1">+N48/FT/24</f>
        <v>-1.8684210526315772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232</v>
      </c>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Arbeider</v>
      </c>
      <c r="AF56" s="103" t="str">
        <f t="shared" ca="1" si="6"/>
        <v>Back</v>
      </c>
      <c r="AG56" s="103">
        <f t="shared" ca="1" si="7"/>
        <v>0.375</v>
      </c>
      <c r="AH56" s="103">
        <f t="shared" ca="1" si="8"/>
        <v>0.70833333333333337</v>
      </c>
      <c r="AI56" s="103">
        <f t="shared" ca="1" si="9"/>
        <v>0</v>
      </c>
      <c r="AJ56" s="103">
        <f t="shared" ca="1" si="10"/>
        <v>0.33333333333333337</v>
      </c>
      <c r="AK56" s="74">
        <f t="shared" ca="1" si="11"/>
        <v>0</v>
      </c>
      <c r="AL56" s="103" t="str">
        <f t="shared" ca="1" si="12"/>
        <v>P en EXP</v>
      </c>
      <c r="AM56" s="103">
        <f t="shared" ca="1" si="13"/>
        <v>0.70833333333333337</v>
      </c>
      <c r="AN56" s="103">
        <f t="shared" ca="1" si="14"/>
        <v>0.95833333333333337</v>
      </c>
      <c r="AO56" s="103">
        <f t="shared" ca="1" si="15"/>
        <v>0</v>
      </c>
      <c r="AP56" s="103">
        <f t="shared" ca="1" si="16"/>
        <v>0.25</v>
      </c>
      <c r="AQ56" s="74">
        <f t="shared" ca="1" si="17"/>
        <v>0</v>
      </c>
      <c r="AR56" s="103">
        <f t="shared" ca="1" si="18"/>
        <v>0</v>
      </c>
      <c r="AS56" s="103">
        <f t="shared" ca="1" si="19"/>
        <v>0.375</v>
      </c>
      <c r="AT56" s="103">
        <f t="shared" ca="1" si="20"/>
        <v>0.52083333333333337</v>
      </c>
      <c r="AU56" s="103">
        <f t="shared" ca="1" si="21"/>
        <v>0</v>
      </c>
      <c r="AV56" s="103">
        <f t="shared" ca="1" si="22"/>
        <v>0.14583333333333337</v>
      </c>
      <c r="AW56" s="74">
        <f t="shared" ca="1" si="23"/>
        <v>0</v>
      </c>
      <c r="AX56" s="103" t="str">
        <f t="shared" ca="1" si="24"/>
        <v>scholen</v>
      </c>
      <c r="AY56" s="103">
        <f t="shared" ca="1" si="25"/>
        <v>0</v>
      </c>
      <c r="AZ56" s="103">
        <f t="shared" ca="1" si="26"/>
        <v>0</v>
      </c>
      <c r="BA56" s="103">
        <f t="shared" ca="1" si="27"/>
        <v>0</v>
      </c>
      <c r="BB56" s="103" t="str">
        <f t="shared" ca="1" si="28"/>
        <v/>
      </c>
      <c r="BC56" s="74">
        <f t="shared" ca="1" si="29"/>
        <v>0</v>
      </c>
      <c r="BD56" s="103">
        <f t="shared" ca="1" si="30"/>
        <v>0</v>
      </c>
      <c r="BE56" s="103">
        <f t="shared" ca="1" si="31"/>
        <v>0.375</v>
      </c>
      <c r="BF56" s="103">
        <f t="shared" ca="1" si="32"/>
        <v>0.70833333333333337</v>
      </c>
      <c r="BG56" s="103">
        <f t="shared" ca="1" si="33"/>
        <v>0</v>
      </c>
      <c r="BH56" s="103">
        <f t="shared" ca="1" si="34"/>
        <v>0.33333333333333337</v>
      </c>
      <c r="BI56" s="74">
        <f t="shared" ca="1" si="35"/>
        <v>0</v>
      </c>
      <c r="BJ56" s="103">
        <f t="shared" ca="1" si="36"/>
        <v>0</v>
      </c>
      <c r="BK56" s="103">
        <f t="shared" ca="1" si="37"/>
        <v>0.375</v>
      </c>
      <c r="BL56" s="103">
        <f t="shared" ca="1" si="38"/>
        <v>0.66666666666666663</v>
      </c>
      <c r="BM56" s="103">
        <f t="shared" ca="1" si="39"/>
        <v>0</v>
      </c>
      <c r="BN56" s="103">
        <f t="shared" ca="1" si="40"/>
        <v>0.29166666666666663</v>
      </c>
      <c r="BO56" s="74">
        <f t="shared" ca="1" si="41"/>
        <v>0</v>
      </c>
      <c r="BP56" s="103">
        <f t="shared" ca="1" si="42"/>
        <v>0</v>
      </c>
      <c r="BQ56" s="103">
        <f t="shared" ca="1" si="43"/>
        <v>0.375</v>
      </c>
      <c r="BR56" s="103">
        <f t="shared" ca="1" si="44"/>
        <v>0.70833333333333337</v>
      </c>
      <c r="BS56" s="103">
        <f t="shared" ca="1" si="45"/>
        <v>0</v>
      </c>
      <c r="BT56" s="103">
        <f t="shared" ca="1" si="46"/>
        <v>0.33333333333333337</v>
      </c>
      <c r="BU56" s="74" t="str">
        <f t="shared" ca="1" si="47"/>
        <v>Verlof</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0.625</v>
      </c>
      <c r="AI57" s="103">
        <f t="shared" ca="1" si="9"/>
        <v>0</v>
      </c>
      <c r="AJ57" s="103">
        <f t="shared" ca="1" si="10"/>
        <v>0.25</v>
      </c>
      <c r="AK57" s="74" t="str">
        <f t="shared" ca="1" si="11"/>
        <v>Verlof</v>
      </c>
      <c r="AL57" s="103">
        <f t="shared" ca="1" si="12"/>
        <v>0</v>
      </c>
      <c r="AM57" s="103">
        <f t="shared" ca="1" si="13"/>
        <v>0.375</v>
      </c>
      <c r="AN57" s="103">
        <f t="shared" ca="1" si="14"/>
        <v>0.625</v>
      </c>
      <c r="AO57" s="103">
        <f t="shared" ca="1" si="15"/>
        <v>0</v>
      </c>
      <c r="AP57" s="103">
        <f t="shared" ca="1" si="16"/>
        <v>0.25</v>
      </c>
      <c r="AQ57" s="74" t="str">
        <f t="shared" ca="1" si="17"/>
        <v>Verlof</v>
      </c>
      <c r="AR57" s="103">
        <f t="shared" ca="1" si="18"/>
        <v>0</v>
      </c>
      <c r="AS57" s="103">
        <f t="shared" ca="1" si="19"/>
        <v>0.375</v>
      </c>
      <c r="AT57" s="103">
        <f t="shared" ca="1" si="20"/>
        <v>0.625</v>
      </c>
      <c r="AU57" s="103">
        <f t="shared" ca="1" si="21"/>
        <v>0</v>
      </c>
      <c r="AV57" s="103">
        <f t="shared" ca="1" si="22"/>
        <v>0.25</v>
      </c>
      <c r="AW57" s="74" t="str">
        <f t="shared" ca="1" si="23"/>
        <v>Verlof</v>
      </c>
      <c r="AX57" s="103">
        <f t="shared" ca="1" si="24"/>
        <v>0</v>
      </c>
      <c r="AY57" s="103">
        <f t="shared" ca="1" si="25"/>
        <v>0</v>
      </c>
      <c r="AZ57" s="103">
        <f t="shared" ca="1" si="26"/>
        <v>0</v>
      </c>
      <c r="BA57" s="103">
        <f t="shared" ca="1" si="27"/>
        <v>0</v>
      </c>
      <c r="BB57" s="103" t="str">
        <f t="shared" ca="1" si="28"/>
        <v/>
      </c>
      <c r="BC57" s="74">
        <f t="shared" ca="1" si="29"/>
        <v>0</v>
      </c>
      <c r="BD57" s="103" t="str">
        <f t="shared" ca="1" si="30"/>
        <v>Vrij</v>
      </c>
      <c r="BE57" s="103">
        <f t="shared" ca="1" si="31"/>
        <v>0</v>
      </c>
      <c r="BF57" s="103">
        <f t="shared" ca="1" si="32"/>
        <v>0</v>
      </c>
      <c r="BG57" s="103">
        <f t="shared" ca="1" si="33"/>
        <v>0</v>
      </c>
      <c r="BH57" s="103" t="str">
        <f t="shared" ca="1" si="34"/>
        <v/>
      </c>
      <c r="BI57" s="74">
        <f t="shared" ca="1" si="35"/>
        <v>0</v>
      </c>
      <c r="BJ57" s="103" t="str">
        <f t="shared" ca="1" si="36"/>
        <v>Vrij</v>
      </c>
      <c r="BK57" s="103">
        <f t="shared" ca="1" si="37"/>
        <v>0.52083333333333337</v>
      </c>
      <c r="BL57" s="103">
        <f t="shared" ca="1" si="38"/>
        <v>0.70833333333333337</v>
      </c>
      <c r="BM57" s="103">
        <f t="shared" ca="1" si="39"/>
        <v>0</v>
      </c>
      <c r="BN57" s="103">
        <f t="shared" ca="1" si="40"/>
        <v>0.1875</v>
      </c>
      <c r="BO57" s="74">
        <f t="shared" ca="1" si="41"/>
        <v>0</v>
      </c>
      <c r="BP57" s="103">
        <f t="shared" ca="1" si="42"/>
        <v>0</v>
      </c>
      <c r="BQ57" s="103">
        <f t="shared" ca="1" si="43"/>
        <v>0.52083333333333337</v>
      </c>
      <c r="BR57" s="103">
        <f t="shared" ca="1" si="44"/>
        <v>0.95833333333333337</v>
      </c>
      <c r="BS57" s="103">
        <f t="shared" ca="1" si="45"/>
        <v>0</v>
      </c>
      <c r="BT57" s="103">
        <f t="shared" ca="1" si="46"/>
        <v>0.4375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0.70833333333333337</v>
      </c>
      <c r="AH58" s="103">
        <f t="shared" ca="1" si="8"/>
        <v>0.95833333333333337</v>
      </c>
      <c r="AI58" s="103">
        <f t="shared" ca="1" si="9"/>
        <v>0</v>
      </c>
      <c r="AJ58" s="103">
        <f t="shared" ca="1" si="10"/>
        <v>0.25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0.52083333333333337</v>
      </c>
      <c r="AT58" s="103">
        <f t="shared" ca="1" si="20"/>
        <v>0.70833333333333337</v>
      </c>
      <c r="AU58" s="103">
        <f t="shared" ca="1" si="21"/>
        <v>0</v>
      </c>
      <c r="AV58" s="103">
        <f t="shared" ca="1" si="22"/>
        <v>0.1875</v>
      </c>
      <c r="AW58" s="74">
        <f t="shared" ca="1" si="23"/>
        <v>0</v>
      </c>
      <c r="AX58" s="103">
        <f t="shared" ca="1" si="24"/>
        <v>0</v>
      </c>
      <c r="AY58" s="103">
        <f t="shared" ca="1" si="25"/>
        <v>0.70833333333333337</v>
      </c>
      <c r="AZ58" s="103">
        <f t="shared" ca="1" si="26"/>
        <v>4.1666666666666664E-2</v>
      </c>
      <c r="BA58" s="103">
        <f t="shared" ca="1" si="27"/>
        <v>0</v>
      </c>
      <c r="BB58" s="103">
        <f t="shared" ca="1" si="28"/>
        <v>0.33333333333333331</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en EXP</v>
      </c>
      <c r="BQ58" s="103">
        <f t="shared" ca="1" si="43"/>
        <v>0.375</v>
      </c>
      <c r="BR58" s="103">
        <f t="shared" ca="1" si="44"/>
        <v>0.52083333333333337</v>
      </c>
      <c r="BS58" s="103">
        <f t="shared" ca="1" si="45"/>
        <v>0</v>
      </c>
      <c r="BT58" s="103">
        <f t="shared" ca="1" si="46"/>
        <v>0.14583333333333337</v>
      </c>
      <c r="BU58" s="74">
        <f t="shared" ca="1" si="47"/>
        <v>0</v>
      </c>
      <c r="BV58" s="103" t="str">
        <f t="shared" ca="1" si="48"/>
        <v>scholen</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0.70833333333333337</v>
      </c>
      <c r="AT59" s="103">
        <f t="shared" ca="1" si="20"/>
        <v>4.1666666666666664E-2</v>
      </c>
      <c r="AU59" s="103">
        <f t="shared" ca="1" si="21"/>
        <v>0</v>
      </c>
      <c r="AV59" s="103">
        <f t="shared" ca="1" si="22"/>
        <v>0.33333333333333331</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0.625</v>
      </c>
      <c r="BL59" s="103">
        <f t="shared" ca="1" si="38"/>
        <v>0.66666666666666663</v>
      </c>
      <c r="BM59" s="103">
        <f t="shared" ca="1" si="39"/>
        <v>0</v>
      </c>
      <c r="BN59" s="103">
        <f t="shared" ca="1" si="40"/>
        <v>4.166666666666663E-2</v>
      </c>
      <c r="BO59" s="74">
        <f t="shared" ca="1" si="41"/>
        <v>0</v>
      </c>
      <c r="BP59" s="103" t="str">
        <f t="shared" ca="1" si="42"/>
        <v>meeting</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
        <v>25</v>
      </c>
      <c r="E61" s="63" t="str">
        <f>'Week A'!E61</f>
        <v>Back</v>
      </c>
      <c r="F61" s="24" t="s">
        <v>19</v>
      </c>
      <c r="G61" s="43">
        <v>0.375</v>
      </c>
      <c r="H61" s="11">
        <v>0.70833333333333337</v>
      </c>
      <c r="I61" s="11">
        <v>0.375</v>
      </c>
      <c r="J61" s="11"/>
      <c r="K61" s="11">
        <v>0.375</v>
      </c>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0.95833333333333337</v>
      </c>
      <c r="I62" s="42">
        <v>0.52083333333333337</v>
      </c>
      <c r="J62" s="12"/>
      <c r="K62" s="12">
        <v>0.70833333333333337</v>
      </c>
      <c r="L62" s="42">
        <v>0.66666666666666663</v>
      </c>
      <c r="M62" s="42">
        <v>0.70833333333333337</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0.52083333333333337</v>
      </c>
      <c r="AZ62" s="103">
        <f t="shared" ca="1" si="26"/>
        <v>0.70833333333333337</v>
      </c>
      <c r="BA62" s="103">
        <f t="shared" ca="1" si="27"/>
        <v>0</v>
      </c>
      <c r="BB62" s="103">
        <f t="shared" ca="1" si="28"/>
        <v>0.1875</v>
      </c>
      <c r="BC62" s="74">
        <f t="shared" ca="1" si="29"/>
        <v>0</v>
      </c>
      <c r="BD62" s="103">
        <f t="shared" ca="1" si="30"/>
        <v>0</v>
      </c>
      <c r="BE62" s="103">
        <f t="shared" ca="1" si="31"/>
        <v>0.70833333333333337</v>
      </c>
      <c r="BF62" s="103">
        <f t="shared" ca="1" si="32"/>
        <v>0.95833333333333337</v>
      </c>
      <c r="BG62" s="103">
        <f t="shared" ca="1" si="33"/>
        <v>0</v>
      </c>
      <c r="BH62" s="103">
        <f t="shared" ca="1" si="34"/>
        <v>0.25</v>
      </c>
      <c r="BI62" s="74">
        <f t="shared" ca="1" si="35"/>
        <v>0</v>
      </c>
      <c r="BJ62" s="103">
        <f t="shared" ca="1" si="36"/>
        <v>0</v>
      </c>
      <c r="BK62" s="103">
        <f t="shared" ca="1" si="37"/>
        <v>0.70833333333333337</v>
      </c>
      <c r="BL62" s="103">
        <f t="shared" ca="1" si="38"/>
        <v>0.95833333333333337</v>
      </c>
      <c r="BM62" s="103">
        <f t="shared" ca="1" si="39"/>
        <v>0</v>
      </c>
      <c r="BN62" s="103">
        <f t="shared" ca="1" si="40"/>
        <v>0.25</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0.25</v>
      </c>
      <c r="I64" s="29">
        <f t="shared" si="52"/>
        <v>0.14583333333333337</v>
      </c>
      <c r="J64" s="29" t="str">
        <f t="shared" si="52"/>
        <v/>
      </c>
      <c r="K64" s="29">
        <f t="shared" si="52"/>
        <v>0.33333333333333337</v>
      </c>
      <c r="L64" s="29">
        <f t="shared" si="52"/>
        <v>0.29166666666666663</v>
      </c>
      <c r="M64" s="29">
        <f t="shared" si="52"/>
        <v>0.33333333333333337</v>
      </c>
      <c r="N64" s="57">
        <f t="shared" ref="N64" si="53">SUMIF(G65:M65,"",G64:M64)</f>
        <v>1.3541666666666665</v>
      </c>
      <c r="O64" s="58">
        <f t="shared" ref="O64" si="54">SUM(G64:M64)</f>
        <v>1.6875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f t="shared" ca="1" si="24"/>
        <v>0</v>
      </c>
      <c r="AY64" s="103">
        <f t="shared" ca="1" si="25"/>
        <v>0.77083333333333337</v>
      </c>
      <c r="AZ64" s="103">
        <f t="shared" ca="1" si="26"/>
        <v>0.95833333333333337</v>
      </c>
      <c r="BA64" s="103">
        <f t="shared" ca="1" si="27"/>
        <v>0</v>
      </c>
      <c r="BB64" s="103">
        <f t="shared" ca="1" si="28"/>
        <v>0.1875</v>
      </c>
      <c r="BC64" s="74">
        <f t="shared" ca="1" si="29"/>
        <v>0</v>
      </c>
      <c r="BD64" s="103">
        <f t="shared" ca="1" si="30"/>
        <v>0</v>
      </c>
      <c r="BE64" s="103">
        <f t="shared" ca="1" si="31"/>
        <v>0.54166666666666663</v>
      </c>
      <c r="BF64" s="103">
        <f t="shared" ca="1" si="32"/>
        <v>0.75</v>
      </c>
      <c r="BG64" s="103">
        <f t="shared" ca="1" si="33"/>
        <v>0</v>
      </c>
      <c r="BH64" s="103">
        <f t="shared" ca="1" si="34"/>
        <v>0.20833333333333337</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t="s">
        <v>23</v>
      </c>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t="s">
        <v>241</v>
      </c>
      <c r="H66" s="33"/>
      <c r="I66" s="33" t="s">
        <v>244</v>
      </c>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0.54166666666666663</v>
      </c>
      <c r="AZ66" s="103">
        <f t="shared" ca="1" si="26"/>
        <v>0.75</v>
      </c>
      <c r="BA66" s="103">
        <f t="shared" ca="1" si="27"/>
        <v>0</v>
      </c>
      <c r="BB66" s="103">
        <f t="shared" ca="1" si="28"/>
        <v>0.20833333333333337</v>
      </c>
      <c r="BC66" s="74">
        <f t="shared" ca="1" si="29"/>
        <v>0</v>
      </c>
      <c r="BD66" s="103">
        <f t="shared" ca="1" si="30"/>
        <v>0</v>
      </c>
      <c r="BE66" s="103">
        <f t="shared" ca="1" si="31"/>
        <v>0.54166666666666663</v>
      </c>
      <c r="BF66" s="103">
        <f t="shared" ca="1" si="32"/>
        <v>0.75</v>
      </c>
      <c r="BG66" s="103">
        <f t="shared" ca="1" si="33"/>
        <v>0</v>
      </c>
      <c r="BH66" s="103">
        <f t="shared" ca="1" si="34"/>
        <v>0.20833333333333337</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
        <v>111</v>
      </c>
      <c r="F67" s="24" t="s">
        <v>19</v>
      </c>
      <c r="G67" s="43">
        <v>0.375</v>
      </c>
      <c r="H67" s="110">
        <v>0.375</v>
      </c>
      <c r="I67" s="110">
        <v>0.375</v>
      </c>
      <c r="J67" s="11"/>
      <c r="K67" s="110"/>
      <c r="L67" s="11">
        <v>0.52083333333333337</v>
      </c>
      <c r="M67" s="11">
        <v>0.52083333333333337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0.625</v>
      </c>
      <c r="H68" s="42">
        <v>0.625</v>
      </c>
      <c r="I68" s="12">
        <v>0.625</v>
      </c>
      <c r="J68" s="12"/>
      <c r="K68" s="12"/>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0.77083333333333337</v>
      </c>
      <c r="AZ69" s="103">
        <f t="shared" ca="1" si="26"/>
        <v>0.95833333333333337</v>
      </c>
      <c r="BA69" s="103">
        <f t="shared" ca="1" si="27"/>
        <v>0</v>
      </c>
      <c r="BB69" s="103">
        <f t="shared" ca="1" si="28"/>
        <v>0.1875</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0.25</v>
      </c>
      <c r="H70" s="29">
        <f t="shared" si="55"/>
        <v>0.25</v>
      </c>
      <c r="I70" s="29">
        <f t="shared" si="55"/>
        <v>0.25</v>
      </c>
      <c r="J70" s="29" t="str">
        <f t="shared" si="55"/>
        <v/>
      </c>
      <c r="K70" s="29" t="str">
        <f t="shared" si="55"/>
        <v/>
      </c>
      <c r="L70" s="29">
        <f t="shared" si="55"/>
        <v>0.1875</v>
      </c>
      <c r="M70" s="29">
        <f t="shared" si="55"/>
        <v>0.4375</v>
      </c>
      <c r="N70" s="57">
        <f t="shared" ref="N70" si="56">SUMIF(G71:M71,"",G70:M70)</f>
        <v>0.625</v>
      </c>
      <c r="O70" s="58">
        <f t="shared" ref="O70" si="57">SUM(G70:M70)</f>
        <v>1.375</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0.54166666666666663</v>
      </c>
      <c r="AH70" s="103">
        <f t="shared" ca="1" si="8"/>
        <v>0.72916666666666663</v>
      </c>
      <c r="AI70" s="103">
        <f t="shared" ca="1" si="9"/>
        <v>0</v>
      </c>
      <c r="AJ70" s="103">
        <f t="shared" ca="1" si="10"/>
        <v>0.1875</v>
      </c>
      <c r="AK70" s="74">
        <f t="shared" ca="1" si="11"/>
        <v>0</v>
      </c>
      <c r="AL70" s="103">
        <f t="shared" ca="1" si="12"/>
        <v>0</v>
      </c>
      <c r="AM70" s="103">
        <f t="shared" ca="1" si="13"/>
        <v>0.54166666666666663</v>
      </c>
      <c r="AN70" s="103">
        <f t="shared" ca="1" si="14"/>
        <v>0.89583333333333337</v>
      </c>
      <c r="AO70" s="103">
        <f t="shared" ca="1" si="15"/>
        <v>4.1666666666666664E-2</v>
      </c>
      <c r="AP70" s="103">
        <f t="shared" ca="1" si="16"/>
        <v>0.31250000000000006</v>
      </c>
      <c r="AQ70" s="74">
        <f t="shared" ca="1" si="17"/>
        <v>0</v>
      </c>
      <c r="AR70" s="103">
        <f t="shared" ca="1" si="18"/>
        <v>0</v>
      </c>
      <c r="AS70" s="103">
        <f t="shared" ca="1" si="19"/>
        <v>0.54166666666666663</v>
      </c>
      <c r="AT70" s="103">
        <f t="shared" ca="1" si="20"/>
        <v>0.72916666666666663</v>
      </c>
      <c r="AU70" s="103">
        <f t="shared" ca="1" si="21"/>
        <v>0</v>
      </c>
      <c r="AV70" s="103">
        <f t="shared" ca="1" si="22"/>
        <v>0.1875</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t="s">
        <v>23</v>
      </c>
      <c r="H71" s="34" t="s">
        <v>23</v>
      </c>
      <c r="I71" s="34" t="s">
        <v>23</v>
      </c>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0.54166666666666663</v>
      </c>
      <c r="AH71" s="103">
        <f t="shared" ca="1" si="8"/>
        <v>0.72916666666666663</v>
      </c>
      <c r="AI71" s="103">
        <f t="shared" ca="1" si="9"/>
        <v>0</v>
      </c>
      <c r="AJ71" s="103">
        <f t="shared" ca="1" si="10"/>
        <v>0.1875</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0.77083333333333337</v>
      </c>
      <c r="BL71" s="103">
        <f t="shared" ca="1" si="38"/>
        <v>0.89583333333333337</v>
      </c>
      <c r="BM71" s="103">
        <f t="shared" ca="1" si="39"/>
        <v>0</v>
      </c>
      <c r="BN71" s="103">
        <f t="shared" ca="1" si="40"/>
        <v>0.125</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c r="J72" s="33" t="s">
        <v>243</v>
      </c>
      <c r="K72" s="33" t="s">
        <v>243</v>
      </c>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0.77083333333333337</v>
      </c>
      <c r="AT72" s="103">
        <f t="shared" ca="1" si="20"/>
        <v>0.95833333333333337</v>
      </c>
      <c r="AU72" s="103">
        <f t="shared" ca="1" si="21"/>
        <v>0</v>
      </c>
      <c r="AV72" s="103">
        <f t="shared" ca="1" si="22"/>
        <v>0.1875</v>
      </c>
      <c r="AW72" s="74">
        <f t="shared" ca="1" si="23"/>
        <v>0</v>
      </c>
      <c r="AX72" s="103" t="str">
        <f t="shared" ca="1" si="24"/>
        <v>VIP</v>
      </c>
      <c r="AY72" s="103">
        <f t="shared" ca="1" si="25"/>
        <v>0</v>
      </c>
      <c r="AZ72" s="103">
        <f t="shared" ca="1" si="26"/>
        <v>0</v>
      </c>
      <c r="BA72" s="103">
        <f t="shared" ca="1" si="27"/>
        <v>0</v>
      </c>
      <c r="BB72" s="103" t="str">
        <f t="shared" ca="1" si="28"/>
        <v/>
      </c>
      <c r="BC72" s="74">
        <f t="shared" ca="1" si="29"/>
        <v>0</v>
      </c>
      <c r="BD72" s="103">
        <f t="shared" ca="1" si="30"/>
        <v>0</v>
      </c>
      <c r="BE72" s="103">
        <f t="shared" ca="1" si="31"/>
        <v>0.41666666666666669</v>
      </c>
      <c r="BF72" s="103">
        <f t="shared" ca="1" si="32"/>
        <v>0.75</v>
      </c>
      <c r="BG72" s="103">
        <f t="shared" ca="1" si="33"/>
        <v>4.1666666666666664E-2</v>
      </c>
      <c r="BH72" s="103">
        <f t="shared" ca="1" si="34"/>
        <v>0.29166666666666663</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0.70833333333333337</v>
      </c>
      <c r="H73" s="11">
        <v>0.375</v>
      </c>
      <c r="I73" s="11">
        <v>0.52083333333333337</v>
      </c>
      <c r="J73" s="11">
        <v>0.70833333333333337</v>
      </c>
      <c r="K73" s="11"/>
      <c r="L73" s="11">
        <v>0.375</v>
      </c>
      <c r="M73" s="11">
        <v>0.375</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v>0.70833333333333337</v>
      </c>
      <c r="J74" s="12">
        <v>4.1666666666666664E-2</v>
      </c>
      <c r="K74" s="12"/>
      <c r="L74" s="12">
        <v>0.70833333333333337</v>
      </c>
      <c r="M74" s="12">
        <v>0.52083333333333337</v>
      </c>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0.77083333333333337</v>
      </c>
      <c r="BR74" s="103">
        <f t="shared" ca="1" si="44"/>
        <v>0.89583333333333337</v>
      </c>
      <c r="BS74" s="103">
        <f t="shared" ca="1" si="45"/>
        <v>0</v>
      </c>
      <c r="BT74" s="103">
        <f t="shared" ca="1" si="46"/>
        <v>0.125</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0.54166666666666663</v>
      </c>
      <c r="BF75" s="103">
        <f t="shared" ca="1" si="32"/>
        <v>0.75</v>
      </c>
      <c r="BG75" s="103">
        <f t="shared" ca="1" si="33"/>
        <v>0</v>
      </c>
      <c r="BH75" s="103">
        <f t="shared" ca="1" si="34"/>
        <v>0.20833333333333337</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0.25</v>
      </c>
      <c r="H76" s="29">
        <f t="shared" si="58"/>
        <v>0.33333333333333337</v>
      </c>
      <c r="I76" s="29">
        <f t="shared" si="58"/>
        <v>0.1875</v>
      </c>
      <c r="J76" s="29">
        <f t="shared" si="58"/>
        <v>0.33333333333333331</v>
      </c>
      <c r="K76" s="29" t="str">
        <f t="shared" si="58"/>
        <v/>
      </c>
      <c r="L76" s="29">
        <f t="shared" si="58"/>
        <v>0.33333333333333337</v>
      </c>
      <c r="M76" s="29">
        <f t="shared" si="58"/>
        <v>0.14583333333333337</v>
      </c>
      <c r="N76" s="57">
        <f t="shared" ref="N76" si="59">SUMIF(G77:M77,"",G76:M76)</f>
        <v>1.5833333333333335</v>
      </c>
      <c r="O76" s="58">
        <f t="shared" ref="O76" si="60">SUM(G76:M76)</f>
        <v>1.5833333333333335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0.54166666666666663</v>
      </c>
      <c r="AH76" s="103">
        <f t="shared" ca="1" si="8"/>
        <v>0.89583333333333337</v>
      </c>
      <c r="AI76" s="103">
        <f t="shared" ca="1" si="9"/>
        <v>4.1666666666666664E-2</v>
      </c>
      <c r="AJ76" s="103">
        <f t="shared" ca="1" si="10"/>
        <v>0.31250000000000006</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241</v>
      </c>
      <c r="I78" s="33"/>
      <c r="J78" s="33"/>
      <c r="K78" s="33"/>
      <c r="L78" s="33" t="s">
        <v>241</v>
      </c>
      <c r="M78" s="33" t="s">
        <v>244</v>
      </c>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v>0.70833333333333337</v>
      </c>
      <c r="J79" s="11"/>
      <c r="K79" s="11"/>
      <c r="L79" s="11">
        <v>0.625</v>
      </c>
      <c r="M79" s="11"/>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v>4.1666666666666664E-2</v>
      </c>
      <c r="J80" s="12"/>
      <c r="K80" s="12"/>
      <c r="L80" s="12">
        <v>0.66666666666666663</v>
      </c>
      <c r="M80" s="12"/>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0.77083333333333337</v>
      </c>
      <c r="AT80" s="103">
        <f t="shared" ca="1" si="20"/>
        <v>0.95833333333333337</v>
      </c>
      <c r="AU80" s="103">
        <f t="shared" ca="1" si="21"/>
        <v>0</v>
      </c>
      <c r="AV80" s="103">
        <f t="shared" ca="1" si="22"/>
        <v>0.1875</v>
      </c>
      <c r="AW80" s="74">
        <f t="shared" ca="1" si="23"/>
        <v>0</v>
      </c>
      <c r="AX80" s="103">
        <f t="shared" ca="1" si="24"/>
        <v>0</v>
      </c>
      <c r="AY80" s="103">
        <f t="shared" ca="1" si="25"/>
        <v>0.77083333333333337</v>
      </c>
      <c r="AZ80" s="103">
        <f t="shared" ca="1" si="26"/>
        <v>0.95833333333333337</v>
      </c>
      <c r="BA80" s="103">
        <f t="shared" ca="1" si="27"/>
        <v>0</v>
      </c>
      <c r="BB80" s="103">
        <f t="shared" ca="1" si="28"/>
        <v>0.1875</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f t="shared" si="61"/>
        <v>0.33333333333333331</v>
      </c>
      <c r="J82" s="29" t="str">
        <f t="shared" si="61"/>
        <v/>
      </c>
      <c r="K82" s="29" t="str">
        <f t="shared" si="61"/>
        <v/>
      </c>
      <c r="L82" s="29">
        <f t="shared" si="61"/>
        <v>4.166666666666663E-2</v>
      </c>
      <c r="M82" s="29" t="str">
        <f t="shared" si="61"/>
        <v/>
      </c>
      <c r="N82" s="57">
        <f t="shared" ref="N82" si="62">SUMIF(G83:M83,"",G82:M82)</f>
        <v>0.37499999999999994</v>
      </c>
      <c r="O82" s="58">
        <f t="shared" ref="O82" si="63">SUM(G82:M82)</f>
        <v>0.37499999999999994</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0.54166666666666663</v>
      </c>
      <c r="AN82" s="103">
        <f t="shared" ca="1" si="14"/>
        <v>0.66666666666666663</v>
      </c>
      <c r="AO82" s="103">
        <f t="shared" ca="1" si="15"/>
        <v>0</v>
      </c>
      <c r="AP82" s="103">
        <f t="shared" ca="1" si="16"/>
        <v>0.125</v>
      </c>
      <c r="AQ82" s="74">
        <f t="shared" ca="1" si="17"/>
        <v>0</v>
      </c>
      <c r="AR82" s="103" t="str">
        <f t="shared" ca="1" si="18"/>
        <v>leveringen</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0.77083333333333337</v>
      </c>
      <c r="BL82" s="103">
        <f t="shared" ca="1" si="38"/>
        <v>0.89583333333333337</v>
      </c>
      <c r="BM82" s="103">
        <f t="shared" ca="1" si="39"/>
        <v>0</v>
      </c>
      <c r="BN82" s="103">
        <f t="shared" ca="1" si="40"/>
        <v>0.125</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0.54166666666666663</v>
      </c>
      <c r="AZ83" s="103">
        <f t="shared" ca="1" si="26"/>
        <v>0.75</v>
      </c>
      <c r="BA83" s="103">
        <f t="shared" ca="1" si="27"/>
        <v>0</v>
      </c>
      <c r="BB83" s="103">
        <f t="shared" ca="1" si="28"/>
        <v>0.20833333333333337</v>
      </c>
      <c r="BC83" s="74">
        <f t="shared" ca="1" si="29"/>
        <v>0</v>
      </c>
      <c r="BD83" s="103">
        <f t="shared" ca="1" si="30"/>
        <v>0</v>
      </c>
      <c r="BE83" s="103">
        <f t="shared" ca="1" si="31"/>
        <v>0.77083333333333337</v>
      </c>
      <c r="BF83" s="103">
        <f t="shared" ca="1" si="32"/>
        <v>0.89583333333333337</v>
      </c>
      <c r="BG83" s="103">
        <f t="shared" ca="1" si="33"/>
        <v>0</v>
      </c>
      <c r="BH83" s="103">
        <f t="shared" ca="1" si="34"/>
        <v>0.125</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t="s">
        <v>288</v>
      </c>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0.77083333333333337</v>
      </c>
      <c r="BR84" s="103">
        <f t="shared" ca="1" si="44"/>
        <v>0.89583333333333337</v>
      </c>
      <c r="BS84" s="103">
        <f t="shared" ca="1" si="45"/>
        <v>0</v>
      </c>
      <c r="BT84" s="103">
        <f t="shared" ca="1" si="46"/>
        <v>0.125</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11">
        <v>0.5</v>
      </c>
      <c r="H85" s="11">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0.77083333333333337</v>
      </c>
      <c r="AZ85" s="103">
        <f t="shared" ca="1" si="26"/>
        <v>0.95833333333333337</v>
      </c>
      <c r="BA85" s="103">
        <f t="shared" ca="1" si="27"/>
        <v>0</v>
      </c>
      <c r="BB85" s="103">
        <f t="shared" ca="1" si="28"/>
        <v>0.1875</v>
      </c>
      <c r="BC85" s="74">
        <f t="shared" ca="1" si="29"/>
        <v>0</v>
      </c>
      <c r="BD85" s="103">
        <f t="shared" ca="1" si="30"/>
        <v>0</v>
      </c>
      <c r="BE85" s="103">
        <f t="shared" ca="1" si="31"/>
        <v>0.77083333333333337</v>
      </c>
      <c r="BF85" s="103">
        <f t="shared" ca="1" si="32"/>
        <v>0.89583333333333337</v>
      </c>
      <c r="BG85" s="103">
        <f t="shared" ca="1" si="33"/>
        <v>0</v>
      </c>
      <c r="BH85" s="103">
        <f t="shared" ca="1" si="34"/>
        <v>0.125</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12">
        <v>0.83333333333333337</v>
      </c>
      <c r="H86" s="12">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0.54166666666666663</v>
      </c>
      <c r="BL86" s="103">
        <f t="shared" ca="1" si="38"/>
        <v>0.72916666666666663</v>
      </c>
      <c r="BM86" s="103">
        <f t="shared" ca="1" si="39"/>
        <v>0</v>
      </c>
      <c r="BN86" s="103">
        <f t="shared" ca="1" si="40"/>
        <v>0.1875</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0.77083333333333337</v>
      </c>
      <c r="AH87" s="103">
        <f t="shared" ca="1" si="8"/>
        <v>0.89583333333333337</v>
      </c>
      <c r="AI87" s="103">
        <f t="shared" ca="1" si="9"/>
        <v>0</v>
      </c>
      <c r="AJ87" s="103">
        <f t="shared" ca="1" si="10"/>
        <v>0.125</v>
      </c>
      <c r="AK87" s="74">
        <f t="shared" ca="1" si="11"/>
        <v>0</v>
      </c>
      <c r="AL87" s="103">
        <f t="shared" ca="1" si="12"/>
        <v>0</v>
      </c>
      <c r="AM87" s="103">
        <f t="shared" ca="1" si="13"/>
        <v>0.77083333333333337</v>
      </c>
      <c r="AN87" s="103">
        <f t="shared" ca="1" si="14"/>
        <v>0.89583333333333337</v>
      </c>
      <c r="AO87" s="103">
        <f t="shared" ca="1" si="15"/>
        <v>0</v>
      </c>
      <c r="AP87" s="103">
        <f t="shared" ca="1" si="16"/>
        <v>0.125</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0.77083333333333337</v>
      </c>
      <c r="BF87" s="103">
        <f t="shared" ca="1" si="32"/>
        <v>0.89583333333333337</v>
      </c>
      <c r="BG87" s="103">
        <f t="shared" ca="1" si="33"/>
        <v>0</v>
      </c>
      <c r="BH87" s="103">
        <f t="shared" ca="1" si="34"/>
        <v>0.125</v>
      </c>
      <c r="BI87" s="74">
        <f t="shared" ca="1" si="35"/>
        <v>0</v>
      </c>
      <c r="BJ87" s="103">
        <f t="shared" ca="1" si="36"/>
        <v>0</v>
      </c>
      <c r="BK87" s="103">
        <f t="shared" ca="1" si="37"/>
        <v>0.77083333333333337</v>
      </c>
      <c r="BL87" s="103">
        <f t="shared" ca="1" si="38"/>
        <v>0.89583333333333337</v>
      </c>
      <c r="BM87" s="103">
        <f t="shared" ca="1" si="39"/>
        <v>0</v>
      </c>
      <c r="BN87" s="103">
        <f t="shared" ca="1" si="40"/>
        <v>0.125</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0.77083333333333337</v>
      </c>
      <c r="AH89" s="103">
        <f t="shared" ca="1" si="8"/>
        <v>0.89583333333333337</v>
      </c>
      <c r="AI89" s="103">
        <f t="shared" ca="1" si="9"/>
        <v>0</v>
      </c>
      <c r="AJ89" s="103">
        <f t="shared" ca="1" si="10"/>
        <v>0.125</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0.77083333333333337</v>
      </c>
      <c r="BR89" s="103">
        <f t="shared" ca="1" si="44"/>
        <v>0.89583333333333337</v>
      </c>
      <c r="BS89" s="103">
        <f t="shared" ca="1" si="45"/>
        <v>0</v>
      </c>
      <c r="BT89" s="103">
        <f t="shared" ca="1" si="46"/>
        <v>0.125</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0.77083333333333337</v>
      </c>
      <c r="AT90" s="103">
        <f t="shared" ca="1" si="20"/>
        <v>0.95833333333333337</v>
      </c>
      <c r="AU90" s="103">
        <f t="shared" ca="1" si="21"/>
        <v>0</v>
      </c>
      <c r="AV90" s="103">
        <f t="shared" ca="1" si="22"/>
        <v>0.1875</v>
      </c>
      <c r="AW90" s="74">
        <f t="shared" ca="1" si="23"/>
        <v>0</v>
      </c>
      <c r="AX90" s="103">
        <f t="shared" ca="1" si="24"/>
        <v>0</v>
      </c>
      <c r="AY90" s="103">
        <f t="shared" ca="1" si="25"/>
        <v>0.54166666666666663</v>
      </c>
      <c r="AZ90" s="103">
        <f t="shared" ca="1" si="26"/>
        <v>0.95833333333333337</v>
      </c>
      <c r="BA90" s="103">
        <f t="shared" ca="1" si="27"/>
        <v>4.1666666666666664E-2</v>
      </c>
      <c r="BB90" s="103">
        <f t="shared" ca="1" si="28"/>
        <v>0.37500000000000006</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43">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35">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c r="J97" s="11">
        <v>0.52083333333333337</v>
      </c>
      <c r="K97" s="11">
        <v>0.70833333333333337</v>
      </c>
      <c r="L97" s="11">
        <v>0.70833333333333337</v>
      </c>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c r="J98" s="12">
        <v>0.70833333333333337</v>
      </c>
      <c r="K98" s="12">
        <v>0.95833333333333337</v>
      </c>
      <c r="L98" s="12">
        <v>0.95833333333333337</v>
      </c>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f t="shared" si="70"/>
        <v>0.1875</v>
      </c>
      <c r="K100" s="29">
        <f t="shared" si="70"/>
        <v>0.25</v>
      </c>
      <c r="L100" s="29">
        <f t="shared" si="70"/>
        <v>0.25</v>
      </c>
      <c r="M100" s="29" t="str">
        <f t="shared" si="70"/>
        <v/>
      </c>
      <c r="N100" s="57">
        <f t="shared" ref="N100" si="71">SUMIF(G101:M101,"",G100:M100)</f>
        <v>0.6875</v>
      </c>
      <c r="O100" s="58">
        <f t="shared" ref="O100" si="72">SUM(G100:M100)</f>
        <v>0.6875</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v>0.77083333333333337</v>
      </c>
      <c r="K109" s="11">
        <v>0.54166666666666663</v>
      </c>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v>0.95833333333333337</v>
      </c>
      <c r="K110" s="12">
        <v>0.75</v>
      </c>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f t="shared" si="76"/>
        <v>0.1875</v>
      </c>
      <c r="K112" s="29">
        <f t="shared" si="76"/>
        <v>0.20833333333333337</v>
      </c>
      <c r="L112" s="29" t="str">
        <f t="shared" si="76"/>
        <v/>
      </c>
      <c r="M112" s="29" t="str">
        <f t="shared" si="76"/>
        <v/>
      </c>
      <c r="N112" s="57">
        <f t="shared" ref="N112" si="77">SUMIF(G113:M113,"",G112:M112)</f>
        <v>0.58333333333333337</v>
      </c>
      <c r="O112" s="58">
        <f t="shared" ref="O112" si="78">SUM(G112:M112)</f>
        <v>0.58333333333333337</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v>0.54166666666666663</v>
      </c>
      <c r="K121" s="11">
        <v>0.54166666666666663</v>
      </c>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v>0.75</v>
      </c>
      <c r="K122" s="12">
        <v>0.75</v>
      </c>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f t="shared" si="129"/>
        <v>0.20833333333333337</v>
      </c>
      <c r="K124" s="29">
        <f t="shared" si="129"/>
        <v>0.20833333333333337</v>
      </c>
      <c r="L124" s="29" t="str">
        <f t="shared" si="129"/>
        <v/>
      </c>
      <c r="M124" s="29" t="str">
        <f t="shared" si="129"/>
        <v/>
      </c>
      <c r="N124" s="57">
        <f t="shared" ref="N124" si="130">SUMIF(G125:M125,"",G124:M124)</f>
        <v>0.41666666666666674</v>
      </c>
      <c r="O124" s="58">
        <f t="shared" ref="O124" si="131">SUM(G124:M124)</f>
        <v>0.41666666666666674</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0.77083333333333337</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v>0.95833333333333337</v>
      </c>
      <c r="J140" s="12">
        <v>0.95833333333333337</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0.1875</v>
      </c>
      <c r="K142" s="29" t="str">
        <f t="shared" si="138"/>
        <v/>
      </c>
      <c r="L142" s="29" t="str">
        <f t="shared" si="138"/>
        <v/>
      </c>
      <c r="M142" s="29" t="str">
        <f t="shared" si="138"/>
        <v/>
      </c>
      <c r="N142" s="57">
        <f t="shared" ref="N142" si="139">SUMIF(G143:M143,"",G142:M142)</f>
        <v>0.375</v>
      </c>
      <c r="O142" s="58">
        <f t="shared" ref="O142" si="140">SUM(G142:M142)</f>
        <v>0.375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v>0.54166666666666663</v>
      </c>
      <c r="H145" s="11">
        <v>0.54166666666666663</v>
      </c>
      <c r="I145" s="11">
        <v>0.54166666666666663</v>
      </c>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v>0.72916666666666663</v>
      </c>
      <c r="H146" s="42">
        <v>0.89583333333333337</v>
      </c>
      <c r="I146" s="12">
        <v>0.72916666666666663</v>
      </c>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v>4.1666666666666664E-2</v>
      </c>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f t="shared" ref="G148:M148" si="141">IF(G146="","",IF(G146&gt;G145,(G146-G145-G147),(1-G145-G147+G146)))</f>
        <v>0.1875</v>
      </c>
      <c r="H148" s="29">
        <f t="shared" si="141"/>
        <v>0.31250000000000006</v>
      </c>
      <c r="I148" s="29">
        <f t="shared" si="141"/>
        <v>0.1875</v>
      </c>
      <c r="J148" s="29" t="str">
        <f t="shared" si="141"/>
        <v/>
      </c>
      <c r="K148" s="29" t="str">
        <f t="shared" si="141"/>
        <v/>
      </c>
      <c r="L148" s="29" t="str">
        <f t="shared" si="141"/>
        <v/>
      </c>
      <c r="M148" s="29" t="str">
        <f t="shared" si="141"/>
        <v/>
      </c>
      <c r="N148" s="57">
        <f t="shared" ref="N148" si="142">SUMIF(G149:M149,"",G148:M148)</f>
        <v>0.6875</v>
      </c>
      <c r="O148" s="58">
        <f t="shared" ref="O148" si="143">SUM(G148:M148)</f>
        <v>0.6875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c r="I151" s="11"/>
      <c r="J151" s="11"/>
      <c r="K151" s="11"/>
      <c r="L151" s="11">
        <v>0.77083333333333337</v>
      </c>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0.72916666666666663</v>
      </c>
      <c r="H152" s="42"/>
      <c r="I152" s="12"/>
      <c r="J152" s="12"/>
      <c r="K152" s="12"/>
      <c r="L152" s="12">
        <v>0.89583333333333337</v>
      </c>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4">IF(G152="","",IF(G152&gt;G151,(G152-G151-G153),(1-G151-G153+G152)))</f>
        <v>0.1875</v>
      </c>
      <c r="H154" s="29" t="str">
        <f t="shared" si="144"/>
        <v/>
      </c>
      <c r="I154" s="29" t="str">
        <f t="shared" si="144"/>
        <v/>
      </c>
      <c r="J154" s="29" t="str">
        <f t="shared" si="144"/>
        <v/>
      </c>
      <c r="K154" s="29" t="str">
        <f t="shared" si="144"/>
        <v/>
      </c>
      <c r="L154" s="29">
        <f t="shared" si="144"/>
        <v>0.125</v>
      </c>
      <c r="M154" s="29" t="str">
        <f t="shared" si="144"/>
        <v/>
      </c>
      <c r="N154" s="57">
        <f t="shared" ref="N154" si="145">SUMIF(G155:M155,"",G154:M154)</f>
        <v>0.3125</v>
      </c>
      <c r="O154" s="58">
        <f t="shared" ref="O154" si="146">SUM(G154:M154)</f>
        <v>0.3125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v>0.77083333333333337</v>
      </c>
      <c r="J157" s="11"/>
      <c r="K157" s="11">
        <v>0.41666666666666669</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v>0.95833333333333337</v>
      </c>
      <c r="J158" s="12"/>
      <c r="K158" s="12">
        <v>0.75</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v>4.1666666666666664E-2</v>
      </c>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f t="shared" si="147"/>
        <v>0.1875</v>
      </c>
      <c r="J160" s="29" t="str">
        <f t="shared" si="147"/>
        <v/>
      </c>
      <c r="K160" s="29">
        <f t="shared" si="147"/>
        <v>0.29166666666666663</v>
      </c>
      <c r="L160" s="29" t="str">
        <f t="shared" si="147"/>
        <v/>
      </c>
      <c r="M160" s="29" t="str">
        <f t="shared" si="147"/>
        <v/>
      </c>
      <c r="N160" s="57">
        <f t="shared" ref="N160" si="148">SUMIF(G161:M161,"",G160:M160)</f>
        <v>0.47916666666666663</v>
      </c>
      <c r="O160" s="58">
        <f t="shared" ref="O160" si="149">SUM(G160:M160)</f>
        <v>0.47916666666666663</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t="s">
        <v>229</v>
      </c>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v>0.77083333333333337</v>
      </c>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v>0.89583333333333337</v>
      </c>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f t="shared" si="153"/>
        <v>0.125</v>
      </c>
      <c r="N172" s="57">
        <f t="shared" ref="N172" si="154">SUMIF(G173:M173,"",G172:M172)</f>
        <v>0.125</v>
      </c>
      <c r="O172" s="58">
        <f t="shared" ref="O172" si="155">SUM(G172:M172)</f>
        <v>0.125</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0.54166666666666663</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0.75</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f t="shared" si="156"/>
        <v>0.20833333333333337</v>
      </c>
      <c r="L178" s="29" t="str">
        <f t="shared" si="156"/>
        <v/>
      </c>
      <c r="M178" s="29" t="str">
        <f t="shared" si="156"/>
        <v/>
      </c>
      <c r="N178" s="57">
        <f t="shared" ref="N178" si="157">SUMIF(G179:M179,"",G178:M178)</f>
        <v>0.58333333333333348</v>
      </c>
      <c r="O178" s="58">
        <f t="shared" ref="O178" si="158">SUM(G178:M178)</f>
        <v>0.58333333333333348</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v>0.77083333333333337</v>
      </c>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v>4.1666666666666664E-2</v>
      </c>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0.31250000000000006</v>
      </c>
      <c r="H184" s="29">
        <f t="shared" si="159"/>
        <v>0.125</v>
      </c>
      <c r="I184" s="29" t="str">
        <f t="shared" si="159"/>
        <v/>
      </c>
      <c r="J184" s="29" t="str">
        <f t="shared" si="159"/>
        <v/>
      </c>
      <c r="K184" s="29" t="str">
        <f t="shared" si="159"/>
        <v/>
      </c>
      <c r="L184" s="29" t="str">
        <f t="shared" si="159"/>
        <v/>
      </c>
      <c r="M184" s="29" t="str">
        <f t="shared" si="159"/>
        <v/>
      </c>
      <c r="N184" s="57">
        <f t="shared" ref="N184" si="160">SUMIF(G185:M185,"",G184:M184)</f>
        <v>0.43750000000000006</v>
      </c>
      <c r="O184" s="58">
        <f t="shared" ref="O184" si="161">SUM(G184:M184)</f>
        <v>0.43750000000000006</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f t="shared" si="162"/>
        <v>0.1875</v>
      </c>
      <c r="J190" s="29" t="str">
        <f t="shared" si="162"/>
        <v/>
      </c>
      <c r="K190" s="29" t="str">
        <f t="shared" si="162"/>
        <v/>
      </c>
      <c r="L190" s="29" t="str">
        <f t="shared" si="162"/>
        <v/>
      </c>
      <c r="M190" s="29" t="str">
        <f t="shared" si="162"/>
        <v/>
      </c>
      <c r="N190" s="57">
        <f t="shared" ref="N190" si="163">SUMIF(G191:M191,"",G190:M190)</f>
        <v>0.1875</v>
      </c>
      <c r="O190" s="58">
        <f t="shared" ref="O190" si="164">SUM(G190:M190)</f>
        <v>0.1875</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v>0.77083333333333337</v>
      </c>
      <c r="J205" s="11">
        <v>0.77083333333333337</v>
      </c>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v>0.95833333333333337</v>
      </c>
      <c r="J206" s="12">
        <v>0.95833333333333337</v>
      </c>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f t="shared" si="171"/>
        <v>0.1875</v>
      </c>
      <c r="J208" s="29">
        <f t="shared" si="171"/>
        <v>0.1875</v>
      </c>
      <c r="K208" s="29" t="str">
        <f t="shared" si="171"/>
        <v/>
      </c>
      <c r="L208" s="29" t="str">
        <f t="shared" si="171"/>
        <v/>
      </c>
      <c r="M208" s="29" t="str">
        <f t="shared" si="171"/>
        <v/>
      </c>
      <c r="N208" s="57">
        <f t="shared" ref="N208" si="172">SUMIF(G209:M209,"",G208:M208)</f>
        <v>0.375</v>
      </c>
      <c r="O208" s="58">
        <f t="shared" ref="O208" si="173">SUM(G208:M208)</f>
        <v>0.375</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0.54166666666666663</v>
      </c>
      <c r="I217" s="11"/>
      <c r="J217" s="11"/>
      <c r="K217" s="11"/>
      <c r="L217" s="11">
        <v>0.77083333333333337</v>
      </c>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0.66666666666666663</v>
      </c>
      <c r="I218" s="12"/>
      <c r="J218" s="12"/>
      <c r="K218" s="12"/>
      <c r="L218" s="12">
        <v>0.89583333333333337</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f t="shared" si="177"/>
        <v>0.125</v>
      </c>
      <c r="I220" s="29" t="str">
        <f t="shared" si="177"/>
        <v/>
      </c>
      <c r="J220" s="29" t="str">
        <f t="shared" si="177"/>
        <v/>
      </c>
      <c r="K220" s="29" t="str">
        <f t="shared" si="177"/>
        <v/>
      </c>
      <c r="L220" s="29">
        <f t="shared" si="177"/>
        <v>0.125</v>
      </c>
      <c r="M220" s="29" t="str">
        <f t="shared" si="177"/>
        <v/>
      </c>
      <c r="N220" s="57">
        <f t="shared" ref="N220" si="178">SUMIF(G221:M221,"",G220:M220)</f>
        <v>0.25</v>
      </c>
      <c r="O220" s="58">
        <f t="shared" ref="O220" si="179">SUM(G220:M220)</f>
        <v>0.25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t="s">
        <v>233</v>
      </c>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0.54166666666666663</v>
      </c>
      <c r="K223" s="11">
        <v>0.77083333333333337</v>
      </c>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0.75</v>
      </c>
      <c r="K224" s="12">
        <v>0.89583333333333337</v>
      </c>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0.20833333333333337</v>
      </c>
      <c r="K226" s="29">
        <f t="shared" si="180"/>
        <v>0.125</v>
      </c>
      <c r="L226" s="29" t="str">
        <f t="shared" si="180"/>
        <v/>
      </c>
      <c r="M226" s="29" t="str">
        <f t="shared" si="180"/>
        <v/>
      </c>
      <c r="N226" s="57">
        <f t="shared" ref="N226" si="181">SUMIF(G227:M227,"",G226:M226)</f>
        <v>0.33333333333333337</v>
      </c>
      <c r="O226" s="58">
        <f t="shared" ref="O226" si="182">SUM(G226:M226)</f>
        <v>0.33333333333333337</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f t="shared" si="183"/>
        <v>0.125</v>
      </c>
      <c r="N232" s="57">
        <f t="shared" ref="N232" si="184">SUMIF(G233:M233,"",G232:M232)</f>
        <v>0.125</v>
      </c>
      <c r="O232" s="58">
        <f t="shared" ref="O232" si="185">SUM(G232:M232)</f>
        <v>0.125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v>0.77083333333333337</v>
      </c>
      <c r="K235" s="11">
        <v>0.77083333333333337</v>
      </c>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v>0.95833333333333337</v>
      </c>
      <c r="K236" s="12">
        <v>0.89583333333333337</v>
      </c>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f t="shared" si="186"/>
        <v>0.1875</v>
      </c>
      <c r="K238" s="29">
        <f t="shared" si="186"/>
        <v>0.125</v>
      </c>
      <c r="L238" s="29" t="str">
        <f t="shared" si="186"/>
        <v/>
      </c>
      <c r="M238" s="29" t="str">
        <f t="shared" si="186"/>
        <v/>
      </c>
      <c r="N238" s="57">
        <f t="shared" ref="N238" si="187">SUMIF(G239:M239,"",G238:M238)</f>
        <v>0.3125</v>
      </c>
      <c r="O238" s="58">
        <f t="shared" ref="O238" si="188">SUM(G238:M238)</f>
        <v>0.3125</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v>0.54166666666666663</v>
      </c>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v>0.72916666666666663</v>
      </c>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f t="shared" si="189"/>
        <v>0.1875</v>
      </c>
      <c r="M244" s="29" t="str">
        <f t="shared" si="189"/>
        <v/>
      </c>
      <c r="N244" s="57">
        <f t="shared" ref="N244" si="190">SUMIF(G245:M245,"",G244:M244)</f>
        <v>0.1875</v>
      </c>
      <c r="O244" s="58">
        <f t="shared" ref="O244" si="191">SUM(G244:M244)</f>
        <v>0.1875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v>0.77083333333333337</v>
      </c>
      <c r="H247" s="11">
        <v>0.77083333333333337</v>
      </c>
      <c r="I247" s="11"/>
      <c r="J247" s="11"/>
      <c r="K247" s="11">
        <v>0.77083333333333337</v>
      </c>
      <c r="L247" s="11">
        <v>0.77083333333333337</v>
      </c>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v>0.89583333333333337</v>
      </c>
      <c r="H248" s="42">
        <v>0.89583333333333337</v>
      </c>
      <c r="I248" s="12"/>
      <c r="J248" s="12"/>
      <c r="K248" s="12">
        <v>0.89583333333333337</v>
      </c>
      <c r="L248" s="12">
        <v>0.89583333333333337</v>
      </c>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f t="shared" ref="G250:M250" si="192">IF(G248="","",IF(G248&gt;G247,(G248-G247-G249),(1-G247-G249+G248)))</f>
        <v>0.125</v>
      </c>
      <c r="H250" s="29">
        <f t="shared" si="192"/>
        <v>0.125</v>
      </c>
      <c r="I250" s="29" t="str">
        <f t="shared" si="192"/>
        <v/>
      </c>
      <c r="J250" s="29" t="str">
        <f t="shared" si="192"/>
        <v/>
      </c>
      <c r="K250" s="29">
        <f t="shared" si="192"/>
        <v>0.125</v>
      </c>
      <c r="L250" s="29">
        <f t="shared" si="192"/>
        <v>0.125</v>
      </c>
      <c r="M250" s="29" t="str">
        <f t="shared" si="192"/>
        <v/>
      </c>
      <c r="N250" s="57">
        <f t="shared" ref="N250" si="193">SUMIF(G251:M251,"",G250:M250)</f>
        <v>0.5</v>
      </c>
      <c r="O250" s="58">
        <f t="shared" ref="O250" si="194">SUM(G250:M250)</f>
        <v>0.5</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v>0.77083333333333337</v>
      </c>
      <c r="H259" s="11"/>
      <c r="I259" s="11"/>
      <c r="J259" s="11"/>
      <c r="K259" s="11"/>
      <c r="L259" s="11"/>
      <c r="M259" s="11">
        <v>0.77083333333333337</v>
      </c>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v>0.89583333333333337</v>
      </c>
      <c r="H260" s="42"/>
      <c r="I260" s="12"/>
      <c r="J260" s="12"/>
      <c r="K260" s="12"/>
      <c r="L260" s="12"/>
      <c r="M260" s="12">
        <v>0.89583333333333337</v>
      </c>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f t="shared" ref="G262:M262" si="198">IF(G260="","",IF(G260&gt;G259,(G260-G259-G261),(1-G259-G261+G260)))</f>
        <v>0.125</v>
      </c>
      <c r="H262" s="29" t="str">
        <f t="shared" si="198"/>
        <v/>
      </c>
      <c r="I262" s="29" t="str">
        <f t="shared" si="198"/>
        <v/>
      </c>
      <c r="J262" s="29" t="str">
        <f t="shared" si="198"/>
        <v/>
      </c>
      <c r="K262" s="29" t="str">
        <f t="shared" si="198"/>
        <v/>
      </c>
      <c r="L262" s="29" t="str">
        <f t="shared" si="198"/>
        <v/>
      </c>
      <c r="M262" s="29">
        <f t="shared" si="198"/>
        <v>0.125</v>
      </c>
      <c r="N262" s="57">
        <f t="shared" ref="N262" si="199">SUMIF(G263:M263,"",G262:M262)</f>
        <v>0.25</v>
      </c>
      <c r="O262" s="58">
        <f t="shared" ref="O262" si="200">SUM(G262:M262)</f>
        <v>0.25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v>0.77083333333333337</v>
      </c>
      <c r="J265" s="11">
        <v>0.54166666666666663</v>
      </c>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v>0.95833333333333337</v>
      </c>
      <c r="J266" s="12">
        <v>0.95833333333333337</v>
      </c>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v>4.1666666666666664E-2</v>
      </c>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f t="shared" si="201"/>
        <v>0.1875</v>
      </c>
      <c r="J268" s="29">
        <f t="shared" si="201"/>
        <v>0.37500000000000006</v>
      </c>
      <c r="K268" s="29" t="str">
        <f t="shared" si="201"/>
        <v/>
      </c>
      <c r="L268" s="29" t="str">
        <f t="shared" si="201"/>
        <v/>
      </c>
      <c r="M268" s="29" t="str">
        <f t="shared" si="201"/>
        <v/>
      </c>
      <c r="N268" s="57">
        <f t="shared" ref="N268" si="202">SUMIF(G269:M269,"",G268:M268)</f>
        <v>0.5625</v>
      </c>
      <c r="O268" s="58">
        <f t="shared" ref="O268" si="203">SUM(G268:M268)</f>
        <v>0.5625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9457"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19458"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19459"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5">
    <tabColor theme="0"/>
    <outlinePr summaryBelow="0"/>
    <pageSetUpPr fitToPage="1"/>
  </sheetPr>
  <dimension ref="A1:CJ654"/>
  <sheetViews>
    <sheetView zoomScaleNormal="100" workbookViewId="0">
      <pane ySplit="4" topLeftCell="A5" activePane="bottomLeft" state="frozen"/>
      <selection activeCell="BY26" sqref="BY26"/>
      <selection pane="bottomLeft" activeCell="L80" sqref="L80"/>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45588</v>
      </c>
      <c r="I1" s="119"/>
      <c r="J1" s="51" t="s">
        <v>126</v>
      </c>
      <c r="K1" s="118">
        <f>+H1+6</f>
        <v>45594</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v>45644</v>
      </c>
      <c r="H4" s="81">
        <f>+G4+1</f>
        <v>45645</v>
      </c>
      <c r="I4" s="81">
        <f t="shared" ref="I4:M4" si="0">+H4+1</f>
        <v>45646</v>
      </c>
      <c r="J4" s="81">
        <f t="shared" si="0"/>
        <v>45647</v>
      </c>
      <c r="K4" s="81">
        <f t="shared" si="0"/>
        <v>45648</v>
      </c>
      <c r="L4" s="81">
        <f t="shared" si="0"/>
        <v>45649</v>
      </c>
      <c r="M4" s="81">
        <f t="shared" si="0"/>
        <v>45650</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2.5520833333333335</v>
      </c>
      <c r="H27" s="104">
        <v>1.8854166666666665</v>
      </c>
      <c r="I27" s="104">
        <v>1.9479166666666667</v>
      </c>
      <c r="J27" s="104">
        <v>1.15625</v>
      </c>
      <c r="K27" s="104">
        <v>0.91666666666666652</v>
      </c>
      <c r="L27" s="104">
        <v>1.2604166666666667</v>
      </c>
      <c r="M27" s="104">
        <v>1.0104166666666667</v>
      </c>
      <c r="N27" s="45"/>
      <c r="O27" s="44">
        <f>SUM(G27:M27)</f>
        <v>10.729166666666666</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11.282894736842106</v>
      </c>
      <c r="H29" s="46">
        <f>+GETPIVOTDATA("Do",H26)/FT*7</f>
        <v>8.3355263157894726</v>
      </c>
      <c r="I29" s="46">
        <f>+GETPIVOTDATA("Vr",I26)/FT*7</f>
        <v>8.6118421052631593</v>
      </c>
      <c r="J29" s="46">
        <f>+GETPIVOTDATA("Za",J26)/FT*7</f>
        <v>5.1118421052631575</v>
      </c>
      <c r="K29" s="46">
        <f>+GETPIVOTDATA("Zo",K26)/FT*7</f>
        <v>4.0526315789473681</v>
      </c>
      <c r="L29" s="46">
        <f>+GETPIVOTDATA("Ma",L26)/FT*7</f>
        <v>5.5723684210526319</v>
      </c>
      <c r="M29" s="46">
        <f>+GETPIVOTDATA("Di",M26)/FT*7</f>
        <v>4.4671052631578947</v>
      </c>
      <c r="N29" s="45"/>
      <c r="O29" s="46">
        <f>+O27/FT</f>
        <v>6.7763157894736841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4[WoBegin],"&lt;="&amp;$A35,Tabel4[WoEinde],"&gt;="&amp;$B35,WoPrestatieD,0,Tabel4[Plaats],IF($F$32=TRUE,"Front"))+COUNTIFS(Tabel4[WoBegin],"&lt;="&amp;$A35,Tabel4[WoEinde],"&gt;="&amp;$B35,WoPrestatieD,0,Tabel4[Plaats],IF($F$33=TRUE,"Back"))+COUNTIFS(Tabel4[WoBegin],"&lt;="&amp;$A35,Tabel4[WoEinde],"&lt;04:00",Tabel4[WoBegin],"&lt;&gt;0",WoPrestatieD,0,Tabel4[Plaats],IF($F$32=TRUE,"Front"))+COUNTIFS(Tabel4[WoBegin],"&lt;="&amp;$A35,Tabel4[WoEinde],"&lt;04:00",Tabel4[WoBegin],"&lt;&gt;0",WoPrestatieD,0,Tabel4[Plaats],IF($F$33=TRUE,"Back"))</f>
        <v>6</v>
      </c>
      <c r="H35" s="45">
        <f ca="1">COUNTIFS(Tabel4[DoBegin],"&lt;="&amp;$A35,Tabel4[DoEinde],"&gt;="&amp;$B35,DoPrestatieD,0,Tabel4[Plaats],IF($F$32=TRUE,"Front"))+COUNTIFS(Tabel4[DoBegin],"&lt;="&amp;$A35,Tabel4[DoEinde],"&gt;="&amp;$B35,DoPrestatieD,0,Tabel4[Plaats],IF($F$33=TRUE,"Back"))+COUNTIFS(Tabel4[DoBegin],"&lt;="&amp;$A35,Tabel4[DoEinde],"&lt;04:00",Tabel4[DoBegin],"&lt;&gt;0",DoPrestatieD,0,Tabel4[Plaats],IF($F$32=TRUE,"Front"))+COUNTIFS(Tabel4[DoBegin],"&lt;="&amp;$A35,Tabel4[DoEinde],"&lt;04:00",Tabel4[DoBegin],"&lt;&gt;0",DoPrestatieD,0,Tabel4[Plaats],IF($F$33=TRUE,"Back"))</f>
        <v>7</v>
      </c>
      <c r="I35" s="45">
        <f ca="1">COUNTIFS(Tabel4[VrBegin],"&lt;="&amp;$A35,Tabel4[VrEinde],"&gt;="&amp;$B35,VrPrestatieD,0,Tabel4[Plaats],IF($F$32=TRUE,"Front"))+COUNTIFS(Tabel4[VrBegin],"&lt;="&amp;$A35,Tabel4[VrEinde],"&gt;="&amp;$B35,VrPrestatieD,0,Tabel4[Plaats],IF($F$33=TRUE,"Back"))+COUNTIFS(Tabel4[VrBegin],"&lt;="&amp;$A35,Tabel4[VrEinde],"&lt;04:00",Tabel4[VrBegin],"&lt;&gt;0",VrPrestatieD,0,Tabel4[Plaats],IF($F$32=TRUE,"Front"))+COUNTIFS(Tabel4[VrBegin],"&lt;="&amp;$A35,Tabel4[VrEinde],"&lt;04:00",Tabel4[VrBegin],"&lt;&gt;0",VrPrestatieD,0,Tabel4[Plaats],IF($F$33=TRUE,"Back"))</f>
        <v>5</v>
      </c>
      <c r="J35" s="45">
        <f ca="1">COUNTIFS(Tabel4[ZaBegin],"&lt;="&amp;$A35,Tabel4[ZaEinde],"&gt;="&amp;$B35,ZaPrestatieD,0,Tabel4[Plaats],IF($F$32=TRUE,"Front"))+COUNTIFS(Tabel4[ZaBegin],"&lt;="&amp;$A35,Tabel4[ZaEinde],"&gt;="&amp;$B35,ZaPrestatieD,0,Tabel4[Plaats],IF($F$33=TRUE,"Back"))+COUNTIFS(Tabel4[ZaBegin],"&lt;="&amp;$A35,Tabel4[ZaEinde],"&lt;04:00",Tabel4[ZaBegin],"&lt;&gt;0",ZaPrestatieD,0,Tabel4[Plaats],IF($F$32=TRUE,"Front"))+COUNTIFS(Tabel4[ZaBegin],"&lt;="&amp;$A35,Tabel4[ZaEinde],"&lt;04:00",Tabel4[ZaBegin],"&lt;&gt;0",ZaPrestatieD,0,Tabel4[Plaats],IF($F$33=TRUE,"Back"))</f>
        <v>9</v>
      </c>
      <c r="K35" s="45">
        <f ca="1">COUNTIFS(Tabel4[ZoBegin],"&lt;="&amp;$A35,Tabel4[ZoEinde],"&gt;="&amp;$B35,ZoPrestatieD,0,Tabel4[Plaats],IF($F$32=TRUE,"Front"))+COUNTIFS(Tabel4[ZoBegin],"&lt;="&amp;$A35,Tabel4[ZoEinde],"&gt;="&amp;$B35,ZoPrestatieD,0,Tabel4[Plaats],IF($F$33=TRUE,"Back"))+COUNTIFS(Tabel4[ZoBegin],"&lt;="&amp;$A35,Tabel4[ZoEinde],"&lt;04:00",Tabel4[ZoBegin],"&lt;&gt;0",ZoPrestatieD,0,Tabel4[Plaats],IF($F$32=TRUE,"Front"))+COUNTIFS(Tabel4[ZoBegin],"&lt;="&amp;$A35,Tabel4[ZoEinde],"&lt;04:00",Tabel4[ZoBegin],"&lt;&gt;0",ZoPrestatieD,0,Tabel4[Plaats],IF($F$33=TRUE,"Back"))</f>
        <v>9</v>
      </c>
      <c r="L35" s="45">
        <f ca="1">COUNTIFS(Tabel4[MaBegin],"&lt;="&amp;$A35,Tabel4[MaEinde],"&gt;="&amp;$B35,MaPrestatieD,0,Tabel4[Plaats],IF($F$32=TRUE,"Front"))+COUNTIFS(Tabel4[MaBegin],"&lt;="&amp;$A35,Tabel4[MaEinde],"&gt;="&amp;$B35,MaPrestatieD,0,Tabel4[Plaats],IF($F$33=TRUE,"Back"))+COUNTIFS(Tabel4[MaBegin],"&lt;="&amp;$A35,Tabel4[MaEinde],"&lt;04:00",Tabel4[MaBegin],"&lt;&gt;0",MaPrestatieD,0,Tabel4[Plaats],IF($F$32=TRUE,"Front"))+COUNTIFS(Tabel4[MaBegin],"&lt;="&amp;$A35,Tabel4[MaEinde],"&lt;04:00",Tabel4[MaBegin],"&lt;&gt;0",MaPrestatieD,0,Tabel4[Plaats],IF($F$33=TRUE,"Back"))</f>
        <v>14</v>
      </c>
      <c r="M35" s="45">
        <f ca="1">COUNTIFS(Tabel4[DiBegin],"&lt;="&amp;$A35,Tabel4[DiEinde],"&gt;="&amp;$B35,DiPrestatieD,0,Tabel4[Plaats],IF($F$32=TRUE,"Front"))+COUNTIFS(Tabel4[DiBegin],"&lt;="&amp;$A35,Tabel4[DiEinde],"&gt;="&amp;$B35,DiPrestatieD,0,Tabel4[Plaats],IF($F$33=TRUE,"Back"))+COUNTIFS(Tabel4[DiBegin],"&lt;="&amp;$A35,Tabel4[DiEinde],"&lt;04:00",Tabel4[DiBegin],"&lt;&gt;0",DiPrestatieD,0,Tabel4[Plaats],IF($F$32=TRUE,"Front"))+COUNTIFS(Tabel4[DiBegin],"&lt;="&amp;$A35,Tabel4[DiEinde],"&lt;04:00",Tabel4[DiBegin],"&lt;&gt;0",DiPrestatieD,0,Tabel4[Plaats],IF($F$33=TRUE,"Back"))</f>
        <v>11</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4[WoBegin],"&lt;="&amp;$A36,Tabel4[WoEinde],"&gt;="&amp;$B36,WoPrestatieD,0,Tabel4[Plaats],IF($F$32=TRUE,"Front"))+COUNTIFS(Tabel4[WoBegin],"&lt;="&amp;$A36,Tabel4[WoEinde],"&gt;="&amp;$B36,WoPrestatieD,0,Tabel4[Plaats],IF($F$33=TRUE,"Back"))+COUNTIFS(Tabel4[WoBegin],"&lt;="&amp;$A36,Tabel4[WoEinde],"&lt;04:00",Tabel4[WoBegin],"&lt;&gt;0",WoPrestatieD,0,Tabel4[Plaats],IF($F$32=TRUE,"Front"))+COUNTIFS(Tabel4[WoBegin],"&lt;="&amp;$A36,Tabel4[WoEinde],"&lt;04:00",Tabel4[WoBegin],"&lt;&gt;0",WoPrestatieD,0,Tabel4[Plaats],IF($F$33=TRUE,"Back"))</f>
        <v>6</v>
      </c>
      <c r="H36" s="45">
        <f ca="1">COUNTIFS(Tabel4[DoBegin],"&lt;="&amp;$A36,Tabel4[DoEinde],"&gt;="&amp;$B36,DoPrestatieD,0,Tabel4[Plaats],IF($F$32=TRUE,"Front"))+COUNTIFS(Tabel4[DoBegin],"&lt;="&amp;$A36,Tabel4[DoEinde],"&gt;="&amp;$B36,DoPrestatieD,0,Tabel4[Plaats],IF($F$33=TRUE,"Back"))+COUNTIFS(Tabel4[DoBegin],"&lt;="&amp;$A36,Tabel4[DoEinde],"&lt;04:00",Tabel4[DoBegin],"&lt;&gt;0",DoPrestatieD,0,Tabel4[Plaats],IF($F$32=TRUE,"Front"))+COUNTIFS(Tabel4[DoBegin],"&lt;="&amp;$A36,Tabel4[DoEinde],"&lt;04:00",Tabel4[DoBegin],"&lt;&gt;0",DoPrestatieD,0,Tabel4[Plaats],IF($F$33=TRUE,"Back"))</f>
        <v>7</v>
      </c>
      <c r="I36" s="45">
        <f ca="1">COUNTIFS(Tabel4[VrBegin],"&lt;="&amp;$A36,Tabel4[VrEinde],"&gt;="&amp;$B36,VrPrestatieD,0,Tabel4[Plaats],IF($F$32=TRUE,"Front"))+COUNTIFS(Tabel4[VrBegin],"&lt;="&amp;$A36,Tabel4[VrEinde],"&gt;="&amp;$B36,VrPrestatieD,0,Tabel4[Plaats],IF($F$33=TRUE,"Back"))+COUNTIFS(Tabel4[VrBegin],"&lt;="&amp;$A36,Tabel4[VrEinde],"&lt;04:00",Tabel4[VrBegin],"&lt;&gt;0",VrPrestatieD,0,Tabel4[Plaats],IF($F$32=TRUE,"Front"))+COUNTIFS(Tabel4[VrBegin],"&lt;="&amp;$A36,Tabel4[VrEinde],"&lt;04:00",Tabel4[VrBegin],"&lt;&gt;0",VrPrestatieD,0,Tabel4[Plaats],IF($F$33=TRUE,"Back"))</f>
        <v>5</v>
      </c>
      <c r="J36" s="45">
        <f ca="1">COUNTIFS(Tabel4[ZaBegin],"&lt;="&amp;$A36,Tabel4[ZaEinde],"&gt;="&amp;$B36,ZaPrestatieD,0,Tabel4[Plaats],IF($F$32=TRUE,"Front"))+COUNTIFS(Tabel4[ZaBegin],"&lt;="&amp;$A36,Tabel4[ZaEinde],"&gt;="&amp;$B36,ZaPrestatieD,0,Tabel4[Plaats],IF($F$33=TRUE,"Back"))+COUNTIFS(Tabel4[ZaBegin],"&lt;="&amp;$A36,Tabel4[ZaEinde],"&lt;04:00",Tabel4[ZaBegin],"&lt;&gt;0",ZaPrestatieD,0,Tabel4[Plaats],IF($F$32=TRUE,"Front"))+COUNTIFS(Tabel4[ZaBegin],"&lt;="&amp;$A36,Tabel4[ZaEinde],"&lt;04:00",Tabel4[ZaBegin],"&lt;&gt;0",ZaPrestatieD,0,Tabel4[Plaats],IF($F$33=TRUE,"Back"))</f>
        <v>9</v>
      </c>
      <c r="K36" s="45">
        <f ca="1">COUNTIFS(Tabel4[ZoBegin],"&lt;="&amp;$A36,Tabel4[ZoEinde],"&gt;="&amp;$B36,ZoPrestatieD,0,Tabel4[Plaats],IF($F$32=TRUE,"Front"))+COUNTIFS(Tabel4[ZoBegin],"&lt;="&amp;$A36,Tabel4[ZoEinde],"&gt;="&amp;$B36,ZoPrestatieD,0,Tabel4[Plaats],IF($F$33=TRUE,"Back"))+COUNTIFS(Tabel4[ZoBegin],"&lt;="&amp;$A36,Tabel4[ZoEinde],"&lt;04:00",Tabel4[ZoBegin],"&lt;&gt;0",ZoPrestatieD,0,Tabel4[Plaats],IF($F$32=TRUE,"Front"))+COUNTIFS(Tabel4[ZoBegin],"&lt;="&amp;$A36,Tabel4[ZoEinde],"&lt;04:00",Tabel4[ZoBegin],"&lt;&gt;0",ZoPrestatieD,0,Tabel4[Plaats],IF($F$33=TRUE,"Back"))</f>
        <v>9</v>
      </c>
      <c r="L36" s="45">
        <f ca="1">COUNTIFS(Tabel4[MaBegin],"&lt;="&amp;$A36,Tabel4[MaEinde],"&gt;="&amp;$B36,MaPrestatieD,0,Tabel4[Plaats],IF($F$32=TRUE,"Front"))+COUNTIFS(Tabel4[MaBegin],"&lt;="&amp;$A36,Tabel4[MaEinde],"&gt;="&amp;$B36,MaPrestatieD,0,Tabel4[Plaats],IF($F$33=TRUE,"Back"))+COUNTIFS(Tabel4[MaBegin],"&lt;="&amp;$A36,Tabel4[MaEinde],"&lt;04:00",Tabel4[MaBegin],"&lt;&gt;0",MaPrestatieD,0,Tabel4[Plaats],IF($F$32=TRUE,"Front"))+COUNTIFS(Tabel4[MaBegin],"&lt;="&amp;$A36,Tabel4[MaEinde],"&lt;04:00",Tabel4[MaBegin],"&lt;&gt;0",MaPrestatieD,0,Tabel4[Plaats],IF($F$33=TRUE,"Back"))</f>
        <v>14</v>
      </c>
      <c r="M36" s="45">
        <f ca="1">COUNTIFS(Tabel4[DiBegin],"&lt;="&amp;$A36,Tabel4[DiEinde],"&gt;="&amp;$B36,DiPrestatieD,0,Tabel4[Plaats],IF($F$32=TRUE,"Front"))+COUNTIFS(Tabel4[DiBegin],"&lt;="&amp;$A36,Tabel4[DiEinde],"&gt;="&amp;$B36,DiPrestatieD,0,Tabel4[Plaats],IF($F$33=TRUE,"Back"))+COUNTIFS(Tabel4[DiBegin],"&lt;="&amp;$A36,Tabel4[DiEinde],"&lt;04:00",Tabel4[DiBegin],"&lt;&gt;0",DiPrestatieD,0,Tabel4[Plaats],IF($F$32=TRUE,"Front"))+COUNTIFS(Tabel4[DiBegin],"&lt;="&amp;$A36,Tabel4[DiEinde],"&lt;04:00",Tabel4[DiBegin],"&lt;&gt;0",DiPrestatieD,0,Tabel4[Plaats],IF($F$33=TRUE,"Back"))</f>
        <v>11</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4[WoBegin],"&lt;="&amp;$A37,Tabel4[WoEinde],"&gt;="&amp;$B37,WoPrestatieD,0,Tabel4[Plaats],IF($F$32=TRUE,"Front"))+COUNTIFS(Tabel4[WoBegin],"&lt;="&amp;$A37,Tabel4[WoEinde],"&gt;="&amp;$B37,WoPrestatieD,0,Tabel4[Plaats],IF($F$33=TRUE,"Back"))+COUNTIFS(Tabel4[WoBegin],"&lt;="&amp;$A37,Tabel4[WoEinde],"&lt;04:00",Tabel4[WoBegin],"&lt;&gt;0",WoPrestatieD,0,Tabel4[Plaats],IF($F$32=TRUE,"Front"))+COUNTIFS(Tabel4[WoBegin],"&lt;="&amp;$A37,Tabel4[WoEinde],"&lt;04:00",Tabel4[WoBegin],"&lt;&gt;0",WoPrestatieD,0,Tabel4[Plaats],IF($F$33=TRUE,"Back"))</f>
        <v>6</v>
      </c>
      <c r="H37" s="45">
        <f ca="1">COUNTIFS(Tabel4[DoBegin],"&lt;="&amp;$A37,Tabel4[DoEinde],"&gt;="&amp;$B37,DoPrestatieD,0,Tabel4[Plaats],IF($F$32=TRUE,"Front"))+COUNTIFS(Tabel4[DoBegin],"&lt;="&amp;$A37,Tabel4[DoEinde],"&gt;="&amp;$B37,DoPrestatieD,0,Tabel4[Plaats],IF($F$33=TRUE,"Back"))+COUNTIFS(Tabel4[DoBegin],"&lt;="&amp;$A37,Tabel4[DoEinde],"&lt;04:00",Tabel4[DoBegin],"&lt;&gt;0",DoPrestatieD,0,Tabel4[Plaats],IF($F$32=TRUE,"Front"))+COUNTIFS(Tabel4[DoBegin],"&lt;="&amp;$A37,Tabel4[DoEinde],"&lt;04:00",Tabel4[DoBegin],"&lt;&gt;0",DoPrestatieD,0,Tabel4[Plaats],IF($F$33=TRUE,"Back"))</f>
        <v>6</v>
      </c>
      <c r="I37" s="45">
        <f ca="1">COUNTIFS(Tabel4[VrBegin],"&lt;="&amp;$A37,Tabel4[VrEinde],"&gt;="&amp;$B37,VrPrestatieD,0,Tabel4[Plaats],IF($F$32=TRUE,"Front"))+COUNTIFS(Tabel4[VrBegin],"&lt;="&amp;$A37,Tabel4[VrEinde],"&gt;="&amp;$B37,VrPrestatieD,0,Tabel4[Plaats],IF($F$33=TRUE,"Back"))+COUNTIFS(Tabel4[VrBegin],"&lt;="&amp;$A37,Tabel4[VrEinde],"&lt;04:00",Tabel4[VrBegin],"&lt;&gt;0",VrPrestatieD,0,Tabel4[Plaats],IF($F$32=TRUE,"Front"))+COUNTIFS(Tabel4[VrBegin],"&lt;="&amp;$A37,Tabel4[VrEinde],"&lt;04:00",Tabel4[VrBegin],"&lt;&gt;0",VrPrestatieD,0,Tabel4[Plaats],IF($F$33=TRUE,"Back"))</f>
        <v>5</v>
      </c>
      <c r="J37" s="45">
        <f ca="1">COUNTIFS(Tabel4[ZaBegin],"&lt;="&amp;$A37,Tabel4[ZaEinde],"&gt;="&amp;$B37,ZaPrestatieD,0,Tabel4[Plaats],IF($F$32=TRUE,"Front"))+COUNTIFS(Tabel4[ZaBegin],"&lt;="&amp;$A37,Tabel4[ZaEinde],"&gt;="&amp;$B37,ZaPrestatieD,0,Tabel4[Plaats],IF($F$33=TRUE,"Back"))+COUNTIFS(Tabel4[ZaBegin],"&lt;="&amp;$A37,Tabel4[ZaEinde],"&lt;04:00",Tabel4[ZaBegin],"&lt;&gt;0",ZaPrestatieD,0,Tabel4[Plaats],IF($F$32=TRUE,"Front"))+COUNTIFS(Tabel4[ZaBegin],"&lt;="&amp;$A37,Tabel4[ZaEinde],"&lt;04:00",Tabel4[ZaBegin],"&lt;&gt;0",ZaPrestatieD,0,Tabel4[Plaats],IF($F$33=TRUE,"Back"))</f>
        <v>9</v>
      </c>
      <c r="K37" s="45">
        <f ca="1">COUNTIFS(Tabel4[ZoBegin],"&lt;="&amp;$A37,Tabel4[ZoEinde],"&gt;="&amp;$B37,ZoPrestatieD,0,Tabel4[Plaats],IF($F$32=TRUE,"Front"))+COUNTIFS(Tabel4[ZoBegin],"&lt;="&amp;$A37,Tabel4[ZoEinde],"&gt;="&amp;$B37,ZoPrestatieD,0,Tabel4[Plaats],IF($F$33=TRUE,"Back"))+COUNTIFS(Tabel4[ZoBegin],"&lt;="&amp;$A37,Tabel4[ZoEinde],"&lt;04:00",Tabel4[ZoBegin],"&lt;&gt;0",ZoPrestatieD,0,Tabel4[Plaats],IF($F$32=TRUE,"Front"))+COUNTIFS(Tabel4[ZoBegin],"&lt;="&amp;$A37,Tabel4[ZoEinde],"&lt;04:00",Tabel4[ZoBegin],"&lt;&gt;0",ZoPrestatieD,0,Tabel4[Plaats],IF($F$33=TRUE,"Back"))</f>
        <v>9</v>
      </c>
      <c r="L37" s="45">
        <f ca="1">COUNTIFS(Tabel4[MaBegin],"&lt;="&amp;$A37,Tabel4[MaEinde],"&gt;="&amp;$B37,MaPrestatieD,0,Tabel4[Plaats],IF($F$32=TRUE,"Front"))+COUNTIFS(Tabel4[MaBegin],"&lt;="&amp;$A37,Tabel4[MaEinde],"&gt;="&amp;$B37,MaPrestatieD,0,Tabel4[Plaats],IF($F$33=TRUE,"Back"))+COUNTIFS(Tabel4[MaBegin],"&lt;="&amp;$A37,Tabel4[MaEinde],"&lt;04:00",Tabel4[MaBegin],"&lt;&gt;0",MaPrestatieD,0,Tabel4[Plaats],IF($F$32=TRUE,"Front"))+COUNTIFS(Tabel4[MaBegin],"&lt;="&amp;$A37,Tabel4[MaEinde],"&lt;04:00",Tabel4[MaBegin],"&lt;&gt;0",MaPrestatieD,0,Tabel4[Plaats],IF($F$33=TRUE,"Back"))</f>
        <v>14</v>
      </c>
      <c r="M37" s="45">
        <f ca="1">COUNTIFS(Tabel4[DiBegin],"&lt;="&amp;$A37,Tabel4[DiEinde],"&gt;="&amp;$B37,DiPrestatieD,0,Tabel4[Plaats],IF($F$32=TRUE,"Front"))+COUNTIFS(Tabel4[DiBegin],"&lt;="&amp;$A37,Tabel4[DiEinde],"&gt;="&amp;$B37,DiPrestatieD,0,Tabel4[Plaats],IF($F$33=TRUE,"Back"))+COUNTIFS(Tabel4[DiBegin],"&lt;="&amp;$A37,Tabel4[DiEinde],"&lt;04:00",Tabel4[DiBegin],"&lt;&gt;0",DiPrestatieD,0,Tabel4[Plaats],IF($F$32=TRUE,"Front"))+COUNTIFS(Tabel4[DiBegin],"&lt;="&amp;$A37,Tabel4[DiEinde],"&lt;04:00",Tabel4[DiBegin],"&lt;&gt;0",DiPrestatieD,0,Tabel4[Plaats],IF($F$33=TRUE,"Back"))</f>
        <v>11</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4[WoBegin],"&lt;="&amp;$A38,Tabel4[WoEinde],"&gt;="&amp;$B38,WoPrestatieD,0,Tabel4[Plaats],IF($F$32=TRUE,"Front"))+COUNTIFS(Tabel4[WoBegin],"&lt;="&amp;$A38,Tabel4[WoEinde],"&gt;="&amp;$B38,WoPrestatieD,0,Tabel4[Plaats],IF($F$33=TRUE,"Back"))+COUNTIFS(Tabel4[WoBegin],"&lt;="&amp;$A38,Tabel4[WoEinde],"&lt;04:00",Tabel4[WoBegin],"&lt;&gt;0",WoPrestatieD,0,Tabel4[Plaats],IF($F$32=TRUE,"Front"))+COUNTIFS(Tabel4[WoBegin],"&lt;="&amp;$A38,Tabel4[WoEinde],"&lt;04:00",Tabel4[WoBegin],"&lt;&gt;0",WoPrestatieD,0,Tabel4[Plaats],IF($F$33=TRUE,"Back"))</f>
        <v>7</v>
      </c>
      <c r="H38" s="45">
        <f ca="1">COUNTIFS(Tabel4[DoBegin],"&lt;="&amp;$A38,Tabel4[DoEinde],"&gt;="&amp;$B38,DoPrestatieD,0,Tabel4[Plaats],IF($F$32=TRUE,"Front"))+COUNTIFS(Tabel4[DoBegin],"&lt;="&amp;$A38,Tabel4[DoEinde],"&gt;="&amp;$B38,DoPrestatieD,0,Tabel4[Plaats],IF($F$33=TRUE,"Back"))+COUNTIFS(Tabel4[DoBegin],"&lt;="&amp;$A38,Tabel4[DoEinde],"&lt;04:00",Tabel4[DoBegin],"&lt;&gt;0",DoPrestatieD,0,Tabel4[Plaats],IF($F$32=TRUE,"Front"))+COUNTIFS(Tabel4[DoBegin],"&lt;="&amp;$A38,Tabel4[DoEinde],"&lt;04:00",Tabel4[DoBegin],"&lt;&gt;0",DoPrestatieD,0,Tabel4[Plaats],IF($F$33=TRUE,"Back"))</f>
        <v>6</v>
      </c>
      <c r="I38" s="45">
        <f ca="1">COUNTIFS(Tabel4[VrBegin],"&lt;="&amp;$A38,Tabel4[VrEinde],"&gt;="&amp;$B38,VrPrestatieD,0,Tabel4[Plaats],IF($F$32=TRUE,"Front"))+COUNTIFS(Tabel4[VrBegin],"&lt;="&amp;$A38,Tabel4[VrEinde],"&gt;="&amp;$B38,VrPrestatieD,0,Tabel4[Plaats],IF($F$33=TRUE,"Back"))+COUNTIFS(Tabel4[VrBegin],"&lt;="&amp;$A38,Tabel4[VrEinde],"&lt;04:00",Tabel4[VrBegin],"&lt;&gt;0",VrPrestatieD,0,Tabel4[Plaats],IF($F$32=TRUE,"Front"))+COUNTIFS(Tabel4[VrBegin],"&lt;="&amp;$A38,Tabel4[VrEinde],"&lt;04:00",Tabel4[VrBegin],"&lt;&gt;0",VrPrestatieD,0,Tabel4[Plaats],IF($F$33=TRUE,"Back"))</f>
        <v>11</v>
      </c>
      <c r="J38" s="45">
        <f ca="1">COUNTIFS(Tabel4[ZaBegin],"&lt;="&amp;$A38,Tabel4[ZaEinde],"&gt;="&amp;$B38,ZaPrestatieD,0,Tabel4[Plaats],IF($F$32=TRUE,"Front"))+COUNTIFS(Tabel4[ZaBegin],"&lt;="&amp;$A38,Tabel4[ZaEinde],"&gt;="&amp;$B38,ZaPrestatieD,0,Tabel4[Plaats],IF($F$33=TRUE,"Back"))+COUNTIFS(Tabel4[ZaBegin],"&lt;="&amp;$A38,Tabel4[ZaEinde],"&lt;04:00",Tabel4[ZaBegin],"&lt;&gt;0",ZaPrestatieD,0,Tabel4[Plaats],IF($F$32=TRUE,"Front"))+COUNTIFS(Tabel4[ZaBegin],"&lt;="&amp;$A38,Tabel4[ZaEinde],"&lt;04:00",Tabel4[ZaBegin],"&lt;&gt;0",ZaPrestatieD,0,Tabel4[Plaats],IF($F$33=TRUE,"Back"))</f>
        <v>10</v>
      </c>
      <c r="K38" s="45">
        <f ca="1">COUNTIFS(Tabel4[ZoBegin],"&lt;="&amp;$A38,Tabel4[ZoEinde],"&gt;="&amp;$B38,ZoPrestatieD,0,Tabel4[Plaats],IF($F$32=TRUE,"Front"))+COUNTIFS(Tabel4[ZoBegin],"&lt;="&amp;$A38,Tabel4[ZoEinde],"&gt;="&amp;$B38,ZoPrestatieD,0,Tabel4[Plaats],IF($F$33=TRUE,"Back"))+COUNTIFS(Tabel4[ZoBegin],"&lt;="&amp;$A38,Tabel4[ZoEinde],"&lt;04:00",Tabel4[ZoBegin],"&lt;&gt;0",ZoPrestatieD,0,Tabel4[Plaats],IF($F$32=TRUE,"Front"))+COUNTIFS(Tabel4[ZoBegin],"&lt;="&amp;$A38,Tabel4[ZoEinde],"&lt;04:00",Tabel4[ZoBegin],"&lt;&gt;0",ZoPrestatieD,0,Tabel4[Plaats],IF($F$33=TRUE,"Back"))</f>
        <v>10</v>
      </c>
      <c r="L38" s="45">
        <f ca="1">COUNTIFS(Tabel4[MaBegin],"&lt;="&amp;$A38,Tabel4[MaEinde],"&gt;="&amp;$B38,MaPrestatieD,0,Tabel4[Plaats],IF($F$32=TRUE,"Front"))+COUNTIFS(Tabel4[MaBegin],"&lt;="&amp;$A38,Tabel4[MaEinde],"&gt;="&amp;$B38,MaPrestatieD,0,Tabel4[Plaats],IF($F$33=TRUE,"Back"))+COUNTIFS(Tabel4[MaBegin],"&lt;="&amp;$A38,Tabel4[MaEinde],"&lt;04:00",Tabel4[MaBegin],"&lt;&gt;0",MaPrestatieD,0,Tabel4[Plaats],IF($F$32=TRUE,"Front"))+COUNTIFS(Tabel4[MaBegin],"&lt;="&amp;$A38,Tabel4[MaEinde],"&lt;04:00",Tabel4[MaBegin],"&lt;&gt;0",MaPrestatieD,0,Tabel4[Plaats],IF($F$33=TRUE,"Back"))</f>
        <v>10</v>
      </c>
      <c r="M38" s="45">
        <f ca="1">COUNTIFS(Tabel4[DiBegin],"&lt;="&amp;$A38,Tabel4[DiEinde],"&gt;="&amp;$B38,DiPrestatieD,0,Tabel4[Plaats],IF($F$32=TRUE,"Front"))+COUNTIFS(Tabel4[DiBegin],"&lt;="&amp;$A38,Tabel4[DiEinde],"&gt;="&amp;$B38,DiPrestatieD,0,Tabel4[Plaats],IF($F$33=TRUE,"Back"))+COUNTIFS(Tabel4[DiBegin],"&lt;="&amp;$A38,Tabel4[DiEinde],"&lt;04:00",Tabel4[DiBegin],"&lt;&gt;0",DiPrestatieD,0,Tabel4[Plaats],IF($F$32=TRUE,"Front"))+COUNTIFS(Tabel4[DiBegin],"&lt;="&amp;$A38,Tabel4[DiEinde],"&lt;04:00",Tabel4[DiBegin],"&lt;&gt;0",DiPrestatieD,0,Tabel4[Plaats],IF($F$33=TRUE,"Back"))</f>
        <v>6</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4[WoBegin],"&lt;="&amp;$A39,Tabel4[WoEinde],"&gt;="&amp;$B39,WoPrestatieD,0,Tabel4[Plaats],IF($F$32=TRUE,"Front"))+COUNTIFS(Tabel4[WoBegin],"&lt;="&amp;$A39,Tabel4[WoEinde],"&gt;="&amp;$B39,WoPrestatieD,0,Tabel4[Plaats],IF($F$33=TRUE,"Back"))+COUNTIFS(Tabel4[WoBegin],"&lt;="&amp;$A39,Tabel4[WoEinde],"&lt;04:00",Tabel4[WoBegin],"&lt;&gt;0",WoPrestatieD,0,Tabel4[Plaats],IF($F$32=TRUE,"Front"))+COUNTIFS(Tabel4[WoBegin],"&lt;="&amp;$A39,Tabel4[WoEinde],"&lt;04:00",Tabel4[WoBegin],"&lt;&gt;0",WoPrestatieD,0,Tabel4[Plaats],IF($F$33=TRUE,"Back"))</f>
        <v>1</v>
      </c>
      <c r="H39" s="45">
        <f ca="1">COUNTIFS(Tabel4[DoBegin],"&lt;="&amp;$A39,Tabel4[DoEinde],"&gt;="&amp;$B39,DoPrestatieD,0,Tabel4[Plaats],IF($F$32=TRUE,"Front"))+COUNTIFS(Tabel4[DoBegin],"&lt;="&amp;$A39,Tabel4[DoEinde],"&gt;="&amp;$B39,DoPrestatieD,0,Tabel4[Plaats],IF($F$33=TRUE,"Back"))+COUNTIFS(Tabel4[DoBegin],"&lt;="&amp;$A39,Tabel4[DoEinde],"&lt;04:00",Tabel4[DoBegin],"&lt;&gt;0",DoPrestatieD,0,Tabel4[Plaats],IF($F$32=TRUE,"Front"))+COUNTIFS(Tabel4[DoBegin],"&lt;="&amp;$A39,Tabel4[DoEinde],"&lt;04:00",Tabel4[DoBegin],"&lt;&gt;0",DoPrestatieD,0,Tabel4[Plaats],IF($F$33=TRUE,"Back"))</f>
        <v>1</v>
      </c>
      <c r="I39" s="45">
        <f ca="1">COUNTIFS(Tabel4[VrBegin],"&lt;="&amp;$A39,Tabel4[VrEinde],"&gt;="&amp;$B39,VrPrestatieD,0,Tabel4[Plaats],IF($F$32=TRUE,"Front"))+COUNTIFS(Tabel4[VrBegin],"&lt;="&amp;$A39,Tabel4[VrEinde],"&gt;="&amp;$B39,VrPrestatieD,0,Tabel4[Plaats],IF($F$33=TRUE,"Back"))+COUNTIFS(Tabel4[VrBegin],"&lt;="&amp;$A39,Tabel4[VrEinde],"&lt;04:00",Tabel4[VrBegin],"&lt;&gt;0",VrPrestatieD,0,Tabel4[Plaats],IF($F$32=TRUE,"Front"))+COUNTIFS(Tabel4[VrBegin],"&lt;="&amp;$A39,Tabel4[VrEinde],"&lt;04:00",Tabel4[VrBegin],"&lt;&gt;0",VrPrestatieD,0,Tabel4[Plaats],IF($F$33=TRUE,"Back"))</f>
        <v>10</v>
      </c>
      <c r="J39" s="45">
        <f ca="1">COUNTIFS(Tabel4[ZaBegin],"&lt;="&amp;$A39,Tabel4[ZaEinde],"&gt;="&amp;$B39,ZaPrestatieD,0,Tabel4[Plaats],IF($F$32=TRUE,"Front"))+COUNTIFS(Tabel4[ZaBegin],"&lt;="&amp;$A39,Tabel4[ZaEinde],"&gt;="&amp;$B39,ZaPrestatieD,0,Tabel4[Plaats],IF($F$33=TRUE,"Back"))+COUNTIFS(Tabel4[ZaBegin],"&lt;="&amp;$A39,Tabel4[ZaEinde],"&lt;04:00",Tabel4[ZaBegin],"&lt;&gt;0",ZaPrestatieD,0,Tabel4[Plaats],IF($F$32=TRUE,"Front"))+COUNTIFS(Tabel4[ZaBegin],"&lt;="&amp;$A39,Tabel4[ZaEinde],"&lt;04:00",Tabel4[ZaBegin],"&lt;&gt;0",ZaPrestatieD,0,Tabel4[Plaats],IF($F$33=TRUE,"Back"))</f>
        <v>10</v>
      </c>
      <c r="K39" s="45">
        <f ca="1">COUNTIFS(Tabel4[ZoBegin],"&lt;="&amp;$A39,Tabel4[ZoEinde],"&gt;="&amp;$B39,ZoPrestatieD,0,Tabel4[Plaats],IF($F$32=TRUE,"Front"))+COUNTIFS(Tabel4[ZoBegin],"&lt;="&amp;$A39,Tabel4[ZoEinde],"&gt;="&amp;$B39,ZoPrestatieD,0,Tabel4[Plaats],IF($F$33=TRUE,"Back"))+COUNTIFS(Tabel4[ZoBegin],"&lt;="&amp;$A39,Tabel4[ZoEinde],"&lt;04:00",Tabel4[ZoBegin],"&lt;&gt;0",ZoPrestatieD,0,Tabel4[Plaats],IF($F$32=TRUE,"Front"))+COUNTIFS(Tabel4[ZoBegin],"&lt;="&amp;$A39,Tabel4[ZoEinde],"&lt;04:00",Tabel4[ZoBegin],"&lt;&gt;0",ZoPrestatieD,0,Tabel4[Plaats],IF($F$33=TRUE,"Back"))</f>
        <v>10</v>
      </c>
      <c r="L39" s="45">
        <f ca="1">COUNTIFS(Tabel4[MaBegin],"&lt;="&amp;$A39,Tabel4[MaEinde],"&gt;="&amp;$B39,MaPrestatieD,0,Tabel4[Plaats],IF($F$32=TRUE,"Front"))+COUNTIFS(Tabel4[MaBegin],"&lt;="&amp;$A39,Tabel4[MaEinde],"&gt;="&amp;$B39,MaPrestatieD,0,Tabel4[Plaats],IF($F$33=TRUE,"Back"))+COUNTIFS(Tabel4[MaBegin],"&lt;="&amp;$A39,Tabel4[MaEinde],"&lt;04:00",Tabel4[MaBegin],"&lt;&gt;0",MaPrestatieD,0,Tabel4[Plaats],IF($F$32=TRUE,"Front"))+COUNTIFS(Tabel4[MaBegin],"&lt;="&amp;$A39,Tabel4[MaEinde],"&lt;04:00",Tabel4[MaBegin],"&lt;&gt;0",MaPrestatieD,0,Tabel4[Plaats],IF($F$33=TRUE,"Back"))</f>
        <v>9</v>
      </c>
      <c r="M39" s="45">
        <f ca="1">COUNTIFS(Tabel4[DiBegin],"&lt;="&amp;$A39,Tabel4[DiEinde],"&gt;="&amp;$B39,DiPrestatieD,0,Tabel4[Plaats],IF($F$32=TRUE,"Front"))+COUNTIFS(Tabel4[DiBegin],"&lt;="&amp;$A39,Tabel4[DiEinde],"&gt;="&amp;$B39,DiPrestatieD,0,Tabel4[Plaats],IF($F$33=TRUE,"Back"))+COUNTIFS(Tabel4[DiBegin],"&lt;="&amp;$A39,Tabel4[DiEinde],"&lt;04:00",Tabel4[DiBegin],"&lt;&gt;0",DiPrestatieD,0,Tabel4[Plaats],IF($F$32=TRUE,"Front"))+COUNTIFS(Tabel4[DiBegin],"&lt;="&amp;$A39,Tabel4[DiEinde],"&lt;04:00",Tabel4[DiBegin],"&lt;&gt;0",DiPrestatieD,0,Tabel4[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SUM(Tabel4[WoTotaal])</f>
        <v>2.8958333333333335</v>
      </c>
      <c r="H43" s="44">
        <f ca="1">SUM(DoTotaalD)</f>
        <v>2.916666666666667</v>
      </c>
      <c r="I43" s="44">
        <f ca="1">SUM(VrTotaalD)</f>
        <v>4.2083333333333339</v>
      </c>
      <c r="J43" s="44">
        <f ca="1">SUM(ZaTotaalD)</f>
        <v>4</v>
      </c>
      <c r="K43" s="44">
        <f ca="1">SUM(ZoTotaalD)</f>
        <v>4.0208333333333339</v>
      </c>
      <c r="L43" s="44">
        <f ca="1">SUM(MaTotaalD)</f>
        <v>5.3333333333333339</v>
      </c>
      <c r="M43" s="44">
        <f ca="1">SUM(DiTotaalD)</f>
        <v>3.6875000000000009</v>
      </c>
      <c r="N43" s="44">
        <f ca="1">SUM(G43:M43)</f>
        <v>27.0625</v>
      </c>
      <c r="O43" s="46">
        <f ca="1">+N43/FT</f>
        <v>17.092105263157894</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SUMIFS(WoTotaalD,WoPrestatieD,0)</f>
        <v>2.5625</v>
      </c>
      <c r="H44" s="44">
        <f ca="1">SUMIFS(DoTotaalD,DoPrestatieD,0)</f>
        <v>2.5833333333333335</v>
      </c>
      <c r="I44" s="44">
        <f ca="1">SUMIFS(VrTotaalD,VrPrestatieD,0)</f>
        <v>3.541666666666667</v>
      </c>
      <c r="J44" s="44">
        <f ca="1">SUMIFS(ZaTotaalD,ZaPrestatieD,0)</f>
        <v>4</v>
      </c>
      <c r="K44" s="44">
        <f ca="1">SUMIFS(ZoTotaalD,ZoPrestatieD,0)</f>
        <v>4.0208333333333339</v>
      </c>
      <c r="L44" s="44">
        <f ca="1">SUMIFS(MaTotaalD,MaPrestatieD,0)</f>
        <v>5.3333333333333339</v>
      </c>
      <c r="M44" s="44">
        <f ca="1">SUMIFS(DiTotaalD,DiPrestatieD,0)</f>
        <v>3.6875000000000009</v>
      </c>
      <c r="N44" s="44">
        <f ca="1">SUM(G44:M44)</f>
        <v>25.729166666666671</v>
      </c>
      <c r="O44" s="46">
        <f ca="1">+N44/FT</f>
        <v>16.250000000000004</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-11.499999999999996</v>
      </c>
      <c r="H48" s="46">
        <f t="shared" ref="H48:N48" ca="1" si="1">(H46-H44)*24</f>
        <v>-12</v>
      </c>
      <c r="I48" s="46">
        <f t="shared" ca="1" si="1"/>
        <v>-35</v>
      </c>
      <c r="J48" s="46">
        <f t="shared" ca="1" si="1"/>
        <v>-66</v>
      </c>
      <c r="K48" s="46">
        <f t="shared" ca="1" si="1"/>
        <v>-46.500000000000014</v>
      </c>
      <c r="L48" s="46">
        <f t="shared" ca="1" si="1"/>
        <v>-78.000000000000014</v>
      </c>
      <c r="M48" s="46">
        <f t="shared" ca="1" si="1"/>
        <v>-38.500000000000014</v>
      </c>
      <c r="N48" s="46">
        <f t="shared" ca="1" si="1"/>
        <v>-287.50000000000006</v>
      </c>
      <c r="O48" s="46">
        <f ca="1">+N48/FT/24</f>
        <v>-7.5657894736842124</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
        <v>18</v>
      </c>
      <c r="E55" s="63" t="s">
        <v>111</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0.375</v>
      </c>
      <c r="AH56" s="103">
        <f t="shared" ca="1" si="8"/>
        <v>0.70833333333333337</v>
      </c>
      <c r="AI56" s="103">
        <f t="shared" ca="1" si="9"/>
        <v>0</v>
      </c>
      <c r="AJ56" s="103">
        <f t="shared" ca="1" si="10"/>
        <v>0.33333333333333337</v>
      </c>
      <c r="AK56" s="74" t="str">
        <f t="shared" ca="1" si="11"/>
        <v>Verlof</v>
      </c>
      <c r="AL56" s="103">
        <f t="shared" ca="1" si="12"/>
        <v>0</v>
      </c>
      <c r="AM56" s="103">
        <f t="shared" ca="1" si="13"/>
        <v>0.375</v>
      </c>
      <c r="AN56" s="103">
        <f t="shared" ca="1" si="14"/>
        <v>0.70833333333333337</v>
      </c>
      <c r="AO56" s="103">
        <f t="shared" ca="1" si="15"/>
        <v>0</v>
      </c>
      <c r="AP56" s="103">
        <f t="shared" ca="1" si="16"/>
        <v>0.33333333333333337</v>
      </c>
      <c r="AQ56" s="74" t="str">
        <f t="shared" ca="1" si="17"/>
        <v>Verlof</v>
      </c>
      <c r="AR56" s="103">
        <f t="shared" ca="1" si="18"/>
        <v>0</v>
      </c>
      <c r="AS56" s="103">
        <f t="shared" ca="1" si="19"/>
        <v>0.70833333333333337</v>
      </c>
      <c r="AT56" s="103">
        <f t="shared" ca="1" si="20"/>
        <v>0.375</v>
      </c>
      <c r="AU56" s="103">
        <f t="shared" ca="1" si="21"/>
        <v>0</v>
      </c>
      <c r="AV56" s="103">
        <f t="shared" ca="1" si="22"/>
        <v>0.66666666666666663</v>
      </c>
      <c r="AW56" s="74" t="str">
        <f t="shared" ca="1" si="23"/>
        <v>Verlof</v>
      </c>
      <c r="AX56" s="103">
        <f t="shared" ca="1" si="24"/>
        <v>0</v>
      </c>
      <c r="AY56" s="103">
        <f t="shared" ca="1" si="25"/>
        <v>0</v>
      </c>
      <c r="AZ56" s="103">
        <f t="shared" ca="1" si="26"/>
        <v>0</v>
      </c>
      <c r="BA56" s="103">
        <f t="shared" ca="1" si="27"/>
        <v>0</v>
      </c>
      <c r="BB56" s="103" t="str">
        <f t="shared" ca="1" si="28"/>
        <v/>
      </c>
      <c r="BC56" s="74">
        <f t="shared" ca="1" si="29"/>
        <v>0</v>
      </c>
      <c r="BD56" s="103" t="str">
        <f t="shared" ca="1" si="30"/>
        <v>vrij</v>
      </c>
      <c r="BE56" s="103">
        <f t="shared" ca="1" si="31"/>
        <v>0.70833333333333337</v>
      </c>
      <c r="BF56" s="103">
        <f t="shared" ca="1" si="32"/>
        <v>4.1666666666666664E-2</v>
      </c>
      <c r="BG56" s="103">
        <f t="shared" ca="1" si="33"/>
        <v>0</v>
      </c>
      <c r="BH56" s="103">
        <f t="shared" ca="1" si="34"/>
        <v>0.33333333333333331</v>
      </c>
      <c r="BI56" s="74">
        <f t="shared" ca="1" si="35"/>
        <v>0</v>
      </c>
      <c r="BJ56" s="103">
        <f t="shared" ca="1" si="36"/>
        <v>0</v>
      </c>
      <c r="BK56" s="103">
        <f t="shared" ca="1" si="37"/>
        <v>0.41666666666666669</v>
      </c>
      <c r="BL56" s="103">
        <f t="shared" ca="1" si="38"/>
        <v>0.70833333333333337</v>
      </c>
      <c r="BM56" s="103">
        <f t="shared" ca="1" si="39"/>
        <v>0</v>
      </c>
      <c r="BN56" s="103">
        <f t="shared" ca="1" si="40"/>
        <v>0.29166666666666669</v>
      </c>
      <c r="BO56" s="74">
        <f t="shared" ca="1" si="41"/>
        <v>0</v>
      </c>
      <c r="BP56" s="103">
        <f t="shared" ca="1" si="42"/>
        <v>0</v>
      </c>
      <c r="BQ56" s="103">
        <f t="shared" ca="1" si="43"/>
        <v>0.375</v>
      </c>
      <c r="BR56" s="103">
        <f t="shared" ca="1" si="44"/>
        <v>0.54166666666666663</v>
      </c>
      <c r="BS56" s="103">
        <f t="shared" ca="1" si="45"/>
        <v>0</v>
      </c>
      <c r="BT56" s="103">
        <f t="shared" ca="1" si="46"/>
        <v>0.16666666666666663</v>
      </c>
      <c r="BU56" s="74">
        <f t="shared" ca="1" si="47"/>
        <v>0</v>
      </c>
      <c r="BV56" s="103">
        <f t="shared" ca="1" si="48"/>
        <v>0</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0.375</v>
      </c>
      <c r="AH57" s="103">
        <f t="shared" ca="1" si="8"/>
        <v>0.5</v>
      </c>
      <c r="AI57" s="103">
        <f t="shared" ca="1" si="9"/>
        <v>0</v>
      </c>
      <c r="AJ57" s="103">
        <f t="shared" ca="1" si="10"/>
        <v>0.125</v>
      </c>
      <c r="AK57" s="74">
        <f t="shared" ca="1" si="11"/>
        <v>0</v>
      </c>
      <c r="AL57" s="103" t="str">
        <f t="shared" ca="1" si="12"/>
        <v>Scholen+P</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0.70833333333333337</v>
      </c>
      <c r="AZ57" s="103">
        <f t="shared" ca="1" si="26"/>
        <v>4.1666666666666664E-2</v>
      </c>
      <c r="BA57" s="103">
        <f t="shared" ca="1" si="27"/>
        <v>0</v>
      </c>
      <c r="BB57" s="103">
        <f t="shared" ca="1" si="28"/>
        <v>0.33333333333333331</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t="str">
        <f t="shared" ca="1" si="42"/>
        <v>P</v>
      </c>
      <c r="BQ57" s="103">
        <f t="shared" ca="1" si="43"/>
        <v>0.375</v>
      </c>
      <c r="BR57" s="103">
        <f t="shared" ca="1" si="44"/>
        <v>0.66666666666666663</v>
      </c>
      <c r="BS57" s="103">
        <f t="shared" ca="1" si="45"/>
        <v>0</v>
      </c>
      <c r="BT57" s="103">
        <f t="shared" ca="1" si="46"/>
        <v>0.29166666666666663</v>
      </c>
      <c r="BU57" s="74">
        <f t="shared" ca="1" si="47"/>
        <v>0</v>
      </c>
      <c r="BV57" s="103" t="str">
        <f t="shared" ca="1" si="48"/>
        <v>exp</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0.52083333333333337</v>
      </c>
      <c r="AH58" s="103">
        <f t="shared" ca="1" si="8"/>
        <v>0.95833333333333337</v>
      </c>
      <c r="AI58" s="103">
        <f t="shared" ca="1" si="9"/>
        <v>0</v>
      </c>
      <c r="AJ58" s="103">
        <f t="shared" ca="1" si="10"/>
        <v>0.4375</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v>
      </c>
      <c r="AT58" s="103">
        <f t="shared" ca="1" si="20"/>
        <v>0</v>
      </c>
      <c r="AU58" s="103">
        <f t="shared" ca="1" si="21"/>
        <v>0</v>
      </c>
      <c r="AV58" s="103" t="str">
        <f t="shared" ca="1" si="22"/>
        <v/>
      </c>
      <c r="AW58" s="74">
        <f t="shared" ca="1" si="23"/>
        <v>0</v>
      </c>
      <c r="AX58" s="103">
        <f t="shared" ca="1" si="24"/>
        <v>0</v>
      </c>
      <c r="AY58" s="103">
        <f t="shared" ca="1" si="25"/>
        <v>0.375</v>
      </c>
      <c r="AZ58" s="103">
        <f t="shared" ca="1" si="26"/>
        <v>0.70833333333333337</v>
      </c>
      <c r="BA58" s="103">
        <f t="shared" ca="1" si="27"/>
        <v>0</v>
      </c>
      <c r="BB58" s="103">
        <f t="shared" ca="1" si="28"/>
        <v>0.33333333333333337</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en EXP</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0.70833333333333337</v>
      </c>
      <c r="AN59" s="103">
        <f t="shared" ca="1" si="14"/>
        <v>0.95833333333333337</v>
      </c>
      <c r="AO59" s="103">
        <f t="shared" ca="1" si="15"/>
        <v>0</v>
      </c>
      <c r="AP59" s="103">
        <f t="shared" ca="1" si="16"/>
        <v>0.25</v>
      </c>
      <c r="AQ59" s="74">
        <f t="shared" ca="1" si="17"/>
        <v>0</v>
      </c>
      <c r="AR59" s="103">
        <f t="shared" ca="1" si="18"/>
        <v>0</v>
      </c>
      <c r="AS59" s="103">
        <f t="shared" ca="1" si="19"/>
        <v>0.375</v>
      </c>
      <c r="AT59" s="103">
        <f t="shared" ca="1" si="20"/>
        <v>0.70833333333333337</v>
      </c>
      <c r="AU59" s="103">
        <f t="shared" ca="1" si="21"/>
        <v>0</v>
      </c>
      <c r="AV59" s="103">
        <f t="shared" ca="1" si="22"/>
        <v>0.33333333333333337</v>
      </c>
      <c r="AW59" s="74">
        <f t="shared" ca="1" si="23"/>
        <v>0</v>
      </c>
      <c r="AX59" s="103" t="str">
        <f t="shared" ca="1" si="24"/>
        <v>scholen + expl</v>
      </c>
      <c r="AY59" s="103">
        <f t="shared" ca="1" si="25"/>
        <v>0</v>
      </c>
      <c r="AZ59" s="103">
        <f t="shared" ca="1" si="26"/>
        <v>0</v>
      </c>
      <c r="BA59" s="103">
        <f t="shared" ca="1" si="27"/>
        <v>0</v>
      </c>
      <c r="BB59" s="103" t="str">
        <f t="shared" ca="1" si="28"/>
        <v/>
      </c>
      <c r="BC59" s="74">
        <f t="shared" ca="1" si="29"/>
        <v>0</v>
      </c>
      <c r="BD59" s="103">
        <f t="shared" ca="1" si="30"/>
        <v>0</v>
      </c>
      <c r="BE59" s="103">
        <f t="shared" ca="1" si="31"/>
        <v>0.375</v>
      </c>
      <c r="BF59" s="103">
        <f t="shared" ca="1" si="32"/>
        <v>0.70833333333333337</v>
      </c>
      <c r="BG59" s="103">
        <f t="shared" ca="1" si="33"/>
        <v>0</v>
      </c>
      <c r="BH59" s="103">
        <f t="shared" ca="1" si="34"/>
        <v>0.33333333333333337</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0.66666666666666663</v>
      </c>
      <c r="BR59" s="103">
        <f t="shared" ca="1" si="44"/>
        <v>0.85416666666666663</v>
      </c>
      <c r="BS59" s="103">
        <f t="shared" ca="1" si="45"/>
        <v>0</v>
      </c>
      <c r="BT59" s="103">
        <f t="shared" ca="1" si="46"/>
        <v>0.1875</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0.5</v>
      </c>
      <c r="AH60" s="103">
        <f t="shared" ca="1" si="8"/>
        <v>0.83333333333333337</v>
      </c>
      <c r="AI60" s="103">
        <f t="shared" ca="1" si="9"/>
        <v>0</v>
      </c>
      <c r="AJ60" s="103">
        <f t="shared" ca="1" si="10"/>
        <v>0.33333333333333337</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v>0.375</v>
      </c>
      <c r="H61" s="11">
        <v>0.375</v>
      </c>
      <c r="I61" s="11">
        <v>0.70833333333333337</v>
      </c>
      <c r="J61" s="11"/>
      <c r="K61" s="11">
        <v>0.70833333333333337</v>
      </c>
      <c r="L61" s="11">
        <v>0.41666666666666669</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0.375</v>
      </c>
      <c r="AH61" s="103">
        <f t="shared" ca="1" si="8"/>
        <v>0.70833333333333337</v>
      </c>
      <c r="AI61" s="103">
        <f t="shared" ca="1" si="9"/>
        <v>0</v>
      </c>
      <c r="AJ61" s="103">
        <f t="shared" ca="1" si="10"/>
        <v>0.33333333333333337</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0.70833333333333337</v>
      </c>
      <c r="BM61" s="103">
        <f t="shared" ca="1" si="39"/>
        <v>0</v>
      </c>
      <c r="BN61" s="103">
        <f t="shared" ca="1" si="40"/>
        <v>0.33333333333333337</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v>0.70833333333333337</v>
      </c>
      <c r="H62" s="42">
        <v>0.70833333333333337</v>
      </c>
      <c r="I62" s="42">
        <v>0.375</v>
      </c>
      <c r="J62" s="12"/>
      <c r="K62" s="12">
        <v>4.1666666666666664E-2</v>
      </c>
      <c r="L62" s="42">
        <v>0.70833333333333337</v>
      </c>
      <c r="M62" s="42">
        <v>0.54166666666666663</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0.70833333333333337</v>
      </c>
      <c r="AT62" s="103">
        <f t="shared" ca="1" si="20"/>
        <v>4.1666666666666664E-2</v>
      </c>
      <c r="AU62" s="103">
        <f t="shared" ca="1" si="21"/>
        <v>0</v>
      </c>
      <c r="AV62" s="103">
        <f t="shared" ca="1" si="22"/>
        <v>0.33333333333333331</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0.70833333333333337</v>
      </c>
      <c r="BL62" s="103">
        <f t="shared" ca="1" si="38"/>
        <v>4.1666666666666664E-2</v>
      </c>
      <c r="BM62" s="103">
        <f t="shared" ca="1" si="39"/>
        <v>0</v>
      </c>
      <c r="BN62" s="103">
        <f t="shared" ca="1" si="40"/>
        <v>0.33333333333333331</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f t="shared" ref="G64:M64" si="52">IF(G62="","",IF(G62&gt;G61,(G62-G61-G63),(1-G61-G63+G62)))</f>
        <v>0.33333333333333337</v>
      </c>
      <c r="H64" s="29">
        <f t="shared" si="52"/>
        <v>0.33333333333333337</v>
      </c>
      <c r="I64" s="29">
        <f t="shared" si="52"/>
        <v>0.66666666666666663</v>
      </c>
      <c r="J64" s="29" t="str">
        <f t="shared" si="52"/>
        <v/>
      </c>
      <c r="K64" s="29">
        <f t="shared" si="52"/>
        <v>0.33333333333333331</v>
      </c>
      <c r="L64" s="29">
        <f t="shared" si="52"/>
        <v>0.29166666666666669</v>
      </c>
      <c r="M64" s="29">
        <f t="shared" si="52"/>
        <v>0.16666666666666663</v>
      </c>
      <c r="N64" s="57">
        <f t="shared" ref="N64" si="53">SUMIF(G65:M65,"",G64:M64)</f>
        <v>0.79166666666666663</v>
      </c>
      <c r="O64" s="58">
        <f t="shared" ref="O64" si="54">SUM(G64:M64)</f>
        <v>2.125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f t="shared" ca="1" si="24"/>
        <v>0</v>
      </c>
      <c r="AY64" s="103">
        <f t="shared" ca="1" si="25"/>
        <v>0.77083333333333337</v>
      </c>
      <c r="AZ64" s="103">
        <f t="shared" ca="1" si="26"/>
        <v>0.95833333333333337</v>
      </c>
      <c r="BA64" s="103">
        <f t="shared" ca="1" si="27"/>
        <v>0</v>
      </c>
      <c r="BB64" s="103">
        <f t="shared" ca="1" si="28"/>
        <v>0.1875</v>
      </c>
      <c r="BC64" s="74">
        <f t="shared" ca="1" si="29"/>
        <v>0</v>
      </c>
      <c r="BD64" s="103">
        <f t="shared" ca="1" si="30"/>
        <v>0</v>
      </c>
      <c r="BE64" s="103">
        <f t="shared" ca="1" si="31"/>
        <v>0.77083333333333337</v>
      </c>
      <c r="BF64" s="103">
        <f t="shared" ca="1" si="32"/>
        <v>0.95833333333333337</v>
      </c>
      <c r="BG64" s="103">
        <f t="shared" ca="1" si="33"/>
        <v>0</v>
      </c>
      <c r="BH64" s="103">
        <f t="shared" ca="1" si="34"/>
        <v>0.1875</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t="s">
        <v>23</v>
      </c>
      <c r="H65" s="34" t="s">
        <v>23</v>
      </c>
      <c r="I65" s="34" t="s">
        <v>23</v>
      </c>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t="s">
        <v>245</v>
      </c>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0.77083333333333337</v>
      </c>
      <c r="AT66" s="103">
        <f t="shared" ca="1" si="20"/>
        <v>0.95833333333333337</v>
      </c>
      <c r="AU66" s="103">
        <f t="shared" ca="1" si="21"/>
        <v>0</v>
      </c>
      <c r="AV66" s="103">
        <f t="shared" ca="1" si="22"/>
        <v>0.1875</v>
      </c>
      <c r="AW66" s="74">
        <f t="shared" ca="1" si="23"/>
        <v>0</v>
      </c>
      <c r="AX66" s="103">
        <f t="shared" ca="1" si="24"/>
        <v>0</v>
      </c>
      <c r="AY66" s="103">
        <f t="shared" ca="1" si="25"/>
        <v>0.54166666666666663</v>
      </c>
      <c r="AZ66" s="103">
        <f t="shared" ca="1" si="26"/>
        <v>0.95833333333333337</v>
      </c>
      <c r="BA66" s="103">
        <f t="shared" ca="1" si="27"/>
        <v>4.1666666666666664E-2</v>
      </c>
      <c r="BB66" s="103">
        <f t="shared" ca="1" si="28"/>
        <v>0.37500000000000006</v>
      </c>
      <c r="BC66" s="74">
        <f t="shared" ca="1" si="29"/>
        <v>0</v>
      </c>
      <c r="BD66" s="103">
        <f t="shared" ca="1" si="30"/>
        <v>0</v>
      </c>
      <c r="BE66" s="103">
        <f t="shared" ca="1" si="31"/>
        <v>0.54166666666666663</v>
      </c>
      <c r="BF66" s="103">
        <f t="shared" ca="1" si="32"/>
        <v>0.75</v>
      </c>
      <c r="BG66" s="103">
        <f t="shared" ca="1" si="33"/>
        <v>0</v>
      </c>
      <c r="BH66" s="103">
        <f t="shared" ca="1" si="34"/>
        <v>0.20833333333333337</v>
      </c>
      <c r="BI66" s="74">
        <f t="shared" ca="1" si="35"/>
        <v>0</v>
      </c>
      <c r="BJ66" s="103">
        <f t="shared" ca="1" si="36"/>
        <v>0</v>
      </c>
      <c r="BK66" s="103">
        <f t="shared" ca="1" si="37"/>
        <v>0.77083333333333337</v>
      </c>
      <c r="BL66" s="103">
        <f t="shared" ca="1" si="38"/>
        <v>0.95833333333333337</v>
      </c>
      <c r="BM66" s="103">
        <f t="shared" ca="1" si="39"/>
        <v>0</v>
      </c>
      <c r="BN66" s="103">
        <f t="shared" ca="1" si="40"/>
        <v>0.1875</v>
      </c>
      <c r="BO66" s="74">
        <f t="shared" ca="1" si="41"/>
        <v>0</v>
      </c>
      <c r="BP66" s="103">
        <f t="shared" ca="1" si="42"/>
        <v>0</v>
      </c>
      <c r="BQ66" s="103">
        <f t="shared" ca="1" si="43"/>
        <v>0.75</v>
      </c>
      <c r="BR66" s="103">
        <f t="shared" ca="1" si="44"/>
        <v>0.89583333333333337</v>
      </c>
      <c r="BS66" s="103">
        <f t="shared" ca="1" si="45"/>
        <v>0</v>
      </c>
      <c r="BT66" s="103">
        <f t="shared" ca="1" si="46"/>
        <v>0.14583333333333337</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v>0.375</v>
      </c>
      <c r="H67" s="11"/>
      <c r="I67" s="11"/>
      <c r="J67" s="11">
        <v>0.70833333333333337</v>
      </c>
      <c r="K67" s="11"/>
      <c r="L67" s="11">
        <v>0.52083333333333337</v>
      </c>
      <c r="M67" s="11">
        <v>0.375</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v>0.5</v>
      </c>
      <c r="H68" s="42"/>
      <c r="I68" s="12"/>
      <c r="J68" s="12">
        <v>4.1666666666666664E-2</v>
      </c>
      <c r="K68" s="12"/>
      <c r="L68" s="12">
        <v>0.70833333333333337</v>
      </c>
      <c r="M68" s="12">
        <v>0.66666666666666663</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0.54166666666666663</v>
      </c>
      <c r="BF68" s="103">
        <f t="shared" ca="1" si="32"/>
        <v>0.95833333333333337</v>
      </c>
      <c r="BG68" s="103">
        <f t="shared" ca="1" si="33"/>
        <v>4.1666666666666664E-2</v>
      </c>
      <c r="BH68" s="103">
        <f t="shared" ca="1" si="34"/>
        <v>0.37500000000000006</v>
      </c>
      <c r="BI68" s="74">
        <f t="shared" ca="1" si="35"/>
        <v>0</v>
      </c>
      <c r="BJ68" s="103">
        <f t="shared" ca="1" si="36"/>
        <v>0</v>
      </c>
      <c r="BK68" s="103">
        <f t="shared" ca="1" si="37"/>
        <v>0.54166666666666663</v>
      </c>
      <c r="BL68" s="103">
        <f t="shared" ca="1" si="38"/>
        <v>0.95833333333333337</v>
      </c>
      <c r="BM68" s="103">
        <f t="shared" ca="1" si="39"/>
        <v>4.1666666666666664E-2</v>
      </c>
      <c r="BN68" s="103">
        <f t="shared" ca="1" si="40"/>
        <v>0.37500000000000006</v>
      </c>
      <c r="BO68" s="74">
        <f t="shared" ca="1" si="41"/>
        <v>0</v>
      </c>
      <c r="BP68" s="103">
        <f t="shared" ca="1" si="42"/>
        <v>0</v>
      </c>
      <c r="BQ68" s="103">
        <f t="shared" ca="1" si="43"/>
        <v>0.54166666666666663</v>
      </c>
      <c r="BR68" s="103">
        <f t="shared" ca="1" si="44"/>
        <v>0.75</v>
      </c>
      <c r="BS68" s="103">
        <f t="shared" ca="1" si="45"/>
        <v>0</v>
      </c>
      <c r="BT68" s="103">
        <f t="shared" ca="1" si="46"/>
        <v>0.20833333333333337</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f t="shared" ca="1" si="24"/>
        <v>0</v>
      </c>
      <c r="AY69" s="103">
        <f t="shared" ca="1" si="25"/>
        <v>0.54166666666666663</v>
      </c>
      <c r="AZ69" s="103">
        <f t="shared" ca="1" si="26"/>
        <v>0.75</v>
      </c>
      <c r="BA69" s="103">
        <f t="shared" ca="1" si="27"/>
        <v>0</v>
      </c>
      <c r="BB69" s="103">
        <f t="shared" ca="1" si="28"/>
        <v>0.20833333333333337</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f t="shared" ref="G70:M70" si="55">IF(G68="","",IF(G68&gt;G67,(G68-G67-G69),(1-G67-G69+G68)))</f>
        <v>0.125</v>
      </c>
      <c r="H70" s="29" t="str">
        <f t="shared" si="55"/>
        <v/>
      </c>
      <c r="I70" s="29" t="str">
        <f t="shared" si="55"/>
        <v/>
      </c>
      <c r="J70" s="29">
        <f t="shared" si="55"/>
        <v>0.33333333333333331</v>
      </c>
      <c r="K70" s="29" t="str">
        <f t="shared" si="55"/>
        <v/>
      </c>
      <c r="L70" s="29">
        <f t="shared" si="55"/>
        <v>0.1875</v>
      </c>
      <c r="M70" s="29">
        <f t="shared" si="55"/>
        <v>0.29166666666666663</v>
      </c>
      <c r="N70" s="57">
        <f t="shared" ref="N70" si="56">SUMIF(G71:M71,"",G70:M70)</f>
        <v>0.93749999999999989</v>
      </c>
      <c r="O70" s="58">
        <f t="shared" ref="O70" si="57">SUM(G70:M70)</f>
        <v>0.93749999999999989</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0.54166666666666663</v>
      </c>
      <c r="AN70" s="103">
        <f t="shared" ca="1" si="14"/>
        <v>0.72916666666666663</v>
      </c>
      <c r="AO70" s="103">
        <f t="shared" ca="1" si="15"/>
        <v>0</v>
      </c>
      <c r="AP70" s="103">
        <f t="shared" ca="1" si="16"/>
        <v>0.1875</v>
      </c>
      <c r="AQ70" s="74">
        <f t="shared" ca="1" si="17"/>
        <v>0</v>
      </c>
      <c r="AR70" s="103">
        <f t="shared" ca="1" si="18"/>
        <v>0</v>
      </c>
      <c r="AS70" s="103">
        <f t="shared" ca="1" si="19"/>
        <v>0.54166666666666663</v>
      </c>
      <c r="AT70" s="103">
        <f t="shared" ca="1" si="20"/>
        <v>0.95833333333333337</v>
      </c>
      <c r="AU70" s="103">
        <f t="shared" ca="1" si="21"/>
        <v>4.1666666666666664E-2</v>
      </c>
      <c r="AV70" s="103">
        <f t="shared" ca="1" si="22"/>
        <v>0.37500000000000006</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0.41666666666666669</v>
      </c>
      <c r="BF70" s="103">
        <f t="shared" ca="1" si="32"/>
        <v>0.75</v>
      </c>
      <c r="BG70" s="103">
        <f t="shared" ca="1" si="33"/>
        <v>4.1666666666666664E-2</v>
      </c>
      <c r="BH70" s="103">
        <f t="shared" ca="1" si="34"/>
        <v>0.29166666666666663</v>
      </c>
      <c r="BI70" s="74">
        <f t="shared" ca="1" si="35"/>
        <v>0</v>
      </c>
      <c r="BJ70" s="103">
        <f t="shared" ca="1" si="36"/>
        <v>0</v>
      </c>
      <c r="BK70" s="103">
        <f t="shared" ca="1" si="37"/>
        <v>0.54166666666666663</v>
      </c>
      <c r="BL70" s="103">
        <f t="shared" ca="1" si="38"/>
        <v>0.75</v>
      </c>
      <c r="BM70" s="103">
        <f t="shared" ca="1" si="39"/>
        <v>0</v>
      </c>
      <c r="BN70" s="103">
        <f t="shared" ca="1" si="40"/>
        <v>0.20833333333333337</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0.54166666666666663</v>
      </c>
      <c r="AH71" s="103">
        <f t="shared" ca="1" si="8"/>
        <v>0.72916666666666663</v>
      </c>
      <c r="AI71" s="103">
        <f t="shared" ca="1" si="9"/>
        <v>0</v>
      </c>
      <c r="AJ71" s="103">
        <f t="shared" ca="1" si="10"/>
        <v>0.1875</v>
      </c>
      <c r="AK71" s="74">
        <f t="shared" ca="1" si="11"/>
        <v>0</v>
      </c>
      <c r="AL71" s="103">
        <f t="shared" ca="1" si="12"/>
        <v>0</v>
      </c>
      <c r="AM71" s="103">
        <f t="shared" ca="1" si="13"/>
        <v>0.54166666666666663</v>
      </c>
      <c r="AN71" s="103">
        <f t="shared" ca="1" si="14"/>
        <v>0.66666666666666663</v>
      </c>
      <c r="AO71" s="103">
        <f t="shared" ca="1" si="15"/>
        <v>0</v>
      </c>
      <c r="AP71" s="103">
        <f t="shared" ca="1" si="16"/>
        <v>0.125</v>
      </c>
      <c r="AQ71" s="74">
        <f t="shared" ca="1" si="17"/>
        <v>0</v>
      </c>
      <c r="AR71" s="103" t="str">
        <f t="shared" ca="1" si="18"/>
        <v>leveringen</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0.41666666666666669</v>
      </c>
      <c r="BL71" s="103">
        <f t="shared" ca="1" si="38"/>
        <v>0.75</v>
      </c>
      <c r="BM71" s="103">
        <f t="shared" ca="1" si="39"/>
        <v>4.1666666666666664E-2</v>
      </c>
      <c r="BN71" s="103">
        <f t="shared" ca="1" si="40"/>
        <v>0.29166666666666663</v>
      </c>
      <c r="BO71" s="74">
        <f t="shared" ca="1" si="41"/>
        <v>0</v>
      </c>
      <c r="BP71" s="103">
        <f t="shared" ca="1" si="42"/>
        <v>0</v>
      </c>
      <c r="BQ71" s="103">
        <f t="shared" ca="1" si="43"/>
        <v>0.41666666666666669</v>
      </c>
      <c r="BR71" s="103">
        <f t="shared" ca="1" si="44"/>
        <v>0.75</v>
      </c>
      <c r="BS71" s="103">
        <f t="shared" ca="1" si="45"/>
        <v>4.1666666666666664E-2</v>
      </c>
      <c r="BT71" s="103">
        <f t="shared" ca="1" si="46"/>
        <v>0.29166666666666663</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t="s">
        <v>289</v>
      </c>
      <c r="H72" s="33"/>
      <c r="I72" s="33"/>
      <c r="J72" s="33"/>
      <c r="K72" s="33"/>
      <c r="L72" s="33" t="s">
        <v>283</v>
      </c>
      <c r="M72" s="33" t="s">
        <v>282</v>
      </c>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0.54166666666666663</v>
      </c>
      <c r="AZ72" s="103">
        <f t="shared" ca="1" si="26"/>
        <v>0.95833333333333337</v>
      </c>
      <c r="BA72" s="103">
        <f t="shared" ca="1" si="27"/>
        <v>4.1666666666666664E-2</v>
      </c>
      <c r="BB72" s="103">
        <f t="shared" ca="1" si="28"/>
        <v>0.37500000000000006</v>
      </c>
      <c r="BC72" s="74">
        <f t="shared" ca="1" si="29"/>
        <v>0</v>
      </c>
      <c r="BD72" s="103">
        <f t="shared" ca="1" si="30"/>
        <v>0</v>
      </c>
      <c r="BE72" s="103">
        <f t="shared" ca="1" si="31"/>
        <v>0.54166666666666663</v>
      </c>
      <c r="BF72" s="103">
        <f t="shared" ca="1" si="32"/>
        <v>0.95833333333333337</v>
      </c>
      <c r="BG72" s="103">
        <f t="shared" ca="1" si="33"/>
        <v>4.1666666666666664E-2</v>
      </c>
      <c r="BH72" s="103">
        <f t="shared" ca="1" si="34"/>
        <v>0.37500000000000006</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v>0.52083333333333337</v>
      </c>
      <c r="H73" s="11">
        <v>0.375</v>
      </c>
      <c r="I73" s="11"/>
      <c r="J73" s="11">
        <v>0.375</v>
      </c>
      <c r="K73" s="11"/>
      <c r="L73" s="11">
        <v>0.375</v>
      </c>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0.77083333333333337</v>
      </c>
      <c r="AZ73" s="103">
        <f t="shared" ca="1" si="26"/>
        <v>0.95833333333333337</v>
      </c>
      <c r="BA73" s="103">
        <f t="shared" ca="1" si="27"/>
        <v>0</v>
      </c>
      <c r="BB73" s="103">
        <f t="shared" ca="1" si="28"/>
        <v>0.1875</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0.54166666666666663</v>
      </c>
      <c r="BR73" s="103">
        <f t="shared" ca="1" si="44"/>
        <v>0.75</v>
      </c>
      <c r="BS73" s="103">
        <f t="shared" ca="1" si="45"/>
        <v>0</v>
      </c>
      <c r="BT73" s="103">
        <f t="shared" ca="1" si="46"/>
        <v>0.20833333333333337</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v>0.95833333333333337</v>
      </c>
      <c r="H74" s="42">
        <v>0.70833333333333337</v>
      </c>
      <c r="I74" s="12"/>
      <c r="J74" s="12">
        <v>0.70833333333333337</v>
      </c>
      <c r="K74" s="12"/>
      <c r="L74" s="12">
        <v>0.70833333333333337</v>
      </c>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0.41666666666666669</v>
      </c>
      <c r="AZ74" s="103">
        <f t="shared" ca="1" si="26"/>
        <v>0.75</v>
      </c>
      <c r="BA74" s="103">
        <f t="shared" ca="1" si="27"/>
        <v>4.1666666666666664E-2</v>
      </c>
      <c r="BB74" s="103">
        <f t="shared" ca="1" si="28"/>
        <v>0.29166666666666663</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0.77083333333333337</v>
      </c>
      <c r="BL74" s="103">
        <f t="shared" ca="1" si="38"/>
        <v>0.95833333333333337</v>
      </c>
      <c r="BM74" s="103">
        <f t="shared" ca="1" si="39"/>
        <v>0</v>
      </c>
      <c r="BN74" s="103">
        <f t="shared" ca="1" si="40"/>
        <v>0.1875</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0.54166666666666663</v>
      </c>
      <c r="BF75" s="103">
        <f t="shared" ca="1" si="32"/>
        <v>0.75</v>
      </c>
      <c r="BG75" s="103">
        <f t="shared" ca="1" si="33"/>
        <v>0</v>
      </c>
      <c r="BH75" s="103">
        <f t="shared" ca="1" si="34"/>
        <v>0.20833333333333337</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f t="shared" ref="G76:M76" si="58">IF(G74="","",IF(G74&gt;G73,(G74-G73-G75),(1-G73-G75+G74)))</f>
        <v>0.4375</v>
      </c>
      <c r="H76" s="29">
        <f t="shared" si="58"/>
        <v>0.33333333333333337</v>
      </c>
      <c r="I76" s="29" t="str">
        <f t="shared" si="58"/>
        <v/>
      </c>
      <c r="J76" s="29">
        <f t="shared" si="58"/>
        <v>0.33333333333333337</v>
      </c>
      <c r="K76" s="29" t="str">
        <f t="shared" si="58"/>
        <v/>
      </c>
      <c r="L76" s="29">
        <f t="shared" si="58"/>
        <v>0.33333333333333337</v>
      </c>
      <c r="M76" s="29" t="str">
        <f t="shared" si="58"/>
        <v/>
      </c>
      <c r="N76" s="57">
        <f t="shared" ref="N76" si="59">SUMIF(G77:M77,"",G76:M76)</f>
        <v>1.4375</v>
      </c>
      <c r="O76" s="58">
        <f t="shared" ref="O76" si="60">SUM(G76:M76)</f>
        <v>1.4375</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0.54166666666666663</v>
      </c>
      <c r="AH76" s="103">
        <f t="shared" ca="1" si="8"/>
        <v>0.89583333333333337</v>
      </c>
      <c r="AI76" s="103">
        <f t="shared" ca="1" si="9"/>
        <v>4.1666666666666664E-2</v>
      </c>
      <c r="AJ76" s="103">
        <f t="shared" ca="1" si="10"/>
        <v>0.31250000000000006</v>
      </c>
      <c r="AK76" s="74">
        <f t="shared" ca="1" si="11"/>
        <v>0</v>
      </c>
      <c r="AL76" s="103">
        <f t="shared" ca="1" si="12"/>
        <v>0</v>
      </c>
      <c r="AM76" s="103">
        <f t="shared" ca="1" si="13"/>
        <v>0.77083333333333337</v>
      </c>
      <c r="AN76" s="103">
        <f t="shared" ca="1" si="14"/>
        <v>0.89583333333333337</v>
      </c>
      <c r="AO76" s="103">
        <f t="shared" ca="1" si="15"/>
        <v>0</v>
      </c>
      <c r="AP76" s="103">
        <f t="shared" ca="1" si="16"/>
        <v>0.125</v>
      </c>
      <c r="AQ76" s="74">
        <f t="shared" ca="1" si="17"/>
        <v>0</v>
      </c>
      <c r="AR76" s="103">
        <f t="shared" ca="1" si="18"/>
        <v>0</v>
      </c>
      <c r="AS76" s="103">
        <f t="shared" ca="1" si="19"/>
        <v>0.77083333333333337</v>
      </c>
      <c r="AT76" s="103">
        <f t="shared" ca="1" si="20"/>
        <v>0.95833333333333337</v>
      </c>
      <c r="AU76" s="103">
        <f t="shared" ca="1" si="21"/>
        <v>0</v>
      </c>
      <c r="AV76" s="103">
        <f t="shared" ca="1" si="22"/>
        <v>0.1875</v>
      </c>
      <c r="AW76" s="74">
        <f t="shared" ca="1" si="23"/>
        <v>0</v>
      </c>
      <c r="AX76" s="103" t="str">
        <f t="shared" ca="1" si="24"/>
        <v>VIP</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0.54166666666666663</v>
      </c>
      <c r="BL76" s="103">
        <f t="shared" ca="1" si="38"/>
        <v>0.75</v>
      </c>
      <c r="BM76" s="103">
        <f t="shared" ca="1" si="39"/>
        <v>0</v>
      </c>
      <c r="BN76" s="103">
        <f t="shared" ca="1" si="40"/>
        <v>0.20833333333333337</v>
      </c>
      <c r="BO76" s="74">
        <f t="shared" ca="1" si="41"/>
        <v>0</v>
      </c>
      <c r="BP76" s="103">
        <f t="shared" ca="1" si="42"/>
        <v>0</v>
      </c>
      <c r="BQ76" s="103">
        <f t="shared" ca="1" si="43"/>
        <v>0.54166666666666663</v>
      </c>
      <c r="BR76" s="103">
        <f t="shared" ca="1" si="44"/>
        <v>0.75</v>
      </c>
      <c r="BS76" s="103">
        <f t="shared" ca="1" si="45"/>
        <v>0</v>
      </c>
      <c r="BT76" s="103">
        <f t="shared" ca="1" si="46"/>
        <v>0.20833333333333337</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0.77083333333333337</v>
      </c>
      <c r="AT77" s="103">
        <f t="shared" ca="1" si="20"/>
        <v>0.95833333333333337</v>
      </c>
      <c r="AU77" s="103">
        <f t="shared" ca="1" si="21"/>
        <v>0</v>
      </c>
      <c r="AV77" s="103">
        <f t="shared" ca="1" si="22"/>
        <v>0.1875</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0.54166666666666663</v>
      </c>
      <c r="BF77" s="103">
        <f t="shared" ca="1" si="32"/>
        <v>0.95833333333333337</v>
      </c>
      <c r="BG77" s="103">
        <f t="shared" ca="1" si="33"/>
        <v>4.1666666666666664E-2</v>
      </c>
      <c r="BH77" s="103">
        <f t="shared" ca="1" si="34"/>
        <v>0.37500000000000006</v>
      </c>
      <c r="BI77" s="74">
        <f t="shared" ca="1" si="35"/>
        <v>0</v>
      </c>
      <c r="BJ77" s="103">
        <f t="shared" ca="1" si="36"/>
        <v>0</v>
      </c>
      <c r="BK77" s="103">
        <f t="shared" ca="1" si="37"/>
        <v>0.54166666666666663</v>
      </c>
      <c r="BL77" s="103">
        <f t="shared" ca="1" si="38"/>
        <v>0.75</v>
      </c>
      <c r="BM77" s="103">
        <f t="shared" ca="1" si="39"/>
        <v>0</v>
      </c>
      <c r="BN77" s="103">
        <f t="shared" ca="1" si="40"/>
        <v>0.20833333333333337</v>
      </c>
      <c r="BO77" s="74">
        <f t="shared" ca="1" si="41"/>
        <v>0</v>
      </c>
      <c r="BP77" s="103">
        <f t="shared" ca="1" si="42"/>
        <v>0</v>
      </c>
      <c r="BQ77" s="103">
        <f t="shared" ca="1" si="43"/>
        <v>0.77083333333333337</v>
      </c>
      <c r="BR77" s="103">
        <f t="shared" ca="1" si="44"/>
        <v>0.89583333333333337</v>
      </c>
      <c r="BS77" s="103">
        <f t="shared" ca="1" si="45"/>
        <v>0</v>
      </c>
      <c r="BT77" s="103">
        <f t="shared" ca="1" si="46"/>
        <v>0.125</v>
      </c>
      <c r="BU77" s="74">
        <f t="shared" ca="1" si="47"/>
        <v>0</v>
      </c>
      <c r="BV77" s="103" t="str">
        <f t="shared" ca="1" si="48"/>
        <v>VIP</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241</v>
      </c>
      <c r="I78" s="33"/>
      <c r="J78" s="33"/>
      <c r="K78" s="111"/>
      <c r="L78" s="111" t="s">
        <v>241</v>
      </c>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v>0.70833333333333337</v>
      </c>
      <c r="I79" s="11">
        <v>0.375</v>
      </c>
      <c r="J79" s="43"/>
      <c r="K79" s="11">
        <v>0.375</v>
      </c>
      <c r="L79" s="11"/>
      <c r="M79" s="43">
        <v>0.66666666666666663</v>
      </c>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0.54166666666666663</v>
      </c>
      <c r="AZ79" s="103">
        <f t="shared" ca="1" si="26"/>
        <v>0.75</v>
      </c>
      <c r="BA79" s="103">
        <f t="shared" ca="1" si="27"/>
        <v>0</v>
      </c>
      <c r="BB79" s="103">
        <f t="shared" ca="1" si="28"/>
        <v>0.20833333333333337</v>
      </c>
      <c r="BC79" s="74">
        <f t="shared" ca="1" si="29"/>
        <v>0</v>
      </c>
      <c r="BD79" s="103">
        <f t="shared" ca="1" si="30"/>
        <v>0</v>
      </c>
      <c r="BE79" s="103">
        <f t="shared" ca="1" si="31"/>
        <v>0.54166666666666663</v>
      </c>
      <c r="BF79" s="103">
        <f t="shared" ca="1" si="32"/>
        <v>0.95833333333333337</v>
      </c>
      <c r="BG79" s="103">
        <f t="shared" ca="1" si="33"/>
        <v>4.1666666666666664E-2</v>
      </c>
      <c r="BH79" s="103">
        <f t="shared" ca="1" si="34"/>
        <v>0.37500000000000006</v>
      </c>
      <c r="BI79" s="74">
        <f t="shared" ca="1" si="35"/>
        <v>0</v>
      </c>
      <c r="BJ79" s="103">
        <f t="shared" ca="1" si="36"/>
        <v>0</v>
      </c>
      <c r="BK79" s="103">
        <f t="shared" ca="1" si="37"/>
        <v>0.54166666666666663</v>
      </c>
      <c r="BL79" s="103">
        <f t="shared" ca="1" si="38"/>
        <v>0.95833333333333337</v>
      </c>
      <c r="BM79" s="103">
        <f t="shared" ca="1" si="39"/>
        <v>4.1666666666666664E-2</v>
      </c>
      <c r="BN79" s="103">
        <f t="shared" ca="1" si="40"/>
        <v>0.37500000000000006</v>
      </c>
      <c r="BO79" s="74">
        <f t="shared" ca="1" si="41"/>
        <v>0</v>
      </c>
      <c r="BP79" s="103">
        <f t="shared" ca="1" si="42"/>
        <v>0</v>
      </c>
      <c r="BQ79" s="103">
        <f t="shared" ca="1" si="43"/>
        <v>0.54166666666666663</v>
      </c>
      <c r="BR79" s="103">
        <f t="shared" ca="1" si="44"/>
        <v>0.89583333333333337</v>
      </c>
      <c r="BS79" s="103">
        <f t="shared" ca="1" si="45"/>
        <v>4.1666666666666664E-2</v>
      </c>
      <c r="BT79" s="103">
        <f t="shared" ca="1" si="46"/>
        <v>0.31250000000000006</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v>0.95833333333333337</v>
      </c>
      <c r="I80" s="12">
        <v>0.70833333333333337</v>
      </c>
      <c r="J80" s="35"/>
      <c r="K80" s="12">
        <v>0.70833333333333337</v>
      </c>
      <c r="L80" s="12"/>
      <c r="M80" s="35">
        <v>0.85416666666666663</v>
      </c>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f t="shared" si="61"/>
        <v>0.25</v>
      </c>
      <c r="I82" s="29">
        <f t="shared" si="61"/>
        <v>0.33333333333333337</v>
      </c>
      <c r="J82" s="29" t="str">
        <f t="shared" si="61"/>
        <v/>
      </c>
      <c r="K82" s="29">
        <f t="shared" si="61"/>
        <v>0.33333333333333337</v>
      </c>
      <c r="L82" s="29" t="str">
        <f t="shared" si="61"/>
        <v/>
      </c>
      <c r="M82" s="29">
        <f t="shared" si="61"/>
        <v>0.1875</v>
      </c>
      <c r="N82" s="57">
        <f t="shared" ref="N82" si="62">SUMIF(G83:M83,"",G82:M82)</f>
        <v>1.1041666666666667</v>
      </c>
      <c r="O82" s="58">
        <f t="shared" ref="O82" si="63">SUM(G82:M82)</f>
        <v>1.1041666666666667</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0.77083333333333337</v>
      </c>
      <c r="AH82" s="103">
        <f t="shared" ca="1" si="8"/>
        <v>0.89583333333333337</v>
      </c>
      <c r="AI82" s="103">
        <f t="shared" ca="1" si="9"/>
        <v>0</v>
      </c>
      <c r="AJ82" s="103">
        <f t="shared" ca="1" si="10"/>
        <v>0.125</v>
      </c>
      <c r="AK82" s="74">
        <f t="shared" ca="1" si="11"/>
        <v>0</v>
      </c>
      <c r="AL82" s="103">
        <f t="shared" ca="1" si="12"/>
        <v>0</v>
      </c>
      <c r="AM82" s="103">
        <f t="shared" ca="1" si="13"/>
        <v>0.77083333333333337</v>
      </c>
      <c r="AN82" s="103">
        <f t="shared" ca="1" si="14"/>
        <v>0.89583333333333337</v>
      </c>
      <c r="AO82" s="103">
        <f t="shared" ca="1" si="15"/>
        <v>0</v>
      </c>
      <c r="AP82" s="103">
        <f t="shared" ca="1" si="16"/>
        <v>0.125</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0.77083333333333337</v>
      </c>
      <c r="BF82" s="103">
        <f t="shared" ca="1" si="32"/>
        <v>0.95833333333333337</v>
      </c>
      <c r="BG82" s="103">
        <f t="shared" ca="1" si="33"/>
        <v>0</v>
      </c>
      <c r="BH82" s="103">
        <f t="shared" ca="1" si="34"/>
        <v>0.1875</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0.54166666666666663</v>
      </c>
      <c r="AZ83" s="103">
        <f t="shared" ca="1" si="26"/>
        <v>0.95833333333333337</v>
      </c>
      <c r="BA83" s="103">
        <f t="shared" ca="1" si="27"/>
        <v>4.1666666666666664E-2</v>
      </c>
      <c r="BB83" s="103">
        <f t="shared" ca="1" si="28"/>
        <v>0.37500000000000006</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0.54166666666666663</v>
      </c>
      <c r="BL83" s="103">
        <f t="shared" ca="1" si="38"/>
        <v>0.95833333333333337</v>
      </c>
      <c r="BM83" s="103">
        <f t="shared" ca="1" si="39"/>
        <v>4.1666666666666664E-2</v>
      </c>
      <c r="BN83" s="103">
        <f t="shared" ca="1" si="40"/>
        <v>0.37500000000000006</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t="s">
        <v>287</v>
      </c>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0.89583333333333337</v>
      </c>
      <c r="AO84" s="103">
        <f t="shared" ca="1" si="15"/>
        <v>0</v>
      </c>
      <c r="AP84" s="103">
        <f t="shared" ca="1" si="16"/>
        <v>0.125</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0.77083333333333337</v>
      </c>
      <c r="BR84" s="103">
        <f t="shared" ca="1" si="44"/>
        <v>0.89583333333333337</v>
      </c>
      <c r="BS84" s="103">
        <f t="shared" ca="1" si="45"/>
        <v>0</v>
      </c>
      <c r="BT84" s="103">
        <f t="shared" ca="1" si="46"/>
        <v>0.125</v>
      </c>
      <c r="BU84" s="74">
        <f t="shared" ca="1" si="47"/>
        <v>0</v>
      </c>
      <c r="BV84" s="103">
        <f t="shared" ca="1" si="48"/>
        <v>0</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v>0.5</v>
      </c>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v>0.83333333333333337</v>
      </c>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0.77083333333333337</v>
      </c>
      <c r="AH86" s="103">
        <f t="shared" ca="1" si="8"/>
        <v>0.89583333333333337</v>
      </c>
      <c r="AI86" s="103">
        <f t="shared" ca="1" si="9"/>
        <v>0</v>
      </c>
      <c r="AJ86" s="103">
        <f t="shared" ca="1" si="10"/>
        <v>0.125</v>
      </c>
      <c r="AK86" s="74">
        <f t="shared" ca="1" si="11"/>
        <v>0</v>
      </c>
      <c r="AL86" s="103">
        <f t="shared" ca="1" si="12"/>
        <v>0</v>
      </c>
      <c r="AM86" s="103">
        <f t="shared" ca="1" si="13"/>
        <v>0.54166666666666663</v>
      </c>
      <c r="AN86" s="103">
        <f t="shared" ca="1" si="14"/>
        <v>0.72916666666666663</v>
      </c>
      <c r="AO86" s="103">
        <f t="shared" ca="1" si="15"/>
        <v>0</v>
      </c>
      <c r="AP86" s="103">
        <f t="shared" ca="1" si="16"/>
        <v>0.1875</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0.77083333333333337</v>
      </c>
      <c r="BF86" s="103">
        <f t="shared" ca="1" si="32"/>
        <v>0.95833333333333337</v>
      </c>
      <c r="BG86" s="103">
        <f t="shared" ca="1" si="33"/>
        <v>0</v>
      </c>
      <c r="BH86" s="103">
        <f t="shared" ca="1" si="34"/>
        <v>0.1875</v>
      </c>
      <c r="BI86" s="74">
        <f t="shared" ca="1" si="35"/>
        <v>0</v>
      </c>
      <c r="BJ86" s="103">
        <f t="shared" ca="1" si="36"/>
        <v>0</v>
      </c>
      <c r="BK86" s="103">
        <f t="shared" ca="1" si="37"/>
        <v>0.54166666666666663</v>
      </c>
      <c r="BL86" s="103">
        <f t="shared" ca="1" si="38"/>
        <v>0.75</v>
      </c>
      <c r="BM86" s="103">
        <f t="shared" ca="1" si="39"/>
        <v>0</v>
      </c>
      <c r="BN86" s="103">
        <f t="shared" ca="1" si="40"/>
        <v>0.20833333333333337</v>
      </c>
      <c r="BO86" s="74">
        <f t="shared" ca="1" si="41"/>
        <v>0</v>
      </c>
      <c r="BP86" s="103">
        <f t="shared" ca="1" si="42"/>
        <v>0</v>
      </c>
      <c r="BQ86" s="103">
        <f t="shared" ca="1" si="43"/>
        <v>0.54166666666666663</v>
      </c>
      <c r="BR86" s="103">
        <f t="shared" ca="1" si="44"/>
        <v>0.75</v>
      </c>
      <c r="BS86" s="103">
        <f t="shared" ca="1" si="45"/>
        <v>0</v>
      </c>
      <c r="BT86" s="103">
        <f t="shared" ca="1" si="46"/>
        <v>0.20833333333333337</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f t="shared" ref="G88:M88" si="64">IF(G86="","",IF(G86&gt;G85,(G86-G85-G87),(1-G85-G87+G86)))</f>
        <v>0.33333333333333337</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1.666666666666667</v>
      </c>
      <c r="O88" s="58">
        <f t="shared" ref="O88" si="66">SUM(G88:M88)</f>
        <v>1.666666666666667</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0.77083333333333337</v>
      </c>
      <c r="AH88" s="103">
        <f t="shared" ca="1" si="8"/>
        <v>0.89583333333333337</v>
      </c>
      <c r="AI88" s="103">
        <f t="shared" ca="1" si="9"/>
        <v>0</v>
      </c>
      <c r="AJ88" s="103">
        <f t="shared" ca="1" si="10"/>
        <v>0.125</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0.77083333333333337</v>
      </c>
      <c r="AZ88" s="103">
        <f t="shared" ca="1" si="26"/>
        <v>0.95833333333333337</v>
      </c>
      <c r="BA88" s="103">
        <f t="shared" ca="1" si="27"/>
        <v>0</v>
      </c>
      <c r="BB88" s="103">
        <f t="shared" ca="1" si="28"/>
        <v>0.1875</v>
      </c>
      <c r="BC88" s="74">
        <f t="shared" ca="1" si="29"/>
        <v>0</v>
      </c>
      <c r="BD88" s="103" t="str">
        <f t="shared" ca="1" si="30"/>
        <v>VIP</v>
      </c>
      <c r="BE88" s="103">
        <f t="shared" ca="1" si="31"/>
        <v>0</v>
      </c>
      <c r="BF88" s="103">
        <f t="shared" ca="1" si="32"/>
        <v>0</v>
      </c>
      <c r="BG88" s="103">
        <f t="shared" ca="1" si="33"/>
        <v>0</v>
      </c>
      <c r="BH88" s="103" t="str">
        <f t="shared" ca="1" si="34"/>
        <v/>
      </c>
      <c r="BI88" s="74">
        <f t="shared" ca="1" si="35"/>
        <v>0</v>
      </c>
      <c r="BJ88" s="103">
        <f t="shared" ca="1" si="36"/>
        <v>0</v>
      </c>
      <c r="BK88" s="103">
        <f t="shared" ca="1" si="37"/>
        <v>0.77083333333333337</v>
      </c>
      <c r="BL88" s="103">
        <f t="shared" ca="1" si="38"/>
        <v>0.95833333333333337</v>
      </c>
      <c r="BM88" s="103">
        <f t="shared" ca="1" si="39"/>
        <v>0</v>
      </c>
      <c r="BN88" s="103">
        <f t="shared" ca="1" si="40"/>
        <v>0.1875</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0.77083333333333337</v>
      </c>
      <c r="AN89" s="103">
        <f t="shared" ca="1" si="14"/>
        <v>0.89583333333333337</v>
      </c>
      <c r="AO89" s="103">
        <f t="shared" ca="1" si="15"/>
        <v>0</v>
      </c>
      <c r="AP89" s="103">
        <f t="shared" ca="1" si="16"/>
        <v>0.125</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0.77083333333333337</v>
      </c>
      <c r="BF89" s="103">
        <f t="shared" ca="1" si="32"/>
        <v>0.95833333333333337</v>
      </c>
      <c r="BG89" s="103">
        <f t="shared" ca="1" si="33"/>
        <v>0</v>
      </c>
      <c r="BH89" s="103">
        <f t="shared" ca="1" si="34"/>
        <v>0.1875</v>
      </c>
      <c r="BI89" s="74">
        <f t="shared" ca="1" si="35"/>
        <v>0</v>
      </c>
      <c r="BJ89" s="103">
        <f t="shared" ca="1" si="36"/>
        <v>0</v>
      </c>
      <c r="BK89" s="103">
        <f t="shared" ca="1" si="37"/>
        <v>0.77083333333333337</v>
      </c>
      <c r="BL89" s="103">
        <f t="shared" ca="1" si="38"/>
        <v>0.95833333333333337</v>
      </c>
      <c r="BM89" s="103">
        <f t="shared" ca="1" si="39"/>
        <v>0</v>
      </c>
      <c r="BN89" s="103">
        <f t="shared" ca="1" si="40"/>
        <v>0.1875</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0.54166666666666663</v>
      </c>
      <c r="AZ90" s="103">
        <f t="shared" ca="1" si="26"/>
        <v>0.95833333333333337</v>
      </c>
      <c r="BA90" s="103">
        <f t="shared" ca="1" si="27"/>
        <v>4.1666666666666664E-2</v>
      </c>
      <c r="BB90" s="103">
        <f t="shared" ca="1" si="28"/>
        <v>0.37500000000000006</v>
      </c>
      <c r="BC90" s="74">
        <f t="shared" ca="1" si="29"/>
        <v>0</v>
      </c>
      <c r="BD90" s="103">
        <f t="shared" ca="1" si="30"/>
        <v>0</v>
      </c>
      <c r="BE90" s="103">
        <f t="shared" ca="1" si="31"/>
        <v>0.54166666666666663</v>
      </c>
      <c r="BF90" s="103">
        <f t="shared" ca="1" si="32"/>
        <v>0.75</v>
      </c>
      <c r="BG90" s="103">
        <f t="shared" ca="1" si="33"/>
        <v>0</v>
      </c>
      <c r="BH90" s="103">
        <f t="shared" ca="1" si="34"/>
        <v>0.20833333333333337</v>
      </c>
      <c r="BI90" s="74">
        <f t="shared" ca="1" si="35"/>
        <v>0</v>
      </c>
      <c r="BJ90" s="103">
        <f t="shared" ca="1" si="36"/>
        <v>0</v>
      </c>
      <c r="BK90" s="103">
        <f t="shared" ca="1" si="37"/>
        <v>0.77083333333333337</v>
      </c>
      <c r="BL90" s="103">
        <f t="shared" ca="1" si="38"/>
        <v>0.95833333333333337</v>
      </c>
      <c r="BM90" s="103">
        <f t="shared" ca="1" si="39"/>
        <v>0</v>
      </c>
      <c r="BN90" s="103">
        <f t="shared" ca="1" si="40"/>
        <v>0.1875</v>
      </c>
      <c r="BO90" s="74">
        <f t="shared" ca="1" si="41"/>
        <v>0</v>
      </c>
      <c r="BP90" s="103">
        <f t="shared" ca="1" si="42"/>
        <v>0</v>
      </c>
      <c r="BQ90" s="103">
        <f t="shared" ca="1" si="43"/>
        <v>0.54166666666666663</v>
      </c>
      <c r="BR90" s="103">
        <f t="shared" ca="1" si="44"/>
        <v>0.75</v>
      </c>
      <c r="BS90" s="103">
        <f t="shared" ca="1" si="45"/>
        <v>0</v>
      </c>
      <c r="BT90" s="103">
        <f t="shared" ca="1" si="46"/>
        <v>0.20833333333333337</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v>0.375</v>
      </c>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v>0.70833333333333337</v>
      </c>
      <c r="H92" s="35">
        <v>0.70833333333333337</v>
      </c>
      <c r="I92" s="35">
        <v>0.70833333333333337</v>
      </c>
      <c r="J92" s="35"/>
      <c r="K92" s="35"/>
      <c r="L92" s="35">
        <v>0.70833333333333337</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0.77083333333333337</v>
      </c>
      <c r="AH92" s="103">
        <f t="shared" ca="1" si="8"/>
        <v>0.89583333333333337</v>
      </c>
      <c r="AI92" s="103">
        <f t="shared" ca="1" si="9"/>
        <v>0</v>
      </c>
      <c r="AJ92" s="103">
        <f t="shared" ca="1" si="10"/>
        <v>0.125</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0.77083333333333337</v>
      </c>
      <c r="AT92" s="103">
        <f t="shared" ca="1" si="20"/>
        <v>0.95833333333333337</v>
      </c>
      <c r="AU92" s="103">
        <f t="shared" ca="1" si="21"/>
        <v>0</v>
      </c>
      <c r="AV92" s="103">
        <f t="shared" ca="1" si="22"/>
        <v>0.1875</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0.77083333333333337</v>
      </c>
      <c r="BF92" s="103">
        <f t="shared" ca="1" si="32"/>
        <v>0.95833333333333337</v>
      </c>
      <c r="BG92" s="103">
        <f t="shared" ca="1" si="33"/>
        <v>0</v>
      </c>
      <c r="BH92" s="103">
        <f t="shared" ca="1" si="34"/>
        <v>0.1875</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f t="shared" ref="G94:M94" si="67">IF(G92="","",IF(G92&gt;G91,(G92-G91-G93),(1-G91-G93+G92)))</f>
        <v>0.33333333333333337</v>
      </c>
      <c r="H94" s="29">
        <f t="shared" si="67"/>
        <v>0.33333333333333337</v>
      </c>
      <c r="I94" s="29">
        <f t="shared" si="67"/>
        <v>0.33333333333333337</v>
      </c>
      <c r="J94" s="29" t="str">
        <f t="shared" si="67"/>
        <v/>
      </c>
      <c r="K94" s="29" t="str">
        <f t="shared" si="67"/>
        <v/>
      </c>
      <c r="L94" s="29">
        <f t="shared" si="67"/>
        <v>0.33333333333333337</v>
      </c>
      <c r="M94" s="29">
        <f t="shared" si="67"/>
        <v>0.33333333333333337</v>
      </c>
      <c r="N94" s="57">
        <f t="shared" ref="N94" si="68">SUMIF(G95:M95,"",G94:M94)</f>
        <v>1.666666666666667</v>
      </c>
      <c r="O94" s="58">
        <f t="shared" ref="O94" si="69">SUM(G94:M94)</f>
        <v>1.666666666666667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c r="H97" s="11"/>
      <c r="I97" s="11">
        <v>0.70833333333333337</v>
      </c>
      <c r="J97" s="11"/>
      <c r="K97" s="11"/>
      <c r="L97" s="11">
        <v>0.70833333333333337</v>
      </c>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c r="H98" s="42"/>
      <c r="I98" s="12">
        <v>4.1666666666666664E-2</v>
      </c>
      <c r="J98" s="12"/>
      <c r="K98" s="12"/>
      <c r="L98" s="12">
        <v>4.1666666666666664E-2</v>
      </c>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t="str">
        <f t="shared" ref="G100:M100" si="70">IF(G98="","",IF(G98&gt;G97,(G98-G97-G99),(1-G97-G99+G98)))</f>
        <v/>
      </c>
      <c r="H100" s="29" t="str">
        <f t="shared" si="70"/>
        <v/>
      </c>
      <c r="I100" s="29">
        <f t="shared" si="70"/>
        <v>0.33333333333333331</v>
      </c>
      <c r="J100" s="29" t="str">
        <f t="shared" si="70"/>
        <v/>
      </c>
      <c r="K100" s="29" t="str">
        <f t="shared" si="70"/>
        <v/>
      </c>
      <c r="L100" s="29">
        <f t="shared" si="70"/>
        <v>0.33333333333333331</v>
      </c>
      <c r="M100" s="29" t="str">
        <f t="shared" si="70"/>
        <v/>
      </c>
      <c r="N100" s="57">
        <f t="shared" ref="N100" si="71">SUMIF(G101:M101,"",G100:M100)</f>
        <v>0.66666666666666663</v>
      </c>
      <c r="O100" s="58">
        <f t="shared" ref="O100" si="72">SUM(G100:M100)</f>
        <v>0.66666666666666663</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
        <v>0.77083333333333337</v>
      </c>
      <c r="K109" s="11">
        <v>0.77083333333333337</v>
      </c>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2">
        <v>0.95833333333333337</v>
      </c>
      <c r="K110" s="12">
        <v>0.95833333333333337</v>
      </c>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f t="shared" si="76"/>
        <v>0.1875</v>
      </c>
      <c r="K112" s="29">
        <f t="shared" si="76"/>
        <v>0.1875</v>
      </c>
      <c r="L112" s="29" t="str">
        <f t="shared" si="76"/>
        <v/>
      </c>
      <c r="M112" s="29" t="str">
        <f t="shared" si="76"/>
        <v/>
      </c>
      <c r="N112" s="57">
        <f t="shared" ref="N112" si="77">SUMIF(G113:M113,"",G112:M112)</f>
        <v>0.5625</v>
      </c>
      <c r="O112" s="58">
        <f t="shared" ref="O112" si="78">SUM(G112:M112)</f>
        <v>0.5625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v>0.77083333333333337</v>
      </c>
      <c r="J121" s="11">
        <v>0.54166666666666663</v>
      </c>
      <c r="K121" s="11">
        <v>0.54166666666666663</v>
      </c>
      <c r="L121" s="11">
        <v>0.77083333333333337</v>
      </c>
      <c r="M121" s="11">
        <v>0.75</v>
      </c>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v>0.95833333333333337</v>
      </c>
      <c r="J122" s="12">
        <v>0.95833333333333337</v>
      </c>
      <c r="K122" s="12">
        <v>0.75</v>
      </c>
      <c r="L122" s="12">
        <v>0.95833333333333337</v>
      </c>
      <c r="M122" s="12">
        <v>0.89583333333333337</v>
      </c>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v>4.1666666666666664E-2</v>
      </c>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f t="shared" si="129"/>
        <v>0.1875</v>
      </c>
      <c r="J124" s="29">
        <f t="shared" si="129"/>
        <v>0.37500000000000006</v>
      </c>
      <c r="K124" s="29">
        <f t="shared" si="129"/>
        <v>0.20833333333333337</v>
      </c>
      <c r="L124" s="29">
        <f t="shared" si="129"/>
        <v>0.1875</v>
      </c>
      <c r="M124" s="29">
        <f t="shared" si="129"/>
        <v>0.14583333333333337</v>
      </c>
      <c r="N124" s="57">
        <f t="shared" ref="N124" si="130">SUMIF(G125:M125,"",G124:M124)</f>
        <v>1.1041666666666667</v>
      </c>
      <c r="O124" s="58">
        <f t="shared" ref="O124" si="131">SUM(G124:M124)</f>
        <v>1.1041666666666667</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v>0.54166666666666663</v>
      </c>
      <c r="L133" s="11">
        <v>0.54166666666666663</v>
      </c>
      <c r="M133" s="11">
        <v>0.54166666666666663</v>
      </c>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v>0.95833333333333337</v>
      </c>
      <c r="L134" s="12">
        <v>0.95833333333333337</v>
      </c>
      <c r="M134" s="12">
        <v>0.75</v>
      </c>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v>4.1666666666666664E-2</v>
      </c>
      <c r="L135" s="13">
        <v>4.1666666666666664E-2</v>
      </c>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f t="shared" si="135"/>
        <v>0.37500000000000006</v>
      </c>
      <c r="L136" s="29">
        <f t="shared" si="135"/>
        <v>0.37500000000000006</v>
      </c>
      <c r="M136" s="29">
        <f t="shared" si="135"/>
        <v>0.20833333333333337</v>
      </c>
      <c r="N136" s="57">
        <f t="shared" ref="N136" si="136">SUMIF(G137:M137,"",G136:M136)</f>
        <v>0.95833333333333348</v>
      </c>
      <c r="O136" s="58">
        <f t="shared" ref="O136" si="137">SUM(G136:M136)</f>
        <v>0.95833333333333348</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v>0.77083333333333337</v>
      </c>
      <c r="J139" s="11">
        <v>0.54166666666666663</v>
      </c>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14">
        <v>0.95833333333333337</v>
      </c>
      <c r="J140" s="12">
        <v>0.75</v>
      </c>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f t="shared" si="138"/>
        <v>0.1875</v>
      </c>
      <c r="J142" s="29">
        <f t="shared" si="138"/>
        <v>0.20833333333333337</v>
      </c>
      <c r="K142" s="29" t="str">
        <f t="shared" si="138"/>
        <v/>
      </c>
      <c r="L142" s="29" t="str">
        <f t="shared" si="138"/>
        <v/>
      </c>
      <c r="M142" s="29" t="str">
        <f t="shared" si="138"/>
        <v/>
      </c>
      <c r="N142" s="57">
        <f t="shared" ref="N142" si="139">SUMIF(G143:M143,"",G142:M142)</f>
        <v>0.39583333333333337</v>
      </c>
      <c r="O142" s="58">
        <f t="shared" ref="O142" si="140">SUM(G142:M142)</f>
        <v>0.39583333333333337</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v>0.54166666666666663</v>
      </c>
      <c r="I145" s="11">
        <v>0.54166666666666663</v>
      </c>
      <c r="J145" s="11"/>
      <c r="K145" s="11">
        <v>0.41666666666666669</v>
      </c>
      <c r="L145" s="11">
        <v>0.54166666666666663</v>
      </c>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v>0.72916666666666663</v>
      </c>
      <c r="I146" s="12">
        <v>0.95833333333333337</v>
      </c>
      <c r="J146" s="12"/>
      <c r="K146" s="12">
        <v>0.75</v>
      </c>
      <c r="L146" s="12">
        <v>0.75</v>
      </c>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v>4.1666666666666664E-2</v>
      </c>
      <c r="J147" s="13"/>
      <c r="K147" s="13">
        <v>4.1666666666666664E-2</v>
      </c>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f t="shared" si="141"/>
        <v>0.1875</v>
      </c>
      <c r="I148" s="29">
        <f t="shared" si="141"/>
        <v>0.37500000000000006</v>
      </c>
      <c r="J148" s="29" t="str">
        <f t="shared" si="141"/>
        <v/>
      </c>
      <c r="K148" s="29">
        <f t="shared" si="141"/>
        <v>0.29166666666666663</v>
      </c>
      <c r="L148" s="29">
        <f t="shared" si="141"/>
        <v>0.20833333333333337</v>
      </c>
      <c r="M148" s="29" t="str">
        <f t="shared" si="141"/>
        <v/>
      </c>
      <c r="N148" s="57">
        <f t="shared" ref="N148" si="142">SUMIF(G149:M149,"",G148:M148)</f>
        <v>1.0625</v>
      </c>
      <c r="O148" s="58">
        <f t="shared" ref="O148" si="143">SUM(G148:M148)</f>
        <v>1.0625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v>0.54166666666666663</v>
      </c>
      <c r="H151" s="11">
        <v>0.54166666666666663</v>
      </c>
      <c r="I151" s="11"/>
      <c r="J151" s="11"/>
      <c r="K151" s="11"/>
      <c r="L151" s="11">
        <v>0.41666666666666669</v>
      </c>
      <c r="M151" s="11">
        <v>0.41666666666666669</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v>0.72916666666666663</v>
      </c>
      <c r="H152" s="42">
        <v>0.66666666666666663</v>
      </c>
      <c r="I152" s="12"/>
      <c r="J152" s="12"/>
      <c r="K152" s="12"/>
      <c r="L152" s="12">
        <v>0.75</v>
      </c>
      <c r="M152" s="12">
        <v>0.75</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v>4.1666666666666664E-2</v>
      </c>
      <c r="M153" s="13">
        <v>4.1666666666666664E-2</v>
      </c>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f t="shared" ref="G154:M154" si="144">IF(G152="","",IF(G152&gt;G151,(G152-G151-G153),(1-G151-G153+G152)))</f>
        <v>0.1875</v>
      </c>
      <c r="H154" s="29">
        <f t="shared" si="144"/>
        <v>0.125</v>
      </c>
      <c r="I154" s="29" t="str">
        <f t="shared" si="144"/>
        <v/>
      </c>
      <c r="J154" s="29" t="str">
        <f t="shared" si="144"/>
        <v/>
      </c>
      <c r="K154" s="29" t="str">
        <f t="shared" si="144"/>
        <v/>
      </c>
      <c r="L154" s="29">
        <f t="shared" si="144"/>
        <v>0.29166666666666663</v>
      </c>
      <c r="M154" s="29">
        <f t="shared" si="144"/>
        <v>0.29166666666666663</v>
      </c>
      <c r="N154" s="57">
        <f t="shared" ref="N154" si="145">SUMIF(G155:M155,"",G154:M154)</f>
        <v>0.89583333333333326</v>
      </c>
      <c r="O154" s="58">
        <f t="shared" ref="O154" si="146">SUM(G154:M154)</f>
        <v>0.89583333333333326</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233</v>
      </c>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v>0.54166666666666663</v>
      </c>
      <c r="K157" s="11">
        <v>0.54166666666666663</v>
      </c>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v>0.95833333333333337</v>
      </c>
      <c r="K158" s="12">
        <v>0.95833333333333337</v>
      </c>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v>4.1666666666666664E-2</v>
      </c>
      <c r="K159" s="13">
        <v>4.1666666666666664E-2</v>
      </c>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f t="shared" si="147"/>
        <v>0.37500000000000006</v>
      </c>
      <c r="K160" s="29">
        <f t="shared" si="147"/>
        <v>0.37500000000000006</v>
      </c>
      <c r="L160" s="29" t="str">
        <f t="shared" si="147"/>
        <v/>
      </c>
      <c r="M160" s="29" t="str">
        <f t="shared" si="147"/>
        <v/>
      </c>
      <c r="N160" s="57">
        <f t="shared" ref="N160" si="148">SUMIF(G161:M161,"",G160:M160)</f>
        <v>0.75000000000000011</v>
      </c>
      <c r="O160" s="58">
        <f t="shared" ref="O160" si="149">SUM(G160:M160)</f>
        <v>0.75000000000000011</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v>0.77083333333333337</v>
      </c>
      <c r="K163" s="11"/>
      <c r="L163" s="11"/>
      <c r="M163" s="11">
        <v>0.54166666666666663</v>
      </c>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v>0.95833333333333337</v>
      </c>
      <c r="K164" s="12"/>
      <c r="L164" s="12"/>
      <c r="M164" s="12">
        <v>0.75</v>
      </c>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f t="shared" si="150"/>
        <v>0.1875</v>
      </c>
      <c r="K166" s="29" t="str">
        <f t="shared" si="150"/>
        <v/>
      </c>
      <c r="L166" s="29" t="str">
        <f t="shared" si="150"/>
        <v/>
      </c>
      <c r="M166" s="29">
        <f t="shared" si="150"/>
        <v>0.20833333333333337</v>
      </c>
      <c r="N166" s="57">
        <f t="shared" ref="N166" si="151">SUMIF(G167:M167,"",G166:M166)</f>
        <v>0.39583333333333337</v>
      </c>
      <c r="O166" s="58">
        <f t="shared" ref="O166" si="152">SUM(G166:M166)</f>
        <v>0.39583333333333337</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v>0.41666666666666669</v>
      </c>
      <c r="K169" s="11"/>
      <c r="L169" s="11">
        <v>0.77083333333333337</v>
      </c>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v>0.75</v>
      </c>
      <c r="K170" s="12"/>
      <c r="L170" s="12">
        <v>0.95833333333333337</v>
      </c>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v>4.1666666666666664E-2</v>
      </c>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f t="shared" si="153"/>
        <v>0.29166666666666663</v>
      </c>
      <c r="K172" s="29" t="str">
        <f t="shared" si="153"/>
        <v/>
      </c>
      <c r="L172" s="29">
        <f t="shared" si="153"/>
        <v>0.1875</v>
      </c>
      <c r="M172" s="29" t="str">
        <f t="shared" si="153"/>
        <v/>
      </c>
      <c r="N172" s="57">
        <f t="shared" ref="N172" si="154">SUMIF(G173:M173,"",G172:M172)</f>
        <v>0.47916666666666663</v>
      </c>
      <c r="O172" s="58">
        <f t="shared" ref="O172" si="155">SUM(G172:M172)</f>
        <v>0.47916666666666663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0.54166666666666663</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0.75</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f t="shared" si="156"/>
        <v>0.20833333333333337</v>
      </c>
      <c r="L178" s="29" t="str">
        <f t="shared" si="156"/>
        <v/>
      </c>
      <c r="M178" s="29" t="str">
        <f t="shared" si="156"/>
        <v/>
      </c>
      <c r="N178" s="57">
        <f t="shared" ref="N178" si="157">SUMIF(G179:M179,"",G178:M178)</f>
        <v>0.58333333333333348</v>
      </c>
      <c r="O178" s="58">
        <f t="shared" ref="O178" si="158">SUM(G178:M178)</f>
        <v>0.58333333333333348</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v>0.54166666666666663</v>
      </c>
      <c r="H181" s="11">
        <v>0.77083333333333337</v>
      </c>
      <c r="I181" s="11">
        <v>0.77083333333333337</v>
      </c>
      <c r="J181" s="11"/>
      <c r="K181" s="11"/>
      <c r="L181" s="11">
        <v>0.54166666666666663</v>
      </c>
      <c r="M181" s="11">
        <v>0.54166666666666663</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v>0.89583333333333337</v>
      </c>
      <c r="H182" s="42">
        <v>0.89583333333333337</v>
      </c>
      <c r="I182" s="12">
        <v>0.95833333333333337</v>
      </c>
      <c r="J182" s="12"/>
      <c r="K182" s="12"/>
      <c r="L182" s="12">
        <v>0.75</v>
      </c>
      <c r="M182" s="12">
        <v>0.75</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v>4.1666666666666664E-2</v>
      </c>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f t="shared" ref="G184:M184" si="159">IF(G182="","",IF(G182&gt;G181,(G182-G181-G183),(1-G181-G183+G182)))</f>
        <v>0.31250000000000006</v>
      </c>
      <c r="H184" s="29">
        <f t="shared" si="159"/>
        <v>0.125</v>
      </c>
      <c r="I184" s="29">
        <f t="shared" si="159"/>
        <v>0.1875</v>
      </c>
      <c r="J184" s="29" t="str">
        <f t="shared" si="159"/>
        <v/>
      </c>
      <c r="K184" s="29" t="str">
        <f t="shared" si="159"/>
        <v/>
      </c>
      <c r="L184" s="29">
        <f t="shared" si="159"/>
        <v>0.20833333333333337</v>
      </c>
      <c r="M184" s="29">
        <f t="shared" si="159"/>
        <v>0.20833333333333337</v>
      </c>
      <c r="N184" s="57">
        <f t="shared" ref="N184" si="160">SUMIF(G185:M185,"",G184:M184)</f>
        <v>1.0416666666666667</v>
      </c>
      <c r="O184" s="58">
        <f t="shared" ref="O184" si="161">SUM(G184:M184)</f>
        <v>1.0416666666666667</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t="s">
        <v>229</v>
      </c>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v>0.77083333333333337</v>
      </c>
      <c r="J187" s="11"/>
      <c r="K187" s="11">
        <v>0.54166666666666663</v>
      </c>
      <c r="L187" s="11">
        <v>0.54166666666666663</v>
      </c>
      <c r="M187" s="11">
        <v>0.77083333333333337</v>
      </c>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v>0.95833333333333337</v>
      </c>
      <c r="J188" s="12"/>
      <c r="K188" s="12">
        <v>0.95833333333333337</v>
      </c>
      <c r="L188" s="12">
        <v>0.75</v>
      </c>
      <c r="M188" s="12">
        <v>0.89583333333333337</v>
      </c>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v>4.1666666666666664E-2</v>
      </c>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f t="shared" si="162"/>
        <v>0.1875</v>
      </c>
      <c r="J190" s="29" t="str">
        <f t="shared" si="162"/>
        <v/>
      </c>
      <c r="K190" s="29">
        <f t="shared" si="162"/>
        <v>0.37500000000000006</v>
      </c>
      <c r="L190" s="29">
        <f t="shared" si="162"/>
        <v>0.20833333333333337</v>
      </c>
      <c r="M190" s="29">
        <f t="shared" si="162"/>
        <v>0.125</v>
      </c>
      <c r="N190" s="57">
        <f t="shared" ref="N190" si="163">SUMIF(G191:M191,"",G190:M190)</f>
        <v>0.89583333333333337</v>
      </c>
      <c r="O190" s="58">
        <f t="shared" ref="O190" si="164">SUM(G190:M190)</f>
        <v>0.89583333333333337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t="s">
        <v>229</v>
      </c>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v>0.54166666666666663</v>
      </c>
      <c r="K199" s="11">
        <v>0.54166666666666663</v>
      </c>
      <c r="L199" s="11">
        <v>0.54166666666666663</v>
      </c>
      <c r="M199" s="11">
        <v>0.54166666666666663</v>
      </c>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v>0.75</v>
      </c>
      <c r="K200" s="12">
        <v>0.95833333333333337</v>
      </c>
      <c r="L200" s="12">
        <v>0.95833333333333337</v>
      </c>
      <c r="M200" s="12">
        <v>0.89583333333333337</v>
      </c>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v>4.1666666666666664E-2</v>
      </c>
      <c r="L201" s="13">
        <v>4.1666666666666664E-2</v>
      </c>
      <c r="M201" s="13">
        <v>4.1666666666666664E-2</v>
      </c>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f t="shared" si="168"/>
        <v>0.20833333333333337</v>
      </c>
      <c r="K202" s="29">
        <f t="shared" si="168"/>
        <v>0.37500000000000006</v>
      </c>
      <c r="L202" s="29">
        <f t="shared" si="168"/>
        <v>0.37500000000000006</v>
      </c>
      <c r="M202" s="29">
        <f t="shared" si="168"/>
        <v>0.31250000000000006</v>
      </c>
      <c r="N202" s="57">
        <f t="shared" ref="N202" si="169">SUMIF(G203:M203,"",G202:M202)</f>
        <v>1.2708333333333335</v>
      </c>
      <c r="O202" s="58">
        <f t="shared" ref="O202" si="170">SUM(G202:M202)</f>
        <v>1.2708333333333335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v>0.77083333333333337</v>
      </c>
      <c r="H217" s="11">
        <v>0.77083333333333337</v>
      </c>
      <c r="I217" s="11"/>
      <c r="J217" s="11"/>
      <c r="K217" s="11">
        <v>0.77083333333333337</v>
      </c>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v>0.89583333333333337</v>
      </c>
      <c r="H218" s="42">
        <v>0.89583333333333337</v>
      </c>
      <c r="I218" s="12"/>
      <c r="J218" s="12"/>
      <c r="K218" s="12">
        <v>0.95833333333333337</v>
      </c>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f t="shared" ref="G220:M220" si="177">IF(G218="","",IF(G218&gt;G217,(G218-G217-G219),(1-G217-G219+G218)))</f>
        <v>0.125</v>
      </c>
      <c r="H220" s="29">
        <f t="shared" si="177"/>
        <v>0.125</v>
      </c>
      <c r="I220" s="29" t="str">
        <f t="shared" si="177"/>
        <v/>
      </c>
      <c r="J220" s="29" t="str">
        <f t="shared" si="177"/>
        <v/>
      </c>
      <c r="K220" s="29">
        <f t="shared" si="177"/>
        <v>0.1875</v>
      </c>
      <c r="L220" s="29" t="str">
        <f t="shared" si="177"/>
        <v/>
      </c>
      <c r="M220" s="29" t="str">
        <f t="shared" si="177"/>
        <v/>
      </c>
      <c r="N220" s="57">
        <f t="shared" ref="N220" si="178">SUMIF(G221:M221,"",G220:M220)</f>
        <v>0.4375</v>
      </c>
      <c r="O220" s="58">
        <f t="shared" ref="O220" si="179">SUM(G220:M220)</f>
        <v>0.4375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v>0.54166666666666663</v>
      </c>
      <c r="K223" s="11"/>
      <c r="L223" s="11">
        <v>0.54166666666666663</v>
      </c>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v>0.95833333333333337</v>
      </c>
      <c r="K224" s="12"/>
      <c r="L224" s="12">
        <v>0.95833333333333337</v>
      </c>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v>4.1666666666666664E-2</v>
      </c>
      <c r="K225" s="13"/>
      <c r="L225" s="13">
        <v>4.1666666666666664E-2</v>
      </c>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f t="shared" si="180"/>
        <v>0.37500000000000006</v>
      </c>
      <c r="K226" s="29" t="str">
        <f t="shared" si="180"/>
        <v/>
      </c>
      <c r="L226" s="29">
        <f t="shared" si="180"/>
        <v>0.37500000000000006</v>
      </c>
      <c r="M226" s="29" t="str">
        <f t="shared" si="180"/>
        <v/>
      </c>
      <c r="N226" s="57">
        <f t="shared" ref="N226" si="181">SUMIF(G227:M227,"",G226:M226)</f>
        <v>0.75000000000000011</v>
      </c>
      <c r="O226" s="58">
        <f t="shared" ref="O226" si="182">SUM(G226:M226)</f>
        <v>0.75000000000000011</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v>0.77083333333333337</v>
      </c>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0.89583333333333337</v>
      </c>
      <c r="I230" s="12">
        <v>0.95833333333333337</v>
      </c>
      <c r="J230" s="12"/>
      <c r="K230" s="12"/>
      <c r="L230" s="12"/>
      <c r="M230" s="12">
        <v>0.89583333333333337</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0.125</v>
      </c>
      <c r="I232" s="29">
        <f t="shared" si="183"/>
        <v>0.1875</v>
      </c>
      <c r="J232" s="29" t="str">
        <f t="shared" si="183"/>
        <v/>
      </c>
      <c r="K232" s="29" t="str">
        <f t="shared" si="183"/>
        <v/>
      </c>
      <c r="L232" s="29" t="str">
        <f t="shared" si="183"/>
        <v/>
      </c>
      <c r="M232" s="29">
        <f t="shared" si="183"/>
        <v>0.125</v>
      </c>
      <c r="N232" s="57">
        <f t="shared" ref="N232" si="184">SUMIF(G233:M233,"",G232:M232)</f>
        <v>0.4375</v>
      </c>
      <c r="O232" s="58">
        <f t="shared" ref="O232" si="185">SUM(G232:M232)</f>
        <v>0.4375</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v>0.77083333333333337</v>
      </c>
      <c r="H241" s="11">
        <v>0.54166666666666663</v>
      </c>
      <c r="I241" s="11">
        <v>0.77083333333333337</v>
      </c>
      <c r="J241" s="11"/>
      <c r="K241" s="11">
        <v>0.77083333333333337</v>
      </c>
      <c r="L241" s="11">
        <v>0.54166666666666663</v>
      </c>
      <c r="M241" s="11">
        <v>0.54166666666666663</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v>0.89583333333333337</v>
      </c>
      <c r="H242" s="42">
        <v>0.72916666666666663</v>
      </c>
      <c r="I242" s="12">
        <v>0.95833333333333337</v>
      </c>
      <c r="J242" s="12"/>
      <c r="K242" s="12">
        <v>0.95833333333333337</v>
      </c>
      <c r="L242" s="12">
        <v>0.75</v>
      </c>
      <c r="M242" s="12">
        <v>0.75</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f t="shared" ref="G244:M244" si="189">IF(G242="","",IF(G242&gt;G241,(G242-G241-G243),(1-G241-G243+G242)))</f>
        <v>0.125</v>
      </c>
      <c r="H244" s="29">
        <f t="shared" si="189"/>
        <v>0.1875</v>
      </c>
      <c r="I244" s="29">
        <f t="shared" si="189"/>
        <v>0.1875</v>
      </c>
      <c r="J244" s="29" t="str">
        <f t="shared" si="189"/>
        <v/>
      </c>
      <c r="K244" s="29">
        <f t="shared" si="189"/>
        <v>0.1875</v>
      </c>
      <c r="L244" s="29">
        <f t="shared" si="189"/>
        <v>0.20833333333333337</v>
      </c>
      <c r="M244" s="29">
        <f t="shared" si="189"/>
        <v>0.20833333333333337</v>
      </c>
      <c r="N244" s="57">
        <f t="shared" ref="N244" si="190">SUMIF(G245:M245,"",G244:M244)</f>
        <v>1.1041666666666667</v>
      </c>
      <c r="O244" s="58">
        <f t="shared" ref="O244" si="191">SUM(G244:M244)</f>
        <v>1.1041666666666667</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0.77083333333333337</v>
      </c>
      <c r="H253" s="11"/>
      <c r="I253" s="11"/>
      <c r="J253" s="11">
        <v>0.77083333333333337</v>
      </c>
      <c r="K253" s="11"/>
      <c r="L253" s="11">
        <v>0.77083333333333337</v>
      </c>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0.89583333333333337</v>
      </c>
      <c r="H254" s="42"/>
      <c r="I254" s="12"/>
      <c r="J254" s="12">
        <v>0.95833333333333337</v>
      </c>
      <c r="K254" s="12"/>
      <c r="L254" s="12">
        <v>0.95833333333333337</v>
      </c>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5">IF(G254="","",IF(G254&gt;G253,(G254-G253-G255),(1-G253-G255+G254)))</f>
        <v>0.125</v>
      </c>
      <c r="H256" s="29" t="str">
        <f t="shared" si="195"/>
        <v/>
      </c>
      <c r="I256" s="29" t="str">
        <f t="shared" si="195"/>
        <v/>
      </c>
      <c r="J256" s="29">
        <f t="shared" si="195"/>
        <v>0.1875</v>
      </c>
      <c r="K256" s="29" t="str">
        <f t="shared" si="195"/>
        <v/>
      </c>
      <c r="L256" s="29">
        <f t="shared" si="195"/>
        <v>0.1875</v>
      </c>
      <c r="M256" s="29" t="str">
        <f t="shared" si="195"/>
        <v/>
      </c>
      <c r="N256" s="57">
        <f t="shared" ref="N256" si="196">SUMIF(G257:M257,"",G256:M256)</f>
        <v>0.5</v>
      </c>
      <c r="O256" s="58">
        <f t="shared" ref="O256" si="197">SUM(G256:M256)</f>
        <v>0.5</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t="s">
        <v>229</v>
      </c>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v>0.77083333333333337</v>
      </c>
      <c r="I259" s="11"/>
      <c r="J259" s="11"/>
      <c r="K259" s="11">
        <v>0.77083333333333337</v>
      </c>
      <c r="L259" s="11">
        <v>0.77083333333333337</v>
      </c>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v>0.89583333333333337</v>
      </c>
      <c r="I260" s="12"/>
      <c r="J260" s="12"/>
      <c r="K260" s="12">
        <v>0.95833333333333337</v>
      </c>
      <c r="L260" s="12">
        <v>0.95833333333333337</v>
      </c>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f t="shared" si="198"/>
        <v>0.125</v>
      </c>
      <c r="I262" s="29" t="str">
        <f t="shared" si="198"/>
        <v/>
      </c>
      <c r="J262" s="29" t="str">
        <f t="shared" si="198"/>
        <v/>
      </c>
      <c r="K262" s="29">
        <f t="shared" si="198"/>
        <v>0.1875</v>
      </c>
      <c r="L262" s="29">
        <f t="shared" si="198"/>
        <v>0.1875</v>
      </c>
      <c r="M262" s="29" t="str">
        <f t="shared" si="198"/>
        <v/>
      </c>
      <c r="N262" s="57">
        <f t="shared" ref="N262" si="199">SUMIF(G263:M263,"",G262:M262)</f>
        <v>0.5</v>
      </c>
      <c r="O262" s="58">
        <f t="shared" ref="O262" si="200">SUM(G262:M262)</f>
        <v>0.5</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v>0.54166666666666663</v>
      </c>
      <c r="K265" s="11">
        <v>0.54166666666666663</v>
      </c>
      <c r="L265" s="11">
        <v>0.77083333333333337</v>
      </c>
      <c r="M265" s="11">
        <v>0.54166666666666663</v>
      </c>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v>0.95833333333333337</v>
      </c>
      <c r="K266" s="12">
        <v>0.75</v>
      </c>
      <c r="L266" s="12">
        <v>0.95833333333333337</v>
      </c>
      <c r="M266" s="12">
        <v>0.75</v>
      </c>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v>4.1666666666666664E-2</v>
      </c>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f t="shared" si="201"/>
        <v>0.37500000000000006</v>
      </c>
      <c r="K268" s="29">
        <f t="shared" si="201"/>
        <v>0.20833333333333337</v>
      </c>
      <c r="L268" s="29">
        <f t="shared" si="201"/>
        <v>0.1875</v>
      </c>
      <c r="M268" s="29">
        <f t="shared" si="201"/>
        <v>0.20833333333333337</v>
      </c>
      <c r="N268" s="57">
        <f t="shared" ref="N268" si="202">SUMIF(G269:M269,"",G268:M268)</f>
        <v>0.97916666666666685</v>
      </c>
      <c r="O268" s="58">
        <f t="shared" ref="O268" si="203">SUM(G268:M268)</f>
        <v>0.97916666666666685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v>0.77083333333333337</v>
      </c>
      <c r="H277" s="11"/>
      <c r="I277" s="11">
        <v>0.77083333333333337</v>
      </c>
      <c r="J277" s="11">
        <v>0.77083333333333337</v>
      </c>
      <c r="K277" s="11">
        <v>0.77083333333333337</v>
      </c>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v>0.89583333333333337</v>
      </c>
      <c r="H278" s="42"/>
      <c r="I278" s="12">
        <v>0.95833333333333337</v>
      </c>
      <c r="J278" s="12">
        <v>0.95833333333333337</v>
      </c>
      <c r="K278" s="12">
        <v>0.95833333333333337</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f t="shared" ref="G280:M280" si="207">IF(G278="","",IF(G278&gt;G277,(G278-G277-G279),(1-G277-G279+G278)))</f>
        <v>0.125</v>
      </c>
      <c r="H280" s="29" t="str">
        <f t="shared" si="207"/>
        <v/>
      </c>
      <c r="I280" s="29">
        <f t="shared" si="207"/>
        <v>0.1875</v>
      </c>
      <c r="J280" s="29">
        <f t="shared" si="207"/>
        <v>0.1875</v>
      </c>
      <c r="K280" s="29">
        <f t="shared" si="207"/>
        <v>0.1875</v>
      </c>
      <c r="L280" s="29" t="str">
        <f t="shared" si="207"/>
        <v/>
      </c>
      <c r="M280" s="29" t="str">
        <f t="shared" si="207"/>
        <v/>
      </c>
      <c r="N280" s="57">
        <f t="shared" ref="N280" si="208">SUMIF(G281:M281,"",G280:M280)</f>
        <v>0.6875</v>
      </c>
      <c r="O280" s="58">
        <f t="shared" ref="O280" si="209">SUM(G280:M280)</f>
        <v>0.6875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71:M71 G77:M77 G83:M83 G95:M95 G101:M101 G65:M65 G89:M89 G107:M107 G653:M653 G623:M623 G629:M629 G113:M113 G119:M119 G125:M125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557:M557 G563:M563 G569:M569 G575:M575 G581:M581 G587:M587 G593:M593 G599:M599 G605:M605 G611:M611 G617:M617">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0481"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0482"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0483"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6">
    <tabColor theme="0"/>
    <outlinePr summaryBelow="0"/>
    <pageSetUpPr fitToPage="1"/>
  </sheetPr>
  <dimension ref="A1:CJ654"/>
  <sheetViews>
    <sheetView zoomScaleNormal="100" workbookViewId="0">
      <pane ySplit="4" topLeftCell="A5" activePane="bottomLeft" state="frozen"/>
      <selection activeCell="BY26" sqref="BY26"/>
      <selection pane="bottomLeft" activeCell="J74" sqref="J74"/>
    </sheetView>
  </sheetViews>
  <sheetFormatPr defaultRowHeight="12.75" outlineLevelRow="2" outlineLevelCol="1" x14ac:dyDescent="0.2"/>
  <cols>
    <col min="1" max="1" width="18" bestFit="1" customWidth="1"/>
    <col min="2" max="2" width="17.42578125" customWidth="1"/>
    <col min="3" max="3" width="26" hidden="1" customWidth="1" outlineLevel="1"/>
    <col min="4" max="5" width="17.42578125" hidden="1" customWidth="1" outlineLevel="1"/>
    <col min="6" max="6" width="8.85546875" customWidth="1" collapsed="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v>45595</v>
      </c>
      <c r="I1" s="119"/>
      <c r="J1" s="51" t="s">
        <v>126</v>
      </c>
      <c r="K1" s="118">
        <f>+H1+6</f>
        <v>45601</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v>45651</v>
      </c>
      <c r="H4" s="81">
        <f>+G4+1</f>
        <v>45652</v>
      </c>
      <c r="I4" s="81">
        <f t="shared" ref="I4:M4" si="0">+H4+1</f>
        <v>45653</v>
      </c>
      <c r="J4" s="81">
        <f t="shared" si="0"/>
        <v>45654</v>
      </c>
      <c r="K4" s="81">
        <f t="shared" si="0"/>
        <v>45655</v>
      </c>
      <c r="L4" s="81">
        <f t="shared" si="0"/>
        <v>45656</v>
      </c>
      <c r="M4" s="81">
        <f t="shared" si="0"/>
        <v>45657</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v>
      </c>
      <c r="H27" s="104">
        <v>0</v>
      </c>
      <c r="I27" s="104">
        <v>0</v>
      </c>
      <c r="J27" s="104">
        <v>0</v>
      </c>
      <c r="K27" s="104">
        <v>0</v>
      </c>
      <c r="L27" s="104">
        <v>0</v>
      </c>
      <c r="M27" s="104">
        <v>0</v>
      </c>
      <c r="N27" s="45"/>
      <c r="O27" s="44">
        <f>SUM(G27:M27)</f>
        <v>0</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v>
      </c>
      <c r="H29" s="46">
        <f>+GETPIVOTDATA("Do",H26)/FT*7</f>
        <v>0</v>
      </c>
      <c r="I29" s="46">
        <f>+GETPIVOTDATA("Vr",I26)/FT*7</f>
        <v>0</v>
      </c>
      <c r="J29" s="46">
        <f>+GETPIVOTDATA("Za",J26)/FT*7</f>
        <v>0</v>
      </c>
      <c r="K29" s="46">
        <f>+GETPIVOTDATA("Zo",K26)/FT*7</f>
        <v>0</v>
      </c>
      <c r="L29" s="46">
        <f>+GETPIVOTDATA("Ma",L26)/FT*7</f>
        <v>0</v>
      </c>
      <c r="M29" s="46">
        <f>+GETPIVOTDATA("Di",M26)/FT*7</f>
        <v>0</v>
      </c>
      <c r="N29" s="45"/>
      <c r="O29" s="46">
        <f>+O27/FT</f>
        <v>0</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5[WoBegin],"&lt;="&amp;$A35,Tabel5[WoEinde],"&gt;="&amp;$B35,Tabel5[WoPrestatie],0,Tabel5[Plaats],IF($F$32=TRUE,"Front"))+COUNTIFS(Tabel5[WoBegin],"&lt;="&amp;$A35,Tabel5[WoEinde],"&gt;="&amp;$B35,WoPrestatieE,0,Tabel5[Plaats],IF($F$33=TRUE,"Back"))+COUNTIFS(Tabel5[WoBegin],"&lt;="&amp;$A35,Tabel5[WoEinde],"&lt;04:00",Tabel5[WoBegin],"&lt;&gt;0",WoPrestatieE,0,Tabel5[Plaats],IF($F$32=TRUE,"Front"))+COUNTIFS(Tabel5[WoBegin],"&lt;="&amp;$A35,Tabel5[WoEinde],"&lt;04:00",Tabel5[WoBegin],"&lt;&gt;0",WoPrestatieE,0,Tabel5[Plaats],IF($F$33=TRUE,"Back"))</f>
        <v>9</v>
      </c>
      <c r="H35" s="45">
        <f ca="1">COUNTIFS(Tabel5[DoBegin],"&lt;="&amp;$A35,Tabel5[DoEinde],"&gt;="&amp;$B35,DoPrestatieE,0,Tabel5[Plaats],IF($F$32=TRUE,"Front"))+COUNTIFS(Tabel5[DoBegin],"&lt;="&amp;$A35,Tabel5[DoEinde],"&gt;="&amp;$B35,DoPrestatieE,0,Tabel5[Plaats],IF($F$33=TRUE,"Back"))+COUNTIFS(Tabel5[DoBegin],"&lt;="&amp;$A35,Tabel5[DoEinde],"&lt;04:00",Tabel5[DoBegin],"&lt;&gt;0",DoPrestatieE,0,Tabel5[Plaats],IF($F$32=TRUE,"Front"))+COUNTIFS(Tabel5[DoBegin],"&lt;="&amp;$A35,Tabel5[DoEinde],"&lt;04:00",Tabel5[DoBegin],"&lt;&gt;0",DoPrestatieE,0,Tabel5[Plaats],IF($F$33=TRUE,"Back"))</f>
        <v>11</v>
      </c>
      <c r="I35" s="45">
        <f ca="1">COUNTIFS(Tabel5[VrBegin],"&lt;="&amp;$A35,Tabel5[VrEinde],"&gt;="&amp;$B35,VrPrestatieE,0,Tabel5[Plaats],IF($F$32=TRUE,"Front"))+COUNTIFS(Tabel5[VrBegin],"&lt;="&amp;$A35,Tabel5[VrEinde],"&gt;="&amp;$B35,VrPrestatieE,0,Tabel5[Plaats],IF($F$33=TRUE,"Back"))+COUNTIFS(Tabel5[VrBegin],"&lt;="&amp;$A35,Tabel5[VrEinde],"&lt;04:00",Tabel5[VrBegin],"&lt;&gt;0",VrPrestatieE,0,Tabel5[Plaats],IF($F$32=TRUE,"Front"))+COUNTIFS(Tabel5[VrBegin],"&lt;="&amp;$A35,Tabel5[VrEinde],"&lt;04:00",Tabel5[VrBegin],"&lt;&gt;0",VrPrestatieE,0,Tabel5[Plaats],IF($F$33=TRUE,"Back"))</f>
        <v>12</v>
      </c>
      <c r="J35" s="45">
        <f ca="1">COUNTIFS(Tabel5[ZaBegin],"&lt;="&amp;$A35,Tabel5[ZaEinde],"&gt;="&amp;$B35,ZaPrestatieE,0,Tabel5[Plaats],IF($F$32=TRUE,"Front"))+COUNTIFS(Tabel5[ZaBegin],"&lt;="&amp;$A35,Tabel5[ZaEinde],"&gt;="&amp;$B35,ZaPrestatieE,0,Tabel5[Plaats],IF($F$33=TRUE,"Back"))+COUNTIFS(Tabel5[ZaBegin],"&lt;="&amp;$A35,Tabel5[ZaEinde],"&lt;04:00",Tabel5[ZaBegin],"&lt;&gt;0",ZaPrestatieE,0,Tabel5[Plaats],IF($F$32=TRUE,"Front"))+COUNTIFS(Tabel5[ZaBegin],"&lt;="&amp;$A35,Tabel5[ZaEinde],"&lt;04:00",Tabel5[ZaBegin],"&lt;&gt;0",ZaPrestatieE,0,Tabel5[Plaats],IF($F$33=TRUE,"Back"))</f>
        <v>11</v>
      </c>
      <c r="K35" s="45">
        <f ca="1">COUNTIFS(Tabel5[ZoBegin],"&lt;="&amp;$A35,Tabel5[ZoEinde],"&gt;="&amp;$B35,ZoPrestatieE,0,Tabel5[Plaats],IF($F$32=TRUE,"Front"))+COUNTIFS(Tabel5[ZoBegin],"&lt;="&amp;$A35,Tabel5[ZoEinde],"&gt;="&amp;$B35,ZoPrestatieE,0,Tabel5[Plaats],IF($F$33=TRUE,"Back"))+COUNTIFS(Tabel5[ZoBegin],"&lt;="&amp;$A35,Tabel5[ZoEinde],"&lt;04:00",Tabel5[ZoBegin],"&lt;&gt;0",ZoPrestatieE,0,Tabel5[Plaats],IF($F$32=TRUE,"Front"))+COUNTIFS(Tabel5[ZoBegin],"&lt;="&amp;$A35,Tabel5[ZoEinde],"&lt;04:00",Tabel5[ZoBegin],"&lt;&gt;0",ZoPrestatieE,0,Tabel5[Plaats],IF($F$33=TRUE,"Back"))</f>
        <v>11</v>
      </c>
      <c r="L35" s="45">
        <f ca="1">COUNTIFS(Tabel5[MaBegin],"&lt;="&amp;$A35,Tabel5[MaEinde],"&gt;="&amp;$B35,MaPrestatieE,0,Tabel5[Plaats],IF($F$32=TRUE,"Front"))+COUNTIFS(Tabel5[MaBegin],"&lt;="&amp;$A35,Tabel5[MaEinde],"&gt;="&amp;$B35,MaPrestatieE,0,Tabel5[Plaats],IF($F$33=TRUE,"Back"))+COUNTIFS(Tabel5[MaBegin],"&lt;="&amp;$A35,Tabel5[MaEinde],"&lt;04:00",Tabel5[MaBegin],"&lt;&gt;0",MaPrestatieE,0,Tabel5[Plaats],IF($F$32=TRUE,"Front"))+COUNTIFS(Tabel5[MaBegin],"&lt;="&amp;$A35,Tabel5[MaEinde],"&lt;04:00",Tabel5[MaBegin],"&lt;&gt;0",MaPrestatieE,0,Tabel5[Plaats],IF($F$33=TRUE,"Back"))</f>
        <v>10</v>
      </c>
      <c r="M35" s="45">
        <f ca="1">COUNTIFS(Tabel5[DiBegin],"&lt;="&amp;$A35,Tabel5[DiEinde],"&gt;="&amp;$B35,DiPrestatieE,0,Tabel5[Plaats],IF($F$32=TRUE,"Front"))+COUNTIFS(Tabel5[DiBegin],"&lt;="&amp;$A35,Tabel5[DiEinde],"&gt;="&amp;$B35,DiPrestatieE,0,Tabel5[Plaats],IF($F$33=TRUE,"Back"))+COUNTIFS(Tabel5[DiBegin],"&lt;="&amp;$A35,Tabel5[DiEinde],"&lt;04:00",Tabel5[DiBegin],"&lt;&gt;0",DiPrestatieE,0,Tabel5[Plaats],IF($F$32=TRUE,"Front"))+COUNTIFS(Tabel5[DiBegin],"&lt;="&amp;$A35,Tabel5[DiEinde],"&lt;04:00",Tabel5[DiBegin],"&lt;&gt;0",DiPrestatieE,0,Tabel5[Plaats],IF($F$33=TRUE,"Back"))</f>
        <v>9</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5[WoBegin],"&lt;="&amp;$A36,Tabel5[WoEinde],"&gt;="&amp;$B36,WoPrestatieE,0,Tabel5[Plaats],IF($F$32=TRUE,"Front"))+COUNTIFS(Tabel5[WoBegin],"&lt;="&amp;$A36,Tabel5[WoEinde],"&gt;="&amp;$B36,WoPrestatieE,0,Tabel5[Plaats],IF($F$33=TRUE,"Back"))+COUNTIFS(Tabel5[WoBegin],"&lt;="&amp;$A36,Tabel5[WoEinde],"&lt;04:00",Tabel5[WoBegin],"&lt;&gt;0",WoPrestatieE,0,Tabel5[Plaats],IF($F$32=TRUE,"Front"))+COUNTIFS(Tabel5[WoBegin],"&lt;="&amp;$A36,Tabel5[WoEinde],"&lt;04:00",Tabel5[WoBegin],"&lt;&gt;0",WoPrestatieE,0,Tabel5[Plaats],IF($F$33=TRUE,"Back"))</f>
        <v>9</v>
      </c>
      <c r="H36" s="45">
        <f ca="1">COUNTIFS(Tabel5[DoBegin],"&lt;="&amp;$A36,Tabel5[DoEinde],"&gt;="&amp;$B36,DoPrestatieE,0,Tabel5[Plaats],IF($F$32=TRUE,"Front"))+COUNTIFS(Tabel5[DoBegin],"&lt;="&amp;$A36,Tabel5[DoEinde],"&gt;="&amp;$B36,DoPrestatieE,0,Tabel5[Plaats],IF($F$33=TRUE,"Back"))+COUNTIFS(Tabel5[DoBegin],"&lt;="&amp;$A36,Tabel5[DoEinde],"&lt;04:00",Tabel5[DoBegin],"&lt;&gt;0",DoPrestatieE,0,Tabel5[Plaats],IF($F$32=TRUE,"Front"))+COUNTIFS(Tabel5[DoBegin],"&lt;="&amp;$A36,Tabel5[DoEinde],"&lt;04:00",Tabel5[DoBegin],"&lt;&gt;0",DoPrestatieE,0,Tabel5[Plaats],IF($F$33=TRUE,"Back"))</f>
        <v>11</v>
      </c>
      <c r="I36" s="45">
        <f ca="1">COUNTIFS(Tabel5[VrBegin],"&lt;="&amp;$A36,Tabel5[VrEinde],"&gt;="&amp;$B36,VrPrestatieE,0,Tabel5[Plaats],IF($F$32=TRUE,"Front"))+COUNTIFS(Tabel5[VrBegin],"&lt;="&amp;$A36,Tabel5[VrEinde],"&gt;="&amp;$B36,VrPrestatieE,0,Tabel5[Plaats],IF($F$33=TRUE,"Back"))+COUNTIFS(Tabel5[VrBegin],"&lt;="&amp;$A36,Tabel5[VrEinde],"&lt;04:00",Tabel5[VrBegin],"&lt;&gt;0",VrPrestatieE,0,Tabel5[Plaats],IF($F$32=TRUE,"Front"))+COUNTIFS(Tabel5[VrBegin],"&lt;="&amp;$A36,Tabel5[VrEinde],"&lt;04:00",Tabel5[VrBegin],"&lt;&gt;0",VrPrestatieE,0,Tabel5[Plaats],IF($F$33=TRUE,"Back"))</f>
        <v>12</v>
      </c>
      <c r="J36" s="45">
        <f ca="1">COUNTIFS(Tabel5[ZaBegin],"&lt;="&amp;$A36,Tabel5[ZaEinde],"&gt;="&amp;$B36,ZaPrestatieE,0,Tabel5[Plaats],IF($F$32=TRUE,"Front"))+COUNTIFS(Tabel5[ZaBegin],"&lt;="&amp;$A36,Tabel5[ZaEinde],"&gt;="&amp;$B36,ZaPrestatieE,0,Tabel5[Plaats],IF($F$33=TRUE,"Back"))+COUNTIFS(Tabel5[ZaBegin],"&lt;="&amp;$A36,Tabel5[ZaEinde],"&lt;04:00",Tabel5[ZaBegin],"&lt;&gt;0",ZaPrestatieE,0,Tabel5[Plaats],IF($F$32=TRUE,"Front"))+COUNTIFS(Tabel5[ZaBegin],"&lt;="&amp;$A36,Tabel5[ZaEinde],"&lt;04:00",Tabel5[ZaBegin],"&lt;&gt;0",ZaPrestatieE,0,Tabel5[Plaats],IF($F$33=TRUE,"Back"))</f>
        <v>11</v>
      </c>
      <c r="K36" s="45">
        <f ca="1">COUNTIFS(Tabel5[ZoBegin],"&lt;="&amp;$A36,Tabel5[ZoEinde],"&gt;="&amp;$B36,ZoPrestatieE,0,Tabel5[Plaats],IF($F$32=TRUE,"Front"))+COUNTIFS(Tabel5[ZoBegin],"&lt;="&amp;$A36,Tabel5[ZoEinde],"&gt;="&amp;$B36,ZoPrestatieE,0,Tabel5[Plaats],IF($F$33=TRUE,"Back"))+COUNTIFS(Tabel5[ZoBegin],"&lt;="&amp;$A36,Tabel5[ZoEinde],"&lt;04:00",Tabel5[ZoBegin],"&lt;&gt;0",ZoPrestatieE,0,Tabel5[Plaats],IF($F$32=TRUE,"Front"))+COUNTIFS(Tabel5[ZoBegin],"&lt;="&amp;$A36,Tabel5[ZoEinde],"&lt;04:00",Tabel5[ZoBegin],"&lt;&gt;0",ZoPrestatieE,0,Tabel5[Plaats],IF($F$33=TRUE,"Back"))</f>
        <v>11</v>
      </c>
      <c r="L36" s="45">
        <f ca="1">COUNTIFS(Tabel5[MaBegin],"&lt;="&amp;$A36,Tabel5[MaEinde],"&gt;="&amp;$B36,MaPrestatieE,0,Tabel5[Plaats],IF($F$32=TRUE,"Front"))+COUNTIFS(Tabel5[MaBegin],"&lt;="&amp;$A36,Tabel5[MaEinde],"&gt;="&amp;$B36,MaPrestatieE,0,Tabel5[Plaats],IF($F$33=TRUE,"Back"))+COUNTIFS(Tabel5[MaBegin],"&lt;="&amp;$A36,Tabel5[MaEinde],"&lt;04:00",Tabel5[MaBegin],"&lt;&gt;0",MaPrestatieE,0,Tabel5[Plaats],IF($F$32=TRUE,"Front"))+COUNTIFS(Tabel5[MaBegin],"&lt;="&amp;$A36,Tabel5[MaEinde],"&lt;04:00",Tabel5[MaBegin],"&lt;&gt;0",MaPrestatieE,0,Tabel5[Plaats],IF($F$33=TRUE,"Back"))</f>
        <v>10</v>
      </c>
      <c r="M36" s="45">
        <f ca="1">COUNTIFS(Tabel5[DiBegin],"&lt;="&amp;$A36,Tabel5[DiEinde],"&gt;="&amp;$B36,DiPrestatieE,0,Tabel5[Plaats],IF($F$32=TRUE,"Front"))+COUNTIFS(Tabel5[DiBegin],"&lt;="&amp;$A36,Tabel5[DiEinde],"&gt;="&amp;$B36,DiPrestatieE,0,Tabel5[Plaats],IF($F$33=TRUE,"Back"))+COUNTIFS(Tabel5[DiBegin],"&lt;="&amp;$A36,Tabel5[DiEinde],"&lt;04:00",Tabel5[DiBegin],"&lt;&gt;0",DiPrestatieE,0,Tabel5[Plaats],IF($F$32=TRUE,"Front"))+COUNTIFS(Tabel5[DiBegin],"&lt;="&amp;$A36,Tabel5[DiEinde],"&lt;04:00",Tabel5[DiBegin],"&lt;&gt;0",DiPrestatieE,0,Tabel5[Plaats],IF($F$33=TRUE,"Back"))</f>
        <v>9</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5[WoBegin],"&lt;="&amp;$A37,Tabel5[WoEinde],"&gt;="&amp;$B37,WoPrestatieE,0,Tabel5[Plaats],IF($F$32=TRUE,"Front"))+COUNTIFS(Tabel5[WoBegin],"&lt;="&amp;$A37,Tabel5[WoEinde],"&gt;="&amp;$B37,WoPrestatieE,0,Tabel5[Plaats],IF($F$33=TRUE,"Back"))+COUNTIFS(Tabel5[WoBegin],"&lt;="&amp;$A37,Tabel5[WoEinde],"&lt;04:00",Tabel5[WoBegin],"&lt;&gt;0",WoPrestatieE,0,Tabel5[Plaats],IF($F$32=TRUE,"Front"))+COUNTIFS(Tabel5[WoBegin],"&lt;="&amp;$A37,Tabel5[WoEinde],"&lt;04:00",Tabel5[WoBegin],"&lt;&gt;0",WoPrestatieE,0,Tabel5[Plaats],IF($F$33=TRUE,"Back"))</f>
        <v>9</v>
      </c>
      <c r="H37" s="45">
        <f ca="1">COUNTIFS(Tabel5[DoBegin],"&lt;="&amp;$A37,Tabel5[DoEinde],"&gt;="&amp;$B37,DoPrestatieE,0,Tabel5[Plaats],IF($F$32=TRUE,"Front"))+COUNTIFS(Tabel5[DoBegin],"&lt;="&amp;$A37,Tabel5[DoEinde],"&gt;="&amp;$B37,DoPrestatieE,0,Tabel5[Plaats],IF($F$33=TRUE,"Back"))+COUNTIFS(Tabel5[DoBegin],"&lt;="&amp;$A37,Tabel5[DoEinde],"&lt;04:00",Tabel5[DoBegin],"&lt;&gt;0",DoPrestatieE,0,Tabel5[Plaats],IF($F$32=TRUE,"Front"))+COUNTIFS(Tabel5[DoBegin],"&lt;="&amp;$A37,Tabel5[DoEinde],"&lt;04:00",Tabel5[DoBegin],"&lt;&gt;0",DoPrestatieE,0,Tabel5[Plaats],IF($F$33=TRUE,"Back"))</f>
        <v>11</v>
      </c>
      <c r="I37" s="45">
        <f ca="1">COUNTIFS(Tabel5[VrBegin],"&lt;="&amp;$A37,Tabel5[VrEinde],"&gt;="&amp;$B37,VrPrestatieE,0,Tabel5[Plaats],IF($F$32=TRUE,"Front"))+COUNTIFS(Tabel5[VrBegin],"&lt;="&amp;$A37,Tabel5[VrEinde],"&gt;="&amp;$B37,VrPrestatieE,0,Tabel5[Plaats],IF($F$33=TRUE,"Back"))+COUNTIFS(Tabel5[VrBegin],"&lt;="&amp;$A37,Tabel5[VrEinde],"&lt;04:00",Tabel5[VrBegin],"&lt;&gt;0",VrPrestatieE,0,Tabel5[Plaats],IF($F$32=TRUE,"Front"))+COUNTIFS(Tabel5[VrBegin],"&lt;="&amp;$A37,Tabel5[VrEinde],"&lt;04:00",Tabel5[VrBegin],"&lt;&gt;0",VrPrestatieE,0,Tabel5[Plaats],IF($F$33=TRUE,"Back"))</f>
        <v>13</v>
      </c>
      <c r="J37" s="45">
        <f ca="1">COUNTIFS(Tabel5[ZaBegin],"&lt;="&amp;$A37,Tabel5[ZaEinde],"&gt;="&amp;$B37,ZaPrestatieE,0,Tabel5[Plaats],IF($F$32=TRUE,"Front"))+COUNTIFS(Tabel5[ZaBegin],"&lt;="&amp;$A37,Tabel5[ZaEinde],"&gt;="&amp;$B37,ZaPrestatieE,0,Tabel5[Plaats],IF($F$33=TRUE,"Back"))+COUNTIFS(Tabel5[ZaBegin],"&lt;="&amp;$A37,Tabel5[ZaEinde],"&lt;04:00",Tabel5[ZaBegin],"&lt;&gt;0",ZaPrestatieE,0,Tabel5[Plaats],IF($F$32=TRUE,"Front"))+COUNTIFS(Tabel5[ZaBegin],"&lt;="&amp;$A37,Tabel5[ZaEinde],"&lt;04:00",Tabel5[ZaBegin],"&lt;&gt;0",ZaPrestatieE,0,Tabel5[Plaats],IF($F$33=TRUE,"Back"))</f>
        <v>11</v>
      </c>
      <c r="K37" s="45">
        <f ca="1">COUNTIFS(Tabel5[ZoBegin],"&lt;="&amp;$A37,Tabel5[ZoEinde],"&gt;="&amp;$B37,ZoPrestatieE,0,Tabel5[Plaats],IF($F$32=TRUE,"Front"))+COUNTIFS(Tabel5[ZoBegin],"&lt;="&amp;$A37,Tabel5[ZoEinde],"&gt;="&amp;$B37,ZoPrestatieE,0,Tabel5[Plaats],IF($F$33=TRUE,"Back"))+COUNTIFS(Tabel5[ZoBegin],"&lt;="&amp;$A37,Tabel5[ZoEinde],"&lt;04:00",Tabel5[ZoBegin],"&lt;&gt;0",ZoPrestatieE,0,Tabel5[Plaats],IF($F$32=TRUE,"Front"))+COUNTIFS(Tabel5[ZoBegin],"&lt;="&amp;$A37,Tabel5[ZoEinde],"&lt;04:00",Tabel5[ZoBegin],"&lt;&gt;0",ZoPrestatieE,0,Tabel5[Plaats],IF($F$33=TRUE,"Back"))</f>
        <v>12</v>
      </c>
      <c r="L37" s="45">
        <f ca="1">COUNTIFS(Tabel5[MaBegin],"&lt;="&amp;$A37,Tabel5[MaEinde],"&gt;="&amp;$B37,MaPrestatieE,0,Tabel5[Plaats],IF($F$32=TRUE,"Front"))+COUNTIFS(Tabel5[MaBegin],"&lt;="&amp;$A37,Tabel5[MaEinde],"&gt;="&amp;$B37,MaPrestatieE,0,Tabel5[Plaats],IF($F$33=TRUE,"Back"))+COUNTIFS(Tabel5[MaBegin],"&lt;="&amp;$A37,Tabel5[MaEinde],"&lt;04:00",Tabel5[MaBegin],"&lt;&gt;0",MaPrestatieE,0,Tabel5[Plaats],IF($F$32=TRUE,"Front"))+COUNTIFS(Tabel5[MaBegin],"&lt;="&amp;$A37,Tabel5[MaEinde],"&lt;04:00",Tabel5[MaBegin],"&lt;&gt;0",MaPrestatieE,0,Tabel5[Plaats],IF($F$33=TRUE,"Back"))</f>
        <v>11</v>
      </c>
      <c r="M37" s="45">
        <f ca="1">COUNTIFS(Tabel5[DiBegin],"&lt;="&amp;$A37,Tabel5[DiEinde],"&gt;="&amp;$B37,DiPrestatieE,0,Tabel5[Plaats],IF($F$32=TRUE,"Front"))+COUNTIFS(Tabel5[DiBegin],"&lt;="&amp;$A37,Tabel5[DiEinde],"&gt;="&amp;$B37,DiPrestatieE,0,Tabel5[Plaats],IF($F$33=TRUE,"Back"))+COUNTIFS(Tabel5[DiBegin],"&lt;="&amp;$A37,Tabel5[DiEinde],"&lt;04:00",Tabel5[DiBegin],"&lt;&gt;0",DiPrestatieE,0,Tabel5[Plaats],IF($F$32=TRUE,"Front"))+COUNTIFS(Tabel5[DiBegin],"&lt;="&amp;$A37,Tabel5[DiEinde],"&lt;04:00",Tabel5[DiBegin],"&lt;&gt;0",DiPrestatieE,0,Tabel5[Plaats],IF($F$33=TRUE,"Back"))</f>
        <v>9</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5[WoBegin],"&lt;="&amp;$A38,Tabel5[WoEinde],"&gt;="&amp;$B38,WoPrestatieE,0,Tabel5[Plaats],IF($F$32=TRUE,"Front"))+COUNTIFS(Tabel5[WoBegin],"&lt;="&amp;$A38,Tabel5[WoEinde],"&gt;="&amp;$B38,WoPrestatieE,0,Tabel5[Plaats],IF($F$33=TRUE,"Back"))+COUNTIFS(Tabel5[WoBegin],"&lt;="&amp;$A38,Tabel5[WoEinde],"&lt;04:00",Tabel5[WoBegin],"&lt;&gt;0",WoPrestatieE,0,Tabel5[Plaats],IF($F$32=TRUE,"Front"))+COUNTIFS(Tabel5[WoBegin],"&lt;="&amp;$A38,Tabel5[WoEinde],"&lt;04:00",Tabel5[WoBegin],"&lt;&gt;0",WoPrestatieE,0,Tabel5[Plaats],IF($F$33=TRUE,"Back"))</f>
        <v>9</v>
      </c>
      <c r="H38" s="45">
        <f ca="1">COUNTIFS(Tabel5[DoBegin],"&lt;="&amp;$A38,Tabel5[DoEinde],"&gt;="&amp;$B38,DoPrestatieE,0,Tabel5[Plaats],IF($F$32=TRUE,"Front"))+COUNTIFS(Tabel5[DoBegin],"&lt;="&amp;$A38,Tabel5[DoEinde],"&gt;="&amp;$B38,DoPrestatieE,0,Tabel5[Plaats],IF($F$33=TRUE,"Back"))+COUNTIFS(Tabel5[DoBegin],"&lt;="&amp;$A38,Tabel5[DoEinde],"&lt;04:00",Tabel5[DoBegin],"&lt;&gt;0",DoPrestatieE,0,Tabel5[Plaats],IF($F$32=TRUE,"Front"))+COUNTIFS(Tabel5[DoBegin],"&lt;="&amp;$A38,Tabel5[DoEinde],"&lt;04:00",Tabel5[DoBegin],"&lt;&gt;0",DoPrestatieE,0,Tabel5[Plaats],IF($F$33=TRUE,"Back"))</f>
        <v>11</v>
      </c>
      <c r="I38" s="45">
        <f ca="1">COUNTIFS(Tabel5[VrBegin],"&lt;="&amp;$A38,Tabel5[VrEinde],"&gt;="&amp;$B38,VrPrestatieE,0,Tabel5[Plaats],IF($F$32=TRUE,"Front"))+COUNTIFS(Tabel5[VrBegin],"&lt;="&amp;$A38,Tabel5[VrEinde],"&gt;="&amp;$B38,VrPrestatieE,0,Tabel5[Plaats],IF($F$33=TRUE,"Back"))+COUNTIFS(Tabel5[VrBegin],"&lt;="&amp;$A38,Tabel5[VrEinde],"&lt;04:00",Tabel5[VrBegin],"&lt;&gt;0",VrPrestatieE,0,Tabel5[Plaats],IF($F$32=TRUE,"Front"))+COUNTIFS(Tabel5[VrBegin],"&lt;="&amp;$A38,Tabel5[VrEinde],"&lt;04:00",Tabel5[VrBegin],"&lt;&gt;0",VrPrestatieE,0,Tabel5[Plaats],IF($F$33=TRUE,"Back"))</f>
        <v>14</v>
      </c>
      <c r="J38" s="45">
        <f ca="1">COUNTIFS(Tabel5[ZaBegin],"&lt;="&amp;$A38,Tabel5[ZaEinde],"&gt;="&amp;$B38,ZaPrestatieE,0,Tabel5[Plaats],IF($F$32=TRUE,"Front"))+COUNTIFS(Tabel5[ZaBegin],"&lt;="&amp;$A38,Tabel5[ZaEinde],"&gt;="&amp;$B38,ZaPrestatieE,0,Tabel5[Plaats],IF($F$33=TRUE,"Back"))+COUNTIFS(Tabel5[ZaBegin],"&lt;="&amp;$A38,Tabel5[ZaEinde],"&lt;04:00",Tabel5[ZaBegin],"&lt;&gt;0",ZaPrestatieE,0,Tabel5[Plaats],IF($F$32=TRUE,"Front"))+COUNTIFS(Tabel5[ZaBegin],"&lt;="&amp;$A38,Tabel5[ZaEinde],"&lt;04:00",Tabel5[ZaBegin],"&lt;&gt;0",ZaPrestatieE,0,Tabel5[Plaats],IF($F$33=TRUE,"Back"))</f>
        <v>13</v>
      </c>
      <c r="K38" s="45">
        <f ca="1">COUNTIFS(Tabel5[ZoBegin],"&lt;="&amp;$A38,Tabel5[ZoEinde],"&gt;="&amp;$B38,ZoPrestatieE,0,Tabel5[Plaats],IF($F$32=TRUE,"Front"))+COUNTIFS(Tabel5[ZoBegin],"&lt;="&amp;$A38,Tabel5[ZoEinde],"&gt;="&amp;$B38,ZoPrestatieE,0,Tabel5[Plaats],IF($F$33=TRUE,"Back"))+COUNTIFS(Tabel5[ZoBegin],"&lt;="&amp;$A38,Tabel5[ZoEinde],"&lt;04:00",Tabel5[ZoBegin],"&lt;&gt;0",ZoPrestatieE,0,Tabel5[Plaats],IF($F$32=TRUE,"Front"))+COUNTIFS(Tabel5[ZoBegin],"&lt;="&amp;$A38,Tabel5[ZoEinde],"&lt;04:00",Tabel5[ZoBegin],"&lt;&gt;0",ZoPrestatieE,0,Tabel5[Plaats],IF($F$33=TRUE,"Back"))</f>
        <v>12</v>
      </c>
      <c r="L38" s="45">
        <f ca="1">COUNTIFS(Tabel5[MaBegin],"&lt;="&amp;$A38,Tabel5[MaEinde],"&gt;="&amp;$B38,MaPrestatieE,0,Tabel5[Plaats],IF($F$32=TRUE,"Front"))+COUNTIFS(Tabel5[MaBegin],"&lt;="&amp;$A38,Tabel5[MaEinde],"&gt;="&amp;$B38,MaPrestatieE,0,Tabel5[Plaats],IF($F$33=TRUE,"Back"))+COUNTIFS(Tabel5[MaBegin],"&lt;="&amp;$A38,Tabel5[MaEinde],"&lt;04:00",Tabel5[MaBegin],"&lt;&gt;0",MaPrestatieE,0,Tabel5[Plaats],IF($F$32=TRUE,"Front"))+COUNTIFS(Tabel5[MaBegin],"&lt;="&amp;$A38,Tabel5[MaEinde],"&lt;04:00",Tabel5[MaBegin],"&lt;&gt;0",MaPrestatieE,0,Tabel5[Plaats],IF($F$33=TRUE,"Back"))</f>
        <v>9</v>
      </c>
      <c r="M38" s="45">
        <f ca="1">COUNTIFS(Tabel5[DiBegin],"&lt;="&amp;$A38,Tabel5[DiEinde],"&gt;="&amp;$B38,DiPrestatieE,0,Tabel5[Plaats],IF($F$32=TRUE,"Front"))+COUNTIFS(Tabel5[DiBegin],"&lt;="&amp;$A38,Tabel5[DiEinde],"&gt;="&amp;$B38,DiPrestatieE,0,Tabel5[Plaats],IF($F$33=TRUE,"Back"))+COUNTIFS(Tabel5[DiBegin],"&lt;="&amp;$A38,Tabel5[DiEinde],"&lt;04:00",Tabel5[DiBegin],"&lt;&gt;0",DiPrestatieE,0,Tabel5[Plaats],IF($F$32=TRUE,"Front"))+COUNTIFS(Tabel5[DiBegin],"&lt;="&amp;$A38,Tabel5[DiEinde],"&lt;04:00",Tabel5[DiBegin],"&lt;&gt;0",DiPrestatieE,0,Tabel5[Plaats],IF($F$33=TRUE,"Back"))</f>
        <v>6</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5[WoBegin],"&lt;="&amp;$A39,Tabel5[WoEinde],"&gt;="&amp;$B39,WoPrestatieE,0,Tabel5[Plaats],IF($F$32=TRUE,"Front"))+COUNTIFS(Tabel5[WoBegin],"&lt;="&amp;$A39,Tabel5[WoEinde],"&gt;="&amp;$B39,WoPrestatieE,0,Tabel5[Plaats],IF($F$33=TRUE,"Back"))+COUNTIFS(Tabel5[WoBegin],"&lt;="&amp;$A39,Tabel5[WoEinde],"&lt;04:00",Tabel5[WoBegin],"&lt;&gt;0",WoPrestatieE,0,Tabel5[Plaats],IF($F$32=TRUE,"Front"))+COUNTIFS(Tabel5[WoBegin],"&lt;="&amp;$A39,Tabel5[WoEinde],"&lt;04:00",Tabel5[WoBegin],"&lt;&gt;0",WoPrestatieE,0,Tabel5[Plaats],IF($F$33=TRUE,"Back"))</f>
        <v>9</v>
      </c>
      <c r="H39" s="45">
        <f ca="1">COUNTIFS(Tabel5[DoBegin],"&lt;="&amp;$A39,Tabel5[DoEinde],"&gt;="&amp;$B39,DoPrestatieE,0,Tabel5[Plaats],IF($F$32=TRUE,"Front"))+COUNTIFS(Tabel5[DoBegin],"&lt;="&amp;$A39,Tabel5[DoEinde],"&gt;="&amp;$B39,DoPrestatieE,0,Tabel5[Plaats],IF($F$33=TRUE,"Back"))+COUNTIFS(Tabel5[DoBegin],"&lt;="&amp;$A39,Tabel5[DoEinde],"&lt;04:00",Tabel5[DoBegin],"&lt;&gt;0",DoPrestatieE,0,Tabel5[Plaats],IF($F$32=TRUE,"Front"))+COUNTIFS(Tabel5[DoBegin],"&lt;="&amp;$A39,Tabel5[DoEinde],"&lt;04:00",Tabel5[DoBegin],"&lt;&gt;0",DoPrestatieE,0,Tabel5[Plaats],IF($F$33=TRUE,"Back"))</f>
        <v>10</v>
      </c>
      <c r="I39" s="45">
        <f ca="1">COUNTIFS(Tabel5[VrBegin],"&lt;="&amp;$A39,Tabel5[VrEinde],"&gt;="&amp;$B39,VrPrestatieE,0,Tabel5[Plaats],IF($F$32=TRUE,"Front"))+COUNTIFS(Tabel5[VrBegin],"&lt;="&amp;$A39,Tabel5[VrEinde],"&gt;="&amp;$B39,VrPrestatieE,0,Tabel5[Plaats],IF($F$33=TRUE,"Back"))+COUNTIFS(Tabel5[VrBegin],"&lt;="&amp;$A39,Tabel5[VrEinde],"&lt;04:00",Tabel5[VrBegin],"&lt;&gt;0",VrPrestatieE,0,Tabel5[Plaats],IF($F$32=TRUE,"Front"))+COUNTIFS(Tabel5[VrBegin],"&lt;="&amp;$A39,Tabel5[VrEinde],"&lt;04:00",Tabel5[VrBegin],"&lt;&gt;0",VrPrestatieE,0,Tabel5[Plaats],IF($F$33=TRUE,"Back"))</f>
        <v>13</v>
      </c>
      <c r="J39" s="45">
        <f ca="1">COUNTIFS(Tabel5[ZaBegin],"&lt;="&amp;$A39,Tabel5[ZaEinde],"&gt;="&amp;$B39,ZaPrestatieE,0,Tabel5[Plaats],IF($F$32=TRUE,"Front"))+COUNTIFS(Tabel5[ZaBegin],"&lt;="&amp;$A39,Tabel5[ZaEinde],"&gt;="&amp;$B39,ZaPrestatieE,0,Tabel5[Plaats],IF($F$33=TRUE,"Back"))+COUNTIFS(Tabel5[ZaBegin],"&lt;="&amp;$A39,Tabel5[ZaEinde],"&lt;04:00",Tabel5[ZaBegin],"&lt;&gt;0",ZaPrestatieE,0,Tabel5[Plaats],IF($F$32=TRUE,"Front"))+COUNTIFS(Tabel5[ZaBegin],"&lt;="&amp;$A39,Tabel5[ZaEinde],"&lt;04:00",Tabel5[ZaBegin],"&lt;&gt;0",ZaPrestatieE,0,Tabel5[Plaats],IF($F$33=TRUE,"Back"))</f>
        <v>13</v>
      </c>
      <c r="K39" s="45">
        <f ca="1">COUNTIFS(Tabel5[ZoBegin],"&lt;="&amp;$A39,Tabel5[ZoEinde],"&gt;="&amp;$B39,ZoPrestatieE,0,Tabel5[Plaats],IF($F$32=TRUE,"Front"))+COUNTIFS(Tabel5[ZoBegin],"&lt;="&amp;$A39,Tabel5[ZoEinde],"&gt;="&amp;$B39,ZoPrestatieE,0,Tabel5[Plaats],IF($F$33=TRUE,"Back"))+COUNTIFS(Tabel5[ZoBegin],"&lt;="&amp;$A39,Tabel5[ZoEinde],"&lt;04:00",Tabel5[ZoBegin],"&lt;&gt;0",ZoPrestatieE,0,Tabel5[Plaats],IF($F$32=TRUE,"Front"))+COUNTIFS(Tabel5[ZoBegin],"&lt;="&amp;$A39,Tabel5[ZoEinde],"&lt;04:00",Tabel5[ZoBegin],"&lt;&gt;0",ZoPrestatieE,0,Tabel5[Plaats],IF($F$33=TRUE,"Back"))</f>
        <v>12</v>
      </c>
      <c r="L39" s="45">
        <f ca="1">COUNTIFS(Tabel5[MaBegin],"&lt;="&amp;$A39,Tabel5[MaEinde],"&gt;="&amp;$B39,MaPrestatieE,0,Tabel5[Plaats],IF($F$32=TRUE,"Front"))+COUNTIFS(Tabel5[MaBegin],"&lt;="&amp;$A39,Tabel5[MaEinde],"&gt;="&amp;$B39,MaPrestatieE,0,Tabel5[Plaats],IF($F$33=TRUE,"Back"))+COUNTIFS(Tabel5[MaBegin],"&lt;="&amp;$A39,Tabel5[MaEinde],"&lt;04:00",Tabel5[MaBegin],"&lt;&gt;0",MaPrestatieE,0,Tabel5[Plaats],IF($F$32=TRUE,"Front"))+COUNTIFS(Tabel5[MaBegin],"&lt;="&amp;$A39,Tabel5[MaEinde],"&lt;04:00",Tabel5[MaBegin],"&lt;&gt;0",MaPrestatieE,0,Tabel5[Plaats],IF($F$33=TRUE,"Back"))</f>
        <v>8</v>
      </c>
      <c r="M39" s="45">
        <f ca="1">COUNTIFS(Tabel5[DiBegin],"&lt;="&amp;$A39,Tabel5[DiEinde],"&gt;="&amp;$B39,DiPrestatieE,0,Tabel5[Plaats],IF($F$32=TRUE,"Front"))+COUNTIFS(Tabel5[DiBegin],"&lt;="&amp;$A39,Tabel5[DiEinde],"&gt;="&amp;$B39,DiPrestatieE,0,Tabel5[Plaats],IF($F$33=TRUE,"Back"))+COUNTIFS(Tabel5[DiBegin],"&lt;="&amp;$A39,Tabel5[DiEinde],"&lt;04:00",Tabel5[DiBegin],"&lt;&gt;0",DiPrestatieE,0,Tabel5[Plaats],IF($F$32=TRUE,"Front"))+COUNTIFS(Tabel5[DiBegin],"&lt;="&amp;$A39,Tabel5[DiEinde],"&lt;04:00",Tabel5[DiBegin],"&lt;&gt;0",DiPrestatieE,0,Tabel5[Plaats],IF($F$33=TRUE,"Back"))</f>
        <v>1</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SUM(Tabel5[WoTotaal])</f>
        <v>3.8125000000000009</v>
      </c>
      <c r="H43" s="44">
        <f ca="1">SUM(DoTotaalE)</f>
        <v>5.1250000000000009</v>
      </c>
      <c r="I43" s="44">
        <f ca="1">SUM(VrTotaalE)</f>
        <v>6.1249999999999991</v>
      </c>
      <c r="J43" s="44">
        <f ca="1">SUM(ZaTotaalE)</f>
        <v>5.354166666666667</v>
      </c>
      <c r="K43" s="44">
        <f ca="1">SUM(ZoTotaalE)</f>
        <v>5.0416666666666679</v>
      </c>
      <c r="L43" s="44">
        <f ca="1">SUM(MaTotaalE)</f>
        <v>5.6666666666666652</v>
      </c>
      <c r="M43" s="44">
        <f ca="1">SUM(DiTotaalE)</f>
        <v>3.2708333333333335</v>
      </c>
      <c r="N43" s="44">
        <f ca="1">SUM(G43:M43)</f>
        <v>34.395833333333336</v>
      </c>
      <c r="O43" s="46">
        <f ca="1">+N43/FT</f>
        <v>21.723684210526319</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SUMIFS(WoTotaalE,WoPrestatieE,0)</f>
        <v>3.8125000000000009</v>
      </c>
      <c r="H44" s="44">
        <f ca="1">SUMIFS(DoTotaalE,DoPrestatieE,0)</f>
        <v>5.1250000000000009</v>
      </c>
      <c r="I44" s="44">
        <f ca="1">SUMIFS(VrTotaalE,VrPrestatieE,0)</f>
        <v>6.1249999999999991</v>
      </c>
      <c r="J44" s="44">
        <f ca="1">SUMIFS(ZaTotaalE,ZaPrestatieE,0)</f>
        <v>5.354166666666667</v>
      </c>
      <c r="K44" s="44">
        <f ca="1">SUMIFS(ZoTotaalE,ZoPrestatieE,0)</f>
        <v>5.0416666666666679</v>
      </c>
      <c r="L44" s="44">
        <f ca="1">SUMIFS(MaTotaalE,MaPrestatieE,0)</f>
        <v>5.6666666666666652</v>
      </c>
      <c r="M44" s="44">
        <f ca="1">SUMIFS(DiTotaalE,DiPrestatieE,0)</f>
        <v>3.2708333333333335</v>
      </c>
      <c r="N44" s="44">
        <f ca="1">SUM(G44:M44)</f>
        <v>34.395833333333336</v>
      </c>
      <c r="O44" s="46">
        <f ca="1">+N44/FT</f>
        <v>21.723684210526319</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-41.500000000000014</v>
      </c>
      <c r="H48" s="46">
        <f t="shared" ref="H48:N48" ca="1" si="1">(H46-H44)*24</f>
        <v>-73.000000000000014</v>
      </c>
      <c r="I48" s="46">
        <f t="shared" ca="1" si="1"/>
        <v>-96.999999999999986</v>
      </c>
      <c r="J48" s="46">
        <f t="shared" ca="1" si="1"/>
        <v>-98.5</v>
      </c>
      <c r="K48" s="46">
        <f t="shared" ca="1" si="1"/>
        <v>-71.000000000000028</v>
      </c>
      <c r="L48" s="46">
        <f t="shared" ca="1" si="1"/>
        <v>-85.999999999999957</v>
      </c>
      <c r="M48" s="46">
        <f t="shared" ca="1" si="1"/>
        <v>-28.5</v>
      </c>
      <c r="N48" s="46">
        <f t="shared" ca="1" si="1"/>
        <v>-495.50000000000006</v>
      </c>
      <c r="O48" s="46">
        <f ca="1">+N48/FT/24</f>
        <v>-13.039473684210527</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t="s">
        <v>228</v>
      </c>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collapsed="1"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hidden="1" outlineLevel="1" x14ac:dyDescent="0.2">
      <c r="A55" s="63" t="str">
        <f>'Week A'!A55</f>
        <v>Van Assche</v>
      </c>
      <c r="B55" s="64" t="str">
        <f>'Week A'!B55</f>
        <v>Steven</v>
      </c>
      <c r="C55" s="63" t="str">
        <f>'Week A'!C55</f>
        <v>Theatre Manager</v>
      </c>
      <c r="D55" s="63" t="str">
        <f>'Week A'!D55</f>
        <v>Bediende</v>
      </c>
      <c r="E55" s="63" t="str">
        <f>'Week A'!E55</f>
        <v>Back</v>
      </c>
      <c r="F55" s="24" t="s">
        <v>19</v>
      </c>
      <c r="G55" s="43">
        <v>0.375</v>
      </c>
      <c r="H55" s="11">
        <v>0.375</v>
      </c>
      <c r="I55" s="11">
        <v>0.375</v>
      </c>
      <c r="J55" s="11"/>
      <c r="K55" s="11"/>
      <c r="L55" s="11">
        <v>0.375</v>
      </c>
      <c r="M55" s="11">
        <v>0.375</v>
      </c>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0.375</v>
      </c>
      <c r="AH55" s="103">
        <f t="shared" ref="AH55:AH118" ca="1" si="8">INDIRECT("g"&amp;startlijn+(ROW()-startlijn)*persoonsblok+1)</f>
        <v>0.70833333333333337</v>
      </c>
      <c r="AI55" s="103">
        <f t="shared" ref="AI55:AI118" ca="1" si="9">INDIRECT("g"&amp;startlijn+(ROW()-startlijn)*persoonsblok+2)</f>
        <v>0</v>
      </c>
      <c r="AJ55" s="103">
        <f t="shared" ref="AJ55:AJ118" ca="1" si="10">INDIRECT("g"&amp;startlijn+(ROW()-startlijn)*persoonsblok+3)</f>
        <v>0.33333333333333337</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0.375</v>
      </c>
      <c r="AN55" s="103">
        <f t="shared" ref="AN55:AN118" ca="1" si="14">INDIRECT("H"&amp;startlijn+(ROW()-startlijn)*persoonsblok+1)</f>
        <v>0.70833333333333337</v>
      </c>
      <c r="AO55" s="103">
        <f t="shared" ref="AO55:AO118" ca="1" si="15">INDIRECT("H"&amp;startlijn+(ROW()-startlijn)*persoonsblok+2)</f>
        <v>0</v>
      </c>
      <c r="AP55" s="103">
        <f t="shared" ref="AP55:AP118" ca="1" si="16">INDIRECT("H"&amp;startlijn+(ROW()-startlijn)*persoonsblok+3)</f>
        <v>0.33333333333333337</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0.375</v>
      </c>
      <c r="AT55" s="103">
        <f t="shared" ref="AT55:AT118" ca="1" si="20">INDIRECT("I"&amp;startlijn+(ROW()-startlijn)*persoonsblok+1)</f>
        <v>0.70833333333333337</v>
      </c>
      <c r="AU55" s="103">
        <f t="shared" ref="AU55:AU118" ca="1" si="21">INDIRECT("I"&amp;startlijn+(ROW()-startlijn)*persoonsblok+2)</f>
        <v>0</v>
      </c>
      <c r="AV55" s="103">
        <f t="shared" ref="AV55:AV118" ca="1" si="22">INDIRECT("I"&amp;startlijn+(ROW()-startlijn)*persoonsblok+3)</f>
        <v>0.33333333333333337</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0.375</v>
      </c>
      <c r="BL55" s="103">
        <f t="shared" ref="BL55:BL118" ca="1" si="38">INDIRECT("L"&amp;startlijn+(ROW()-startlijn)*persoonsblok+1)</f>
        <v>0.70833333333333337</v>
      </c>
      <c r="BM55" s="103">
        <f t="shared" ref="BM55:BM118" ca="1" si="39">INDIRECT("L"&amp;startlijn+(ROW()-startlijn)*persoonsblok+2)</f>
        <v>0</v>
      </c>
      <c r="BN55" s="103">
        <f t="shared" ref="BN55:BN118" ca="1" si="40">INDIRECT("L"&amp;startlijn+(ROW()-startlijn)*persoonsblok+3)</f>
        <v>0.33333333333333337</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0.375</v>
      </c>
      <c r="BR55" s="103">
        <f t="shared" ref="BR55:BR118" ca="1" si="44">INDIRECT("M"&amp;startlijn+(ROW()-startlijn)*persoonsblok+1)</f>
        <v>0.70833333333333337</v>
      </c>
      <c r="BS55" s="103">
        <f t="shared" ref="BS55:BS118" ca="1" si="45">INDIRECT("M"&amp;startlijn+(ROW()-startlijn)*persoonsblok+2)</f>
        <v>0</v>
      </c>
      <c r="BT55" s="103">
        <f t="shared" ref="BT55:BT118" ca="1" si="46">INDIRECT("M"&amp;startlijn+(ROW()-startlijn)*persoonsblok+3)</f>
        <v>0.33333333333333337</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hidden="1" outlineLevel="2" x14ac:dyDescent="0.2">
      <c r="A56" s="20"/>
      <c r="B56" s="21"/>
      <c r="C56" s="20"/>
      <c r="D56" s="20"/>
      <c r="E56" s="20"/>
      <c r="F56" s="25" t="s">
        <v>20</v>
      </c>
      <c r="G56" s="35">
        <v>0.70833333333333337</v>
      </c>
      <c r="H56" s="42">
        <v>0.70833333333333337</v>
      </c>
      <c r="I56" s="12">
        <v>0.70833333333333337</v>
      </c>
      <c r="J56" s="12"/>
      <c r="K56" s="12"/>
      <c r="L56" s="12">
        <v>0.70833333333333337</v>
      </c>
      <c r="M56" s="12">
        <v>0.70833333333333337</v>
      </c>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0.70833333333333337</v>
      </c>
      <c r="AN56" s="103">
        <f t="shared" ca="1" si="14"/>
        <v>4.1666666666666664E-2</v>
      </c>
      <c r="AO56" s="103">
        <f t="shared" ca="1" si="15"/>
        <v>0</v>
      </c>
      <c r="AP56" s="103">
        <f t="shared" ca="1" si="16"/>
        <v>0.33333333333333331</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0.375</v>
      </c>
      <c r="AZ56" s="103">
        <f t="shared" ca="1" si="26"/>
        <v>0.70833333333333337</v>
      </c>
      <c r="BA56" s="103">
        <f t="shared" ca="1" si="27"/>
        <v>0</v>
      </c>
      <c r="BB56" s="103">
        <f t="shared" ca="1" si="28"/>
        <v>0.33333333333333337</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0.375</v>
      </c>
      <c r="BL56" s="103">
        <f t="shared" ca="1" si="38"/>
        <v>0.70833333333333337</v>
      </c>
      <c r="BM56" s="103">
        <f t="shared" ca="1" si="39"/>
        <v>0</v>
      </c>
      <c r="BN56" s="103">
        <f t="shared" ca="1" si="40"/>
        <v>0.33333333333333337</v>
      </c>
      <c r="BO56" s="74">
        <f t="shared" ca="1" si="41"/>
        <v>0</v>
      </c>
      <c r="BP56" s="103" t="str">
        <f t="shared" ca="1" si="42"/>
        <v>P</v>
      </c>
      <c r="BQ56" s="103">
        <f t="shared" ca="1" si="43"/>
        <v>0.375</v>
      </c>
      <c r="BR56" s="103">
        <f t="shared" ca="1" si="44"/>
        <v>0.54166666666666663</v>
      </c>
      <c r="BS56" s="103">
        <f t="shared" ca="1" si="45"/>
        <v>0</v>
      </c>
      <c r="BT56" s="103">
        <f t="shared" ca="1" si="46"/>
        <v>0.16666666666666663</v>
      </c>
      <c r="BU56" s="74">
        <f t="shared" ca="1" si="47"/>
        <v>0</v>
      </c>
      <c r="BV56" s="103" t="str">
        <f t="shared" ca="1" si="48"/>
        <v>lonen</v>
      </c>
      <c r="BW56" s="14"/>
      <c r="BX56" s="14"/>
      <c r="BY56" s="14"/>
      <c r="BZ56" s="14"/>
      <c r="CA56" s="14"/>
      <c r="CB56" s="14"/>
      <c r="CC56" s="14"/>
      <c r="CD56" s="14"/>
      <c r="CE56" s="14"/>
      <c r="CF56" s="14"/>
      <c r="CG56" s="14"/>
      <c r="CH56" s="14"/>
      <c r="CI56" s="14"/>
      <c r="CJ56" s="14"/>
    </row>
    <row r="57" spans="1:88" hidden="1"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0.375</v>
      </c>
      <c r="AT57" s="103">
        <f t="shared" ca="1" si="20"/>
        <v>0.70833333333333337</v>
      </c>
      <c r="AU57" s="103">
        <f t="shared" ca="1" si="21"/>
        <v>0</v>
      </c>
      <c r="AV57" s="103">
        <f t="shared" ca="1" si="22"/>
        <v>0.33333333333333337</v>
      </c>
      <c r="AW57" s="74">
        <f t="shared" ca="1" si="23"/>
        <v>0</v>
      </c>
      <c r="AX57" s="103" t="str">
        <f t="shared" ca="1" si="24"/>
        <v>exp</v>
      </c>
      <c r="AY57" s="103">
        <f t="shared" ca="1" si="25"/>
        <v>0</v>
      </c>
      <c r="AZ57" s="103">
        <f t="shared" ca="1" si="26"/>
        <v>0</v>
      </c>
      <c r="BA57" s="103">
        <f t="shared" ca="1" si="27"/>
        <v>0</v>
      </c>
      <c r="BB57" s="103" t="str">
        <f t="shared" ca="1" si="28"/>
        <v/>
      </c>
      <c r="BC57" s="74">
        <f t="shared" ca="1" si="29"/>
        <v>0</v>
      </c>
      <c r="BD57" s="103">
        <f t="shared" ca="1" si="30"/>
        <v>0</v>
      </c>
      <c r="BE57" s="103">
        <f t="shared" ca="1" si="31"/>
        <v>0.70833333333333337</v>
      </c>
      <c r="BF57" s="103">
        <f t="shared" ca="1" si="32"/>
        <v>4.1666666666666664E-2</v>
      </c>
      <c r="BG57" s="103">
        <f t="shared" ca="1" si="33"/>
        <v>0</v>
      </c>
      <c r="BH57" s="103">
        <f t="shared" ca="1" si="34"/>
        <v>0.33333333333333331</v>
      </c>
      <c r="BI57" s="74">
        <f t="shared" ca="1" si="35"/>
        <v>0</v>
      </c>
      <c r="BJ57" s="103">
        <f t="shared" ca="1" si="36"/>
        <v>0</v>
      </c>
      <c r="BK57" s="103">
        <f t="shared" ca="1" si="37"/>
        <v>0.52083333333333337</v>
      </c>
      <c r="BL57" s="103">
        <f t="shared" ca="1" si="38"/>
        <v>0.70833333333333337</v>
      </c>
      <c r="BM57" s="103">
        <f t="shared" ca="1" si="39"/>
        <v>0</v>
      </c>
      <c r="BN57" s="103">
        <f t="shared" ca="1" si="40"/>
        <v>0.1875</v>
      </c>
      <c r="BO57" s="74">
        <f t="shared" ca="1" si="41"/>
        <v>0</v>
      </c>
      <c r="BP57" s="103" t="str">
        <f t="shared" ca="1" si="42"/>
        <v>P</v>
      </c>
      <c r="BQ57" s="103">
        <f t="shared" ca="1" si="43"/>
        <v>0.70833333333333337</v>
      </c>
      <c r="BR57" s="103">
        <f t="shared" ca="1" si="44"/>
        <v>0.95833333333333337</v>
      </c>
      <c r="BS57" s="103">
        <f t="shared" ca="1" si="45"/>
        <v>0</v>
      </c>
      <c r="BT57" s="103">
        <f t="shared" ca="1" si="46"/>
        <v>0.25</v>
      </c>
      <c r="BU57" s="74">
        <f t="shared" ca="1" si="47"/>
        <v>0</v>
      </c>
      <c r="BV57" s="103">
        <f t="shared" ca="1" si="48"/>
        <v>0</v>
      </c>
      <c r="BW57" s="14"/>
      <c r="BX57" s="14"/>
      <c r="BY57" s="14"/>
      <c r="BZ57" s="14"/>
      <c r="CA57" s="14"/>
      <c r="CB57" s="14"/>
      <c r="CC57" s="14"/>
      <c r="CD57" s="14"/>
      <c r="CE57" s="14"/>
      <c r="CF57" s="14"/>
      <c r="CG57" s="14"/>
      <c r="CH57" s="14"/>
      <c r="CI57" s="14"/>
      <c r="CJ57" s="14"/>
    </row>
    <row r="58" spans="1:88" hidden="1" outlineLevel="2" x14ac:dyDescent="0.2">
      <c r="A58" s="20"/>
      <c r="B58" s="21"/>
      <c r="C58" s="20"/>
      <c r="D58" s="20"/>
      <c r="E58" s="20"/>
      <c r="F58" s="25" t="s">
        <v>22</v>
      </c>
      <c r="G58" s="29">
        <f t="shared" ref="G58:M58" si="49">IF(G56="","",IF(G56&gt;G55,(G56-G55-G57),(1-G55-G57+G56)))</f>
        <v>0.33333333333333337</v>
      </c>
      <c r="H58" s="29">
        <f t="shared" si="49"/>
        <v>0.33333333333333337</v>
      </c>
      <c r="I58" s="29">
        <f t="shared" si="49"/>
        <v>0.33333333333333337</v>
      </c>
      <c r="J58" s="29" t="str">
        <f t="shared" si="49"/>
        <v/>
      </c>
      <c r="K58" s="29" t="str">
        <f t="shared" si="49"/>
        <v/>
      </c>
      <c r="L58" s="29">
        <f t="shared" si="49"/>
        <v>0.33333333333333337</v>
      </c>
      <c r="M58" s="29">
        <f t="shared" si="49"/>
        <v>0.33333333333333337</v>
      </c>
      <c r="N58" s="57">
        <f t="shared" ref="N58" si="50">SUMIF(G59:M59,"",G58:M58)</f>
        <v>1.666666666666667</v>
      </c>
      <c r="O58" s="58">
        <f t="shared" ref="O58" si="51">SUM(G58:M58)</f>
        <v>1.666666666666667</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0.375</v>
      </c>
      <c r="AN58" s="103">
        <f t="shared" ca="1" si="14"/>
        <v>0.70833333333333337</v>
      </c>
      <c r="AO58" s="103">
        <f t="shared" ca="1" si="15"/>
        <v>0</v>
      </c>
      <c r="AP58" s="103">
        <f t="shared" ca="1" si="16"/>
        <v>0.33333333333333337</v>
      </c>
      <c r="AQ58" s="74">
        <f t="shared" ca="1" si="17"/>
        <v>0</v>
      </c>
      <c r="AR58" s="103" t="str">
        <f t="shared" ca="1" si="18"/>
        <v>P en exp</v>
      </c>
      <c r="AS58" s="103">
        <f t="shared" ca="1" si="19"/>
        <v>0.70833333333333337</v>
      </c>
      <c r="AT58" s="103">
        <f t="shared" ca="1" si="20"/>
        <v>4.1666666666666664E-2</v>
      </c>
      <c r="AU58" s="103">
        <f t="shared" ca="1" si="21"/>
        <v>0</v>
      </c>
      <c r="AV58" s="103">
        <f t="shared" ca="1" si="22"/>
        <v>0.33333333333333331</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0.375</v>
      </c>
      <c r="BF58" s="103">
        <f t="shared" ca="1" si="32"/>
        <v>0.70833333333333337</v>
      </c>
      <c r="BG58" s="103">
        <f t="shared" ca="1" si="33"/>
        <v>0</v>
      </c>
      <c r="BH58" s="103">
        <f t="shared" ca="1" si="34"/>
        <v>0.33333333333333337</v>
      </c>
      <c r="BI58" s="74">
        <f t="shared" ca="1" si="35"/>
        <v>0</v>
      </c>
      <c r="BJ58" s="103">
        <f t="shared" ca="1" si="36"/>
        <v>0</v>
      </c>
      <c r="BK58" s="103">
        <f t="shared" ca="1" si="37"/>
        <v>0.375</v>
      </c>
      <c r="BL58" s="103">
        <f t="shared" ca="1" si="38"/>
        <v>0.70833333333333337</v>
      </c>
      <c r="BM58" s="103">
        <f t="shared" ca="1" si="39"/>
        <v>0</v>
      </c>
      <c r="BN58" s="103">
        <f t="shared" ca="1" si="40"/>
        <v>0.33333333333333337</v>
      </c>
      <c r="BO58" s="74">
        <f t="shared" ca="1" si="41"/>
        <v>0</v>
      </c>
      <c r="BP58" s="103" t="str">
        <f t="shared" ca="1" si="42"/>
        <v>P en exp</v>
      </c>
      <c r="BQ58" s="103">
        <f t="shared" ca="1" si="43"/>
        <v>0.375</v>
      </c>
      <c r="BR58" s="103">
        <f t="shared" ca="1" si="44"/>
        <v>0.70833333333333337</v>
      </c>
      <c r="BS58" s="103">
        <f t="shared" ca="1" si="45"/>
        <v>0</v>
      </c>
      <c r="BT58" s="103">
        <f t="shared" ca="1" si="46"/>
        <v>0.33333333333333337</v>
      </c>
      <c r="BU58" s="74">
        <f t="shared" ca="1" si="47"/>
        <v>0</v>
      </c>
      <c r="BV58" s="103" t="str">
        <f t="shared" ca="1" si="48"/>
        <v>exp</v>
      </c>
      <c r="BW58" s="14"/>
      <c r="BX58" s="14"/>
      <c r="BY58" s="14"/>
      <c r="BZ58" s="14"/>
      <c r="CA58" s="14"/>
      <c r="CB58" s="14"/>
      <c r="CC58" s="14"/>
      <c r="CD58" s="14"/>
      <c r="CE58" s="14"/>
      <c r="CF58" s="14"/>
      <c r="CG58" s="14"/>
      <c r="CH58" s="14"/>
      <c r="CI58" s="14"/>
      <c r="CJ58" s="14"/>
    </row>
    <row r="59" spans="1:88" hidden="1"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0.70833333333333337</v>
      </c>
      <c r="AZ59" s="103">
        <f t="shared" ca="1" si="26"/>
        <v>4.1666666666666664E-2</v>
      </c>
      <c r="BA59" s="103">
        <f t="shared" ca="1" si="27"/>
        <v>0</v>
      </c>
      <c r="BB59" s="103">
        <f t="shared" ca="1" si="28"/>
        <v>0.33333333333333331</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0.70833333333333337</v>
      </c>
      <c r="BL59" s="103">
        <f t="shared" ca="1" si="38"/>
        <v>4.1666666666666664E-2</v>
      </c>
      <c r="BM59" s="103">
        <f t="shared" ca="1" si="39"/>
        <v>0</v>
      </c>
      <c r="BN59" s="103">
        <f t="shared" ca="1" si="40"/>
        <v>0.33333333333333331</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hidden="1"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0.5</v>
      </c>
      <c r="AN60" s="103">
        <f t="shared" ca="1" si="14"/>
        <v>0.83333333333333337</v>
      </c>
      <c r="AO60" s="103">
        <f t="shared" ca="1" si="15"/>
        <v>0</v>
      </c>
      <c r="AP60" s="103">
        <f t="shared" ca="1" si="16"/>
        <v>0.33333333333333337</v>
      </c>
      <c r="AQ60" s="74">
        <f t="shared" ca="1" si="17"/>
        <v>0</v>
      </c>
      <c r="AR60" s="103">
        <f t="shared" ca="1" si="18"/>
        <v>0</v>
      </c>
      <c r="AS60" s="103">
        <f t="shared" ca="1" si="19"/>
        <v>0.5</v>
      </c>
      <c r="AT60" s="103">
        <f t="shared" ca="1" si="20"/>
        <v>0.83333333333333337</v>
      </c>
      <c r="AU60" s="103">
        <f t="shared" ca="1" si="21"/>
        <v>0</v>
      </c>
      <c r="AV60" s="103">
        <f t="shared" ca="1" si="22"/>
        <v>0.33333333333333337</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0.5</v>
      </c>
      <c r="BL60" s="103">
        <f t="shared" ca="1" si="38"/>
        <v>0.83333333333333337</v>
      </c>
      <c r="BM60" s="103">
        <f t="shared" ca="1" si="39"/>
        <v>0</v>
      </c>
      <c r="BN60" s="103">
        <f t="shared" ca="1" si="40"/>
        <v>0.33333333333333337</v>
      </c>
      <c r="BO60" s="74">
        <f t="shared" ca="1" si="41"/>
        <v>0</v>
      </c>
      <c r="BP60" s="103">
        <f t="shared" ca="1" si="42"/>
        <v>0</v>
      </c>
      <c r="BQ60" s="103">
        <f t="shared" ca="1" si="43"/>
        <v>0.5</v>
      </c>
      <c r="BR60" s="103">
        <f t="shared" ca="1" si="44"/>
        <v>0.83333333333333337</v>
      </c>
      <c r="BS60" s="103">
        <f t="shared" ca="1" si="45"/>
        <v>0</v>
      </c>
      <c r="BT60" s="103">
        <f t="shared" ca="1" si="46"/>
        <v>0.33333333333333337</v>
      </c>
      <c r="BU60" s="74">
        <f t="shared" ca="1" si="47"/>
        <v>0</v>
      </c>
      <c r="BV60" s="103">
        <f t="shared" ca="1" si="48"/>
        <v>0</v>
      </c>
      <c r="BW60" s="14"/>
      <c r="BX60" s="14"/>
      <c r="BY60" s="14"/>
      <c r="BZ60" s="14"/>
      <c r="CA60" s="14"/>
      <c r="CB60" s="14"/>
      <c r="CC60" s="14"/>
      <c r="CD60" s="14"/>
      <c r="CE60" s="14"/>
      <c r="CF60" s="14"/>
      <c r="CG60" s="14"/>
      <c r="CH60" s="14"/>
      <c r="CI60" s="14"/>
      <c r="CJ60" s="14"/>
    </row>
    <row r="61" spans="1:88" hidden="1"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v>0.70833333333333337</v>
      </c>
      <c r="I61" s="11"/>
      <c r="J61" s="11">
        <v>0.375</v>
      </c>
      <c r="K61" s="11"/>
      <c r="L61" s="11">
        <v>0.375</v>
      </c>
      <c r="M61" s="11">
        <v>0.375</v>
      </c>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0.375</v>
      </c>
      <c r="AN61" s="103">
        <f t="shared" ca="1" si="14"/>
        <v>0.70833333333333337</v>
      </c>
      <c r="AO61" s="103">
        <f t="shared" ca="1" si="15"/>
        <v>0</v>
      </c>
      <c r="AP61" s="103">
        <f t="shared" ca="1" si="16"/>
        <v>0.33333333333333337</v>
      </c>
      <c r="AQ61" s="74">
        <f t="shared" ca="1" si="17"/>
        <v>0</v>
      </c>
      <c r="AR61" s="103">
        <f t="shared" ca="1" si="18"/>
        <v>0</v>
      </c>
      <c r="AS61" s="103">
        <f t="shared" ca="1" si="19"/>
        <v>0.375</v>
      </c>
      <c r="AT61" s="103">
        <f t="shared" ca="1" si="20"/>
        <v>0.70833333333333337</v>
      </c>
      <c r="AU61" s="103">
        <f t="shared" ca="1" si="21"/>
        <v>0</v>
      </c>
      <c r="AV61" s="103">
        <f t="shared" ca="1" si="22"/>
        <v>0.33333333333333337</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0.375</v>
      </c>
      <c r="BL61" s="103">
        <f t="shared" ca="1" si="38"/>
        <v>0.29166666666666669</v>
      </c>
      <c r="BM61" s="103">
        <f t="shared" ca="1" si="39"/>
        <v>0</v>
      </c>
      <c r="BN61" s="103">
        <f t="shared" ca="1" si="40"/>
        <v>0.91666666666666674</v>
      </c>
      <c r="BO61" s="74">
        <f t="shared" ca="1" si="41"/>
        <v>0</v>
      </c>
      <c r="BP61" s="103">
        <f t="shared" ca="1" si="42"/>
        <v>0</v>
      </c>
      <c r="BQ61" s="103">
        <f t="shared" ca="1" si="43"/>
        <v>0.375</v>
      </c>
      <c r="BR61" s="103">
        <f t="shared" ca="1" si="44"/>
        <v>0.70833333333333337</v>
      </c>
      <c r="BS61" s="103">
        <f t="shared" ca="1" si="45"/>
        <v>0</v>
      </c>
      <c r="BT61" s="103">
        <f t="shared" ca="1" si="46"/>
        <v>0.33333333333333337</v>
      </c>
      <c r="BU61" s="74">
        <f t="shared" ca="1" si="47"/>
        <v>0</v>
      </c>
      <c r="BV61" s="103">
        <f t="shared" ca="1" si="48"/>
        <v>0</v>
      </c>
      <c r="BW61" s="14"/>
      <c r="BX61" s="14"/>
      <c r="BY61" s="14"/>
      <c r="BZ61" s="14"/>
      <c r="CA61" s="14"/>
      <c r="CB61" s="14"/>
      <c r="CC61" s="14"/>
      <c r="CD61" s="14"/>
      <c r="CE61" s="14"/>
      <c r="CF61" s="14"/>
      <c r="CG61" s="14"/>
      <c r="CH61" s="14"/>
      <c r="CI61" s="14"/>
      <c r="CJ61" s="14"/>
    </row>
    <row r="62" spans="1:88" hidden="1" outlineLevel="2" x14ac:dyDescent="0.2">
      <c r="A62" s="20"/>
      <c r="B62" s="21"/>
      <c r="C62" s="20"/>
      <c r="D62" s="20"/>
      <c r="E62" s="20"/>
      <c r="F62" s="25" t="s">
        <v>20</v>
      </c>
      <c r="G62" s="35"/>
      <c r="H62" s="42">
        <v>4.1666666666666664E-2</v>
      </c>
      <c r="I62" s="42"/>
      <c r="J62" s="12">
        <v>0.70833333333333337</v>
      </c>
      <c r="K62" s="12"/>
      <c r="L62" s="42">
        <v>0.70833333333333337</v>
      </c>
      <c r="M62" s="42">
        <v>0.54166666666666663</v>
      </c>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0.52083333333333337</v>
      </c>
      <c r="AH62" s="103">
        <f t="shared" ca="1" si="8"/>
        <v>4.1666666666666664E-2</v>
      </c>
      <c r="AI62" s="103">
        <f t="shared" ca="1" si="9"/>
        <v>0</v>
      </c>
      <c r="AJ62" s="103">
        <f t="shared" ca="1" si="10"/>
        <v>0.52083333333333326</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t="str">
        <f t="shared" ca="1" si="23"/>
        <v>Feestdag</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hidden="1"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hidden="1" outlineLevel="2" x14ac:dyDescent="0.2">
      <c r="A64" s="20"/>
      <c r="B64" s="21"/>
      <c r="C64" s="20"/>
      <c r="D64" s="20"/>
      <c r="E64" s="20"/>
      <c r="F64" s="25" t="s">
        <v>22</v>
      </c>
      <c r="G64" s="29" t="str">
        <f t="shared" ref="G64:M64" si="52">IF(G62="","",IF(G62&gt;G61,(G62-G61-G63),(1-G61-G63+G62)))</f>
        <v/>
      </c>
      <c r="H64" s="29">
        <f t="shared" si="52"/>
        <v>0.33333333333333331</v>
      </c>
      <c r="I64" s="29" t="str">
        <f t="shared" si="52"/>
        <v/>
      </c>
      <c r="J64" s="29">
        <f t="shared" si="52"/>
        <v>0.33333333333333337</v>
      </c>
      <c r="K64" s="29" t="str">
        <f t="shared" si="52"/>
        <v/>
      </c>
      <c r="L64" s="29">
        <f t="shared" si="52"/>
        <v>0.33333333333333337</v>
      </c>
      <c r="M64" s="29">
        <f t="shared" si="52"/>
        <v>0.16666666666666663</v>
      </c>
      <c r="N64" s="57">
        <f t="shared" ref="N64" si="53">SUMIF(G65:M65,"",G64:M64)</f>
        <v>1.1666666666666665</v>
      </c>
      <c r="O64" s="58">
        <f t="shared" ref="O64" si="54">SUM(G64:M64)</f>
        <v>1.1666666666666665</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0.77083333333333337</v>
      </c>
      <c r="AT64" s="103">
        <f t="shared" ca="1" si="20"/>
        <v>0.95833333333333337</v>
      </c>
      <c r="AU64" s="103">
        <f t="shared" ca="1" si="21"/>
        <v>0</v>
      </c>
      <c r="AV64" s="103">
        <f t="shared" ca="1" si="22"/>
        <v>0.1875</v>
      </c>
      <c r="AW64" s="74">
        <f t="shared" ca="1" si="23"/>
        <v>0</v>
      </c>
      <c r="AX64" s="103">
        <f t="shared" ca="1" si="24"/>
        <v>0</v>
      </c>
      <c r="AY64" s="103">
        <f t="shared" ca="1" si="25"/>
        <v>0.77083333333333337</v>
      </c>
      <c r="AZ64" s="103">
        <f t="shared" ca="1" si="26"/>
        <v>0.95833333333333337</v>
      </c>
      <c r="BA64" s="103">
        <f t="shared" ca="1" si="27"/>
        <v>0</v>
      </c>
      <c r="BB64" s="103">
        <f t="shared" ca="1" si="28"/>
        <v>0.1875</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0.77083333333333337</v>
      </c>
      <c r="BL64" s="103">
        <f t="shared" ca="1" si="38"/>
        <v>0.95833333333333337</v>
      </c>
      <c r="BM64" s="103">
        <f t="shared" ca="1" si="39"/>
        <v>0</v>
      </c>
      <c r="BN64" s="103">
        <f t="shared" ca="1" si="40"/>
        <v>0.1875</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hidden="1"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0.77083333333333337</v>
      </c>
      <c r="AH65" s="103">
        <f t="shared" ca="1" si="8"/>
        <v>0.95833333333333337</v>
      </c>
      <c r="AI65" s="103">
        <f t="shared" ca="1" si="9"/>
        <v>0</v>
      </c>
      <c r="AJ65" s="103">
        <f t="shared" ca="1" si="10"/>
        <v>0.1875</v>
      </c>
      <c r="AK65" s="74">
        <f t="shared" ca="1" si="11"/>
        <v>0</v>
      </c>
      <c r="AL65" s="103">
        <f t="shared" ca="1" si="12"/>
        <v>0</v>
      </c>
      <c r="AM65" s="103">
        <f t="shared" ca="1" si="13"/>
        <v>0</v>
      </c>
      <c r="AN65" s="103">
        <f t="shared" ca="1" si="14"/>
        <v>0</v>
      </c>
      <c r="AO65" s="103">
        <f t="shared" ca="1" si="15"/>
        <v>0</v>
      </c>
      <c r="AP65" s="103" t="str">
        <f t="shared" ca="1" si="16"/>
        <v/>
      </c>
      <c r="AQ65" s="74" t="str">
        <f t="shared" ca="1" si="17"/>
        <v>Feestdag</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hidden="1" outlineLevel="2" thickBot="1" x14ac:dyDescent="0.25">
      <c r="A66" s="22"/>
      <c r="B66" s="23"/>
      <c r="C66" s="22"/>
      <c r="D66" s="22"/>
      <c r="E66" s="22"/>
      <c r="F66" s="27" t="s">
        <v>40</v>
      </c>
      <c r="G66" s="33"/>
      <c r="H66" s="33"/>
      <c r="I66" s="33"/>
      <c r="J66" s="33"/>
      <c r="K66" s="33"/>
      <c r="L66" s="33" t="s">
        <v>283</v>
      </c>
      <c r="M66" s="33" t="s">
        <v>286</v>
      </c>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0.54166666666666663</v>
      </c>
      <c r="AH66" s="103">
        <f t="shared" ca="1" si="8"/>
        <v>0.75</v>
      </c>
      <c r="AI66" s="103">
        <f t="shared" ca="1" si="9"/>
        <v>0</v>
      </c>
      <c r="AJ66" s="103">
        <f t="shared" ca="1" si="10"/>
        <v>0.20833333333333337</v>
      </c>
      <c r="AK66" s="74">
        <f t="shared" ca="1" si="11"/>
        <v>0</v>
      </c>
      <c r="AL66" s="103">
        <f t="shared" ca="1" si="12"/>
        <v>0</v>
      </c>
      <c r="AM66" s="103">
        <f t="shared" ca="1" si="13"/>
        <v>0.77083333333333337</v>
      </c>
      <c r="AN66" s="103">
        <f t="shared" ca="1" si="14"/>
        <v>0.95833333333333337</v>
      </c>
      <c r="AO66" s="103">
        <f t="shared" ca="1" si="15"/>
        <v>0</v>
      </c>
      <c r="AP66" s="103">
        <f t="shared" ca="1" si="16"/>
        <v>0.1875</v>
      </c>
      <c r="AQ66" s="74">
        <f t="shared" ca="1" si="17"/>
        <v>0</v>
      </c>
      <c r="AR66" s="103">
        <f t="shared" ca="1" si="18"/>
        <v>0</v>
      </c>
      <c r="AS66" s="103">
        <f t="shared" ca="1" si="19"/>
        <v>0</v>
      </c>
      <c r="AT66" s="103">
        <f t="shared" ca="1" si="20"/>
        <v>0</v>
      </c>
      <c r="AU66" s="103">
        <f t="shared" ca="1" si="21"/>
        <v>0</v>
      </c>
      <c r="AV66" s="103" t="str">
        <f t="shared" ca="1" si="22"/>
        <v/>
      </c>
      <c r="AW66" s="74" t="str">
        <f t="shared" ca="1" si="23"/>
        <v>Feestdag</v>
      </c>
      <c r="AX66" s="103">
        <f t="shared" ca="1" si="24"/>
        <v>0</v>
      </c>
      <c r="AY66" s="103">
        <f t="shared" ca="1" si="25"/>
        <v>0.77083333333333337</v>
      </c>
      <c r="AZ66" s="103">
        <f t="shared" ca="1" si="26"/>
        <v>0.95833333333333337</v>
      </c>
      <c r="BA66" s="103">
        <f t="shared" ca="1" si="27"/>
        <v>0</v>
      </c>
      <c r="BB66" s="103">
        <f t="shared" ca="1" si="28"/>
        <v>0.1875</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hidden="1"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v>0.375</v>
      </c>
      <c r="J67" s="11"/>
      <c r="K67" s="11">
        <v>0.70833333333333337</v>
      </c>
      <c r="L67" s="11">
        <v>0.52083333333333337</v>
      </c>
      <c r="M67" s="11">
        <v>0.70833333333333337</v>
      </c>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0.77083333333333337</v>
      </c>
      <c r="AH67" s="103">
        <f t="shared" ca="1" si="8"/>
        <v>0.95833333333333337</v>
      </c>
      <c r="AI67" s="103">
        <f t="shared" ca="1" si="9"/>
        <v>0</v>
      </c>
      <c r="AJ67" s="103">
        <f t="shared" ca="1" si="10"/>
        <v>0.1875</v>
      </c>
      <c r="AK67" s="74">
        <f t="shared" ca="1" si="11"/>
        <v>0</v>
      </c>
      <c r="AL67" s="103">
        <f t="shared" ca="1" si="12"/>
        <v>0</v>
      </c>
      <c r="AM67" s="103">
        <f t="shared" ca="1" si="13"/>
        <v>0</v>
      </c>
      <c r="AN67" s="103">
        <f t="shared" ca="1" si="14"/>
        <v>0</v>
      </c>
      <c r="AO67" s="103">
        <f t="shared" ca="1" si="15"/>
        <v>0</v>
      </c>
      <c r="AP67" s="103" t="str">
        <f t="shared" ca="1" si="16"/>
        <v/>
      </c>
      <c r="AQ67" s="74" t="str">
        <f t="shared" ca="1" si="17"/>
        <v>Feestdag</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hidden="1" outlineLevel="2" x14ac:dyDescent="0.2">
      <c r="A68" s="20"/>
      <c r="B68" s="21"/>
      <c r="C68" s="20"/>
      <c r="D68" s="20"/>
      <c r="E68" s="20"/>
      <c r="F68" s="25" t="s">
        <v>20</v>
      </c>
      <c r="G68" s="35"/>
      <c r="H68" s="42"/>
      <c r="I68" s="12">
        <v>0.70833333333333337</v>
      </c>
      <c r="J68" s="12"/>
      <c r="K68" s="12">
        <v>4.1666666666666664E-2</v>
      </c>
      <c r="L68" s="12">
        <v>0.70833333333333337</v>
      </c>
      <c r="M68" s="12">
        <v>0.95833333333333337</v>
      </c>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0.54166666666666663</v>
      </c>
      <c r="AH68" s="103">
        <f t="shared" ca="1" si="8"/>
        <v>0.75</v>
      </c>
      <c r="AI68" s="103">
        <f t="shared" ca="1" si="9"/>
        <v>0</v>
      </c>
      <c r="AJ68" s="103">
        <f t="shared" ca="1" si="10"/>
        <v>0.20833333333333337</v>
      </c>
      <c r="AK68" s="74">
        <f t="shared" ca="1" si="11"/>
        <v>0</v>
      </c>
      <c r="AL68" s="103">
        <f t="shared" ca="1" si="12"/>
        <v>0</v>
      </c>
      <c r="AM68" s="103">
        <f t="shared" ca="1" si="13"/>
        <v>0</v>
      </c>
      <c r="AN68" s="103">
        <f t="shared" ca="1" si="14"/>
        <v>0</v>
      </c>
      <c r="AO68" s="103">
        <f t="shared" ca="1" si="15"/>
        <v>0</v>
      </c>
      <c r="AP68" s="103" t="str">
        <f t="shared" ca="1" si="16"/>
        <v/>
      </c>
      <c r="AQ68" s="74" t="str">
        <f t="shared" ca="1" si="17"/>
        <v>Feestdag</v>
      </c>
      <c r="AR68" s="103">
        <f t="shared" ca="1" si="18"/>
        <v>0</v>
      </c>
      <c r="AS68" s="103">
        <f t="shared" ca="1" si="19"/>
        <v>0.58333333333333337</v>
      </c>
      <c r="AT68" s="103">
        <f t="shared" ca="1" si="20"/>
        <v>4.1666666666666664E-2</v>
      </c>
      <c r="AU68" s="103">
        <f t="shared" ca="1" si="21"/>
        <v>4.1666666666666664E-2</v>
      </c>
      <c r="AV68" s="103">
        <f t="shared" ca="1" si="22"/>
        <v>0.41666666666666663</v>
      </c>
      <c r="AW68" s="74">
        <f t="shared" ca="1" si="23"/>
        <v>0</v>
      </c>
      <c r="AX68" s="103" t="str">
        <f t="shared" ca="1" si="24"/>
        <v>PARKING</v>
      </c>
      <c r="AY68" s="103">
        <f t="shared" ca="1" si="25"/>
        <v>0.77083333333333337</v>
      </c>
      <c r="AZ68" s="103">
        <f t="shared" ca="1" si="26"/>
        <v>4.1666666666666664E-2</v>
      </c>
      <c r="BA68" s="103">
        <f t="shared" ca="1" si="27"/>
        <v>0</v>
      </c>
      <c r="BB68" s="103">
        <f t="shared" ca="1" si="28"/>
        <v>0.27083333333333331</v>
      </c>
      <c r="BC68" s="74">
        <f t="shared" ca="1" si="29"/>
        <v>0</v>
      </c>
      <c r="BD68" s="103" t="str">
        <f t="shared" ca="1" si="30"/>
        <v>PARKING</v>
      </c>
      <c r="BE68" s="103">
        <f t="shared" ca="1" si="31"/>
        <v>0.58333333333333337</v>
      </c>
      <c r="BF68" s="103">
        <f t="shared" ca="1" si="32"/>
        <v>4.1666666666666664E-2</v>
      </c>
      <c r="BG68" s="103">
        <f t="shared" ca="1" si="33"/>
        <v>4.1666666666666664E-2</v>
      </c>
      <c r="BH68" s="103">
        <f t="shared" ca="1" si="34"/>
        <v>0.41666666666666663</v>
      </c>
      <c r="BI68" s="74">
        <f t="shared" ca="1" si="35"/>
        <v>0</v>
      </c>
      <c r="BJ68" s="103" t="str">
        <f t="shared" ca="1" si="36"/>
        <v>PARKING</v>
      </c>
      <c r="BK68" s="103">
        <f t="shared" ca="1" si="37"/>
        <v>0.58333333333333337</v>
      </c>
      <c r="BL68" s="103">
        <f t="shared" ca="1" si="38"/>
        <v>4.1666666666666664E-2</v>
      </c>
      <c r="BM68" s="103">
        <f t="shared" ca="1" si="39"/>
        <v>4.1666666666666664E-2</v>
      </c>
      <c r="BN68" s="103">
        <f t="shared" ca="1" si="40"/>
        <v>0.41666666666666663</v>
      </c>
      <c r="BO68" s="74">
        <f t="shared" ca="1" si="41"/>
        <v>0</v>
      </c>
      <c r="BP68" s="103" t="str">
        <f t="shared" ca="1" si="42"/>
        <v>PARKING</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hidden="1"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0.77083333333333337</v>
      </c>
      <c r="AH69" s="103">
        <f t="shared" ca="1" si="8"/>
        <v>0.95833333333333337</v>
      </c>
      <c r="AI69" s="103">
        <f t="shared" ca="1" si="9"/>
        <v>0</v>
      </c>
      <c r="AJ69" s="103">
        <f t="shared" ca="1" si="10"/>
        <v>0.1875</v>
      </c>
      <c r="AK69" s="74">
        <f t="shared" ca="1" si="11"/>
        <v>0</v>
      </c>
      <c r="AL69" s="103">
        <f t="shared" ca="1" si="12"/>
        <v>0</v>
      </c>
      <c r="AM69" s="103">
        <f t="shared" ca="1" si="13"/>
        <v>0</v>
      </c>
      <c r="AN69" s="103">
        <f t="shared" ca="1" si="14"/>
        <v>0</v>
      </c>
      <c r="AO69" s="103">
        <f t="shared" ca="1" si="15"/>
        <v>0</v>
      </c>
      <c r="AP69" s="103" t="str">
        <f t="shared" ca="1" si="16"/>
        <v/>
      </c>
      <c r="AQ69" s="74" t="str">
        <f t="shared" ca="1" si="17"/>
        <v>Feestdag</v>
      </c>
      <c r="AR69" s="103">
        <f t="shared" ca="1" si="18"/>
        <v>0</v>
      </c>
      <c r="AS69" s="103">
        <f t="shared" ca="1" si="19"/>
        <v>0.77083333333333337</v>
      </c>
      <c r="AT69" s="103">
        <f t="shared" ca="1" si="20"/>
        <v>0.95833333333333337</v>
      </c>
      <c r="AU69" s="103">
        <f t="shared" ca="1" si="21"/>
        <v>0</v>
      </c>
      <c r="AV69" s="103">
        <f t="shared" ca="1" si="22"/>
        <v>0.1875</v>
      </c>
      <c r="AW69" s="74">
        <f t="shared" ca="1" si="23"/>
        <v>0</v>
      </c>
      <c r="AX69" s="103" t="str">
        <f t="shared" ca="1" si="24"/>
        <v>VIP</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0.54166666666666663</v>
      </c>
      <c r="BL69" s="103">
        <f t="shared" ca="1" si="38"/>
        <v>0.95833333333333337</v>
      </c>
      <c r="BM69" s="103">
        <f t="shared" ca="1" si="39"/>
        <v>4.1666666666666664E-2</v>
      </c>
      <c r="BN69" s="103">
        <f t="shared" ca="1" si="40"/>
        <v>0.37500000000000006</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hidden="1" outlineLevel="2" x14ac:dyDescent="0.2">
      <c r="A70" s="20"/>
      <c r="B70" s="21"/>
      <c r="C70" s="20"/>
      <c r="D70" s="20"/>
      <c r="E70" s="20"/>
      <c r="F70" s="25" t="s">
        <v>22</v>
      </c>
      <c r="G70" s="29" t="str">
        <f t="shared" ref="G70:M70" si="55">IF(G68="","",IF(G68&gt;G67,(G68-G67-G69),(1-G67-G69+G68)))</f>
        <v/>
      </c>
      <c r="H70" s="29" t="str">
        <f t="shared" si="55"/>
        <v/>
      </c>
      <c r="I70" s="29">
        <f t="shared" si="55"/>
        <v>0.33333333333333337</v>
      </c>
      <c r="J70" s="29" t="str">
        <f t="shared" si="55"/>
        <v/>
      </c>
      <c r="K70" s="29">
        <f t="shared" si="55"/>
        <v>0.33333333333333331</v>
      </c>
      <c r="L70" s="29">
        <f t="shared" si="55"/>
        <v>0.1875</v>
      </c>
      <c r="M70" s="29">
        <f t="shared" si="55"/>
        <v>0.25</v>
      </c>
      <c r="N70" s="57">
        <f t="shared" ref="N70" si="56">SUMIF(G71:M71,"",G70:M70)</f>
        <v>1.1041666666666667</v>
      </c>
      <c r="O70" s="58">
        <f t="shared" ref="O70" si="57">SUM(G70:M70)</f>
        <v>1.1041666666666667</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0.41666666666666669</v>
      </c>
      <c r="AZ70" s="103">
        <f t="shared" ca="1" si="26"/>
        <v>0.75</v>
      </c>
      <c r="BA70" s="103">
        <f t="shared" ca="1" si="27"/>
        <v>4.1666666666666664E-2</v>
      </c>
      <c r="BB70" s="103">
        <f t="shared" ca="1" si="28"/>
        <v>0.29166666666666663</v>
      </c>
      <c r="BC70" s="74">
        <f t="shared" ca="1" si="29"/>
        <v>0</v>
      </c>
      <c r="BD70" s="103">
        <f t="shared" ca="1" si="30"/>
        <v>0</v>
      </c>
      <c r="BE70" s="103">
        <f t="shared" ca="1" si="31"/>
        <v>0.54166666666666663</v>
      </c>
      <c r="BF70" s="103">
        <f t="shared" ca="1" si="32"/>
        <v>0.75</v>
      </c>
      <c r="BG70" s="103">
        <f t="shared" ca="1" si="33"/>
        <v>0</v>
      </c>
      <c r="BH70" s="103">
        <f t="shared" ca="1" si="34"/>
        <v>0.20833333333333337</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hidden="1"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0.5</v>
      </c>
      <c r="AN71" s="103">
        <f t="shared" ca="1" si="14"/>
        <v>0.95833333333333337</v>
      </c>
      <c r="AO71" s="103">
        <f t="shared" ca="1" si="15"/>
        <v>4.1666666666666664E-2</v>
      </c>
      <c r="AP71" s="103">
        <f t="shared" ca="1" si="16"/>
        <v>0.41666666666666669</v>
      </c>
      <c r="AQ71" s="74">
        <f t="shared" ca="1" si="17"/>
        <v>0</v>
      </c>
      <c r="AR71" s="103" t="str">
        <f t="shared" ca="1" si="18"/>
        <v>PARKING</v>
      </c>
      <c r="AS71" s="103">
        <f t="shared" ca="1" si="19"/>
        <v>0.5</v>
      </c>
      <c r="AT71" s="103">
        <f t="shared" ca="1" si="20"/>
        <v>0.95833333333333337</v>
      </c>
      <c r="AU71" s="103">
        <f t="shared" ca="1" si="21"/>
        <v>4.1666666666666664E-2</v>
      </c>
      <c r="AV71" s="103">
        <f t="shared" ca="1" si="22"/>
        <v>0.41666666666666669</v>
      </c>
      <c r="AW71" s="74">
        <f t="shared" ca="1" si="23"/>
        <v>0</v>
      </c>
      <c r="AX71" s="103" t="str">
        <f t="shared" ca="1" si="24"/>
        <v>PARKING</v>
      </c>
      <c r="AY71" s="103">
        <f t="shared" ca="1" si="25"/>
        <v>0.5</v>
      </c>
      <c r="AZ71" s="103">
        <f t="shared" ca="1" si="26"/>
        <v>0.95833333333333337</v>
      </c>
      <c r="BA71" s="103">
        <f t="shared" ca="1" si="27"/>
        <v>4.1666666666666664E-2</v>
      </c>
      <c r="BB71" s="103">
        <f t="shared" ca="1" si="28"/>
        <v>0.41666666666666669</v>
      </c>
      <c r="BC71" s="74">
        <f t="shared" ca="1" si="29"/>
        <v>0</v>
      </c>
      <c r="BD71" s="103" t="str">
        <f t="shared" ca="1" si="30"/>
        <v>PARKING</v>
      </c>
      <c r="BE71" s="103">
        <f t="shared" ca="1" si="31"/>
        <v>0.5</v>
      </c>
      <c r="BF71" s="103">
        <f t="shared" ca="1" si="32"/>
        <v>0.95833333333333337</v>
      </c>
      <c r="BG71" s="103">
        <f t="shared" ca="1" si="33"/>
        <v>4.1666666666666664E-2</v>
      </c>
      <c r="BH71" s="103">
        <f t="shared" ca="1" si="34"/>
        <v>0.41666666666666669</v>
      </c>
      <c r="BI71" s="74">
        <f t="shared" ca="1" si="35"/>
        <v>0</v>
      </c>
      <c r="BJ71" s="103" t="str">
        <f t="shared" ca="1" si="36"/>
        <v>PARKING</v>
      </c>
      <c r="BK71" s="103">
        <f t="shared" ca="1" si="37"/>
        <v>0</v>
      </c>
      <c r="BL71" s="103">
        <f t="shared" ca="1" si="38"/>
        <v>0</v>
      </c>
      <c r="BM71" s="103">
        <f t="shared" ca="1" si="39"/>
        <v>0</v>
      </c>
      <c r="BN71" s="103" t="str">
        <f t="shared" ca="1" si="40"/>
        <v/>
      </c>
      <c r="BO71" s="74">
        <f t="shared" ca="1" si="41"/>
        <v>0</v>
      </c>
      <c r="BP71" s="103">
        <f t="shared" ca="1" si="42"/>
        <v>0</v>
      </c>
      <c r="BQ71" s="103">
        <f t="shared" ca="1" si="43"/>
        <v>0.54166666666666663</v>
      </c>
      <c r="BR71" s="103">
        <f t="shared" ca="1" si="44"/>
        <v>0.75</v>
      </c>
      <c r="BS71" s="103">
        <f t="shared" ca="1" si="45"/>
        <v>0</v>
      </c>
      <c r="BT71" s="103">
        <f t="shared" ca="1" si="46"/>
        <v>0.20833333333333337</v>
      </c>
      <c r="BU71" s="74">
        <f t="shared" ca="1" si="47"/>
        <v>0</v>
      </c>
      <c r="BV71" s="103">
        <f t="shared" ca="1" si="48"/>
        <v>0</v>
      </c>
      <c r="BW71" s="14"/>
      <c r="BX71" s="14"/>
      <c r="BY71" s="14"/>
      <c r="BZ71" s="14"/>
      <c r="CA71" s="14"/>
      <c r="CB71" s="14"/>
      <c r="CC71" s="14"/>
      <c r="CD71" s="14"/>
      <c r="CE71" s="14"/>
      <c r="CF71" s="14"/>
      <c r="CG71" s="14"/>
      <c r="CH71" s="14"/>
      <c r="CI71" s="14"/>
      <c r="CJ71" s="14"/>
    </row>
    <row r="72" spans="1:88" ht="13.5" hidden="1" outlineLevel="2" thickBot="1" x14ac:dyDescent="0.25">
      <c r="A72" s="22"/>
      <c r="B72" s="23"/>
      <c r="C72" s="22"/>
      <c r="D72" s="22"/>
      <c r="E72" s="22"/>
      <c r="F72" s="27" t="s">
        <v>40</v>
      </c>
      <c r="G72" s="33"/>
      <c r="H72" s="33"/>
      <c r="I72" s="33" t="s">
        <v>282</v>
      </c>
      <c r="J72" s="33"/>
      <c r="K72" s="33"/>
      <c r="L72" s="33" t="s">
        <v>283</v>
      </c>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0.54166666666666663</v>
      </c>
      <c r="AH72" s="103">
        <f t="shared" ca="1" si="8"/>
        <v>0.75</v>
      </c>
      <c r="AI72" s="103">
        <f t="shared" ca="1" si="9"/>
        <v>0</v>
      </c>
      <c r="AJ72" s="103">
        <f t="shared" ca="1" si="10"/>
        <v>0.20833333333333337</v>
      </c>
      <c r="AK72" s="74">
        <f t="shared" ca="1" si="11"/>
        <v>0</v>
      </c>
      <c r="AL72" s="103">
        <f t="shared" ca="1" si="12"/>
        <v>0</v>
      </c>
      <c r="AM72" s="103">
        <f t="shared" ca="1" si="13"/>
        <v>0</v>
      </c>
      <c r="AN72" s="103">
        <f t="shared" ca="1" si="14"/>
        <v>0</v>
      </c>
      <c r="AO72" s="103">
        <f t="shared" ca="1" si="15"/>
        <v>0</v>
      </c>
      <c r="AP72" s="103" t="str">
        <f t="shared" ca="1" si="16"/>
        <v/>
      </c>
      <c r="AQ72" s="74" t="str">
        <f t="shared" ca="1" si="17"/>
        <v>Feestdag</v>
      </c>
      <c r="AR72" s="103">
        <f t="shared" ca="1" si="18"/>
        <v>0</v>
      </c>
      <c r="AS72" s="103">
        <f t="shared" ca="1" si="19"/>
        <v>0.41666666666666669</v>
      </c>
      <c r="AT72" s="103">
        <f t="shared" ca="1" si="20"/>
        <v>0.75</v>
      </c>
      <c r="AU72" s="103">
        <f t="shared" ca="1" si="21"/>
        <v>4.1666666666666664E-2</v>
      </c>
      <c r="AV72" s="103">
        <f t="shared" ca="1" si="22"/>
        <v>0.29166666666666663</v>
      </c>
      <c r="AW72" s="74">
        <f t="shared" ca="1" si="23"/>
        <v>0</v>
      </c>
      <c r="AX72" s="103">
        <f t="shared" ca="1" si="24"/>
        <v>0</v>
      </c>
      <c r="AY72" s="103">
        <f t="shared" ca="1" si="25"/>
        <v>0.54166666666666663</v>
      </c>
      <c r="AZ72" s="103">
        <f t="shared" ca="1" si="26"/>
        <v>0.95833333333333337</v>
      </c>
      <c r="BA72" s="103">
        <f t="shared" ca="1" si="27"/>
        <v>4.1666666666666664E-2</v>
      </c>
      <c r="BB72" s="103">
        <f t="shared" ca="1" si="28"/>
        <v>0.37500000000000006</v>
      </c>
      <c r="BC72" s="74">
        <f t="shared" ca="1" si="29"/>
        <v>0</v>
      </c>
      <c r="BD72" s="103">
        <f t="shared" ca="1" si="30"/>
        <v>0</v>
      </c>
      <c r="BE72" s="103">
        <f t="shared" ca="1" si="31"/>
        <v>0.54166666666666663</v>
      </c>
      <c r="BF72" s="103">
        <f t="shared" ca="1" si="32"/>
        <v>0.95833333333333337</v>
      </c>
      <c r="BG72" s="103">
        <f t="shared" ca="1" si="33"/>
        <v>4.1666666666666664E-2</v>
      </c>
      <c r="BH72" s="103">
        <f t="shared" ca="1" si="34"/>
        <v>0.37500000000000006</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0.41666666666666669</v>
      </c>
      <c r="BR72" s="103">
        <f t="shared" ca="1" si="44"/>
        <v>0.75</v>
      </c>
      <c r="BS72" s="103">
        <f t="shared" ca="1" si="45"/>
        <v>4.1666666666666664E-2</v>
      </c>
      <c r="BT72" s="103">
        <f t="shared" ca="1" si="46"/>
        <v>0.29166666666666663</v>
      </c>
      <c r="BU72" s="74">
        <f t="shared" ca="1" si="47"/>
        <v>0</v>
      </c>
      <c r="BV72" s="103">
        <f t="shared" ca="1" si="48"/>
        <v>0</v>
      </c>
      <c r="BW72" s="14"/>
      <c r="BX72" s="14"/>
      <c r="BY72" s="14"/>
      <c r="BZ72" s="14"/>
      <c r="CA72" s="14"/>
      <c r="CB72" s="14"/>
      <c r="CC72" s="14"/>
      <c r="CD72" s="14"/>
      <c r="CE72" s="14"/>
      <c r="CF72" s="14"/>
      <c r="CG72" s="14"/>
      <c r="CH72" s="14"/>
      <c r="CI72" s="14"/>
      <c r="CJ72" s="14"/>
    </row>
    <row r="73" spans="1:88" hidden="1"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v>0.375</v>
      </c>
      <c r="I73" s="11">
        <v>0.70833333333333337</v>
      </c>
      <c r="J73" s="11"/>
      <c r="K73" s="11">
        <v>0.375</v>
      </c>
      <c r="L73" s="11">
        <v>0.375</v>
      </c>
      <c r="M73" s="11">
        <v>0.375</v>
      </c>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0.54166666666666663</v>
      </c>
      <c r="AH73" s="103">
        <f t="shared" ca="1" si="8"/>
        <v>0.75</v>
      </c>
      <c r="AI73" s="103">
        <f t="shared" ca="1" si="9"/>
        <v>0</v>
      </c>
      <c r="AJ73" s="103">
        <f t="shared" ca="1" si="10"/>
        <v>0.20833333333333337</v>
      </c>
      <c r="AK73" s="74">
        <f t="shared" ca="1" si="11"/>
        <v>0</v>
      </c>
      <c r="AL73" s="103">
        <f t="shared" ca="1" si="12"/>
        <v>0</v>
      </c>
      <c r="AM73" s="103">
        <f t="shared" ca="1" si="13"/>
        <v>0.54166666666666663</v>
      </c>
      <c r="AN73" s="103">
        <f t="shared" ca="1" si="14"/>
        <v>0.75</v>
      </c>
      <c r="AO73" s="103">
        <f t="shared" ca="1" si="15"/>
        <v>0</v>
      </c>
      <c r="AP73" s="103">
        <f t="shared" ca="1" si="16"/>
        <v>0.20833333333333337</v>
      </c>
      <c r="AQ73" s="74">
        <f t="shared" ca="1" si="17"/>
        <v>0</v>
      </c>
      <c r="AR73" s="103">
        <f t="shared" ca="1" si="18"/>
        <v>0</v>
      </c>
      <c r="AS73" s="103">
        <f t="shared" ca="1" si="19"/>
        <v>0.77083333333333337</v>
      </c>
      <c r="AT73" s="103">
        <f t="shared" ca="1" si="20"/>
        <v>0.95833333333333337</v>
      </c>
      <c r="AU73" s="103">
        <f t="shared" ca="1" si="21"/>
        <v>0</v>
      </c>
      <c r="AV73" s="103">
        <f t="shared" ca="1" si="22"/>
        <v>0.1875</v>
      </c>
      <c r="AW73" s="74">
        <f t="shared" ca="1" si="23"/>
        <v>0</v>
      </c>
      <c r="AX73" s="103">
        <f t="shared" ca="1" si="24"/>
        <v>0</v>
      </c>
      <c r="AY73" s="103">
        <f t="shared" ca="1" si="25"/>
        <v>0</v>
      </c>
      <c r="AZ73" s="103">
        <f t="shared" ca="1" si="26"/>
        <v>0</v>
      </c>
      <c r="BA73" s="103">
        <f t="shared" ca="1" si="27"/>
        <v>0</v>
      </c>
      <c r="BB73" s="103" t="str">
        <f t="shared" ca="1" si="28"/>
        <v/>
      </c>
      <c r="BC73" s="74" t="str">
        <f t="shared" ca="1" si="29"/>
        <v>Feestdag</v>
      </c>
      <c r="BD73" s="103">
        <f t="shared" ca="1" si="30"/>
        <v>0</v>
      </c>
      <c r="BE73" s="103">
        <f t="shared" ca="1" si="31"/>
        <v>0.54166666666666663</v>
      </c>
      <c r="BF73" s="103">
        <f t="shared" ca="1" si="32"/>
        <v>0.95833333333333337</v>
      </c>
      <c r="BG73" s="103">
        <f t="shared" ca="1" si="33"/>
        <v>4.1666666666666664E-2</v>
      </c>
      <c r="BH73" s="103">
        <f t="shared" ca="1" si="34"/>
        <v>0.37500000000000006</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0.54166666666666663</v>
      </c>
      <c r="BR73" s="103">
        <f t="shared" ca="1" si="44"/>
        <v>0.875</v>
      </c>
      <c r="BS73" s="103">
        <f t="shared" ca="1" si="45"/>
        <v>4.1666666666666664E-2</v>
      </c>
      <c r="BT73" s="103">
        <f t="shared" ca="1" si="46"/>
        <v>0.29166666666666669</v>
      </c>
      <c r="BU73" s="74">
        <f t="shared" ca="1" si="47"/>
        <v>0</v>
      </c>
      <c r="BV73" s="103">
        <f t="shared" ca="1" si="48"/>
        <v>0</v>
      </c>
      <c r="BW73" s="14"/>
      <c r="BX73" s="14"/>
      <c r="BY73" s="14"/>
      <c r="BZ73" s="14"/>
      <c r="CA73" s="14"/>
      <c r="CB73" s="14"/>
      <c r="CC73" s="14"/>
      <c r="CD73" s="14"/>
      <c r="CE73" s="14"/>
      <c r="CF73" s="14"/>
      <c r="CG73" s="14"/>
      <c r="CH73" s="14"/>
      <c r="CI73" s="14"/>
      <c r="CJ73" s="14"/>
    </row>
    <row r="74" spans="1:88" hidden="1" outlineLevel="2" x14ac:dyDescent="0.2">
      <c r="A74" s="20"/>
      <c r="B74" s="21"/>
      <c r="C74" s="20"/>
      <c r="D74" s="20"/>
      <c r="E74" s="20"/>
      <c r="F74" s="25" t="s">
        <v>20</v>
      </c>
      <c r="G74" s="35"/>
      <c r="H74" s="42">
        <v>0.70833333333333337</v>
      </c>
      <c r="I74" s="12">
        <v>4.1666666666666664E-2</v>
      </c>
      <c r="J74" s="12"/>
      <c r="K74" s="12">
        <v>0.70833333333333337</v>
      </c>
      <c r="L74" s="12">
        <v>0.70833333333333337</v>
      </c>
      <c r="M74" s="12">
        <v>0.70833333333333337</v>
      </c>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0.77083333333333337</v>
      </c>
      <c r="AH74" s="103">
        <f t="shared" ca="1" si="8"/>
        <v>0.95833333333333337</v>
      </c>
      <c r="AI74" s="103">
        <f t="shared" ca="1" si="9"/>
        <v>0</v>
      </c>
      <c r="AJ74" s="103">
        <f t="shared" ca="1" si="10"/>
        <v>0.1875</v>
      </c>
      <c r="AK74" s="74">
        <f t="shared" ca="1" si="11"/>
        <v>0</v>
      </c>
      <c r="AL74" s="103">
        <f t="shared" ca="1" si="12"/>
        <v>0</v>
      </c>
      <c r="AM74" s="103">
        <f t="shared" ca="1" si="13"/>
        <v>0</v>
      </c>
      <c r="AN74" s="103">
        <f t="shared" ca="1" si="14"/>
        <v>0</v>
      </c>
      <c r="AO74" s="103">
        <f t="shared" ca="1" si="15"/>
        <v>0</v>
      </c>
      <c r="AP74" s="103" t="str">
        <f t="shared" ca="1" si="16"/>
        <v/>
      </c>
      <c r="AQ74" s="74" t="str">
        <f t="shared" ca="1" si="17"/>
        <v>Feestdag</v>
      </c>
      <c r="AR74" s="103">
        <f t="shared" ca="1" si="18"/>
        <v>0</v>
      </c>
      <c r="AS74" s="103">
        <f t="shared" ca="1" si="19"/>
        <v>0.54166666666666663</v>
      </c>
      <c r="AT74" s="103">
        <f t="shared" ca="1" si="20"/>
        <v>0.95833333333333337</v>
      </c>
      <c r="AU74" s="103">
        <f t="shared" ca="1" si="21"/>
        <v>4.1666666666666664E-2</v>
      </c>
      <c r="AV74" s="103">
        <f t="shared" ca="1" si="22"/>
        <v>0.37500000000000006</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0.41666666666666669</v>
      </c>
      <c r="BL74" s="103">
        <f t="shared" ca="1" si="38"/>
        <v>0.75</v>
      </c>
      <c r="BM74" s="103">
        <f t="shared" ca="1" si="39"/>
        <v>4.1666666666666664E-2</v>
      </c>
      <c r="BN74" s="103">
        <f t="shared" ca="1" si="40"/>
        <v>0.29166666666666663</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hidden="1"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0.54166666666666663</v>
      </c>
      <c r="AZ75" s="103">
        <f t="shared" ca="1" si="26"/>
        <v>0.95833333333333337</v>
      </c>
      <c r="BA75" s="103">
        <f t="shared" ca="1" si="27"/>
        <v>4.1666666666666664E-2</v>
      </c>
      <c r="BB75" s="103">
        <f t="shared" ca="1" si="28"/>
        <v>0.37500000000000006</v>
      </c>
      <c r="BC75" s="74">
        <f t="shared" ca="1" si="29"/>
        <v>0</v>
      </c>
      <c r="BD75" s="103">
        <f t="shared" ca="1" si="30"/>
        <v>0</v>
      </c>
      <c r="BE75" s="103">
        <f t="shared" ca="1" si="31"/>
        <v>0.54166666666666663</v>
      </c>
      <c r="BF75" s="103">
        <f t="shared" ca="1" si="32"/>
        <v>0.75</v>
      </c>
      <c r="BG75" s="103">
        <f t="shared" ca="1" si="33"/>
        <v>0</v>
      </c>
      <c r="BH75" s="103">
        <f t="shared" ca="1" si="34"/>
        <v>0.20833333333333337</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hidden="1" outlineLevel="2" x14ac:dyDescent="0.2">
      <c r="A76" s="20"/>
      <c r="B76" s="21"/>
      <c r="C76" s="20"/>
      <c r="D76" s="20"/>
      <c r="E76" s="20"/>
      <c r="F76" s="25" t="s">
        <v>22</v>
      </c>
      <c r="G76" s="29" t="str">
        <f t="shared" ref="G76:M76" si="58">IF(G74="","",IF(G74&gt;G73,(G74-G73-G75),(1-G73-G75+G74)))</f>
        <v/>
      </c>
      <c r="H76" s="29">
        <f t="shared" si="58"/>
        <v>0.33333333333333337</v>
      </c>
      <c r="I76" s="29">
        <f t="shared" si="58"/>
        <v>0.33333333333333331</v>
      </c>
      <c r="J76" s="29" t="str">
        <f t="shared" si="58"/>
        <v/>
      </c>
      <c r="K76" s="29">
        <f t="shared" si="58"/>
        <v>0.33333333333333337</v>
      </c>
      <c r="L76" s="29">
        <f t="shared" si="58"/>
        <v>0.33333333333333337</v>
      </c>
      <c r="M76" s="29">
        <f t="shared" si="58"/>
        <v>0.33333333333333337</v>
      </c>
      <c r="N76" s="57">
        <f t="shared" ref="N76" si="59">SUMIF(G77:M77,"",G76:M76)</f>
        <v>1.666666666666667</v>
      </c>
      <c r="O76" s="58">
        <f t="shared" ref="O76" si="60">SUM(G76:M76)</f>
        <v>1.666666666666667</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0.54166666666666663</v>
      </c>
      <c r="AN76" s="103">
        <f t="shared" ca="1" si="14"/>
        <v>0.75</v>
      </c>
      <c r="AO76" s="103">
        <f t="shared" ca="1" si="15"/>
        <v>0</v>
      </c>
      <c r="AP76" s="103">
        <f t="shared" ca="1" si="16"/>
        <v>0.20833333333333337</v>
      </c>
      <c r="AQ76" s="74">
        <f t="shared" ca="1" si="17"/>
        <v>0</v>
      </c>
      <c r="AR76" s="103">
        <f t="shared" ca="1" si="18"/>
        <v>0</v>
      </c>
      <c r="AS76" s="103">
        <f t="shared" ca="1" si="19"/>
        <v>0.54166666666666663</v>
      </c>
      <c r="AT76" s="103">
        <f t="shared" ca="1" si="20"/>
        <v>0.75</v>
      </c>
      <c r="AU76" s="103">
        <f t="shared" ca="1" si="21"/>
        <v>0</v>
      </c>
      <c r="AV76" s="103">
        <f t="shared" ca="1" si="22"/>
        <v>0.20833333333333337</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0.54166666666666663</v>
      </c>
      <c r="BL76" s="103">
        <f t="shared" ca="1" si="38"/>
        <v>0.75</v>
      </c>
      <c r="BM76" s="103">
        <f t="shared" ca="1" si="39"/>
        <v>0</v>
      </c>
      <c r="BN76" s="103">
        <f t="shared" ca="1" si="40"/>
        <v>0.20833333333333337</v>
      </c>
      <c r="BO76" s="74">
        <f t="shared" ca="1" si="41"/>
        <v>0</v>
      </c>
      <c r="BP76" s="103">
        <f t="shared" ca="1" si="42"/>
        <v>0</v>
      </c>
      <c r="BQ76" s="103">
        <f t="shared" ca="1" si="43"/>
        <v>0.54166666666666663</v>
      </c>
      <c r="BR76" s="103">
        <f t="shared" ca="1" si="44"/>
        <v>0.75</v>
      </c>
      <c r="BS76" s="103">
        <f t="shared" ca="1" si="45"/>
        <v>0</v>
      </c>
      <c r="BT76" s="103">
        <f t="shared" ca="1" si="46"/>
        <v>0.20833333333333337</v>
      </c>
      <c r="BU76" s="74">
        <f t="shared" ca="1" si="47"/>
        <v>0</v>
      </c>
      <c r="BV76" s="103">
        <f t="shared" ca="1" si="48"/>
        <v>0</v>
      </c>
      <c r="BW76" s="14"/>
      <c r="BX76" s="14"/>
      <c r="BY76" s="14"/>
      <c r="BZ76" s="14"/>
      <c r="CA76" s="14"/>
      <c r="CB76" s="14"/>
      <c r="CC76" s="14"/>
      <c r="CD76" s="14"/>
      <c r="CE76" s="14"/>
      <c r="CF76" s="14"/>
      <c r="CG76" s="14"/>
      <c r="CH76" s="14"/>
      <c r="CI76" s="14"/>
      <c r="CJ76" s="14"/>
    </row>
    <row r="77" spans="1:88" hidden="1"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0.54166666666666663</v>
      </c>
      <c r="AN77" s="103">
        <f t="shared" ca="1" si="14"/>
        <v>0.95833333333333337</v>
      </c>
      <c r="AO77" s="103">
        <f t="shared" ca="1" si="15"/>
        <v>4.1666666666666664E-2</v>
      </c>
      <c r="AP77" s="103">
        <f t="shared" ca="1" si="16"/>
        <v>0.37500000000000006</v>
      </c>
      <c r="AQ77" s="74">
        <f t="shared" ca="1" si="17"/>
        <v>0</v>
      </c>
      <c r="AR77" s="103">
        <f t="shared" ca="1" si="18"/>
        <v>0</v>
      </c>
      <c r="AS77" s="103">
        <f t="shared" ca="1" si="19"/>
        <v>0.54166666666666663</v>
      </c>
      <c r="AT77" s="103">
        <f t="shared" ca="1" si="20"/>
        <v>0.95833333333333337</v>
      </c>
      <c r="AU77" s="103">
        <f t="shared" ca="1" si="21"/>
        <v>4.1666666666666664E-2</v>
      </c>
      <c r="AV77" s="103">
        <f t="shared" ca="1" si="22"/>
        <v>0.37500000000000006</v>
      </c>
      <c r="AW77" s="74">
        <f t="shared" ca="1" si="23"/>
        <v>0</v>
      </c>
      <c r="AX77" s="103">
        <f t="shared" ca="1" si="24"/>
        <v>0</v>
      </c>
      <c r="AY77" s="103">
        <f t="shared" ca="1" si="25"/>
        <v>0.54166666666666663</v>
      </c>
      <c r="AZ77" s="103">
        <f t="shared" ca="1" si="26"/>
        <v>0.77083333333333337</v>
      </c>
      <c r="BA77" s="103">
        <f t="shared" ca="1" si="27"/>
        <v>0</v>
      </c>
      <c r="BB77" s="103">
        <f t="shared" ca="1" si="28"/>
        <v>0.22916666666666674</v>
      </c>
      <c r="BC77" s="74">
        <f t="shared" ca="1" si="29"/>
        <v>0</v>
      </c>
      <c r="BD77" s="103">
        <f t="shared" ca="1" si="30"/>
        <v>0</v>
      </c>
      <c r="BE77" s="103">
        <f t="shared" ca="1" si="31"/>
        <v>0.54166666666666663</v>
      </c>
      <c r="BF77" s="103">
        <f t="shared" ca="1" si="32"/>
        <v>0.95833333333333337</v>
      </c>
      <c r="BG77" s="103">
        <f t="shared" ca="1" si="33"/>
        <v>4.1666666666666664E-2</v>
      </c>
      <c r="BH77" s="103">
        <f t="shared" ca="1" si="34"/>
        <v>0.37500000000000006</v>
      </c>
      <c r="BI77" s="74">
        <f t="shared" ca="1" si="35"/>
        <v>0</v>
      </c>
      <c r="BJ77" s="103">
        <f t="shared" ca="1" si="36"/>
        <v>0</v>
      </c>
      <c r="BK77" s="103">
        <f t="shared" ca="1" si="37"/>
        <v>0.77083333333333337</v>
      </c>
      <c r="BL77" s="103">
        <f t="shared" ca="1" si="38"/>
        <v>0.95833333333333337</v>
      </c>
      <c r="BM77" s="103">
        <f t="shared" ca="1" si="39"/>
        <v>0</v>
      </c>
      <c r="BN77" s="103">
        <f t="shared" ca="1" si="40"/>
        <v>0.1875</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hidden="1" outlineLevel="2" thickBot="1" x14ac:dyDescent="0.25">
      <c r="A78" s="22"/>
      <c r="B78" s="23"/>
      <c r="C78" s="22"/>
      <c r="D78" s="22"/>
      <c r="E78" s="22"/>
      <c r="F78" s="27" t="s">
        <v>40</v>
      </c>
      <c r="G78" s="33"/>
      <c r="H78" s="33" t="s">
        <v>281</v>
      </c>
      <c r="I78" s="33"/>
      <c r="J78" s="33"/>
      <c r="K78" s="33"/>
      <c r="L78" s="33" t="s">
        <v>281</v>
      </c>
      <c r="M78" s="33" t="s">
        <v>282</v>
      </c>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hidden="1"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v>0.70833333333333337</v>
      </c>
      <c r="K79" s="11"/>
      <c r="L79" s="11">
        <v>0.70833333333333337</v>
      </c>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0.77083333333333337</v>
      </c>
      <c r="AH79" s="103">
        <f t="shared" ca="1" si="8"/>
        <v>0.95833333333333337</v>
      </c>
      <c r="AI79" s="103">
        <f t="shared" ca="1" si="9"/>
        <v>0</v>
      </c>
      <c r="AJ79" s="103">
        <f t="shared" ca="1" si="10"/>
        <v>0.1875</v>
      </c>
      <c r="AK79" s="74">
        <f t="shared" ca="1" si="11"/>
        <v>0</v>
      </c>
      <c r="AL79" s="103">
        <f t="shared" ca="1" si="12"/>
        <v>0</v>
      </c>
      <c r="AM79" s="103">
        <f t="shared" ca="1" si="13"/>
        <v>0.54166666666666663</v>
      </c>
      <c r="AN79" s="103">
        <f t="shared" ca="1" si="14"/>
        <v>0.95833333333333337</v>
      </c>
      <c r="AO79" s="103">
        <f t="shared" ca="1" si="15"/>
        <v>4.1666666666666664E-2</v>
      </c>
      <c r="AP79" s="103">
        <f t="shared" ca="1" si="16"/>
        <v>0.37500000000000006</v>
      </c>
      <c r="AQ79" s="74">
        <f t="shared" ca="1" si="17"/>
        <v>0</v>
      </c>
      <c r="AR79" s="103">
        <f t="shared" ca="1" si="18"/>
        <v>0</v>
      </c>
      <c r="AS79" s="103">
        <f t="shared" ca="1" si="19"/>
        <v>0</v>
      </c>
      <c r="AT79" s="103">
        <f t="shared" ca="1" si="20"/>
        <v>0</v>
      </c>
      <c r="AU79" s="103">
        <f t="shared" ca="1" si="21"/>
        <v>0</v>
      </c>
      <c r="AV79" s="103" t="str">
        <f t="shared" ca="1" si="22"/>
        <v/>
      </c>
      <c r="AW79" s="74" t="str">
        <f t="shared" ca="1" si="23"/>
        <v>Feestdag</v>
      </c>
      <c r="AX79" s="103">
        <f t="shared" ca="1" si="24"/>
        <v>0</v>
      </c>
      <c r="AY79" s="103">
        <f t="shared" ca="1" si="25"/>
        <v>0.54166666666666663</v>
      </c>
      <c r="AZ79" s="103">
        <f t="shared" ca="1" si="26"/>
        <v>0.95833333333333337</v>
      </c>
      <c r="BA79" s="103">
        <f t="shared" ca="1" si="27"/>
        <v>4.1666666666666664E-2</v>
      </c>
      <c r="BB79" s="103">
        <f t="shared" ca="1" si="28"/>
        <v>0.37500000000000006</v>
      </c>
      <c r="BC79" s="74">
        <f t="shared" ca="1" si="29"/>
        <v>0</v>
      </c>
      <c r="BD79" s="103" t="str">
        <f t="shared" ca="1" si="30"/>
        <v>vip</v>
      </c>
      <c r="BE79" s="103">
        <f t="shared" ca="1" si="31"/>
        <v>0.54166666666666663</v>
      </c>
      <c r="BF79" s="103">
        <f t="shared" ca="1" si="32"/>
        <v>0.95833333333333337</v>
      </c>
      <c r="BG79" s="103">
        <f t="shared" ca="1" si="33"/>
        <v>4.1666666666666664E-2</v>
      </c>
      <c r="BH79" s="103">
        <f t="shared" ca="1" si="34"/>
        <v>0.37500000000000006</v>
      </c>
      <c r="BI79" s="74">
        <f t="shared" ca="1" si="35"/>
        <v>0</v>
      </c>
      <c r="BJ79" s="103">
        <f t="shared" ca="1" si="36"/>
        <v>0</v>
      </c>
      <c r="BK79" s="103">
        <f t="shared" ca="1" si="37"/>
        <v>0.77083333333333337</v>
      </c>
      <c r="BL79" s="103">
        <f t="shared" ca="1" si="38"/>
        <v>0.95833333333333337</v>
      </c>
      <c r="BM79" s="103">
        <f t="shared" ca="1" si="39"/>
        <v>0</v>
      </c>
      <c r="BN79" s="103">
        <f t="shared" ca="1" si="40"/>
        <v>0.1875</v>
      </c>
      <c r="BO79" s="74">
        <f t="shared" ca="1" si="41"/>
        <v>0</v>
      </c>
      <c r="BP79" s="103">
        <f t="shared" ca="1" si="42"/>
        <v>0</v>
      </c>
      <c r="BQ79" s="103">
        <f t="shared" ca="1" si="43"/>
        <v>0.77083333333333337</v>
      </c>
      <c r="BR79" s="103">
        <f t="shared" ca="1" si="44"/>
        <v>0.875</v>
      </c>
      <c r="BS79" s="103">
        <f t="shared" ca="1" si="45"/>
        <v>0</v>
      </c>
      <c r="BT79" s="103">
        <f t="shared" ca="1" si="46"/>
        <v>0.10416666666666663</v>
      </c>
      <c r="BU79" s="74">
        <f t="shared" ca="1" si="47"/>
        <v>0</v>
      </c>
      <c r="BV79" s="103">
        <f t="shared" ca="1" si="48"/>
        <v>0</v>
      </c>
      <c r="BW79" s="14"/>
      <c r="BX79" s="14"/>
      <c r="BY79" s="14"/>
      <c r="BZ79" s="14"/>
      <c r="CA79" s="14"/>
      <c r="CB79" s="14"/>
      <c r="CC79" s="14"/>
      <c r="CD79" s="14"/>
      <c r="CE79" s="14"/>
      <c r="CF79" s="14"/>
      <c r="CG79" s="14"/>
      <c r="CH79" s="14"/>
      <c r="CI79" s="14"/>
      <c r="CJ79" s="14"/>
    </row>
    <row r="80" spans="1:88" hidden="1" outlineLevel="2" x14ac:dyDescent="0.2">
      <c r="A80" s="20"/>
      <c r="B80" s="21"/>
      <c r="C80" s="20"/>
      <c r="D80" s="20"/>
      <c r="E80" s="20"/>
      <c r="F80" s="25" t="s">
        <v>20</v>
      </c>
      <c r="G80" s="35"/>
      <c r="H80" s="42"/>
      <c r="I80" s="12"/>
      <c r="J80" s="35">
        <v>4.1666666666666664E-2</v>
      </c>
      <c r="K80" s="12"/>
      <c r="L80" s="12">
        <v>4.1666666666666664E-2</v>
      </c>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0.54166666666666663</v>
      </c>
      <c r="AH80" s="103">
        <f t="shared" ca="1" si="8"/>
        <v>0.75</v>
      </c>
      <c r="AI80" s="103">
        <f t="shared" ca="1" si="9"/>
        <v>0</v>
      </c>
      <c r="AJ80" s="103">
        <f t="shared" ca="1" si="10"/>
        <v>0.20833333333333337</v>
      </c>
      <c r="AK80" s="74">
        <f t="shared" ca="1" si="11"/>
        <v>0</v>
      </c>
      <c r="AL80" s="103">
        <f t="shared" ca="1" si="12"/>
        <v>0</v>
      </c>
      <c r="AM80" s="103">
        <f t="shared" ca="1" si="13"/>
        <v>0</v>
      </c>
      <c r="AN80" s="103">
        <f t="shared" ca="1" si="14"/>
        <v>0</v>
      </c>
      <c r="AO80" s="103">
        <f t="shared" ca="1" si="15"/>
        <v>0</v>
      </c>
      <c r="AP80" s="103" t="str">
        <f t="shared" ca="1" si="16"/>
        <v/>
      </c>
      <c r="AQ80" s="74" t="str">
        <f t="shared" ca="1" si="17"/>
        <v>Feestdag</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hidden="1"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0.77083333333333337</v>
      </c>
      <c r="AH81" s="103">
        <f t="shared" ca="1" si="8"/>
        <v>0.95833333333333337</v>
      </c>
      <c r="AI81" s="103">
        <f t="shared" ca="1" si="9"/>
        <v>0</v>
      </c>
      <c r="AJ81" s="103">
        <f t="shared" ca="1" si="10"/>
        <v>0.1875</v>
      </c>
      <c r="AK81" s="74">
        <f t="shared" ca="1" si="11"/>
        <v>0</v>
      </c>
      <c r="AL81" s="103">
        <f t="shared" ca="1" si="12"/>
        <v>0</v>
      </c>
      <c r="AM81" s="103">
        <f t="shared" ca="1" si="13"/>
        <v>0</v>
      </c>
      <c r="AN81" s="103">
        <f t="shared" ca="1" si="14"/>
        <v>0</v>
      </c>
      <c r="AO81" s="103">
        <f t="shared" ca="1" si="15"/>
        <v>0</v>
      </c>
      <c r="AP81" s="103" t="str">
        <f t="shared" ca="1" si="16"/>
        <v/>
      </c>
      <c r="AQ81" s="74" t="str">
        <f t="shared" ca="1" si="17"/>
        <v>Feestdag</v>
      </c>
      <c r="AR81" s="103">
        <f t="shared" ca="1" si="18"/>
        <v>0</v>
      </c>
      <c r="AS81" s="103">
        <f t="shared" ca="1" si="19"/>
        <v>0.77083333333333337</v>
      </c>
      <c r="AT81" s="103">
        <f t="shared" ca="1" si="20"/>
        <v>0.95833333333333337</v>
      </c>
      <c r="AU81" s="103">
        <f t="shared" ca="1" si="21"/>
        <v>0</v>
      </c>
      <c r="AV81" s="103">
        <f t="shared" ca="1" si="22"/>
        <v>0.1875</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hidden="1" outlineLevel="2" x14ac:dyDescent="0.2">
      <c r="A82" s="20"/>
      <c r="B82" s="21"/>
      <c r="C82" s="20"/>
      <c r="D82" s="20"/>
      <c r="E82" s="20"/>
      <c r="F82" s="25" t="s">
        <v>22</v>
      </c>
      <c r="G82" s="29" t="str">
        <f t="shared" ref="G82:M82" si="61">IF(G80="","",IF(G80&gt;G79,(G80-G79-G81),(1-G79-G81+G80)))</f>
        <v/>
      </c>
      <c r="H82" s="29" t="str">
        <f t="shared" si="61"/>
        <v/>
      </c>
      <c r="I82" s="29" t="str">
        <f t="shared" si="61"/>
        <v/>
      </c>
      <c r="J82" s="29">
        <f t="shared" si="61"/>
        <v>0.33333333333333331</v>
      </c>
      <c r="K82" s="29" t="str">
        <f t="shared" si="61"/>
        <v/>
      </c>
      <c r="L82" s="29">
        <f t="shared" si="61"/>
        <v>0.33333333333333331</v>
      </c>
      <c r="M82" s="29" t="str">
        <f t="shared" si="61"/>
        <v/>
      </c>
      <c r="N82" s="57">
        <f t="shared" ref="N82" si="62">SUMIF(G83:M83,"",G82:M82)</f>
        <v>0.66666666666666663</v>
      </c>
      <c r="O82" s="58">
        <f t="shared" ref="O82" si="63">SUM(G82:M82)</f>
        <v>0.66666666666666663</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0.5</v>
      </c>
      <c r="AN82" s="103">
        <f t="shared" ca="1" si="14"/>
        <v>0.9375</v>
      </c>
      <c r="AO82" s="103">
        <f t="shared" ca="1" si="15"/>
        <v>4.1666666666666664E-2</v>
      </c>
      <c r="AP82" s="103">
        <f t="shared" ca="1" si="16"/>
        <v>0.39583333333333331</v>
      </c>
      <c r="AQ82" s="74">
        <f t="shared" ca="1" si="17"/>
        <v>0</v>
      </c>
      <c r="AR82" s="103" t="str">
        <f t="shared" ca="1" si="18"/>
        <v>PARKING</v>
      </c>
      <c r="AS82" s="103">
        <f t="shared" ca="1" si="19"/>
        <v>0.5</v>
      </c>
      <c r="AT82" s="103">
        <f t="shared" ca="1" si="20"/>
        <v>0.9375</v>
      </c>
      <c r="AU82" s="103">
        <f t="shared" ca="1" si="21"/>
        <v>4.1666666666666664E-2</v>
      </c>
      <c r="AV82" s="103">
        <f t="shared" ca="1" si="22"/>
        <v>0.39583333333333331</v>
      </c>
      <c r="AW82" s="74">
        <f t="shared" ca="1" si="23"/>
        <v>0</v>
      </c>
      <c r="AX82" s="103" t="str">
        <f t="shared" ca="1" si="24"/>
        <v>PARKING</v>
      </c>
      <c r="AY82" s="103">
        <f t="shared" ca="1" si="25"/>
        <v>0.5</v>
      </c>
      <c r="AZ82" s="103">
        <f t="shared" ca="1" si="26"/>
        <v>0.9375</v>
      </c>
      <c r="BA82" s="103">
        <f t="shared" ca="1" si="27"/>
        <v>4.1666666666666664E-2</v>
      </c>
      <c r="BB82" s="103">
        <f t="shared" ca="1" si="28"/>
        <v>0.39583333333333331</v>
      </c>
      <c r="BC82" s="74">
        <f t="shared" ca="1" si="29"/>
        <v>0</v>
      </c>
      <c r="BD82" s="103" t="str">
        <f t="shared" ca="1" si="30"/>
        <v>PARKING</v>
      </c>
      <c r="BE82" s="103">
        <f t="shared" ca="1" si="31"/>
        <v>0.5</v>
      </c>
      <c r="BF82" s="103">
        <f t="shared" ca="1" si="32"/>
        <v>0.9375</v>
      </c>
      <c r="BG82" s="103">
        <f t="shared" ca="1" si="33"/>
        <v>4.1666666666666664E-2</v>
      </c>
      <c r="BH82" s="103">
        <f t="shared" ca="1" si="34"/>
        <v>0.39583333333333331</v>
      </c>
      <c r="BI82" s="74">
        <f t="shared" ca="1" si="35"/>
        <v>0</v>
      </c>
      <c r="BJ82" s="103" t="str">
        <f t="shared" ca="1" si="36"/>
        <v>PARKING</v>
      </c>
      <c r="BK82" s="103">
        <f t="shared" ca="1" si="37"/>
        <v>0.5</v>
      </c>
      <c r="BL82" s="103">
        <f t="shared" ca="1" si="38"/>
        <v>0.9375</v>
      </c>
      <c r="BM82" s="103">
        <f t="shared" ca="1" si="39"/>
        <v>4.1666666666666664E-2</v>
      </c>
      <c r="BN82" s="103">
        <f t="shared" ca="1" si="40"/>
        <v>0.39583333333333331</v>
      </c>
      <c r="BO82" s="74">
        <f t="shared" ca="1" si="41"/>
        <v>0</v>
      </c>
      <c r="BP82" s="103" t="str">
        <f t="shared" ca="1" si="42"/>
        <v>PARKING</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hidden="1"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hidden="1"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0.77083333333333337</v>
      </c>
      <c r="AN84" s="103">
        <f t="shared" ca="1" si="14"/>
        <v>0.95833333333333337</v>
      </c>
      <c r="AO84" s="103">
        <f t="shared" ca="1" si="15"/>
        <v>0</v>
      </c>
      <c r="AP84" s="103">
        <f t="shared" ca="1" si="16"/>
        <v>0.1875</v>
      </c>
      <c r="AQ84" s="74">
        <f t="shared" ca="1" si="17"/>
        <v>0</v>
      </c>
      <c r="AR84" s="103">
        <f t="shared" ca="1" si="18"/>
        <v>0</v>
      </c>
      <c r="AS84" s="103">
        <f t="shared" ca="1" si="19"/>
        <v>0.77083333333333337</v>
      </c>
      <c r="AT84" s="103">
        <f t="shared" ca="1" si="20"/>
        <v>0.95833333333333337</v>
      </c>
      <c r="AU84" s="103">
        <f t="shared" ca="1" si="21"/>
        <v>0</v>
      </c>
      <c r="AV84" s="103">
        <f t="shared" ca="1" si="22"/>
        <v>0.1875</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0.77083333333333337</v>
      </c>
      <c r="BR84" s="103">
        <f t="shared" ca="1" si="44"/>
        <v>0.875</v>
      </c>
      <c r="BS84" s="103">
        <f t="shared" ca="1" si="45"/>
        <v>0</v>
      </c>
      <c r="BT84" s="103">
        <f t="shared" ca="1" si="46"/>
        <v>0.10416666666666663</v>
      </c>
      <c r="BU84" s="74">
        <f t="shared" ca="1" si="47"/>
        <v>0</v>
      </c>
      <c r="BV84" s="103" t="str">
        <f t="shared" ca="1" si="48"/>
        <v>vip</v>
      </c>
      <c r="BW84" s="14"/>
      <c r="BX84" s="14"/>
      <c r="BY84" s="14"/>
      <c r="BZ84" s="14"/>
      <c r="CA84" s="14"/>
      <c r="CB84" s="14"/>
      <c r="CC84" s="14"/>
      <c r="CD84" s="14"/>
      <c r="CE84" s="14"/>
      <c r="CF84" s="14"/>
      <c r="CG84" s="14"/>
      <c r="CH84" s="14"/>
      <c r="CI84" s="14"/>
      <c r="CJ84" s="14"/>
    </row>
    <row r="85" spans="1:88" ht="13.5" collapsed="1" thickBot="1" x14ac:dyDescent="0.25">
      <c r="A85" s="63" t="str">
        <f>'Week A'!A85</f>
        <v>Bougrine</v>
      </c>
      <c r="B85" s="64" t="str">
        <f>'Week A'!B85</f>
        <v>Leila</v>
      </c>
      <c r="C85" s="63" t="str">
        <f>'Week A'!C85</f>
        <v>Onderhoudstechnieker</v>
      </c>
      <c r="D85" s="63" t="str">
        <f>'Week A'!D85</f>
        <v>Arbeider</v>
      </c>
      <c r="E85" s="63" t="str">
        <f>'Week A'!E85</f>
        <v>Back</v>
      </c>
      <c r="F85" s="24" t="s">
        <v>19</v>
      </c>
      <c r="G85" s="43"/>
      <c r="H85" s="43">
        <v>0.5</v>
      </c>
      <c r="I85" s="11">
        <v>0.5</v>
      </c>
      <c r="J85" s="11"/>
      <c r="K85" s="11"/>
      <c r="L85" s="11">
        <v>0.5</v>
      </c>
      <c r="M85" s="11">
        <v>0.5</v>
      </c>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hidden="1" outlineLevel="1" x14ac:dyDescent="0.2">
      <c r="A86" s="20"/>
      <c r="B86" s="21"/>
      <c r="C86" s="20"/>
      <c r="D86" s="20"/>
      <c r="E86" s="20"/>
      <c r="F86" s="25" t="s">
        <v>20</v>
      </c>
      <c r="G86" s="35"/>
      <c r="H86" s="35">
        <v>0.83333333333333337</v>
      </c>
      <c r="I86" s="12">
        <v>0.83333333333333337</v>
      </c>
      <c r="J86" s="12"/>
      <c r="K86" s="12"/>
      <c r="L86" s="12">
        <v>0.83333333333333337</v>
      </c>
      <c r="M86" s="12">
        <v>0.83333333333333337</v>
      </c>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0.41666666666666669</v>
      </c>
      <c r="AN86" s="103">
        <f t="shared" ca="1" si="14"/>
        <v>0.75</v>
      </c>
      <c r="AO86" s="103">
        <f t="shared" ca="1" si="15"/>
        <v>4.1666666666666664E-2</v>
      </c>
      <c r="AP86" s="103">
        <f t="shared" ca="1" si="16"/>
        <v>0.29166666666666663</v>
      </c>
      <c r="AQ86" s="74">
        <f t="shared" ca="1" si="17"/>
        <v>0</v>
      </c>
      <c r="AR86" s="103">
        <f t="shared" ca="1" si="18"/>
        <v>0</v>
      </c>
      <c r="AS86" s="103">
        <f t="shared" ca="1" si="19"/>
        <v>0.77083333333333337</v>
      </c>
      <c r="AT86" s="103">
        <f t="shared" ca="1" si="20"/>
        <v>0.95833333333333337</v>
      </c>
      <c r="AU86" s="103">
        <f t="shared" ca="1" si="21"/>
        <v>0</v>
      </c>
      <c r="AV86" s="103">
        <f t="shared" ca="1" si="22"/>
        <v>0.1875</v>
      </c>
      <c r="AW86" s="74">
        <f t="shared" ca="1" si="23"/>
        <v>0</v>
      </c>
      <c r="AX86" s="103">
        <f t="shared" ca="1" si="24"/>
        <v>0</v>
      </c>
      <c r="AY86" s="103">
        <f t="shared" ca="1" si="25"/>
        <v>0.54166666666666663</v>
      </c>
      <c r="AZ86" s="103">
        <f t="shared" ca="1" si="26"/>
        <v>0.75</v>
      </c>
      <c r="BA86" s="103">
        <f t="shared" ca="1" si="27"/>
        <v>0</v>
      </c>
      <c r="BB86" s="103">
        <f t="shared" ca="1" si="28"/>
        <v>0.20833333333333337</v>
      </c>
      <c r="BC86" s="74">
        <f t="shared" ca="1" si="29"/>
        <v>0</v>
      </c>
      <c r="BD86" s="103">
        <f t="shared" ca="1" si="30"/>
        <v>0</v>
      </c>
      <c r="BE86" s="103">
        <f t="shared" ca="1" si="31"/>
        <v>0.41666666666666669</v>
      </c>
      <c r="BF86" s="103">
        <f t="shared" ca="1" si="32"/>
        <v>0.75</v>
      </c>
      <c r="BG86" s="103">
        <f t="shared" ca="1" si="33"/>
        <v>4.1666666666666664E-2</v>
      </c>
      <c r="BH86" s="103">
        <f t="shared" ca="1" si="34"/>
        <v>0.29166666666666663</v>
      </c>
      <c r="BI86" s="74">
        <f t="shared" ca="1" si="35"/>
        <v>0</v>
      </c>
      <c r="BJ86" s="103">
        <f t="shared" ca="1" si="36"/>
        <v>0</v>
      </c>
      <c r="BK86" s="103">
        <f t="shared" ca="1" si="37"/>
        <v>0.54166666666666663</v>
      </c>
      <c r="BL86" s="103">
        <f t="shared" ca="1" si="38"/>
        <v>0.75</v>
      </c>
      <c r="BM86" s="103">
        <f t="shared" ca="1" si="39"/>
        <v>0</v>
      </c>
      <c r="BN86" s="103">
        <f t="shared" ca="1" si="40"/>
        <v>0.20833333333333337</v>
      </c>
      <c r="BO86" s="74">
        <f t="shared" ca="1" si="41"/>
        <v>0</v>
      </c>
      <c r="BP86" s="103">
        <f t="shared" ca="1" si="42"/>
        <v>0</v>
      </c>
      <c r="BQ86" s="103">
        <f t="shared" ca="1" si="43"/>
        <v>0.54166666666666663</v>
      </c>
      <c r="BR86" s="103">
        <f t="shared" ca="1" si="44"/>
        <v>0.75</v>
      </c>
      <c r="BS86" s="103">
        <f t="shared" ca="1" si="45"/>
        <v>0</v>
      </c>
      <c r="BT86" s="103">
        <f t="shared" ca="1" si="46"/>
        <v>0.20833333333333337</v>
      </c>
      <c r="BU86" s="74">
        <f t="shared" ca="1" si="47"/>
        <v>0</v>
      </c>
      <c r="BV86" s="103">
        <f t="shared" ca="1" si="48"/>
        <v>0</v>
      </c>
      <c r="BW86" s="14"/>
      <c r="BX86" s="14"/>
      <c r="BY86" s="14"/>
      <c r="BZ86" s="14"/>
      <c r="CA86" s="14"/>
      <c r="CB86" s="14"/>
      <c r="CC86" s="14"/>
      <c r="CD86" s="14"/>
      <c r="CE86" s="14"/>
      <c r="CF86" s="14"/>
      <c r="CG86" s="14"/>
      <c r="CH86" s="14"/>
      <c r="CI86" s="14"/>
      <c r="CJ86" s="14"/>
    </row>
    <row r="87" spans="1:88" hidden="1"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0.77083333333333337</v>
      </c>
      <c r="BR87" s="103">
        <f t="shared" ca="1" si="44"/>
        <v>0.875</v>
      </c>
      <c r="BS87" s="103">
        <f t="shared" ca="1" si="45"/>
        <v>0</v>
      </c>
      <c r="BT87" s="103">
        <f t="shared" ca="1" si="46"/>
        <v>0.10416666666666663</v>
      </c>
      <c r="BU87" s="74">
        <f t="shared" ca="1" si="47"/>
        <v>0</v>
      </c>
      <c r="BV87" s="103">
        <f t="shared" ca="1" si="48"/>
        <v>0</v>
      </c>
      <c r="BW87" s="14"/>
      <c r="BX87" s="14"/>
      <c r="BY87" s="14"/>
      <c r="BZ87" s="14"/>
      <c r="CA87" s="14"/>
      <c r="CB87" s="14"/>
      <c r="CC87" s="14"/>
      <c r="CD87" s="14"/>
      <c r="CE87" s="14"/>
      <c r="CF87" s="14"/>
      <c r="CG87" s="14"/>
      <c r="CH87" s="14"/>
      <c r="CI87" s="14"/>
      <c r="CJ87" s="14"/>
    </row>
    <row r="88" spans="1:88" hidden="1" outlineLevel="1" x14ac:dyDescent="0.2">
      <c r="A88" s="20"/>
      <c r="B88" s="21"/>
      <c r="C88" s="20"/>
      <c r="D88" s="20"/>
      <c r="E88" s="20"/>
      <c r="F88" s="25" t="s">
        <v>22</v>
      </c>
      <c r="G88" s="29" t="str">
        <f t="shared" ref="G88:M88" si="64">IF(G86="","",IF(G86&gt;G85,(G86-G85-G87),(1-G85-G87+G86)))</f>
        <v/>
      </c>
      <c r="H88" s="29">
        <f t="shared" si="64"/>
        <v>0.33333333333333337</v>
      </c>
      <c r="I88" s="29">
        <f t="shared" si="64"/>
        <v>0.33333333333333337</v>
      </c>
      <c r="J88" s="29" t="str">
        <f t="shared" si="64"/>
        <v/>
      </c>
      <c r="K88" s="29" t="str">
        <f t="shared" si="64"/>
        <v/>
      </c>
      <c r="L88" s="29">
        <f t="shared" si="64"/>
        <v>0.33333333333333337</v>
      </c>
      <c r="M88" s="29">
        <f t="shared" si="64"/>
        <v>0.33333333333333337</v>
      </c>
      <c r="N88" s="57">
        <f t="shared" ref="N88" si="65">SUMIF(G89:M89,"",G88:M88)</f>
        <v>1.3333333333333335</v>
      </c>
      <c r="O88" s="58">
        <f t="shared" ref="O88" si="66">SUM(G88:M88)</f>
        <v>1.3333333333333335</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0.77083333333333337</v>
      </c>
      <c r="AH88" s="103">
        <f t="shared" ca="1" si="8"/>
        <v>0.95833333333333337</v>
      </c>
      <c r="AI88" s="103">
        <f t="shared" ca="1" si="9"/>
        <v>0</v>
      </c>
      <c r="AJ88" s="103">
        <f t="shared" ca="1" si="10"/>
        <v>0.1875</v>
      </c>
      <c r="AK88" s="74">
        <f t="shared" ca="1" si="11"/>
        <v>0</v>
      </c>
      <c r="AL88" s="103">
        <f t="shared" ca="1" si="12"/>
        <v>0</v>
      </c>
      <c r="AM88" s="103">
        <f t="shared" ca="1" si="13"/>
        <v>0.77083333333333337</v>
      </c>
      <c r="AN88" s="103">
        <f t="shared" ca="1" si="14"/>
        <v>0.95833333333333337</v>
      </c>
      <c r="AO88" s="103">
        <f t="shared" ca="1" si="15"/>
        <v>0</v>
      </c>
      <c r="AP88" s="103">
        <f t="shared" ca="1" si="16"/>
        <v>0.1875</v>
      </c>
      <c r="AQ88" s="74">
        <f t="shared" ca="1" si="17"/>
        <v>0</v>
      </c>
      <c r="AR88" s="103">
        <f t="shared" ca="1" si="18"/>
        <v>0</v>
      </c>
      <c r="AS88" s="103">
        <f t="shared" ca="1" si="19"/>
        <v>0.54166666666666663</v>
      </c>
      <c r="AT88" s="103">
        <f t="shared" ca="1" si="20"/>
        <v>0.75</v>
      </c>
      <c r="AU88" s="103">
        <f t="shared" ca="1" si="21"/>
        <v>0</v>
      </c>
      <c r="AV88" s="103">
        <f t="shared" ca="1" si="22"/>
        <v>0.20833333333333337</v>
      </c>
      <c r="AW88" s="74">
        <f t="shared" ca="1" si="23"/>
        <v>0</v>
      </c>
      <c r="AX88" s="103">
        <f t="shared" ca="1" si="24"/>
        <v>0</v>
      </c>
      <c r="AY88" s="103">
        <f t="shared" ca="1" si="25"/>
        <v>0.54166666666666663</v>
      </c>
      <c r="AZ88" s="103">
        <f t="shared" ca="1" si="26"/>
        <v>0.95833333333333337</v>
      </c>
      <c r="BA88" s="103">
        <f t="shared" ca="1" si="27"/>
        <v>4.1666666666666664E-2</v>
      </c>
      <c r="BB88" s="103">
        <f t="shared" ca="1" si="28"/>
        <v>0.37500000000000006</v>
      </c>
      <c r="BC88" s="74">
        <f t="shared" ca="1" si="29"/>
        <v>0</v>
      </c>
      <c r="BD88" s="103">
        <f t="shared" ca="1" si="30"/>
        <v>0</v>
      </c>
      <c r="BE88" s="103">
        <f t="shared" ca="1" si="31"/>
        <v>0</v>
      </c>
      <c r="BF88" s="103">
        <f t="shared" ca="1" si="32"/>
        <v>0</v>
      </c>
      <c r="BG88" s="103">
        <f t="shared" ca="1" si="33"/>
        <v>0</v>
      </c>
      <c r="BH88" s="103" t="str">
        <f t="shared" ca="1" si="34"/>
        <v/>
      </c>
      <c r="BI88" s="74" t="str">
        <f t="shared" ca="1" si="35"/>
        <v>Feestdag</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hidden="1"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0.54166666666666663</v>
      </c>
      <c r="AT89" s="103">
        <f t="shared" ca="1" si="20"/>
        <v>0.75</v>
      </c>
      <c r="AU89" s="103">
        <f t="shared" ca="1" si="21"/>
        <v>0</v>
      </c>
      <c r="AV89" s="103">
        <f t="shared" ca="1" si="22"/>
        <v>0.20833333333333337</v>
      </c>
      <c r="AW89" s="74">
        <f t="shared" ca="1" si="23"/>
        <v>0</v>
      </c>
      <c r="AX89" s="103">
        <f t="shared" ca="1" si="24"/>
        <v>0</v>
      </c>
      <c r="AY89" s="103">
        <f t="shared" ca="1" si="25"/>
        <v>0.77083333333333337</v>
      </c>
      <c r="AZ89" s="103">
        <f t="shared" ca="1" si="26"/>
        <v>0.95833333333333337</v>
      </c>
      <c r="BA89" s="103">
        <f t="shared" ca="1" si="27"/>
        <v>0</v>
      </c>
      <c r="BB89" s="103">
        <f t="shared" ca="1" si="28"/>
        <v>0.1875</v>
      </c>
      <c r="BC89" s="74">
        <f t="shared" ca="1" si="29"/>
        <v>0</v>
      </c>
      <c r="BD89" s="103">
        <f t="shared" ca="1" si="30"/>
        <v>0</v>
      </c>
      <c r="BE89" s="103">
        <f t="shared" ca="1" si="31"/>
        <v>0.77083333333333337</v>
      </c>
      <c r="BF89" s="103">
        <f t="shared" ca="1" si="32"/>
        <v>0.95833333333333337</v>
      </c>
      <c r="BG89" s="103">
        <f t="shared" ca="1" si="33"/>
        <v>0</v>
      </c>
      <c r="BH89" s="103">
        <f t="shared" ca="1" si="34"/>
        <v>0.1875</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hidden="1"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0.54166666666666663</v>
      </c>
      <c r="AH90" s="103">
        <f t="shared" ca="1" si="8"/>
        <v>0.75</v>
      </c>
      <c r="AI90" s="103">
        <f t="shared" ca="1" si="9"/>
        <v>0</v>
      </c>
      <c r="AJ90" s="103">
        <f t="shared" ca="1" si="10"/>
        <v>0.20833333333333337</v>
      </c>
      <c r="AK90" s="74">
        <f t="shared" ca="1" si="11"/>
        <v>0</v>
      </c>
      <c r="AL90" s="103">
        <f t="shared" ca="1" si="12"/>
        <v>0</v>
      </c>
      <c r="AM90" s="103">
        <f t="shared" ca="1" si="13"/>
        <v>0.77083333333333337</v>
      </c>
      <c r="AN90" s="103">
        <f t="shared" ca="1" si="14"/>
        <v>0.95833333333333337</v>
      </c>
      <c r="AO90" s="103">
        <f t="shared" ca="1" si="15"/>
        <v>0</v>
      </c>
      <c r="AP90" s="103">
        <f t="shared" ca="1" si="16"/>
        <v>0.1875</v>
      </c>
      <c r="AQ90" s="74">
        <f t="shared" ca="1" si="17"/>
        <v>0</v>
      </c>
      <c r="AR90" s="103">
        <f t="shared" ca="1" si="18"/>
        <v>0</v>
      </c>
      <c r="AS90" s="103">
        <f t="shared" ca="1" si="19"/>
        <v>0</v>
      </c>
      <c r="AT90" s="103">
        <f t="shared" ca="1" si="20"/>
        <v>0</v>
      </c>
      <c r="AU90" s="103">
        <f t="shared" ca="1" si="21"/>
        <v>0</v>
      </c>
      <c r="AV90" s="103" t="str">
        <f t="shared" ca="1" si="22"/>
        <v/>
      </c>
      <c r="AW90" s="74" t="str">
        <f t="shared" ca="1" si="23"/>
        <v>Feestdag</v>
      </c>
      <c r="AX90" s="103">
        <f t="shared" ca="1" si="24"/>
        <v>0</v>
      </c>
      <c r="AY90" s="103">
        <f t="shared" ca="1" si="25"/>
        <v>0.54166666666666663</v>
      </c>
      <c r="AZ90" s="103">
        <f t="shared" ca="1" si="26"/>
        <v>0.95833333333333337</v>
      </c>
      <c r="BA90" s="103">
        <f t="shared" ca="1" si="27"/>
        <v>4.1666666666666664E-2</v>
      </c>
      <c r="BB90" s="103">
        <f t="shared" ca="1" si="28"/>
        <v>0.37500000000000006</v>
      </c>
      <c r="BC90" s="74">
        <f t="shared" ca="1" si="29"/>
        <v>0</v>
      </c>
      <c r="BD90" s="103">
        <f t="shared" ca="1" si="30"/>
        <v>0</v>
      </c>
      <c r="BE90" s="103">
        <f t="shared" ca="1" si="31"/>
        <v>0.77083333333333337</v>
      </c>
      <c r="BF90" s="103">
        <f t="shared" ca="1" si="32"/>
        <v>0.95833333333333337</v>
      </c>
      <c r="BG90" s="103">
        <f t="shared" ca="1" si="33"/>
        <v>0</v>
      </c>
      <c r="BH90" s="103">
        <f t="shared" ca="1" si="34"/>
        <v>0.1875</v>
      </c>
      <c r="BI90" s="74">
        <f t="shared" ca="1" si="35"/>
        <v>0</v>
      </c>
      <c r="BJ90" s="103">
        <f t="shared" ca="1" si="36"/>
        <v>0</v>
      </c>
      <c r="BK90" s="103">
        <f t="shared" ca="1" si="37"/>
        <v>0.77083333333333337</v>
      </c>
      <c r="BL90" s="103">
        <f t="shared" ca="1" si="38"/>
        <v>0.95833333333333337</v>
      </c>
      <c r="BM90" s="103">
        <f t="shared" ca="1" si="39"/>
        <v>0</v>
      </c>
      <c r="BN90" s="103">
        <f t="shared" ca="1" si="40"/>
        <v>0.1875</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ht="13.5" collapsed="1" thickBot="1" x14ac:dyDescent="0.25">
      <c r="A91" s="63" t="str">
        <f>'Week A'!A91</f>
        <v>Vanlommel</v>
      </c>
      <c r="B91" s="64" t="str">
        <f>'Week A'!B91</f>
        <v>Benny</v>
      </c>
      <c r="C91" s="63" t="str">
        <f>'Week A'!C91</f>
        <v>Operateur</v>
      </c>
      <c r="D91" s="63" t="str">
        <f>'Week A'!D91</f>
        <v>Arbeider</v>
      </c>
      <c r="E91" s="63" t="str">
        <f>'Week A'!E91</f>
        <v>Back</v>
      </c>
      <c r="F91" s="24" t="s">
        <v>19</v>
      </c>
      <c r="G91" s="43"/>
      <c r="H91" s="43">
        <v>0.375</v>
      </c>
      <c r="I91" s="43">
        <v>0.375</v>
      </c>
      <c r="J91" s="43"/>
      <c r="K91" s="43"/>
      <c r="L91" s="43">
        <v>0.375</v>
      </c>
      <c r="M91" s="11">
        <v>0.375</v>
      </c>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0.54166666666666663</v>
      </c>
      <c r="AH91" s="103">
        <f t="shared" ca="1" si="8"/>
        <v>0.75</v>
      </c>
      <c r="AI91" s="103">
        <f t="shared" ca="1" si="9"/>
        <v>0</v>
      </c>
      <c r="AJ91" s="103">
        <f t="shared" ca="1" si="10"/>
        <v>0.20833333333333337</v>
      </c>
      <c r="AK91" s="74">
        <f t="shared" ca="1" si="11"/>
        <v>0</v>
      </c>
      <c r="AL91" s="103">
        <f t="shared" ca="1" si="12"/>
        <v>0</v>
      </c>
      <c r="AM91" s="103">
        <f t="shared" ca="1" si="13"/>
        <v>0</v>
      </c>
      <c r="AN91" s="103">
        <f t="shared" ca="1" si="14"/>
        <v>0</v>
      </c>
      <c r="AO91" s="103">
        <f t="shared" ca="1" si="15"/>
        <v>0</v>
      </c>
      <c r="AP91" s="103" t="str">
        <f t="shared" ca="1" si="16"/>
        <v/>
      </c>
      <c r="AQ91" s="74" t="str">
        <f t="shared" ca="1" si="17"/>
        <v>Feestdag</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hidden="1" outlineLevel="1" x14ac:dyDescent="0.2">
      <c r="A92" s="20"/>
      <c r="B92" s="21"/>
      <c r="C92" s="20"/>
      <c r="D92" s="20"/>
      <c r="E92" s="20"/>
      <c r="F92" s="25" t="s">
        <v>20</v>
      </c>
      <c r="G92" s="35"/>
      <c r="H92" s="35">
        <v>0.70833333333333337</v>
      </c>
      <c r="I92" s="35">
        <v>0.70833333333333337</v>
      </c>
      <c r="J92" s="35"/>
      <c r="K92" s="35"/>
      <c r="L92" s="35">
        <v>0.29166666666666669</v>
      </c>
      <c r="M92" s="12">
        <v>0.70833333333333337</v>
      </c>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0.77083333333333337</v>
      </c>
      <c r="AH92" s="103">
        <f t="shared" ca="1" si="8"/>
        <v>0.95833333333333337</v>
      </c>
      <c r="AI92" s="103">
        <f t="shared" ca="1" si="9"/>
        <v>0</v>
      </c>
      <c r="AJ92" s="103">
        <f t="shared" ca="1" si="10"/>
        <v>0.1875</v>
      </c>
      <c r="AK92" s="74">
        <f t="shared" ca="1" si="11"/>
        <v>0</v>
      </c>
      <c r="AL92" s="103">
        <f t="shared" ca="1" si="12"/>
        <v>0</v>
      </c>
      <c r="AM92" s="103">
        <f t="shared" ca="1" si="13"/>
        <v>0.77083333333333337</v>
      </c>
      <c r="AN92" s="103">
        <f t="shared" ca="1" si="14"/>
        <v>0.95833333333333337</v>
      </c>
      <c r="AO92" s="103">
        <f t="shared" ca="1" si="15"/>
        <v>0</v>
      </c>
      <c r="AP92" s="103">
        <f t="shared" ca="1" si="16"/>
        <v>0.1875</v>
      </c>
      <c r="AQ92" s="74">
        <f t="shared" ca="1" si="17"/>
        <v>0</v>
      </c>
      <c r="AR92" s="103">
        <f t="shared" ca="1" si="18"/>
        <v>0</v>
      </c>
      <c r="AS92" s="103">
        <f t="shared" ca="1" si="19"/>
        <v>0.77083333333333337</v>
      </c>
      <c r="AT92" s="103">
        <f t="shared" ca="1" si="20"/>
        <v>0.95833333333333337</v>
      </c>
      <c r="AU92" s="103">
        <f t="shared" ca="1" si="21"/>
        <v>0</v>
      </c>
      <c r="AV92" s="103">
        <f t="shared" ca="1" si="22"/>
        <v>0.1875</v>
      </c>
      <c r="AW92" s="74">
        <f t="shared" ca="1" si="23"/>
        <v>0</v>
      </c>
      <c r="AX92" s="103">
        <f t="shared" ca="1" si="24"/>
        <v>0</v>
      </c>
      <c r="AY92" s="103">
        <f t="shared" ca="1" si="25"/>
        <v>0.77083333333333337</v>
      </c>
      <c r="AZ92" s="103">
        <f t="shared" ca="1" si="26"/>
        <v>0.95833333333333337</v>
      </c>
      <c r="BA92" s="103">
        <f t="shared" ca="1" si="27"/>
        <v>0</v>
      </c>
      <c r="BB92" s="103">
        <f t="shared" ca="1" si="28"/>
        <v>0.1875</v>
      </c>
      <c r="BC92" s="74">
        <f t="shared" ca="1" si="29"/>
        <v>0</v>
      </c>
      <c r="BD92" s="103">
        <f t="shared" ca="1" si="30"/>
        <v>0</v>
      </c>
      <c r="BE92" s="103">
        <f t="shared" ca="1" si="31"/>
        <v>0.77083333333333337</v>
      </c>
      <c r="BF92" s="103">
        <f t="shared" ca="1" si="32"/>
        <v>0.95833333333333337</v>
      </c>
      <c r="BG92" s="103">
        <f t="shared" ca="1" si="33"/>
        <v>0</v>
      </c>
      <c r="BH92" s="103">
        <f t="shared" ca="1" si="34"/>
        <v>0.1875</v>
      </c>
      <c r="BI92" s="74">
        <f t="shared" ca="1" si="35"/>
        <v>0</v>
      </c>
      <c r="BJ92" s="103">
        <f t="shared" ca="1" si="36"/>
        <v>0</v>
      </c>
      <c r="BK92" s="103">
        <f t="shared" ca="1" si="37"/>
        <v>0</v>
      </c>
      <c r="BL92" s="103">
        <f t="shared" ca="1" si="38"/>
        <v>0</v>
      </c>
      <c r="BM92" s="103">
        <f t="shared" ca="1" si="39"/>
        <v>0</v>
      </c>
      <c r="BN92" s="103" t="str">
        <f t="shared" ca="1" si="40"/>
        <v/>
      </c>
      <c r="BO92" s="74" t="str">
        <f t="shared" ca="1" si="41"/>
        <v>Feestdag</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hidden="1"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0.29166666666666669</v>
      </c>
      <c r="AN93" s="103">
        <f t="shared" ca="1" si="14"/>
        <v>0.58333333333333337</v>
      </c>
      <c r="AO93" s="103">
        <f t="shared" ca="1" si="15"/>
        <v>4.1666666666666664E-2</v>
      </c>
      <c r="AP93" s="103">
        <f t="shared" ca="1" si="16"/>
        <v>0.25</v>
      </c>
      <c r="AQ93" s="74">
        <f t="shared" ca="1" si="17"/>
        <v>0</v>
      </c>
      <c r="AR93" s="103" t="str">
        <f t="shared" ca="1" si="18"/>
        <v>PARKING</v>
      </c>
      <c r="AS93" s="103">
        <f t="shared" ca="1" si="19"/>
        <v>0.29166666666666669</v>
      </c>
      <c r="AT93" s="103">
        <f t="shared" ca="1" si="20"/>
        <v>0.58333333333333337</v>
      </c>
      <c r="AU93" s="103">
        <f t="shared" ca="1" si="21"/>
        <v>4.1666666666666664E-2</v>
      </c>
      <c r="AV93" s="103">
        <f t="shared" ca="1" si="22"/>
        <v>0.25</v>
      </c>
      <c r="AW93" s="74">
        <f t="shared" ca="1" si="23"/>
        <v>0</v>
      </c>
      <c r="AX93" s="103" t="str">
        <f t="shared" ca="1" si="24"/>
        <v>PARKING</v>
      </c>
      <c r="AY93" s="103">
        <f t="shared" ca="1" si="25"/>
        <v>0.29166666666666669</v>
      </c>
      <c r="AZ93" s="103">
        <f t="shared" ca="1" si="26"/>
        <v>0.58333333333333337</v>
      </c>
      <c r="BA93" s="103">
        <f t="shared" ca="1" si="27"/>
        <v>4.1666666666666664E-2</v>
      </c>
      <c r="BB93" s="103">
        <f t="shared" ca="1" si="28"/>
        <v>0.25</v>
      </c>
      <c r="BC93" s="74">
        <f t="shared" ca="1" si="29"/>
        <v>0</v>
      </c>
      <c r="BD93" s="103" t="str">
        <f t="shared" ca="1" si="30"/>
        <v>PARKING</v>
      </c>
      <c r="BE93" s="103">
        <f t="shared" ca="1" si="31"/>
        <v>0.52083333333333337</v>
      </c>
      <c r="BF93" s="103">
        <f t="shared" ca="1" si="32"/>
        <v>0.9375</v>
      </c>
      <c r="BG93" s="103">
        <f t="shared" ca="1" si="33"/>
        <v>4.1666666666666664E-2</v>
      </c>
      <c r="BH93" s="103">
        <f t="shared" ca="1" si="34"/>
        <v>0.37499999999999994</v>
      </c>
      <c r="BI93" s="74">
        <f t="shared" ca="1" si="35"/>
        <v>0</v>
      </c>
      <c r="BJ93" s="103" t="str">
        <f t="shared" ca="1" si="36"/>
        <v>PARKING</v>
      </c>
      <c r="BK93" s="103">
        <f t="shared" ca="1" si="37"/>
        <v>0.29166666666666669</v>
      </c>
      <c r="BL93" s="103">
        <f t="shared" ca="1" si="38"/>
        <v>0.58333333333333337</v>
      </c>
      <c r="BM93" s="103">
        <f t="shared" ca="1" si="39"/>
        <v>4.1666666666666664E-2</v>
      </c>
      <c r="BN93" s="103">
        <f t="shared" ca="1" si="40"/>
        <v>0.25</v>
      </c>
      <c r="BO93" s="74">
        <f t="shared" ca="1" si="41"/>
        <v>0</v>
      </c>
      <c r="BP93" s="103" t="str">
        <f t="shared" ca="1" si="42"/>
        <v>PARKING</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hidden="1" outlineLevel="1" x14ac:dyDescent="0.2">
      <c r="A94" s="20"/>
      <c r="B94" s="21"/>
      <c r="C94" s="20"/>
      <c r="D94" s="20"/>
      <c r="E94" s="20"/>
      <c r="F94" s="25" t="s">
        <v>22</v>
      </c>
      <c r="G94" s="29" t="str">
        <f t="shared" ref="G94:M94" si="67">IF(G92="","",IF(G92&gt;G91,(G92-G91-G93),(1-G91-G93+G92)))</f>
        <v/>
      </c>
      <c r="H94" s="29">
        <f t="shared" si="67"/>
        <v>0.33333333333333337</v>
      </c>
      <c r="I94" s="29">
        <f t="shared" si="67"/>
        <v>0.33333333333333337</v>
      </c>
      <c r="J94" s="29" t="str">
        <f t="shared" si="67"/>
        <v/>
      </c>
      <c r="K94" s="29" t="str">
        <f t="shared" si="67"/>
        <v/>
      </c>
      <c r="L94" s="29">
        <f t="shared" si="67"/>
        <v>0.91666666666666674</v>
      </c>
      <c r="M94" s="29">
        <f t="shared" si="67"/>
        <v>0.33333333333333337</v>
      </c>
      <c r="N94" s="57">
        <f t="shared" ref="N94" si="68">SUMIF(G95:M95,"",G94:M94)</f>
        <v>1.916666666666667</v>
      </c>
      <c r="O94" s="58">
        <f t="shared" ref="O94" si="69">SUM(G94:M94)</f>
        <v>1.916666666666667</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hidden="1"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hidden="1"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ht="13.5" collapsed="1" thickBot="1" x14ac:dyDescent="0.25">
      <c r="A97" s="63" t="str">
        <f>'Week A'!A97</f>
        <v>Bentla</v>
      </c>
      <c r="B97" s="64" t="str">
        <f>'Week A'!B97</f>
        <v>Imane</v>
      </c>
      <c r="C97" s="63" t="str">
        <f>'Week A'!C97</f>
        <v>Steward</v>
      </c>
      <c r="D97" s="63" t="str">
        <f>'Week A'!D97</f>
        <v>Arbeider</v>
      </c>
      <c r="E97" s="63" t="str">
        <f>'Week A'!E97</f>
        <v>Front</v>
      </c>
      <c r="F97" s="24" t="s">
        <v>19</v>
      </c>
      <c r="G97" s="43">
        <v>0.52083333333333337</v>
      </c>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hidden="1" outlineLevel="1" x14ac:dyDescent="0.2">
      <c r="A98" s="20"/>
      <c r="B98" s="21"/>
      <c r="C98" s="20"/>
      <c r="D98" s="20"/>
      <c r="E98" s="20"/>
      <c r="F98" s="25" t="s">
        <v>20</v>
      </c>
      <c r="G98" s="35">
        <v>4.1666666666666664E-2</v>
      </c>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hidden="1"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hidden="1" outlineLevel="1" x14ac:dyDescent="0.2">
      <c r="A100" s="20"/>
      <c r="B100" s="21"/>
      <c r="C100" s="20"/>
      <c r="D100" s="20"/>
      <c r="E100" s="20"/>
      <c r="F100" s="25" t="s">
        <v>22</v>
      </c>
      <c r="G100" s="29">
        <f t="shared" ref="G100:M100" si="70">IF(G98="","",IF(G98&gt;G97,(G98-G97-G99),(1-G97-G99+G98)))</f>
        <v>0.52083333333333326</v>
      </c>
      <c r="H100" s="29" t="str">
        <f t="shared" si="70"/>
        <v/>
      </c>
      <c r="I100" s="29" t="str">
        <f t="shared" si="70"/>
        <v/>
      </c>
      <c r="J100" s="29" t="str">
        <f t="shared" si="70"/>
        <v/>
      </c>
      <c r="K100" s="29" t="str">
        <f t="shared" si="70"/>
        <v/>
      </c>
      <c r="L100" s="29" t="str">
        <f t="shared" si="70"/>
        <v/>
      </c>
      <c r="M100" s="29" t="str">
        <f t="shared" si="70"/>
        <v/>
      </c>
      <c r="N100" s="57">
        <f t="shared" ref="N100" si="71">SUMIF(G101:M101,"",G100:M100)</f>
        <v>0.52083333333333326</v>
      </c>
      <c r="O100" s="58">
        <f t="shared" ref="O100" si="72">SUM(G100:M100)</f>
        <v>0.52083333333333326</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hidden="1" outlineLevel="1" x14ac:dyDescent="0.2">
      <c r="A101" s="20"/>
      <c r="B101" s="21"/>
      <c r="C101" s="20"/>
      <c r="D101" s="20"/>
      <c r="E101" s="20"/>
      <c r="F101" s="26" t="s">
        <v>39</v>
      </c>
      <c r="G101" s="34"/>
      <c r="H101" s="34"/>
      <c r="I101" s="34" t="s">
        <v>43</v>
      </c>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hidden="1"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ht="13.5" collapsed="1" thickBot="1" x14ac:dyDescent="0.25">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hidden="1"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hidden="1"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hidden="1"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hidden="1"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hidden="1"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v>0.77083333333333337</v>
      </c>
      <c r="J109" s="110">
        <v>0.77083333333333337</v>
      </c>
      <c r="K109" s="11"/>
      <c r="L109" s="11">
        <v>0.77083333333333337</v>
      </c>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v>0.95833333333333337</v>
      </c>
      <c r="J110" s="114">
        <v>0.95833333333333337</v>
      </c>
      <c r="K110" s="12"/>
      <c r="L110" s="12">
        <v>0.95833333333333337</v>
      </c>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f t="shared" si="76"/>
        <v>0.1875</v>
      </c>
      <c r="J112" s="29">
        <f t="shared" si="76"/>
        <v>0.1875</v>
      </c>
      <c r="K112" s="29" t="str">
        <f t="shared" si="76"/>
        <v/>
      </c>
      <c r="L112" s="29">
        <f t="shared" si="76"/>
        <v>0.1875</v>
      </c>
      <c r="M112" s="29" t="str">
        <f t="shared" si="76"/>
        <v/>
      </c>
      <c r="N112" s="57">
        <f t="shared" ref="N112" si="77">SUMIF(G113:M113,"",G112:M112)</f>
        <v>0.5625</v>
      </c>
      <c r="O112" s="58">
        <f t="shared" ref="O112" si="78">SUM(G112:M112)</f>
        <v>0.5625</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v>0.77083333333333337</v>
      </c>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v>0.95833333333333337</v>
      </c>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f t="shared" ref="G118:M118" si="79">IF(G116="","",IF(G116&gt;G115,(G116-G115-G117),(1-G115-G117+G116)))</f>
        <v>0.1875</v>
      </c>
      <c r="H118" s="29" t="str">
        <f t="shared" si="79"/>
        <v/>
      </c>
      <c r="I118" s="29" t="str">
        <f t="shared" si="79"/>
        <v/>
      </c>
      <c r="J118" s="29" t="str">
        <f t="shared" si="79"/>
        <v/>
      </c>
      <c r="K118" s="29" t="str">
        <f t="shared" si="79"/>
        <v/>
      </c>
      <c r="L118" s="29" t="str">
        <f t="shared" si="79"/>
        <v/>
      </c>
      <c r="M118" s="29" t="str">
        <f t="shared" si="79"/>
        <v/>
      </c>
      <c r="N118" s="57">
        <f t="shared" ref="N118" si="80">SUMIF(G119:M119,"",G118:M118)</f>
        <v>0.1875</v>
      </c>
      <c r="O118" s="58">
        <f t="shared" ref="O118" si="81">SUM(G118:M118)</f>
        <v>0.1875</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t="s">
        <v>43</v>
      </c>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v>0.54166666666666663</v>
      </c>
      <c r="H121" s="11">
        <v>0.77083333333333337</v>
      </c>
      <c r="I121" s="11"/>
      <c r="J121" s="11">
        <v>0.77083333333333337</v>
      </c>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v>0.75</v>
      </c>
      <c r="H122" s="42">
        <v>0.95833333333333337</v>
      </c>
      <c r="I122" s="12"/>
      <c r="J122" s="12">
        <v>0.95833333333333337</v>
      </c>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f t="shared" ref="G124:M124" si="129">IF(G122="","",IF(G122&gt;G121,(G122-G121-G123),(1-G121-G123+G122)))</f>
        <v>0.20833333333333337</v>
      </c>
      <c r="H124" s="29">
        <f t="shared" si="129"/>
        <v>0.1875</v>
      </c>
      <c r="I124" s="29" t="str">
        <f t="shared" si="129"/>
        <v/>
      </c>
      <c r="J124" s="29">
        <f t="shared" si="129"/>
        <v>0.1875</v>
      </c>
      <c r="K124" s="29" t="str">
        <f t="shared" si="129"/>
        <v/>
      </c>
      <c r="L124" s="29" t="str">
        <f t="shared" si="129"/>
        <v/>
      </c>
      <c r="M124" s="29" t="str">
        <f t="shared" si="129"/>
        <v/>
      </c>
      <c r="N124" s="57">
        <f t="shared" ref="N124" si="130">SUMIF(G125:M125,"",G124:M124)</f>
        <v>0.58333333333333337</v>
      </c>
      <c r="O124" s="58">
        <f t="shared" ref="O124" si="131">SUM(G124:M124)</f>
        <v>0.58333333333333337</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t="s">
        <v>43</v>
      </c>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v>0.77083333333333337</v>
      </c>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v>0.95833333333333337</v>
      </c>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f t="shared" ref="G130:M130" si="132">IF(G128="","",IF(G128&gt;G127,(G128-G127-G129),(1-G127-G129+G128)))</f>
        <v>0.1875</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0.1875</v>
      </c>
      <c r="O130" s="58">
        <f t="shared" ref="O130" si="134">SUM(G130:M130)</f>
        <v>0.1875</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t="s">
        <v>43</v>
      </c>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v>0.54166666666666663</v>
      </c>
      <c r="H133" s="11"/>
      <c r="I133" s="11">
        <v>0.58333333333333337</v>
      </c>
      <c r="J133" s="11">
        <v>0.77083333333333337</v>
      </c>
      <c r="K133" s="11">
        <v>0.58333333333333337</v>
      </c>
      <c r="L133" s="11">
        <v>0.58333333333333337</v>
      </c>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v>0.75</v>
      </c>
      <c r="H134" s="42"/>
      <c r="I134" s="12">
        <v>4.1666666666666664E-2</v>
      </c>
      <c r="J134" s="12">
        <v>4.1666666666666664E-2</v>
      </c>
      <c r="K134" s="12">
        <v>4.1666666666666664E-2</v>
      </c>
      <c r="L134" s="12">
        <v>4.1666666666666664E-2</v>
      </c>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v>4.1666666666666664E-2</v>
      </c>
      <c r="J135" s="13"/>
      <c r="K135" s="13">
        <v>4.1666666666666664E-2</v>
      </c>
      <c r="L135" s="13">
        <v>4.1666666666666664E-2</v>
      </c>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f t="shared" ref="G136:M136" si="135">IF(G134="","",IF(G134&gt;G133,(G134-G133-G135),(1-G133-G135+G134)))</f>
        <v>0.20833333333333337</v>
      </c>
      <c r="H136" s="29" t="str">
        <f t="shared" si="135"/>
        <v/>
      </c>
      <c r="I136" s="29">
        <f t="shared" si="135"/>
        <v>0.41666666666666663</v>
      </c>
      <c r="J136" s="29">
        <f t="shared" si="135"/>
        <v>0.27083333333333331</v>
      </c>
      <c r="K136" s="29">
        <f t="shared" si="135"/>
        <v>0.41666666666666663</v>
      </c>
      <c r="L136" s="29">
        <f t="shared" si="135"/>
        <v>0.41666666666666663</v>
      </c>
      <c r="M136" s="29" t="str">
        <f t="shared" si="135"/>
        <v/>
      </c>
      <c r="N136" s="57">
        <f t="shared" ref="N136" si="136">SUMIF(G137:M137,"",G136:M136)</f>
        <v>1.7291666666666665</v>
      </c>
      <c r="O136" s="58">
        <f t="shared" ref="O136" si="137">SUM(G136:M136)</f>
        <v>1.7291666666666665</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t="s">
        <v>43</v>
      </c>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t="s">
        <v>235</v>
      </c>
      <c r="J138" s="33" t="s">
        <v>235</v>
      </c>
      <c r="K138" s="33" t="s">
        <v>235</v>
      </c>
      <c r="L138" s="33" t="s">
        <v>235</v>
      </c>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v>0.77083333333333337</v>
      </c>
      <c r="H139" s="11"/>
      <c r="I139" s="11">
        <v>0.77083333333333337</v>
      </c>
      <c r="J139" s="11"/>
      <c r="K139" s="11"/>
      <c r="L139" s="11">
        <v>0.54166666666666663</v>
      </c>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v>0.95833333333333337</v>
      </c>
      <c r="H140" s="42"/>
      <c r="I140" s="12">
        <v>0.95833333333333337</v>
      </c>
      <c r="J140" s="12"/>
      <c r="K140" s="12"/>
      <c r="L140" s="12">
        <v>0.95833333333333337</v>
      </c>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v>4.1666666666666664E-2</v>
      </c>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f t="shared" ref="G142:M142" si="138">IF(G140="","",IF(G140&gt;G139,(G140-G139-G141),(1-G139-G141+G140)))</f>
        <v>0.1875</v>
      </c>
      <c r="H142" s="29" t="str">
        <f t="shared" si="138"/>
        <v/>
      </c>
      <c r="I142" s="29">
        <f t="shared" si="138"/>
        <v>0.1875</v>
      </c>
      <c r="J142" s="29" t="str">
        <f t="shared" si="138"/>
        <v/>
      </c>
      <c r="K142" s="29" t="str">
        <f t="shared" si="138"/>
        <v/>
      </c>
      <c r="L142" s="29">
        <f t="shared" si="138"/>
        <v>0.37500000000000006</v>
      </c>
      <c r="M142" s="29" t="str">
        <f t="shared" si="138"/>
        <v/>
      </c>
      <c r="N142" s="57">
        <f t="shared" ref="N142" si="139">SUMIF(G143:M143,"",G142:M142)</f>
        <v>0.75</v>
      </c>
      <c r="O142" s="58">
        <f t="shared" ref="O142" si="140">SUM(G142:M142)</f>
        <v>0.75</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t="s">
        <v>43</v>
      </c>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t="s">
        <v>229</v>
      </c>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v>0.41666666666666669</v>
      </c>
      <c r="K145" s="11">
        <v>0.54166666666666663</v>
      </c>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v>0.75</v>
      </c>
      <c r="K146" s="12">
        <v>0.75</v>
      </c>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v>4.1666666666666664E-2</v>
      </c>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f t="shared" si="141"/>
        <v>0.29166666666666663</v>
      </c>
      <c r="K148" s="29">
        <f t="shared" si="141"/>
        <v>0.20833333333333337</v>
      </c>
      <c r="L148" s="29" t="str">
        <f t="shared" si="141"/>
        <v/>
      </c>
      <c r="M148" s="29" t="str">
        <f t="shared" si="141"/>
        <v/>
      </c>
      <c r="N148" s="57">
        <f t="shared" ref="N148" si="142">SUMIF(G149:M149,"",G148:M148)</f>
        <v>0.5</v>
      </c>
      <c r="O148" s="58">
        <f t="shared" ref="O148" si="143">SUM(G148:M148)</f>
        <v>0.5</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v>0.5</v>
      </c>
      <c r="I151" s="11">
        <v>0.5</v>
      </c>
      <c r="J151" s="11">
        <v>0.5</v>
      </c>
      <c r="K151" s="11">
        <v>0.5</v>
      </c>
      <c r="L151" s="11"/>
      <c r="M151" s="11">
        <v>0.54166666666666663</v>
      </c>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v>0.95833333333333337</v>
      </c>
      <c r="I152" s="12">
        <v>0.95833333333333337</v>
      </c>
      <c r="J152" s="12">
        <v>0.95833333333333337</v>
      </c>
      <c r="K152" s="12">
        <v>0.95833333333333337</v>
      </c>
      <c r="L152" s="12"/>
      <c r="M152" s="12">
        <v>0.75</v>
      </c>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v>4.1666666666666664E-2</v>
      </c>
      <c r="I153" s="13">
        <v>4.1666666666666664E-2</v>
      </c>
      <c r="J153" s="13">
        <v>4.1666666666666664E-2</v>
      </c>
      <c r="K153" s="13">
        <v>4.1666666666666664E-2</v>
      </c>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f t="shared" si="144"/>
        <v>0.41666666666666669</v>
      </c>
      <c r="I154" s="29">
        <f t="shared" si="144"/>
        <v>0.41666666666666669</v>
      </c>
      <c r="J154" s="29">
        <f t="shared" si="144"/>
        <v>0.41666666666666669</v>
      </c>
      <c r="K154" s="29">
        <f t="shared" si="144"/>
        <v>0.41666666666666669</v>
      </c>
      <c r="L154" s="29" t="str">
        <f t="shared" si="144"/>
        <v/>
      </c>
      <c r="M154" s="29">
        <f t="shared" si="144"/>
        <v>0.20833333333333337</v>
      </c>
      <c r="N154" s="57">
        <f t="shared" ref="N154" si="145">SUMIF(G155:M155,"",G154:M154)</f>
        <v>1.875</v>
      </c>
      <c r="O154" s="58">
        <f t="shared" ref="O154" si="146">SUM(G154:M154)</f>
        <v>1.875</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t="s">
        <v>235</v>
      </c>
      <c r="I156" s="33" t="s">
        <v>235</v>
      </c>
      <c r="J156" s="33" t="s">
        <v>235</v>
      </c>
      <c r="K156" s="33" t="s">
        <v>235</v>
      </c>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v>0.54166666666666663</v>
      </c>
      <c r="H157" s="11"/>
      <c r="I157" s="11">
        <v>0.41666666666666669</v>
      </c>
      <c r="J157" s="11">
        <v>0.54166666666666663</v>
      </c>
      <c r="K157" s="11">
        <v>0.54166666666666663</v>
      </c>
      <c r="L157" s="11"/>
      <c r="M157" s="11">
        <v>0.41666666666666669</v>
      </c>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v>0.75</v>
      </c>
      <c r="H158" s="42"/>
      <c r="I158" s="12">
        <v>0.75</v>
      </c>
      <c r="J158" s="12">
        <v>0.95833333333333337</v>
      </c>
      <c r="K158" s="12">
        <v>0.95833333333333337</v>
      </c>
      <c r="L158" s="12"/>
      <c r="M158" s="12">
        <v>0.75</v>
      </c>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v>4.1666666666666664E-2</v>
      </c>
      <c r="J159" s="13">
        <v>4.1666666666666664E-2</v>
      </c>
      <c r="K159" s="13">
        <v>4.1666666666666664E-2</v>
      </c>
      <c r="L159" s="13"/>
      <c r="M159" s="13">
        <v>4.1666666666666664E-2</v>
      </c>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f t="shared" ref="G160:M160" si="147">IF(G158="","",IF(G158&gt;G157,(G158-G157-G159),(1-G157-G159+G158)))</f>
        <v>0.20833333333333337</v>
      </c>
      <c r="H160" s="29" t="str">
        <f t="shared" si="147"/>
        <v/>
      </c>
      <c r="I160" s="29">
        <f t="shared" si="147"/>
        <v>0.29166666666666663</v>
      </c>
      <c r="J160" s="29">
        <f t="shared" si="147"/>
        <v>0.37500000000000006</v>
      </c>
      <c r="K160" s="29">
        <f t="shared" si="147"/>
        <v>0.37500000000000006</v>
      </c>
      <c r="L160" s="29" t="str">
        <f t="shared" si="147"/>
        <v/>
      </c>
      <c r="M160" s="29">
        <f t="shared" si="147"/>
        <v>0.29166666666666663</v>
      </c>
      <c r="N160" s="57">
        <f t="shared" ref="N160" si="148">SUMIF(G161:M161,"",G160:M160)</f>
        <v>1.5416666666666665</v>
      </c>
      <c r="O160" s="58">
        <f t="shared" ref="O160" si="149">SUM(G160:M160)</f>
        <v>1.5416666666666665</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t="s">
        <v>43</v>
      </c>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v>0.54166666666666663</v>
      </c>
      <c r="H163" s="11">
        <v>0.54166666666666663</v>
      </c>
      <c r="I163" s="11">
        <v>0.77083333333333337</v>
      </c>
      <c r="J163" s="11"/>
      <c r="K163" s="11">
        <v>0.54166666666666663</v>
      </c>
      <c r="L163" s="11"/>
      <c r="M163" s="11">
        <v>0.54166666666666663</v>
      </c>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v>0.75</v>
      </c>
      <c r="H164" s="42">
        <v>0.75</v>
      </c>
      <c r="I164" s="12">
        <v>0.95833333333333337</v>
      </c>
      <c r="J164" s="12"/>
      <c r="K164" s="12">
        <v>0.95833333333333337</v>
      </c>
      <c r="L164" s="12"/>
      <c r="M164" s="12">
        <v>0.875</v>
      </c>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v>4.1666666666666664E-2</v>
      </c>
      <c r="L165" s="13"/>
      <c r="M165" s="13">
        <v>4.1666666666666664E-2</v>
      </c>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f t="shared" ref="G166:M166" si="150">IF(G164="","",IF(G164&gt;G163,(G164-G163-G165),(1-G163-G165+G164)))</f>
        <v>0.20833333333333337</v>
      </c>
      <c r="H166" s="29">
        <f t="shared" si="150"/>
        <v>0.20833333333333337</v>
      </c>
      <c r="I166" s="29">
        <f t="shared" si="150"/>
        <v>0.1875</v>
      </c>
      <c r="J166" s="29" t="str">
        <f t="shared" si="150"/>
        <v/>
      </c>
      <c r="K166" s="29">
        <f t="shared" si="150"/>
        <v>0.37500000000000006</v>
      </c>
      <c r="L166" s="29" t="str">
        <f t="shared" si="150"/>
        <v/>
      </c>
      <c r="M166" s="29">
        <f t="shared" si="150"/>
        <v>0.29166666666666669</v>
      </c>
      <c r="N166" s="57">
        <f t="shared" ref="N166" si="151">SUMIF(G167:M167,"",G166:M166)</f>
        <v>1.2708333333333335</v>
      </c>
      <c r="O166" s="58">
        <f t="shared" ref="O166" si="152">SUM(G166:M166)</f>
        <v>1.2708333333333335</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t="s">
        <v>43</v>
      </c>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v>0.77083333333333337</v>
      </c>
      <c r="H169" s="11"/>
      <c r="I169" s="11">
        <v>0.54166666666666663</v>
      </c>
      <c r="J169" s="11"/>
      <c r="K169" s="11"/>
      <c r="L169" s="11">
        <v>0.41666666666666669</v>
      </c>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v>0.95833333333333337</v>
      </c>
      <c r="H170" s="42"/>
      <c r="I170" s="12">
        <v>0.95833333333333337</v>
      </c>
      <c r="J170" s="12"/>
      <c r="K170" s="12"/>
      <c r="L170" s="12">
        <v>0.75</v>
      </c>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v>4.1666666666666664E-2</v>
      </c>
      <c r="J171" s="13"/>
      <c r="K171" s="13"/>
      <c r="L171" s="13">
        <v>4.1666666666666664E-2</v>
      </c>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f t="shared" ref="G172:M172" si="153">IF(G170="","",IF(G170&gt;G169,(G170-G169-G171),(1-G169-G171+G170)))</f>
        <v>0.1875</v>
      </c>
      <c r="H172" s="29" t="str">
        <f t="shared" si="153"/>
        <v/>
      </c>
      <c r="I172" s="29">
        <f t="shared" si="153"/>
        <v>0.37500000000000006</v>
      </c>
      <c r="J172" s="29" t="str">
        <f t="shared" si="153"/>
        <v/>
      </c>
      <c r="K172" s="29" t="str">
        <f t="shared" si="153"/>
        <v/>
      </c>
      <c r="L172" s="29">
        <f t="shared" si="153"/>
        <v>0.29166666666666663</v>
      </c>
      <c r="M172" s="29" t="str">
        <f t="shared" si="153"/>
        <v/>
      </c>
      <c r="N172" s="57">
        <f t="shared" ref="N172" si="154">SUMIF(G173:M173,"",G172:M172)</f>
        <v>0.85416666666666663</v>
      </c>
      <c r="O172" s="58">
        <f t="shared" ref="O172" si="155">SUM(G172:M172)</f>
        <v>0.85416666666666663</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t="s">
        <v>43</v>
      </c>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v>0.54166666666666663</v>
      </c>
      <c r="K175" s="11">
        <v>0.54166666666666663</v>
      </c>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v>0.95833333333333337</v>
      </c>
      <c r="K176" s="12">
        <v>0.75</v>
      </c>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v>4.1666666666666664E-2</v>
      </c>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f t="shared" si="156"/>
        <v>0.37500000000000006</v>
      </c>
      <c r="K178" s="29">
        <f t="shared" si="156"/>
        <v>0.20833333333333337</v>
      </c>
      <c r="L178" s="29" t="str">
        <f t="shared" si="156"/>
        <v/>
      </c>
      <c r="M178" s="29" t="str">
        <f t="shared" si="156"/>
        <v/>
      </c>
      <c r="N178" s="57">
        <f t="shared" ref="N178" si="157">SUMIF(G179:M179,"",G178:M178)</f>
        <v>0.58333333333333348</v>
      </c>
      <c r="O178" s="58">
        <f t="shared" ref="O178" si="158">SUM(G178:M178)</f>
        <v>0.58333333333333348</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v>0.54166666666666663</v>
      </c>
      <c r="I181" s="11">
        <v>0.54166666666666663</v>
      </c>
      <c r="J181" s="11"/>
      <c r="K181" s="11"/>
      <c r="L181" s="11">
        <v>0.54166666666666663</v>
      </c>
      <c r="M181" s="11">
        <v>0.54166666666666663</v>
      </c>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v>0.75</v>
      </c>
      <c r="I182" s="12">
        <v>0.75</v>
      </c>
      <c r="J182" s="12"/>
      <c r="K182" s="12"/>
      <c r="L182" s="12">
        <v>0.75</v>
      </c>
      <c r="M182" s="12">
        <v>0.75</v>
      </c>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f t="shared" si="159"/>
        <v>0.20833333333333337</v>
      </c>
      <c r="I184" s="29">
        <f t="shared" si="159"/>
        <v>0.20833333333333337</v>
      </c>
      <c r="J184" s="29" t="str">
        <f t="shared" si="159"/>
        <v/>
      </c>
      <c r="K184" s="29" t="str">
        <f t="shared" si="159"/>
        <v/>
      </c>
      <c r="L184" s="29">
        <f t="shared" si="159"/>
        <v>0.20833333333333337</v>
      </c>
      <c r="M184" s="29">
        <f t="shared" si="159"/>
        <v>0.20833333333333337</v>
      </c>
      <c r="N184" s="57">
        <f t="shared" ref="N184" si="160">SUMIF(G185:M185,"",G184:M184)</f>
        <v>0.83333333333333348</v>
      </c>
      <c r="O184" s="58">
        <f t="shared" ref="O184" si="161">SUM(G184:M184)</f>
        <v>0.83333333333333348</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v>0.54166666666666663</v>
      </c>
      <c r="I187" s="11">
        <v>0.54166666666666663</v>
      </c>
      <c r="J187" s="11">
        <v>0.54166666666666663</v>
      </c>
      <c r="K187" s="11">
        <v>0.54166666666666663</v>
      </c>
      <c r="L187" s="11">
        <v>0.77083333333333337</v>
      </c>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v>0.95833333333333337</v>
      </c>
      <c r="I188" s="12">
        <v>0.95833333333333337</v>
      </c>
      <c r="J188" s="12">
        <v>0.77083333333333337</v>
      </c>
      <c r="K188" s="12">
        <v>0.95833333333333337</v>
      </c>
      <c r="L188" s="12">
        <v>0.95833333333333337</v>
      </c>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v>4.1666666666666664E-2</v>
      </c>
      <c r="I189" s="13">
        <v>4.1666666666666664E-2</v>
      </c>
      <c r="J189" s="13"/>
      <c r="K189" s="13">
        <v>4.1666666666666664E-2</v>
      </c>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f t="shared" si="162"/>
        <v>0.37500000000000006</v>
      </c>
      <c r="I190" s="29">
        <f t="shared" si="162"/>
        <v>0.37500000000000006</v>
      </c>
      <c r="J190" s="29">
        <f t="shared" si="162"/>
        <v>0.22916666666666674</v>
      </c>
      <c r="K190" s="29">
        <f t="shared" si="162"/>
        <v>0.37500000000000006</v>
      </c>
      <c r="L190" s="29">
        <f t="shared" si="162"/>
        <v>0.1875</v>
      </c>
      <c r="M190" s="29" t="str">
        <f t="shared" si="162"/>
        <v/>
      </c>
      <c r="N190" s="57">
        <f t="shared" ref="N190" si="163">SUMIF(G191:M191,"",G190:M190)</f>
        <v>1.541666666666667</v>
      </c>
      <c r="O190" s="58">
        <f t="shared" ref="O190" si="164">SUM(G190:M190)</f>
        <v>1.541666666666667</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ht="13.5" collapsed="1" thickBot="1" x14ac:dyDescent="0.25">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hidden="1"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hidden="1"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hidden="1"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hidden="1"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hidden="1"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v>0.77083333333333337</v>
      </c>
      <c r="H199" s="11">
        <v>0.54166666666666663</v>
      </c>
      <c r="I199" s="11"/>
      <c r="J199" s="11">
        <v>0.54166666666666663</v>
      </c>
      <c r="K199" s="11">
        <v>0.54166666666666663</v>
      </c>
      <c r="L199" s="11">
        <v>0.77083333333333337</v>
      </c>
      <c r="M199" s="11">
        <v>0.77083333333333337</v>
      </c>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v>0.95833333333333337</v>
      </c>
      <c r="H200" s="42">
        <v>0.95833333333333337</v>
      </c>
      <c r="I200" s="12"/>
      <c r="J200" s="12">
        <v>0.95833333333333337</v>
      </c>
      <c r="K200" s="12">
        <v>0.95833333333333337</v>
      </c>
      <c r="L200" s="12">
        <v>0.95833333333333337</v>
      </c>
      <c r="M200" s="12">
        <v>0.875</v>
      </c>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v>4.1666666666666664E-2</v>
      </c>
      <c r="I201" s="13"/>
      <c r="J201" s="13">
        <v>4.1666666666666664E-2</v>
      </c>
      <c r="K201" s="13">
        <v>4.1666666666666664E-2</v>
      </c>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f t="shared" ref="G202:M202" si="168">IF(G200="","",IF(G200&gt;G199,(G200-G199-G201),(1-G199-G201+G200)))</f>
        <v>0.1875</v>
      </c>
      <c r="H202" s="29">
        <f t="shared" si="168"/>
        <v>0.37500000000000006</v>
      </c>
      <c r="I202" s="29" t="str">
        <f t="shared" si="168"/>
        <v/>
      </c>
      <c r="J202" s="29">
        <f t="shared" si="168"/>
        <v>0.37500000000000006</v>
      </c>
      <c r="K202" s="29">
        <f t="shared" si="168"/>
        <v>0.37500000000000006</v>
      </c>
      <c r="L202" s="29">
        <f t="shared" si="168"/>
        <v>0.1875</v>
      </c>
      <c r="M202" s="29">
        <f t="shared" si="168"/>
        <v>0.10416666666666663</v>
      </c>
      <c r="N202" s="57">
        <f t="shared" ref="N202" si="169">SUMIF(G203:M203,"",G202:M202)</f>
        <v>1.6041666666666665</v>
      </c>
      <c r="O202" s="58">
        <f t="shared" ref="O202" si="170">SUM(G202:M202)</f>
        <v>1.6041666666666665</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t="s">
        <v>43</v>
      </c>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t="s">
        <v>234</v>
      </c>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v>0.54166666666666663</v>
      </c>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v>0.75</v>
      </c>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f t="shared" ref="G208:M208" si="171">IF(G206="","",IF(G206&gt;G205,(G206-G205-G207),(1-G205-G207+G206)))</f>
        <v>0.20833333333333337</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0.20833333333333337</v>
      </c>
      <c r="O208" s="58">
        <f t="shared" ref="O208" si="173">SUM(G208:M208)</f>
        <v>0.20833333333333337</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t="s">
        <v>43</v>
      </c>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v>0.77083333333333337</v>
      </c>
      <c r="H211" s="11"/>
      <c r="I211" s="11">
        <v>0.77083333333333337</v>
      </c>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v>0.95833333333333337</v>
      </c>
      <c r="H212" s="42"/>
      <c r="I212" s="12">
        <v>0.95833333333333337</v>
      </c>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f t="shared" ref="G214:M214" si="174">IF(G212="","",IF(G212&gt;G211,(G212-G211-G213),(1-G211-G213+G212)))</f>
        <v>0.1875</v>
      </c>
      <c r="H214" s="29" t="str">
        <f t="shared" si="174"/>
        <v/>
      </c>
      <c r="I214" s="29">
        <f t="shared" si="174"/>
        <v>0.1875</v>
      </c>
      <c r="J214" s="29" t="str">
        <f t="shared" si="174"/>
        <v/>
      </c>
      <c r="K214" s="29" t="str">
        <f t="shared" si="174"/>
        <v/>
      </c>
      <c r="L214" s="29" t="str">
        <f t="shared" si="174"/>
        <v/>
      </c>
      <c r="M214" s="29" t="str">
        <f t="shared" si="174"/>
        <v/>
      </c>
      <c r="N214" s="57">
        <f t="shared" ref="N214" si="175">SUMIF(G215:M215,"",G214:M214)</f>
        <v>0.375</v>
      </c>
      <c r="O214" s="58">
        <f t="shared" ref="O214" si="176">SUM(G214:M214)</f>
        <v>0.375</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t="s">
        <v>43</v>
      </c>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v>0.5</v>
      </c>
      <c r="I217" s="11">
        <v>0.5</v>
      </c>
      <c r="J217" s="11">
        <v>0.5</v>
      </c>
      <c r="K217" s="11">
        <v>0.5</v>
      </c>
      <c r="L217" s="11">
        <v>0.5</v>
      </c>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v>0.9375</v>
      </c>
      <c r="I218" s="12">
        <v>0.9375</v>
      </c>
      <c r="J218" s="12">
        <v>0.9375</v>
      </c>
      <c r="K218" s="12">
        <v>0.9375</v>
      </c>
      <c r="L218" s="12">
        <v>0.9375</v>
      </c>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v>4.1666666666666664E-2</v>
      </c>
      <c r="I219" s="13">
        <v>4.1666666666666664E-2</v>
      </c>
      <c r="J219" s="13">
        <v>4.1666666666666664E-2</v>
      </c>
      <c r="K219" s="13">
        <v>4.1666666666666664E-2</v>
      </c>
      <c r="L219" s="13">
        <v>4.1666666666666664E-2</v>
      </c>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f t="shared" si="177"/>
        <v>0.39583333333333331</v>
      </c>
      <c r="I220" s="29">
        <f t="shared" si="177"/>
        <v>0.39583333333333331</v>
      </c>
      <c r="J220" s="29">
        <f t="shared" si="177"/>
        <v>0.39583333333333331</v>
      </c>
      <c r="K220" s="29">
        <f t="shared" si="177"/>
        <v>0.39583333333333331</v>
      </c>
      <c r="L220" s="29">
        <f t="shared" si="177"/>
        <v>0.39583333333333331</v>
      </c>
      <c r="M220" s="29" t="str">
        <f t="shared" si="177"/>
        <v/>
      </c>
      <c r="N220" s="57">
        <f t="shared" ref="N220" si="178">SUMIF(G221:M221,"",G220:M220)</f>
        <v>1.9791666666666665</v>
      </c>
      <c r="O220" s="58">
        <f t="shared" ref="O220" si="179">SUM(G220:M220)</f>
        <v>1.9791666666666665</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t="s">
        <v>235</v>
      </c>
      <c r="I222" s="33" t="s">
        <v>235</v>
      </c>
      <c r="J222" s="33" t="s">
        <v>235</v>
      </c>
      <c r="K222" s="33" t="s">
        <v>235</v>
      </c>
      <c r="L222" s="33" t="s">
        <v>235</v>
      </c>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v>0.77083333333333337</v>
      </c>
      <c r="I229" s="11">
        <v>0.77083333333333337</v>
      </c>
      <c r="J229" s="11"/>
      <c r="K229" s="11"/>
      <c r="L229" s="11"/>
      <c r="M229" s="11">
        <v>0.77083333333333337</v>
      </c>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v>0.95833333333333337</v>
      </c>
      <c r="I230" s="12">
        <v>0.95833333333333337</v>
      </c>
      <c r="J230" s="12"/>
      <c r="K230" s="12"/>
      <c r="L230" s="12"/>
      <c r="M230" s="12">
        <v>0.875</v>
      </c>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f t="shared" si="183"/>
        <v>0.1875</v>
      </c>
      <c r="I232" s="29">
        <f t="shared" si="183"/>
        <v>0.1875</v>
      </c>
      <c r="J232" s="29" t="str">
        <f t="shared" si="183"/>
        <v/>
      </c>
      <c r="K232" s="29" t="str">
        <f t="shared" si="183"/>
        <v/>
      </c>
      <c r="L232" s="29" t="str">
        <f t="shared" si="183"/>
        <v/>
      </c>
      <c r="M232" s="29">
        <f t="shared" si="183"/>
        <v>0.10416666666666663</v>
      </c>
      <c r="N232" s="57">
        <f t="shared" ref="N232" si="184">SUMIF(G233:M233,"",G232:M232)</f>
        <v>0.47916666666666663</v>
      </c>
      <c r="O232" s="58">
        <f t="shared" ref="O232" si="185">SUM(G232:M232)</f>
        <v>0.47916666666666663</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t="s">
        <v>234</v>
      </c>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v>0.41666666666666669</v>
      </c>
      <c r="I241" s="11">
        <v>0.77083333333333337</v>
      </c>
      <c r="J241" s="11">
        <v>0.54166666666666663</v>
      </c>
      <c r="K241" s="11">
        <v>0.41666666666666669</v>
      </c>
      <c r="L241" s="11">
        <v>0.54166666666666663</v>
      </c>
      <c r="M241" s="11">
        <v>0.54166666666666663</v>
      </c>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v>0.75</v>
      </c>
      <c r="I242" s="12">
        <v>0.95833333333333337</v>
      </c>
      <c r="J242" s="12">
        <v>0.75</v>
      </c>
      <c r="K242" s="12">
        <v>0.75</v>
      </c>
      <c r="L242" s="12">
        <v>0.75</v>
      </c>
      <c r="M242" s="12">
        <v>0.75</v>
      </c>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v>4.1666666666666664E-2</v>
      </c>
      <c r="I243" s="13"/>
      <c r="J243" s="13"/>
      <c r="K243" s="13">
        <v>4.1666666666666664E-2</v>
      </c>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f t="shared" si="189"/>
        <v>0.29166666666666663</v>
      </c>
      <c r="I244" s="29">
        <f t="shared" si="189"/>
        <v>0.1875</v>
      </c>
      <c r="J244" s="29">
        <f t="shared" si="189"/>
        <v>0.20833333333333337</v>
      </c>
      <c r="K244" s="29">
        <f t="shared" si="189"/>
        <v>0.29166666666666663</v>
      </c>
      <c r="L244" s="29">
        <f t="shared" si="189"/>
        <v>0.20833333333333337</v>
      </c>
      <c r="M244" s="29">
        <f t="shared" si="189"/>
        <v>0.20833333333333337</v>
      </c>
      <c r="N244" s="57">
        <f t="shared" ref="N244" si="190">SUMIF(G245:M245,"",G244:M244)</f>
        <v>1.3958333333333335</v>
      </c>
      <c r="O244" s="58">
        <f t="shared" ref="O244" si="191">SUM(G244:M244)</f>
        <v>1.3958333333333335</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v>0.77083333333333337</v>
      </c>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v>0.875</v>
      </c>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f t="shared" si="192"/>
        <v>0.10416666666666663</v>
      </c>
      <c r="N250" s="57">
        <f t="shared" ref="N250" si="193">SUMIF(G251:M251,"",G250:M250)</f>
        <v>0.10416666666666663</v>
      </c>
      <c r="O250" s="58">
        <f t="shared" ref="O250" si="194">SUM(G250:M250)</f>
        <v>0.10416666666666663</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v>0.77083333333333337</v>
      </c>
      <c r="H253" s="11">
        <v>0.77083333333333337</v>
      </c>
      <c r="I253" s="11">
        <v>0.54166666666666663</v>
      </c>
      <c r="J253" s="11">
        <v>0.54166666666666663</v>
      </c>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v>0.95833333333333337</v>
      </c>
      <c r="H254" s="42">
        <v>0.95833333333333337</v>
      </c>
      <c r="I254" s="12">
        <v>0.75</v>
      </c>
      <c r="J254" s="12">
        <v>0.95833333333333337</v>
      </c>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v>4.1666666666666664E-2</v>
      </c>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f t="shared" ref="G256:M256" si="195">IF(G254="","",IF(G254&gt;G253,(G254-G253-G255),(1-G253-G255+G254)))</f>
        <v>0.1875</v>
      </c>
      <c r="H256" s="29">
        <f t="shared" si="195"/>
        <v>0.1875</v>
      </c>
      <c r="I256" s="29">
        <f t="shared" si="195"/>
        <v>0.20833333333333337</v>
      </c>
      <c r="J256" s="29">
        <f t="shared" si="195"/>
        <v>0.37500000000000006</v>
      </c>
      <c r="K256" s="29" t="str">
        <f t="shared" si="195"/>
        <v/>
      </c>
      <c r="L256" s="29" t="str">
        <f t="shared" si="195"/>
        <v/>
      </c>
      <c r="M256" s="29" t="str">
        <f t="shared" si="195"/>
        <v/>
      </c>
      <c r="N256" s="57">
        <f t="shared" ref="N256" si="196">SUMIF(G257:M257,"",G256:M256)</f>
        <v>0.95833333333333348</v>
      </c>
      <c r="O256" s="58">
        <f t="shared" ref="O256" si="197">SUM(G256:M256)</f>
        <v>0.95833333333333348</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t="s">
        <v>43</v>
      </c>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v>0.54166666666666663</v>
      </c>
      <c r="J259" s="11">
        <v>0.77083333333333337</v>
      </c>
      <c r="K259" s="11">
        <v>0.77083333333333337</v>
      </c>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v>0.75</v>
      </c>
      <c r="J260" s="12">
        <v>0.95833333333333337</v>
      </c>
      <c r="K260" s="12">
        <v>0.95833333333333337</v>
      </c>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f t="shared" si="198"/>
        <v>0.20833333333333337</v>
      </c>
      <c r="J262" s="29">
        <f t="shared" si="198"/>
        <v>0.1875</v>
      </c>
      <c r="K262" s="29">
        <f t="shared" si="198"/>
        <v>0.1875</v>
      </c>
      <c r="L262" s="29" t="str">
        <f t="shared" si="198"/>
        <v/>
      </c>
      <c r="M262" s="29" t="str">
        <f t="shared" si="198"/>
        <v/>
      </c>
      <c r="N262" s="57">
        <f t="shared" ref="N262" si="199">SUMIF(G263:M263,"",G262:M262)</f>
        <v>0.58333333333333337</v>
      </c>
      <c r="O262" s="58">
        <f t="shared" ref="O262" si="200">SUM(G262:M262)</f>
        <v>0.58333333333333337</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v>0.54166666666666663</v>
      </c>
      <c r="H265" s="11">
        <v>0.77083333333333337</v>
      </c>
      <c r="I265" s="11"/>
      <c r="J265" s="11">
        <v>0.54166666666666663</v>
      </c>
      <c r="K265" s="11">
        <v>0.77083333333333337</v>
      </c>
      <c r="L265" s="11">
        <v>0.77083333333333337</v>
      </c>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v>0.75</v>
      </c>
      <c r="H266" s="42">
        <v>0.95833333333333337</v>
      </c>
      <c r="I266" s="12"/>
      <c r="J266" s="12">
        <v>0.95833333333333337</v>
      </c>
      <c r="K266" s="12">
        <v>0.95833333333333337</v>
      </c>
      <c r="L266" s="12">
        <v>0.95833333333333337</v>
      </c>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v>4.1666666666666664E-2</v>
      </c>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f t="shared" ref="G268:M268" si="201">IF(G266="","",IF(G266&gt;G265,(G266-G265-G267),(1-G265-G267+G266)))</f>
        <v>0.20833333333333337</v>
      </c>
      <c r="H268" s="29">
        <f t="shared" si="201"/>
        <v>0.1875</v>
      </c>
      <c r="I268" s="29" t="str">
        <f t="shared" si="201"/>
        <v/>
      </c>
      <c r="J268" s="29">
        <f t="shared" si="201"/>
        <v>0.37500000000000006</v>
      </c>
      <c r="K268" s="29">
        <f t="shared" si="201"/>
        <v>0.1875</v>
      </c>
      <c r="L268" s="29">
        <f t="shared" si="201"/>
        <v>0.1875</v>
      </c>
      <c r="M268" s="29" t="str">
        <f t="shared" si="201"/>
        <v/>
      </c>
      <c r="N268" s="57">
        <f t="shared" ref="N268" si="202">SUMIF(G269:M269,"",G268:M268)</f>
        <v>1.1458333333333335</v>
      </c>
      <c r="O268" s="58">
        <f t="shared" ref="O268" si="203">SUM(G268:M268)</f>
        <v>1.1458333333333335</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t="s">
        <v>43</v>
      </c>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v>0.54166666666666663</v>
      </c>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v>0.75</v>
      </c>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f t="shared" ref="G274:M274" si="204">IF(G272="","",IF(G272&gt;G271,(G272-G271-G273),(1-G271-G273+G272)))</f>
        <v>0.20833333333333337</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0.20833333333333337</v>
      </c>
      <c r="O274" s="58">
        <f t="shared" ref="O274" si="206">SUM(G274:M274)</f>
        <v>0.20833333333333337</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t="s">
        <v>43</v>
      </c>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v>0.77083333333333337</v>
      </c>
      <c r="H277" s="11">
        <v>0.77083333333333337</v>
      </c>
      <c r="I277" s="11">
        <v>0.77083333333333337</v>
      </c>
      <c r="J277" s="11">
        <v>0.77083333333333337</v>
      </c>
      <c r="K277" s="11">
        <v>0.77083333333333337</v>
      </c>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v>0.95833333333333337</v>
      </c>
      <c r="H278" s="42">
        <v>0.95833333333333337</v>
      </c>
      <c r="I278" s="12">
        <v>0.95833333333333337</v>
      </c>
      <c r="J278" s="12">
        <v>0.95833333333333337</v>
      </c>
      <c r="K278" s="12">
        <v>0.95833333333333337</v>
      </c>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f t="shared" ref="G280:M280" si="207">IF(G278="","",IF(G278&gt;G277,(G278-G277-G279),(1-G277-G279+G278)))</f>
        <v>0.1875</v>
      </c>
      <c r="H280" s="29">
        <f t="shared" si="207"/>
        <v>0.1875</v>
      </c>
      <c r="I280" s="29">
        <f t="shared" si="207"/>
        <v>0.1875</v>
      </c>
      <c r="J280" s="29">
        <f t="shared" si="207"/>
        <v>0.1875</v>
      </c>
      <c r="K280" s="29">
        <f t="shared" si="207"/>
        <v>0.1875</v>
      </c>
      <c r="L280" s="29" t="str">
        <f t="shared" si="207"/>
        <v/>
      </c>
      <c r="M280" s="29" t="str">
        <f t="shared" si="207"/>
        <v/>
      </c>
      <c r="N280" s="57">
        <f t="shared" ref="N280" si="208">SUMIF(G281:M281,"",G280:M280)</f>
        <v>0.9375</v>
      </c>
      <c r="O280" s="58">
        <f t="shared" ref="O280" si="209">SUM(G280:M280)</f>
        <v>0.9375</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t="s">
        <v>43</v>
      </c>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v>0.29166666666666669</v>
      </c>
      <c r="I283" s="11">
        <v>0.29166666666666669</v>
      </c>
      <c r="J283" s="11">
        <v>0.29166666666666669</v>
      </c>
      <c r="K283" s="11">
        <v>0.52083333333333337</v>
      </c>
      <c r="L283" s="11">
        <v>0.29166666666666669</v>
      </c>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v>0.58333333333333337</v>
      </c>
      <c r="I284" s="12">
        <v>0.58333333333333337</v>
      </c>
      <c r="J284" s="12">
        <v>0.58333333333333337</v>
      </c>
      <c r="K284" s="12">
        <v>0.9375</v>
      </c>
      <c r="L284" s="12">
        <v>0.58333333333333337</v>
      </c>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v>4.1666666666666664E-2</v>
      </c>
      <c r="I285" s="13">
        <v>4.1666666666666664E-2</v>
      </c>
      <c r="J285" s="13">
        <v>4.1666666666666664E-2</v>
      </c>
      <c r="K285" s="13">
        <v>4.1666666666666664E-2</v>
      </c>
      <c r="L285" s="13">
        <v>4.1666666666666664E-2</v>
      </c>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f t="shared" si="210"/>
        <v>0.25</v>
      </c>
      <c r="I286" s="29">
        <f t="shared" si="210"/>
        <v>0.25</v>
      </c>
      <c r="J286" s="29">
        <f t="shared" si="210"/>
        <v>0.25</v>
      </c>
      <c r="K286" s="29">
        <f t="shared" si="210"/>
        <v>0.37499999999999994</v>
      </c>
      <c r="L286" s="29">
        <f t="shared" si="210"/>
        <v>0.25</v>
      </c>
      <c r="M286" s="29" t="str">
        <f t="shared" si="210"/>
        <v/>
      </c>
      <c r="N286" s="57">
        <f t="shared" ref="N286" si="211">SUMIF(G287:M287,"",G286:M286)</f>
        <v>1.375</v>
      </c>
      <c r="O286" s="58">
        <f t="shared" ref="O286" si="212">SUM(G286:M286)</f>
        <v>1.375</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t="s">
        <v>235</v>
      </c>
      <c r="I288" s="33" t="s">
        <v>235</v>
      </c>
      <c r="J288" s="33" t="s">
        <v>235</v>
      </c>
      <c r="K288" s="33" t="s">
        <v>235</v>
      </c>
      <c r="L288" s="33" t="s">
        <v>235</v>
      </c>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443:M443 G449:M449 G455:M455 G461:M461 G467:M467 G473:M473 G479:M479 G485:M485 G653:M653 G623:M623 G629:M629 G491:M491 G497:M497 G503:M503 G509:M509 G515:M515 G521:M521 G527:M527 G533:M533 G539:M539 G545:M545 G551:M551 G557:M557 G563:M563 G569:M569 G575:M575 G581:M581 G587:M587 G593:M593 G599:M599 G605:M605 G611:M611 G617:M617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65:M65 G71:M71 G77:M77 G83:M83 G89:M89 G95:M95 G101:M101 G107:M107 G113:M113 G119:M119 G125:M125 G131:M131 G137:M137 G143:M143 G149:M149 G155:M155 G161:M161 G167:M167 G173:M173 G179:M179 G185:M185 G191:M191 G197:M197 G203:M203 G209:M209 G215:M215 G221:M221 G227:M227 G233:M233 G239:M239">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1505"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1506"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1507"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tabColor theme="0"/>
    <outlinePr summaryBelow="0"/>
    <pageSetUpPr fitToPage="1"/>
  </sheetPr>
  <dimension ref="A1:CJ654"/>
  <sheetViews>
    <sheetView topLeftCell="D1" zoomScaleNormal="100" workbookViewId="0">
      <pane ySplit="4" topLeftCell="A51" activePane="bottomLeft" state="frozen"/>
      <selection activeCell="BY26" sqref="BY26"/>
      <selection pane="bottomLeft" activeCell="BW63" sqref="BW63"/>
    </sheetView>
  </sheetViews>
  <sheetFormatPr defaultRowHeight="12.75" outlineLevelRow="2" outlineLevelCol="1" x14ac:dyDescent="0.2"/>
  <cols>
    <col min="1" max="1" width="18" bestFit="1" customWidth="1"/>
    <col min="2" max="2" width="17.42578125" customWidth="1"/>
    <col min="3" max="3" width="26" customWidth="1" outlineLevel="1"/>
    <col min="4" max="5" width="17.42578125" customWidth="1" outlineLevel="1"/>
    <col min="6" max="6" width="8.85546875" customWidth="1"/>
    <col min="7" max="13" width="10.7109375" style="105" customWidth="1"/>
    <col min="14" max="14" width="9.140625" style="105"/>
    <col min="16" max="16" width="12.7109375" customWidth="1" outlineLevel="1"/>
    <col min="17" max="17" width="15.42578125" customWidth="1" outlineLevel="1"/>
    <col min="18" max="18" width="13.140625" customWidth="1" outlineLevel="1"/>
    <col min="19" max="26" width="6.7109375" customWidth="1"/>
    <col min="27" max="27" width="6.7109375" hidden="1" customWidth="1"/>
    <col min="28" max="37" width="15.7109375" hidden="1" customWidth="1"/>
    <col min="38" max="38" width="17.140625" hidden="1" customWidth="1"/>
    <col min="39" max="43" width="15.7109375" hidden="1" customWidth="1"/>
    <col min="44" max="44" width="16.5703125" hidden="1" customWidth="1"/>
    <col min="45" max="49" width="15.7109375" hidden="1" customWidth="1"/>
    <col min="50" max="50" width="16.42578125" hidden="1" customWidth="1"/>
    <col min="51" max="55" width="15.7109375" hidden="1" customWidth="1"/>
    <col min="56" max="56" width="16.42578125" hidden="1" customWidth="1"/>
    <col min="57" max="61" width="15.7109375" hidden="1" customWidth="1"/>
    <col min="62" max="62" width="16.5703125" hidden="1" customWidth="1"/>
    <col min="63" max="67" width="15.7109375" hidden="1" customWidth="1"/>
    <col min="68" max="68" width="17" hidden="1" customWidth="1"/>
    <col min="69" max="73" width="15.7109375" hidden="1" customWidth="1"/>
    <col min="74" max="74" width="15.85546875" hidden="1" customWidth="1"/>
    <col min="75" max="88" width="15.7109375" customWidth="1"/>
  </cols>
  <sheetData>
    <row r="1" spans="1:88" ht="20.25" customHeight="1" thickBot="1" x14ac:dyDescent="0.3">
      <c r="A1" s="77" t="str">
        <f>'Week A'!A1</f>
        <v>UGC Mechelen</v>
      </c>
      <c r="B1" s="49"/>
      <c r="C1" s="50"/>
      <c r="D1" s="50"/>
      <c r="E1" s="50"/>
      <c r="F1" s="49"/>
      <c r="G1" s="53" t="s">
        <v>154</v>
      </c>
      <c r="H1" s="118"/>
      <c r="I1" s="119"/>
      <c r="J1" s="51" t="s">
        <v>126</v>
      </c>
      <c r="K1" s="118">
        <f>+H1+6</f>
        <v>6</v>
      </c>
      <c r="L1" s="119"/>
      <c r="M1" s="53" t="s">
        <v>127</v>
      </c>
      <c r="N1" s="78"/>
      <c r="O1" s="79" t="s">
        <v>156</v>
      </c>
      <c r="P1" s="5"/>
      <c r="Q1" s="5"/>
      <c r="R1" s="5"/>
      <c r="S1" s="5"/>
      <c r="T1" s="5"/>
      <c r="U1" s="5"/>
      <c r="V1" s="5"/>
      <c r="W1" s="5"/>
      <c r="X1" s="5"/>
      <c r="Y1" s="5"/>
      <c r="Z1" s="5"/>
      <c r="AA1" s="5"/>
      <c r="AB1" s="5"/>
      <c r="AC1" s="5"/>
      <c r="AD1" s="5"/>
      <c r="AE1" s="5"/>
      <c r="AF1" s="5"/>
      <c r="AG1" s="5"/>
      <c r="AH1" s="5"/>
      <c r="AI1" s="5"/>
      <c r="AJ1" s="5"/>
      <c r="AK1" s="5"/>
      <c r="AL1" s="5"/>
      <c r="AM1" s="5"/>
      <c r="AN1" s="5"/>
      <c r="AO1" s="5"/>
      <c r="AP1" s="5"/>
      <c r="AQ1" s="105"/>
      <c r="AR1" s="105"/>
      <c r="AS1" s="5"/>
      <c r="AT1" s="5"/>
      <c r="AU1" s="5"/>
      <c r="AV1" s="5"/>
      <c r="AW1" s="105"/>
      <c r="AX1" s="105"/>
      <c r="AY1" s="5"/>
      <c r="AZ1" s="5"/>
      <c r="BA1" s="5"/>
      <c r="BB1" s="5"/>
      <c r="BC1" s="105"/>
      <c r="BD1" s="105"/>
      <c r="BE1" s="5"/>
      <c r="BF1" s="5"/>
      <c r="BG1" s="5"/>
      <c r="BH1" s="5"/>
      <c r="BI1" s="105"/>
      <c r="BJ1" s="105"/>
      <c r="BK1" s="5"/>
      <c r="BL1" s="5"/>
      <c r="BM1" s="5"/>
      <c r="BN1" s="5"/>
      <c r="BO1" s="105"/>
      <c r="BP1" s="105"/>
      <c r="BQ1" s="5"/>
      <c r="BR1" s="5"/>
      <c r="BS1" s="5"/>
      <c r="BT1" s="5"/>
      <c r="BU1" s="105"/>
      <c r="BV1" s="105"/>
      <c r="BW1" s="5"/>
      <c r="BX1" s="5"/>
      <c r="BY1" s="5"/>
      <c r="BZ1" s="5"/>
      <c r="CA1" s="5"/>
      <c r="CB1" s="5"/>
      <c r="CC1" s="5"/>
      <c r="CD1" s="5"/>
      <c r="CE1" s="5"/>
      <c r="CF1" s="5"/>
      <c r="CG1" s="5"/>
      <c r="CH1" s="5"/>
      <c r="CI1" s="5"/>
      <c r="CJ1" s="5"/>
    </row>
    <row r="2" spans="1:88" ht="13.5" thickTop="1" x14ac:dyDescent="0.2">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row>
    <row r="3" spans="1:88" x14ac:dyDescent="0.2">
      <c r="A3" s="1" t="s">
        <v>0</v>
      </c>
      <c r="B3" s="2"/>
      <c r="C3" s="7"/>
      <c r="D3" s="7"/>
      <c r="E3" s="7"/>
      <c r="F3" s="28"/>
      <c r="G3" s="80" t="s">
        <v>51</v>
      </c>
      <c r="H3" s="80" t="s">
        <v>1</v>
      </c>
      <c r="I3" s="80" t="s">
        <v>2</v>
      </c>
      <c r="J3" s="80" t="s">
        <v>3</v>
      </c>
      <c r="K3" s="80" t="s">
        <v>4</v>
      </c>
      <c r="L3" s="80" t="s">
        <v>5</v>
      </c>
      <c r="M3" s="80" t="s">
        <v>6</v>
      </c>
      <c r="N3" s="39" t="s">
        <v>7</v>
      </c>
      <c r="O3" s="39" t="s">
        <v>7</v>
      </c>
      <c r="P3" s="38"/>
      <c r="Q3" s="105" t="s">
        <v>143</v>
      </c>
      <c r="R3" s="38"/>
      <c r="S3" s="8"/>
      <c r="T3" s="8"/>
      <c r="U3" s="8"/>
      <c r="V3" s="8"/>
      <c r="W3" s="8"/>
      <c r="X3" s="8"/>
      <c r="Y3" s="8"/>
      <c r="Z3" s="8"/>
      <c r="AA3" s="8"/>
      <c r="AB3" s="8"/>
      <c r="AC3" s="8"/>
      <c r="AD3" s="8"/>
      <c r="AE3" s="8"/>
      <c r="AF3" s="8"/>
      <c r="AG3" s="8"/>
      <c r="AH3" s="8"/>
      <c r="AI3" s="8"/>
      <c r="AJ3" s="8"/>
      <c r="AK3" s="8"/>
      <c r="AL3" s="8"/>
      <c r="AM3" s="8"/>
      <c r="AN3" s="8"/>
      <c r="AO3" s="8"/>
      <c r="AP3" s="8"/>
      <c r="AQ3" s="8"/>
      <c r="AR3" s="8"/>
      <c r="AS3" s="8"/>
      <c r="AT3" s="8"/>
      <c r="AU3" s="8"/>
      <c r="AV3" s="8"/>
      <c r="AW3" s="8"/>
      <c r="AX3" s="8"/>
      <c r="AY3" s="8"/>
      <c r="AZ3" s="8"/>
      <c r="BA3" s="8"/>
      <c r="BB3" s="8"/>
      <c r="BC3" s="8"/>
      <c r="BD3" s="8"/>
      <c r="BE3" s="8"/>
      <c r="BF3" s="8"/>
      <c r="BG3" s="8"/>
      <c r="BH3" s="8"/>
      <c r="BI3" s="8"/>
      <c r="BJ3" s="8"/>
      <c r="BK3" s="8"/>
      <c r="BL3" s="8"/>
      <c r="BM3" s="8"/>
      <c r="BN3" s="8"/>
      <c r="BO3" s="8"/>
      <c r="BP3" s="8"/>
      <c r="BQ3" s="8"/>
      <c r="BR3" s="8"/>
      <c r="BS3" s="8"/>
      <c r="BT3" s="8"/>
      <c r="BU3" s="8"/>
      <c r="BV3" s="8"/>
      <c r="BW3" s="8"/>
      <c r="BX3" s="8"/>
      <c r="BY3" s="8"/>
      <c r="BZ3" s="8"/>
      <c r="CA3" s="8"/>
      <c r="CB3" s="8"/>
      <c r="CC3" s="8"/>
      <c r="CD3" s="8"/>
      <c r="CE3" s="8"/>
      <c r="CF3" s="8"/>
      <c r="CG3" s="8"/>
      <c r="CH3" s="8"/>
      <c r="CI3" s="8"/>
      <c r="CJ3" s="8"/>
    </row>
    <row r="4" spans="1:88" x14ac:dyDescent="0.2">
      <c r="A4" s="52">
        <f ca="1">NOW()</f>
        <v>45610.911427314815</v>
      </c>
      <c r="B4" s="7"/>
      <c r="C4" s="7"/>
      <c r="D4" s="7"/>
      <c r="E4" s="7"/>
      <c r="F4" s="28"/>
      <c r="G4" s="81">
        <f>H1</f>
        <v>0</v>
      </c>
      <c r="H4" s="81">
        <f>+G4+1</f>
        <v>1</v>
      </c>
      <c r="I4" s="81">
        <f t="shared" ref="I4:M4" si="0">+H4+1</f>
        <v>2</v>
      </c>
      <c r="J4" s="81">
        <f t="shared" si="0"/>
        <v>3</v>
      </c>
      <c r="K4" s="81">
        <f t="shared" si="0"/>
        <v>4</v>
      </c>
      <c r="L4" s="81">
        <f t="shared" si="0"/>
        <v>5</v>
      </c>
      <c r="M4" s="81">
        <f t="shared" si="0"/>
        <v>6</v>
      </c>
      <c r="N4" s="39" t="s">
        <v>8</v>
      </c>
      <c r="O4" s="39" t="s">
        <v>9</v>
      </c>
      <c r="P4" s="5" t="s">
        <v>141</v>
      </c>
      <c r="Q4" s="5" t="s">
        <v>144</v>
      </c>
      <c r="R4" s="5" t="s">
        <v>142</v>
      </c>
      <c r="S4" s="8"/>
      <c r="T4" s="8"/>
      <c r="U4" s="8"/>
      <c r="V4" s="8"/>
      <c r="W4" s="8"/>
      <c r="X4" s="8"/>
      <c r="Y4" s="8"/>
      <c r="Z4" s="8"/>
      <c r="AA4" s="8"/>
      <c r="AB4" s="8"/>
      <c r="AC4" s="8"/>
      <c r="AD4" s="8"/>
      <c r="AE4" s="8"/>
      <c r="AF4" s="8"/>
      <c r="AG4" s="8"/>
      <c r="AH4" s="8"/>
      <c r="AI4" s="8"/>
      <c r="AJ4" s="8"/>
      <c r="AK4" s="8"/>
      <c r="AL4" s="8"/>
      <c r="AM4" s="8"/>
      <c r="AN4" s="8"/>
      <c r="AO4" s="8"/>
      <c r="AP4" s="8"/>
      <c r="AQ4" s="8"/>
      <c r="AR4" s="8"/>
      <c r="AS4" s="8"/>
      <c r="AT4" s="8"/>
      <c r="AU4" s="8"/>
      <c r="AV4" s="8"/>
      <c r="AW4" s="8"/>
      <c r="AX4" s="8"/>
      <c r="AY4" s="8"/>
      <c r="AZ4" s="8"/>
      <c r="BA4" s="8"/>
      <c r="BB4" s="8"/>
      <c r="BC4" s="8"/>
      <c r="BD4" s="8"/>
      <c r="BE4" s="8"/>
      <c r="BF4" s="8"/>
      <c r="BG4" s="8"/>
      <c r="BH4" s="8"/>
      <c r="BI4" s="8"/>
      <c r="BJ4" s="8"/>
      <c r="BK4" s="8"/>
      <c r="BL4" s="8"/>
      <c r="BM4" s="8"/>
      <c r="BN4" s="8"/>
      <c r="BO4" s="8"/>
      <c r="BP4" s="8"/>
      <c r="BQ4" s="8"/>
      <c r="BR4" s="8"/>
      <c r="BS4" s="8"/>
      <c r="BT4" s="8"/>
      <c r="BU4" s="8"/>
      <c r="BV4" s="8"/>
      <c r="BW4" s="8"/>
      <c r="BX4" s="8"/>
      <c r="BY4" s="8"/>
      <c r="BZ4" s="8"/>
      <c r="CA4" s="8"/>
      <c r="CB4" s="8"/>
      <c r="CC4" s="8"/>
      <c r="CD4" s="8"/>
      <c r="CE4" s="8"/>
      <c r="CF4" s="8"/>
      <c r="CG4" s="8"/>
      <c r="CH4" s="8"/>
      <c r="CI4" s="8"/>
      <c r="CJ4" s="8"/>
    </row>
    <row r="5" spans="1:88" collapsed="1" x14ac:dyDescent="0.2">
      <c r="A5" s="6"/>
      <c r="B5" s="7"/>
      <c r="C5" s="7"/>
      <c r="D5" s="7"/>
      <c r="E5" s="7"/>
      <c r="G5"/>
      <c r="H5"/>
      <c r="I5"/>
      <c r="J5"/>
      <c r="K5"/>
      <c r="L5"/>
      <c r="M5"/>
      <c r="O5" s="105"/>
      <c r="P5" s="8"/>
      <c r="Q5" s="8"/>
      <c r="R5" s="8"/>
      <c r="S5" s="8"/>
      <c r="T5" s="8"/>
      <c r="U5" s="8"/>
      <c r="V5" s="8"/>
      <c r="W5" s="8"/>
      <c r="X5" s="8"/>
      <c r="Y5" s="8"/>
      <c r="Z5" s="8"/>
      <c r="AA5" s="8"/>
      <c r="AB5" s="8"/>
      <c r="AC5" s="8"/>
      <c r="AD5" s="8"/>
      <c r="AE5" s="8"/>
      <c r="AF5" s="8"/>
      <c r="AG5" s="8"/>
      <c r="AH5" s="8"/>
      <c r="AI5" s="8"/>
      <c r="AJ5" s="8"/>
      <c r="AK5" s="8"/>
      <c r="AL5" s="8"/>
      <c r="AM5" s="8"/>
      <c r="AN5" s="8"/>
      <c r="AO5" s="8"/>
      <c r="AP5" s="8"/>
      <c r="AQ5" s="8"/>
      <c r="AR5" s="8"/>
      <c r="AS5" s="8"/>
      <c r="AT5" s="8"/>
      <c r="AU5" s="8"/>
      <c r="AV5" s="8"/>
      <c r="AW5" s="8"/>
      <c r="AX5" s="8"/>
      <c r="AY5" s="8"/>
      <c r="AZ5" s="8"/>
      <c r="BA5" s="8"/>
      <c r="BB5" s="8"/>
      <c r="BC5" s="8"/>
      <c r="BD5" s="8"/>
      <c r="BE5" s="8"/>
      <c r="BF5" s="8"/>
      <c r="BG5" s="8"/>
      <c r="BH5" s="8"/>
      <c r="BI5" s="8"/>
      <c r="BJ5" s="8"/>
      <c r="BK5" s="8"/>
      <c r="BL5" s="8"/>
      <c r="BM5" s="8"/>
      <c r="BN5" s="8"/>
      <c r="BO5" s="8"/>
      <c r="BP5" s="8"/>
      <c r="BQ5" s="8"/>
      <c r="BR5" s="8"/>
      <c r="BS5" s="8"/>
      <c r="BT5" s="8"/>
      <c r="BU5" s="8"/>
      <c r="BV5" s="8"/>
      <c r="BW5" s="8"/>
      <c r="BX5" s="8"/>
      <c r="BY5" s="8"/>
      <c r="BZ5" s="8"/>
      <c r="CA5" s="8"/>
      <c r="CB5" s="8"/>
      <c r="CC5" s="8"/>
      <c r="CD5" s="8"/>
      <c r="CE5" s="8"/>
      <c r="CF5" s="8"/>
      <c r="CG5" s="8"/>
      <c r="CH5" s="8"/>
      <c r="CI5" s="8"/>
      <c r="CJ5" s="8"/>
    </row>
    <row r="6" spans="1:88" hidden="1" outlineLevel="1" x14ac:dyDescent="0.2">
      <c r="A6" s="6"/>
      <c r="F6" s="6"/>
      <c r="G6" s="37"/>
      <c r="H6" s="37"/>
      <c r="I6" s="37"/>
      <c r="J6" s="37"/>
      <c r="K6" s="37"/>
      <c r="L6" s="37"/>
      <c r="M6" s="37"/>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S6" s="9"/>
      <c r="AT6" s="9"/>
      <c r="AU6" s="9"/>
      <c r="AV6" s="9"/>
      <c r="AY6" s="9"/>
      <c r="AZ6" s="9"/>
      <c r="BA6" s="9"/>
      <c r="BB6" s="9"/>
      <c r="BE6" s="9"/>
      <c r="BF6" s="9"/>
      <c r="BG6" s="9"/>
      <c r="BH6" s="9"/>
      <c r="BK6" s="9"/>
      <c r="BL6" s="9"/>
      <c r="BM6" s="9"/>
      <c r="BN6" s="9"/>
      <c r="BQ6" s="9"/>
      <c r="BR6" s="9"/>
      <c r="BS6" s="9"/>
      <c r="BT6" s="9"/>
      <c r="BW6" s="9"/>
      <c r="BX6" s="9"/>
      <c r="BY6" s="9"/>
      <c r="BZ6" s="9"/>
      <c r="CA6" s="9"/>
      <c r="CB6" s="9"/>
      <c r="CC6" s="9"/>
      <c r="CD6" s="9"/>
      <c r="CE6" s="9"/>
      <c r="CF6" s="9"/>
      <c r="CG6" s="9"/>
      <c r="CH6" s="9"/>
      <c r="CI6" s="9"/>
      <c r="CJ6" s="9"/>
    </row>
    <row r="7" spans="1:88" hidden="1" outlineLevel="2" x14ac:dyDescent="0.2">
      <c r="F7" s="6"/>
      <c r="G7" s="37"/>
      <c r="H7" s="37"/>
      <c r="I7" s="37"/>
      <c r="J7" s="37"/>
      <c r="K7" s="37"/>
      <c r="L7" s="37"/>
      <c r="M7" s="37"/>
      <c r="N7" s="37"/>
      <c r="O7" s="9"/>
      <c r="P7" s="9"/>
      <c r="Q7" s="9"/>
      <c r="R7" s="9"/>
      <c r="S7" s="9"/>
      <c r="T7" s="9"/>
      <c r="U7" s="9"/>
      <c r="V7" s="9"/>
      <c r="W7" s="9"/>
      <c r="X7" s="9"/>
      <c r="Y7" s="9"/>
      <c r="Z7" s="9"/>
      <c r="AA7" s="9"/>
      <c r="AB7" s="9"/>
      <c r="AC7" s="9"/>
      <c r="AD7" s="9"/>
      <c r="AE7" s="9"/>
      <c r="AF7" s="9"/>
      <c r="AG7" s="9"/>
      <c r="AH7" s="9"/>
      <c r="AI7" s="9"/>
      <c r="AJ7" s="9"/>
      <c r="AK7" s="9"/>
      <c r="AL7" s="9"/>
      <c r="AM7" s="9"/>
      <c r="AN7" s="9"/>
      <c r="AO7" s="9"/>
      <c r="AP7" s="9"/>
      <c r="AS7" s="9"/>
      <c r="AT7" s="9"/>
      <c r="AU7" s="9"/>
      <c r="AV7" s="9"/>
      <c r="AY7" s="9"/>
      <c r="AZ7" s="9"/>
      <c r="BA7" s="9"/>
      <c r="BB7" s="9"/>
      <c r="BE7" s="9"/>
      <c r="BF7" s="9"/>
      <c r="BG7" s="9"/>
      <c r="BH7" s="9"/>
      <c r="BK7" s="9"/>
      <c r="BL7" s="9"/>
      <c r="BM7" s="9"/>
      <c r="BN7" s="9"/>
      <c r="BQ7" s="9"/>
      <c r="BR7" s="9"/>
      <c r="BS7" s="9"/>
      <c r="BT7" s="9"/>
      <c r="BW7" s="9"/>
      <c r="BX7" s="9"/>
      <c r="BY7" s="9"/>
      <c r="BZ7" s="9"/>
      <c r="CA7" s="9"/>
      <c r="CB7" s="9"/>
      <c r="CC7" s="9"/>
      <c r="CD7" s="9"/>
      <c r="CE7" s="9"/>
      <c r="CF7" s="9"/>
      <c r="CG7" s="9"/>
      <c r="CH7" s="9"/>
      <c r="CI7" s="9"/>
      <c r="CJ7" s="9"/>
    </row>
    <row r="8" spans="1:88" hidden="1" outlineLevel="2" x14ac:dyDescent="0.2">
      <c r="A8" s="82" t="s">
        <v>131</v>
      </c>
      <c r="B8" s="83"/>
      <c r="C8" s="83"/>
      <c r="D8" s="83"/>
      <c r="E8" s="83"/>
      <c r="F8" s="83"/>
      <c r="G8" s="45"/>
      <c r="H8" s="45"/>
      <c r="I8" s="45"/>
      <c r="J8" s="45"/>
      <c r="K8" s="45"/>
      <c r="L8" s="45"/>
      <c r="M8" s="45"/>
      <c r="N8" s="45"/>
      <c r="O8" s="83"/>
    </row>
    <row r="9" spans="1:88" hidden="1" outlineLevel="2" x14ac:dyDescent="0.2">
      <c r="A9" s="83"/>
      <c r="B9" s="83"/>
      <c r="C9" s="83"/>
      <c r="D9" s="83"/>
      <c r="E9" s="83"/>
      <c r="F9" s="84"/>
      <c r="G9" s="46"/>
      <c r="H9" s="46"/>
      <c r="I9" s="46"/>
      <c r="J9" s="46"/>
      <c r="K9" s="46"/>
      <c r="L9" s="46"/>
      <c r="M9" s="46"/>
      <c r="N9" s="46"/>
      <c r="O9" s="85"/>
    </row>
    <row r="10" spans="1:88" hidden="1" outlineLevel="2" x14ac:dyDescent="0.2">
      <c r="A10" s="83"/>
      <c r="B10" s="83"/>
      <c r="C10" s="83"/>
      <c r="D10" s="83"/>
      <c r="E10" s="83"/>
      <c r="F10" s="83"/>
      <c r="G10" s="45"/>
      <c r="H10" s="45"/>
      <c r="I10" s="45"/>
      <c r="J10" s="45"/>
      <c r="K10" s="45"/>
      <c r="L10" s="45"/>
      <c r="M10" s="45"/>
      <c r="N10" s="45"/>
      <c r="O10" s="83"/>
    </row>
    <row r="11" spans="1:88" hidden="1" outlineLevel="2" x14ac:dyDescent="0.2">
      <c r="A11" s="83"/>
      <c r="B11" s="83"/>
      <c r="C11" s="83"/>
      <c r="D11" s="83"/>
      <c r="E11" s="83"/>
      <c r="F11" s="84"/>
      <c r="G11" s="48"/>
      <c r="H11" s="48"/>
      <c r="I11" s="48"/>
      <c r="J11" s="48"/>
      <c r="K11" s="48"/>
      <c r="L11" s="48"/>
      <c r="M11" s="48"/>
      <c r="N11" s="48"/>
      <c r="O11" s="83"/>
    </row>
    <row r="12" spans="1:88" hidden="1" outlineLevel="2" x14ac:dyDescent="0.2">
      <c r="A12" s="84"/>
      <c r="B12" s="86"/>
      <c r="C12" s="86"/>
      <c r="D12" s="86"/>
      <c r="E12" s="86"/>
      <c r="F12" s="83"/>
      <c r="G12" s="83"/>
      <c r="H12" s="83"/>
      <c r="I12" s="83"/>
      <c r="J12" s="83"/>
      <c r="K12" s="83"/>
      <c r="L12" s="83"/>
      <c r="M12" s="83"/>
      <c r="N12" s="45"/>
      <c r="O12" s="45"/>
      <c r="P12" s="8"/>
      <c r="Q12" s="8"/>
      <c r="R12" s="8"/>
      <c r="S12" s="8"/>
      <c r="T12" s="8"/>
      <c r="U12" s="8"/>
      <c r="V12" s="8"/>
      <c r="W12" s="8"/>
      <c r="X12" s="8"/>
      <c r="Y12" s="8"/>
      <c r="Z12" s="8"/>
      <c r="AA12" s="8"/>
      <c r="AB12" s="8"/>
      <c r="AC12" s="8"/>
      <c r="AD12" s="8"/>
      <c r="AE12" s="8"/>
      <c r="AF12" s="8"/>
      <c r="AG12" s="8"/>
      <c r="AH12" s="8"/>
      <c r="AI12" s="8"/>
      <c r="AJ12" s="8"/>
      <c r="AK12" s="8"/>
      <c r="AL12" s="8"/>
      <c r="AM12" s="8"/>
      <c r="AN12" s="8"/>
      <c r="AO12" s="8"/>
      <c r="AP12" s="8"/>
      <c r="AQ12" s="8"/>
      <c r="AR12" s="8"/>
      <c r="AS12" s="8"/>
      <c r="AT12" s="8"/>
      <c r="AU12" s="8"/>
      <c r="AV12" s="8"/>
      <c r="AW12" s="8"/>
      <c r="AX12" s="8"/>
      <c r="AY12" s="8"/>
      <c r="AZ12" s="8"/>
      <c r="BA12" s="8"/>
      <c r="BB12" s="8"/>
      <c r="BC12" s="8"/>
      <c r="BD12" s="8"/>
      <c r="BE12" s="8"/>
      <c r="BF12" s="8"/>
      <c r="BG12" s="8"/>
      <c r="BH12" s="8"/>
      <c r="BI12" s="8"/>
      <c r="BJ12" s="8"/>
      <c r="BK12" s="8"/>
      <c r="BL12" s="8"/>
      <c r="BM12" s="8"/>
      <c r="BN12" s="8"/>
      <c r="BO12" s="8"/>
      <c r="BP12" s="8"/>
      <c r="BQ12" s="8"/>
      <c r="BR12" s="8"/>
      <c r="BS12" s="8"/>
      <c r="BT12" s="8"/>
      <c r="BU12" s="8"/>
      <c r="BV12" s="8"/>
      <c r="BW12" s="8"/>
      <c r="BX12" s="8"/>
      <c r="BY12" s="8"/>
      <c r="BZ12" s="8"/>
      <c r="CA12" s="8"/>
      <c r="CB12" s="8"/>
      <c r="CC12" s="8"/>
      <c r="CD12" s="8"/>
      <c r="CE12" s="8"/>
      <c r="CF12" s="8"/>
      <c r="CG12" s="8"/>
      <c r="CH12" s="8"/>
      <c r="CI12" s="8"/>
      <c r="CJ12" s="8"/>
    </row>
    <row r="13" spans="1:88" hidden="1" outlineLevel="2" x14ac:dyDescent="0.2">
      <c r="A13" s="84"/>
      <c r="B13" s="86"/>
      <c r="C13" s="86"/>
      <c r="D13" s="86"/>
      <c r="E13" s="86"/>
      <c r="F13" s="83"/>
      <c r="G13" s="83"/>
      <c r="H13" s="83"/>
      <c r="I13" s="83"/>
      <c r="J13" s="83"/>
      <c r="K13" s="83"/>
      <c r="L13" s="83"/>
      <c r="M13" s="83"/>
      <c r="N13" s="45"/>
      <c r="O13" s="45"/>
      <c r="P13" s="8"/>
      <c r="Q13" s="8"/>
      <c r="R13" s="8"/>
      <c r="S13" s="8"/>
      <c r="T13" s="8"/>
      <c r="U13" s="8"/>
      <c r="V13" s="8"/>
      <c r="W13" s="8"/>
      <c r="X13" s="8"/>
      <c r="Y13" s="8"/>
      <c r="Z13" s="8"/>
      <c r="AA13" s="8"/>
      <c r="AB13" s="8"/>
      <c r="AC13" s="8"/>
      <c r="AD13" s="8"/>
      <c r="AE13" s="8"/>
      <c r="AF13" s="8"/>
      <c r="AG13" s="8"/>
      <c r="AH13" s="8"/>
      <c r="AI13" s="8"/>
      <c r="AJ13" s="8"/>
      <c r="AK13" s="8"/>
      <c r="AL13" s="8"/>
      <c r="AM13" s="8"/>
      <c r="AN13" s="8"/>
      <c r="AO13" s="8"/>
      <c r="AP13" s="8"/>
      <c r="AQ13" s="8"/>
      <c r="AR13" s="8"/>
      <c r="AS13" s="8"/>
      <c r="AT13" s="8"/>
      <c r="AU13" s="8"/>
      <c r="AV13" s="8"/>
      <c r="AW13" s="8"/>
      <c r="AX13" s="8"/>
      <c r="AY13" s="8"/>
      <c r="AZ13" s="8"/>
      <c r="BA13" s="8"/>
      <c r="BB13" s="8"/>
      <c r="BC13" s="8"/>
      <c r="BD13" s="8"/>
      <c r="BE13" s="8"/>
      <c r="BF13" s="8"/>
      <c r="BG13" s="8"/>
      <c r="BH13" s="8"/>
      <c r="BI13" s="8"/>
      <c r="BJ13" s="8"/>
      <c r="BK13" s="8"/>
      <c r="BL13" s="8"/>
      <c r="BM13" s="8"/>
      <c r="BN13" s="8"/>
      <c r="BO13" s="8"/>
      <c r="BP13" s="8"/>
      <c r="BQ13" s="8"/>
      <c r="BR13" s="8"/>
      <c r="BS13" s="8"/>
      <c r="BT13" s="8"/>
      <c r="BU13" s="8"/>
      <c r="BV13" s="8"/>
      <c r="BW13" s="8"/>
      <c r="BX13" s="8"/>
      <c r="BY13" s="8"/>
      <c r="BZ13" s="8"/>
      <c r="CA13" s="8"/>
      <c r="CB13" s="8"/>
      <c r="CC13" s="8"/>
      <c r="CD13" s="8"/>
      <c r="CE13" s="8"/>
      <c r="CF13" s="8"/>
      <c r="CG13" s="8"/>
      <c r="CH13" s="8"/>
      <c r="CI13" s="8"/>
      <c r="CJ13" s="8"/>
    </row>
    <row r="14" spans="1:88" hidden="1" outlineLevel="2" x14ac:dyDescent="0.2">
      <c r="A14" s="84"/>
      <c r="B14" s="86"/>
      <c r="C14" s="86"/>
      <c r="D14" s="86"/>
      <c r="E14" s="86"/>
      <c r="F14" s="83"/>
      <c r="G14" s="83"/>
      <c r="H14" s="83"/>
      <c r="I14" s="83"/>
      <c r="J14" s="83"/>
      <c r="K14" s="83"/>
      <c r="L14" s="83"/>
      <c r="M14" s="83"/>
      <c r="N14" s="45"/>
      <c r="O14" s="45"/>
      <c r="P14" s="8"/>
      <c r="Q14" s="8"/>
      <c r="R14" s="8"/>
      <c r="S14" s="8"/>
      <c r="T14" s="8"/>
      <c r="U14" s="8"/>
      <c r="V14" s="8"/>
      <c r="W14" s="8"/>
      <c r="X14" s="8"/>
      <c r="Y14" s="8"/>
      <c r="Z14" s="8"/>
      <c r="AA14" s="8"/>
      <c r="AB14" s="8"/>
      <c r="AC14" s="8"/>
      <c r="AD14" s="8"/>
      <c r="AE14" s="8"/>
      <c r="AF14" s="8"/>
      <c r="AG14" s="8"/>
      <c r="AH14" s="8"/>
      <c r="AI14" s="8"/>
      <c r="AJ14" s="8"/>
      <c r="AK14" s="8"/>
      <c r="AL14" s="8"/>
      <c r="AM14" s="8"/>
      <c r="AN14" s="8"/>
      <c r="AO14" s="8"/>
      <c r="AP14" s="8"/>
      <c r="AQ14" s="8"/>
      <c r="AR14" s="8"/>
      <c r="AS14" s="8"/>
      <c r="AT14" s="8"/>
      <c r="AU14" s="8"/>
      <c r="AV14" s="8"/>
      <c r="AW14" s="8"/>
      <c r="AX14" s="8"/>
      <c r="AY14" s="8"/>
      <c r="AZ14" s="8"/>
      <c r="BA14" s="8"/>
      <c r="BB14" s="8"/>
      <c r="BC14" s="8"/>
      <c r="BD14" s="8"/>
      <c r="BE14" s="8"/>
      <c r="BF14" s="8"/>
      <c r="BG14" s="8"/>
      <c r="BH14" s="8"/>
      <c r="BI14" s="8"/>
      <c r="BJ14" s="8"/>
      <c r="BK14" s="8"/>
      <c r="BL14" s="8"/>
      <c r="BM14" s="8"/>
      <c r="BN14" s="8"/>
      <c r="BO14" s="8"/>
      <c r="BP14" s="8"/>
      <c r="BQ14" s="8"/>
      <c r="BR14" s="8"/>
      <c r="BS14" s="8"/>
      <c r="BT14" s="8"/>
      <c r="BU14" s="8"/>
      <c r="BV14" s="8"/>
      <c r="BW14" s="8"/>
      <c r="BX14" s="8"/>
      <c r="BY14" s="8"/>
      <c r="BZ14" s="8"/>
      <c r="CA14" s="8"/>
      <c r="CB14" s="8"/>
      <c r="CC14" s="8"/>
      <c r="CD14" s="8"/>
      <c r="CE14" s="8"/>
      <c r="CF14" s="8"/>
      <c r="CG14" s="8"/>
      <c r="CH14" s="8"/>
      <c r="CI14" s="8"/>
      <c r="CJ14" s="8"/>
    </row>
    <row r="15" spans="1:88" hidden="1" outlineLevel="2" x14ac:dyDescent="0.2">
      <c r="A15" s="84"/>
      <c r="B15" s="86"/>
      <c r="C15" s="86"/>
      <c r="D15" s="86"/>
      <c r="E15" s="86"/>
      <c r="F15" s="83"/>
      <c r="G15" s="83"/>
      <c r="H15" s="83"/>
      <c r="I15" s="83"/>
      <c r="J15" s="83"/>
      <c r="K15" s="83"/>
      <c r="L15" s="83"/>
      <c r="M15" s="83"/>
      <c r="N15" s="45"/>
      <c r="O15" s="45"/>
      <c r="P15" s="8"/>
      <c r="Q15" s="8"/>
      <c r="R15" s="8"/>
      <c r="S15" s="8"/>
      <c r="T15" s="8"/>
      <c r="U15" s="8"/>
      <c r="V15" s="8"/>
      <c r="W15" s="8"/>
      <c r="X15" s="8"/>
      <c r="Y15" s="8"/>
      <c r="Z15" s="8"/>
      <c r="AA15" s="8"/>
      <c r="AB15" s="8"/>
      <c r="AC15" s="8"/>
      <c r="AD15" s="8"/>
      <c r="AE15" s="8"/>
      <c r="AF15" s="8"/>
      <c r="AG15" s="8"/>
      <c r="AH15" s="8"/>
      <c r="AI15" s="8"/>
      <c r="AJ15" s="8"/>
      <c r="AK15" s="8"/>
      <c r="AL15" s="8"/>
      <c r="AM15" s="8"/>
      <c r="AN15" s="8"/>
      <c r="AO15" s="8"/>
      <c r="AP15" s="8"/>
      <c r="AQ15" s="8"/>
      <c r="AR15" s="8"/>
      <c r="AS15" s="8"/>
      <c r="AT15" s="8"/>
      <c r="AU15" s="8"/>
      <c r="AV15" s="8"/>
      <c r="AW15" s="8"/>
      <c r="AX15" s="8"/>
      <c r="AY15" s="8"/>
      <c r="AZ15" s="8"/>
      <c r="BA15" s="8"/>
      <c r="BB15" s="8"/>
      <c r="BC15" s="8"/>
      <c r="BD15" s="8"/>
      <c r="BE15" s="8"/>
      <c r="BF15" s="8"/>
      <c r="BG15" s="8"/>
      <c r="BH15" s="8"/>
      <c r="BI15" s="8"/>
      <c r="BJ15" s="8"/>
      <c r="BK15" s="8"/>
      <c r="BL15" s="8"/>
      <c r="BM15" s="8"/>
      <c r="BN15" s="8"/>
      <c r="BO15" s="8"/>
      <c r="BP15" s="8"/>
      <c r="BQ15" s="8"/>
      <c r="BR15" s="8"/>
      <c r="BS15" s="8"/>
      <c r="BT15" s="8"/>
      <c r="BU15" s="8"/>
      <c r="BV15" s="8"/>
      <c r="BW15" s="8"/>
      <c r="BX15" s="8"/>
      <c r="BY15" s="8"/>
      <c r="BZ15" s="8"/>
      <c r="CA15" s="8"/>
      <c r="CB15" s="8"/>
      <c r="CC15" s="8"/>
      <c r="CD15" s="8"/>
      <c r="CE15" s="8"/>
      <c r="CF15" s="8"/>
      <c r="CG15" s="8"/>
      <c r="CH15" s="8"/>
      <c r="CI15" s="8"/>
      <c r="CJ15" s="8"/>
    </row>
    <row r="16" spans="1:88" hidden="1" outlineLevel="2" x14ac:dyDescent="0.2">
      <c r="A16" s="84"/>
      <c r="B16" s="86"/>
      <c r="C16" s="86"/>
      <c r="D16" s="86"/>
      <c r="E16" s="86"/>
      <c r="F16" s="83"/>
      <c r="G16" s="83"/>
      <c r="H16" s="83"/>
      <c r="I16" s="83"/>
      <c r="J16" s="83"/>
      <c r="K16" s="83"/>
      <c r="L16" s="83"/>
      <c r="M16" s="83"/>
      <c r="N16" s="45"/>
      <c r="O16" s="45"/>
      <c r="P16" s="8"/>
      <c r="Q16" s="8"/>
      <c r="R16" s="8"/>
      <c r="S16" s="8"/>
      <c r="T16" s="8"/>
      <c r="U16" s="8"/>
      <c r="V16" s="8"/>
      <c r="W16" s="8"/>
      <c r="X16" s="8"/>
      <c r="Y16" s="8"/>
      <c r="Z16" s="8"/>
      <c r="AA16" s="8"/>
      <c r="AB16" s="8"/>
      <c r="AC16" s="8"/>
      <c r="AD16" s="8"/>
      <c r="AE16" s="8"/>
      <c r="AF16" s="8"/>
      <c r="AG16" s="8"/>
      <c r="AH16" s="8"/>
      <c r="AI16" s="8"/>
      <c r="AJ16" s="8"/>
      <c r="AK16" s="8"/>
      <c r="AL16" s="8"/>
      <c r="AM16" s="8"/>
      <c r="AN16" s="8"/>
      <c r="AO16" s="8"/>
      <c r="AP16" s="8"/>
      <c r="AQ16" s="8"/>
      <c r="AR16" s="8"/>
      <c r="AS16" s="8"/>
      <c r="AT16" s="8"/>
      <c r="AU16" s="8"/>
      <c r="AV16" s="8"/>
      <c r="AW16" s="8"/>
      <c r="AX16" s="8"/>
      <c r="AY16" s="8"/>
      <c r="AZ16" s="8"/>
      <c r="BA16" s="8"/>
      <c r="BB16" s="8"/>
      <c r="BC16" s="8"/>
      <c r="BD16" s="8"/>
      <c r="BE16" s="8"/>
      <c r="BF16" s="8"/>
      <c r="BG16" s="8"/>
      <c r="BH16" s="8"/>
      <c r="BI16" s="8"/>
      <c r="BJ16" s="8"/>
      <c r="BK16" s="8"/>
      <c r="BL16" s="8"/>
      <c r="BM16" s="8"/>
      <c r="BN16" s="8"/>
      <c r="BO16" s="8"/>
      <c r="BP16" s="8"/>
      <c r="BQ16" s="8"/>
      <c r="BR16" s="8"/>
      <c r="BS16" s="8"/>
      <c r="BT16" s="8"/>
      <c r="BU16" s="8"/>
      <c r="BV16" s="8"/>
      <c r="BW16" s="8"/>
      <c r="BX16" s="8"/>
      <c r="BY16" s="8"/>
      <c r="BZ16" s="8"/>
      <c r="CA16" s="8"/>
      <c r="CB16" s="8"/>
      <c r="CC16" s="8"/>
      <c r="CD16" s="8"/>
      <c r="CE16" s="8"/>
      <c r="CF16" s="8"/>
      <c r="CG16" s="8"/>
      <c r="CH16" s="8"/>
      <c r="CI16" s="8"/>
      <c r="CJ16" s="8"/>
    </row>
    <row r="17" spans="1:88" hidden="1" outlineLevel="2" x14ac:dyDescent="0.2">
      <c r="A17" s="84"/>
      <c r="B17" s="86"/>
      <c r="C17" s="86"/>
      <c r="D17" s="86"/>
      <c r="E17" s="86"/>
      <c r="F17" s="83"/>
      <c r="G17" s="83"/>
      <c r="H17" s="83"/>
      <c r="I17" s="83"/>
      <c r="J17" s="83"/>
      <c r="K17" s="83"/>
      <c r="L17" s="83"/>
      <c r="M17" s="83"/>
      <c r="N17" s="45"/>
      <c r="O17" s="45"/>
      <c r="P17" s="8"/>
      <c r="Q17" s="8"/>
      <c r="R17" s="8"/>
      <c r="S17" s="8"/>
      <c r="T17" s="8"/>
      <c r="U17" s="8"/>
      <c r="V17" s="8"/>
      <c r="W17" s="8"/>
      <c r="X17" s="8"/>
      <c r="Y17" s="8"/>
      <c r="Z17" s="8"/>
      <c r="AA17" s="8"/>
      <c r="AB17" s="8"/>
      <c r="AC17" s="8"/>
      <c r="AD17" s="8"/>
      <c r="AE17" s="8"/>
      <c r="AF17" s="8"/>
      <c r="AG17" s="8"/>
      <c r="AH17" s="8"/>
      <c r="AI17" s="8"/>
      <c r="AJ17" s="8"/>
      <c r="AK17" s="8"/>
      <c r="AL17" s="8"/>
      <c r="AM17" s="8"/>
      <c r="AN17" s="8"/>
      <c r="AO17" s="8"/>
      <c r="AP17" s="8"/>
      <c r="AQ17" s="8"/>
      <c r="AR17" s="8"/>
      <c r="AS17" s="8"/>
      <c r="AT17" s="8"/>
      <c r="AU17" s="8"/>
      <c r="AV17" s="8"/>
      <c r="AW17" s="8"/>
      <c r="AX17" s="8"/>
      <c r="AY17" s="8"/>
      <c r="AZ17" s="8"/>
      <c r="BA17" s="8"/>
      <c r="BB17" s="8"/>
      <c r="BC17" s="8"/>
      <c r="BD17" s="8"/>
      <c r="BE17" s="8"/>
      <c r="BF17" s="8"/>
      <c r="BG17" s="8"/>
      <c r="BH17" s="8"/>
      <c r="BI17" s="8"/>
      <c r="BJ17" s="8"/>
      <c r="BK17" s="8"/>
      <c r="BL17" s="8"/>
      <c r="BM17" s="8"/>
      <c r="BN17" s="8"/>
      <c r="BO17" s="8"/>
      <c r="BP17" s="8"/>
      <c r="BQ17" s="8"/>
      <c r="BR17" s="8"/>
      <c r="BS17" s="8"/>
      <c r="BT17" s="8"/>
      <c r="BU17" s="8"/>
      <c r="BV17" s="8"/>
      <c r="BW17" s="8"/>
      <c r="BX17" s="8"/>
      <c r="BY17" s="8"/>
      <c r="BZ17" s="8"/>
      <c r="CA17" s="8"/>
      <c r="CB17" s="8"/>
      <c r="CC17" s="8"/>
      <c r="CD17" s="8"/>
      <c r="CE17" s="8"/>
      <c r="CF17" s="8"/>
      <c r="CG17" s="8"/>
      <c r="CH17" s="8"/>
      <c r="CI17" s="8"/>
      <c r="CJ17" s="8"/>
    </row>
    <row r="18" spans="1:88" hidden="1" outlineLevel="2" x14ac:dyDescent="0.2">
      <c r="A18" s="84"/>
      <c r="B18" s="86"/>
      <c r="C18" s="86"/>
      <c r="D18" s="86"/>
      <c r="E18" s="86"/>
      <c r="F18" s="83"/>
      <c r="G18" s="83"/>
      <c r="H18" s="83"/>
      <c r="I18" s="83"/>
      <c r="J18" s="83"/>
      <c r="K18" s="83"/>
      <c r="L18" s="83"/>
      <c r="M18" s="83"/>
      <c r="N18" s="45"/>
      <c r="O18" s="45"/>
      <c r="P18" s="8"/>
      <c r="Q18" s="8"/>
      <c r="R18" s="8"/>
      <c r="S18" s="8"/>
      <c r="T18" s="8"/>
      <c r="U18" s="8"/>
      <c r="V18" s="8"/>
      <c r="W18" s="8"/>
      <c r="X18" s="8"/>
      <c r="Y18" s="8"/>
      <c r="Z18" s="8"/>
      <c r="AA18" s="8"/>
      <c r="AB18" s="8"/>
      <c r="AC18" s="8"/>
      <c r="AD18" s="8"/>
      <c r="AE18" s="8"/>
      <c r="AF18" s="8"/>
      <c r="AG18" s="8"/>
      <c r="AH18" s="8"/>
      <c r="AI18" s="8"/>
      <c r="AJ18" s="8"/>
      <c r="AK18" s="8"/>
      <c r="AL18" s="8"/>
      <c r="AM18" s="8"/>
      <c r="AN18" s="8"/>
      <c r="AO18" s="8"/>
      <c r="AP18" s="8"/>
      <c r="AQ18" s="8"/>
      <c r="AR18" s="8"/>
      <c r="AS18" s="8"/>
      <c r="AT18" s="8"/>
      <c r="AU18" s="8"/>
      <c r="AV18" s="8"/>
      <c r="AW18" s="8"/>
      <c r="AX18" s="8"/>
      <c r="AY18" s="8"/>
      <c r="AZ18" s="8"/>
      <c r="BA18" s="8"/>
      <c r="BB18" s="8"/>
      <c r="BC18" s="8"/>
      <c r="BD18" s="8"/>
      <c r="BE18" s="8"/>
      <c r="BF18" s="8"/>
      <c r="BG18" s="8"/>
      <c r="BH18" s="8"/>
      <c r="BI18" s="8"/>
      <c r="BJ18" s="8"/>
      <c r="BK18" s="8"/>
      <c r="BL18" s="8"/>
      <c r="BM18" s="8"/>
      <c r="BN18" s="8"/>
      <c r="BO18" s="8"/>
      <c r="BP18" s="8"/>
      <c r="BQ18" s="8"/>
      <c r="BR18" s="8"/>
      <c r="BS18" s="8"/>
      <c r="BT18" s="8"/>
      <c r="BU18" s="8"/>
      <c r="BV18" s="8"/>
      <c r="BW18" s="8"/>
      <c r="BX18" s="8"/>
      <c r="BY18" s="8"/>
      <c r="BZ18" s="8"/>
      <c r="CA18" s="8"/>
      <c r="CB18" s="8"/>
      <c r="CC18" s="8"/>
      <c r="CD18" s="8"/>
      <c r="CE18" s="8"/>
      <c r="CF18" s="8"/>
      <c r="CG18" s="8"/>
      <c r="CH18" s="8"/>
      <c r="CI18" s="8"/>
      <c r="CJ18" s="8"/>
    </row>
    <row r="19" spans="1:88" hidden="1" outlineLevel="2" x14ac:dyDescent="0.2">
      <c r="A19" s="84"/>
      <c r="B19" s="86"/>
      <c r="C19" s="86"/>
      <c r="D19" s="86"/>
      <c r="E19" s="86"/>
      <c r="F19" s="83"/>
      <c r="G19" s="83"/>
      <c r="H19" s="83"/>
      <c r="I19" s="83"/>
      <c r="J19" s="83"/>
      <c r="K19" s="83"/>
      <c r="L19" s="83"/>
      <c r="M19" s="83"/>
      <c r="N19" s="45"/>
      <c r="O19" s="45"/>
      <c r="P19" s="8"/>
      <c r="Q19" s="8"/>
      <c r="R19" s="8"/>
      <c r="S19" s="8"/>
      <c r="T19" s="8"/>
      <c r="U19" s="8"/>
      <c r="V19" s="8"/>
      <c r="W19" s="8"/>
      <c r="X19" s="8"/>
      <c r="Y19" s="8"/>
      <c r="Z19" s="8"/>
      <c r="AA19" s="8"/>
      <c r="AB19" s="8"/>
      <c r="AC19" s="8"/>
      <c r="AD19" s="8"/>
      <c r="AE19" s="8"/>
      <c r="AF19" s="8"/>
      <c r="AG19" s="8"/>
      <c r="AH19" s="8"/>
      <c r="AI19" s="8"/>
      <c r="AJ19" s="8"/>
      <c r="AK19" s="8"/>
      <c r="AL19" s="8"/>
      <c r="AM19" s="8"/>
      <c r="AN19" s="8"/>
      <c r="AO19" s="8"/>
      <c r="AP19" s="8"/>
      <c r="AQ19" s="8"/>
      <c r="AR19" s="8"/>
      <c r="AS19" s="8"/>
      <c r="AT19" s="8"/>
      <c r="AU19" s="8"/>
      <c r="AV19" s="8"/>
      <c r="AW19" s="8"/>
      <c r="AX19" s="8"/>
      <c r="AY19" s="8"/>
      <c r="AZ19" s="8"/>
      <c r="BA19" s="8"/>
      <c r="BB19" s="8"/>
      <c r="BC19" s="8"/>
      <c r="BD19" s="8"/>
      <c r="BE19" s="8"/>
      <c r="BF19" s="8"/>
      <c r="BG19" s="8"/>
      <c r="BH19" s="8"/>
      <c r="BI19" s="8"/>
      <c r="BJ19" s="8"/>
      <c r="BK19" s="8"/>
      <c r="BL19" s="8"/>
      <c r="BM19" s="8"/>
      <c r="BN19" s="8"/>
      <c r="BO19" s="8"/>
      <c r="BP19" s="8"/>
      <c r="BQ19" s="8"/>
      <c r="BR19" s="8"/>
      <c r="BS19" s="8"/>
      <c r="BT19" s="8"/>
      <c r="BU19" s="8"/>
      <c r="BV19" s="8"/>
      <c r="BW19" s="8"/>
      <c r="BX19" s="8"/>
      <c r="BY19" s="8"/>
      <c r="BZ19" s="8"/>
      <c r="CA19" s="8"/>
      <c r="CB19" s="8"/>
      <c r="CC19" s="8"/>
      <c r="CD19" s="8"/>
      <c r="CE19" s="8"/>
      <c r="CF19" s="8"/>
      <c r="CG19" s="8"/>
      <c r="CH19" s="8"/>
      <c r="CI19" s="8"/>
      <c r="CJ19" s="8"/>
    </row>
    <row r="20" spans="1:88" hidden="1" outlineLevel="2" x14ac:dyDescent="0.2">
      <c r="A20" s="84"/>
      <c r="B20" s="86"/>
      <c r="C20" s="86"/>
      <c r="D20" s="86"/>
      <c r="E20" s="86"/>
      <c r="F20" s="83"/>
      <c r="G20" s="83"/>
      <c r="H20" s="83"/>
      <c r="I20" s="83"/>
      <c r="J20" s="83"/>
      <c r="K20" s="83"/>
      <c r="L20" s="83"/>
      <c r="M20" s="83"/>
      <c r="N20" s="45"/>
      <c r="O20" s="45"/>
      <c r="P20" s="8"/>
      <c r="Q20" s="8"/>
      <c r="R20" s="8"/>
      <c r="S20" s="8"/>
      <c r="T20" s="8"/>
      <c r="U20" s="8"/>
      <c r="V20" s="8"/>
      <c r="W20" s="8"/>
      <c r="X20" s="8"/>
      <c r="Y20" s="8"/>
      <c r="Z20" s="8"/>
      <c r="AA20" s="8"/>
      <c r="AB20" s="8"/>
      <c r="AC20" s="8"/>
      <c r="AD20" s="8"/>
      <c r="AE20" s="8"/>
      <c r="AF20" s="8"/>
      <c r="AG20" s="8"/>
      <c r="AH20" s="8"/>
      <c r="AI20" s="8"/>
      <c r="AJ20" s="8"/>
      <c r="AK20" s="8"/>
      <c r="AL20" s="8"/>
      <c r="AM20" s="8"/>
      <c r="AN20" s="8"/>
      <c r="AO20" s="8"/>
      <c r="AP20" s="8"/>
      <c r="AQ20" s="8"/>
      <c r="AR20" s="8"/>
      <c r="AS20" s="8"/>
      <c r="AT20" s="8"/>
      <c r="AU20" s="8"/>
      <c r="AV20" s="8"/>
      <c r="AW20" s="8"/>
      <c r="AX20" s="8"/>
      <c r="AY20" s="8"/>
      <c r="AZ20" s="8"/>
      <c r="BA20" s="8"/>
      <c r="BB20" s="8"/>
      <c r="BC20" s="8"/>
      <c r="BD20" s="8"/>
      <c r="BE20" s="8"/>
      <c r="BF20" s="8"/>
      <c r="BG20" s="8"/>
      <c r="BH20" s="8"/>
      <c r="BI20" s="8"/>
      <c r="BJ20" s="8"/>
      <c r="BK20" s="8"/>
      <c r="BL20" s="8"/>
      <c r="BM20" s="8"/>
      <c r="BN20" s="8"/>
      <c r="BO20" s="8"/>
      <c r="BP20" s="8"/>
      <c r="BQ20" s="8"/>
      <c r="BR20" s="8"/>
      <c r="BS20" s="8"/>
      <c r="BT20" s="8"/>
      <c r="BU20" s="8"/>
      <c r="BV20" s="8"/>
      <c r="BW20" s="8"/>
      <c r="BX20" s="8"/>
      <c r="BY20" s="8"/>
      <c r="BZ20" s="8"/>
      <c r="CA20" s="8"/>
      <c r="CB20" s="8"/>
      <c r="CC20" s="8"/>
      <c r="CD20" s="8"/>
      <c r="CE20" s="8"/>
      <c r="CF20" s="8"/>
      <c r="CG20" s="8"/>
      <c r="CH20" s="8"/>
      <c r="CI20" s="8"/>
      <c r="CJ20" s="8"/>
    </row>
    <row r="21" spans="1:88" hidden="1" outlineLevel="2" x14ac:dyDescent="0.2">
      <c r="A21" s="84"/>
      <c r="B21" s="86"/>
      <c r="C21" s="86"/>
      <c r="D21" s="86"/>
      <c r="E21" s="86"/>
      <c r="F21" s="83"/>
      <c r="G21" s="83"/>
      <c r="H21" s="83"/>
      <c r="I21" s="83"/>
      <c r="J21" s="83"/>
      <c r="K21" s="83"/>
      <c r="L21" s="83"/>
      <c r="M21" s="83"/>
      <c r="N21" s="45"/>
      <c r="O21" s="45"/>
      <c r="P21" s="8"/>
      <c r="Q21" s="8"/>
      <c r="R21" s="8"/>
      <c r="S21" s="8"/>
      <c r="T21" s="8"/>
      <c r="U21" s="8"/>
      <c r="V21" s="8"/>
      <c r="W21" s="8"/>
      <c r="X21" s="8"/>
      <c r="Y21" s="8"/>
      <c r="Z21" s="8"/>
      <c r="AA21" s="8"/>
      <c r="AB21" s="8"/>
      <c r="AC21" s="8"/>
      <c r="AD21" s="8"/>
      <c r="AE21" s="8"/>
      <c r="AF21" s="8"/>
      <c r="AG21" s="8"/>
      <c r="AH21" s="8"/>
      <c r="AI21" s="8"/>
      <c r="AJ21" s="8"/>
      <c r="AK21" s="8"/>
      <c r="AL21" s="8"/>
      <c r="AM21" s="8"/>
      <c r="AN21" s="8"/>
      <c r="AO21" s="8"/>
      <c r="AP21" s="8"/>
      <c r="AQ21" s="8"/>
      <c r="AR21" s="8"/>
      <c r="AS21" s="8"/>
      <c r="AT21" s="8"/>
      <c r="AU21" s="8"/>
      <c r="AV21" s="8"/>
      <c r="AW21" s="8"/>
      <c r="AX21" s="8"/>
      <c r="AY21" s="8"/>
      <c r="AZ21" s="8"/>
      <c r="BA21" s="8"/>
      <c r="BB21" s="8"/>
      <c r="BC21" s="8"/>
      <c r="BD21" s="8"/>
      <c r="BE21" s="8"/>
      <c r="BF21" s="8"/>
      <c r="BG21" s="8"/>
      <c r="BH21" s="8"/>
      <c r="BI21" s="8"/>
      <c r="BJ21" s="8"/>
      <c r="BK21" s="8"/>
      <c r="BL21" s="8"/>
      <c r="BM21" s="8"/>
      <c r="BN21" s="8"/>
      <c r="BO21" s="8"/>
      <c r="BP21" s="8"/>
      <c r="BQ21" s="8"/>
      <c r="BR21" s="8"/>
      <c r="BS21" s="8"/>
      <c r="BT21" s="8"/>
      <c r="BU21" s="8"/>
      <c r="BV21" s="8"/>
      <c r="BW21" s="8"/>
      <c r="BX21" s="8"/>
      <c r="BY21" s="8"/>
      <c r="BZ21" s="8"/>
      <c r="CA21" s="8"/>
      <c r="CB21" s="8"/>
      <c r="CC21" s="8"/>
      <c r="CD21" s="8"/>
      <c r="CE21" s="8"/>
      <c r="CF21" s="8"/>
      <c r="CG21" s="8"/>
      <c r="CH21" s="8"/>
      <c r="CI21" s="8"/>
      <c r="CJ21" s="8"/>
    </row>
    <row r="22" spans="1:88" hidden="1" outlineLevel="2" x14ac:dyDescent="0.2">
      <c r="A22" s="84"/>
      <c r="B22" s="86"/>
      <c r="C22" s="86"/>
      <c r="D22" s="86"/>
      <c r="E22" s="86"/>
      <c r="F22" s="83"/>
      <c r="G22" s="83"/>
      <c r="H22" s="83"/>
      <c r="I22" s="83"/>
      <c r="J22" s="83"/>
      <c r="K22" s="83"/>
      <c r="L22" s="83"/>
      <c r="M22" s="83"/>
      <c r="N22" s="45"/>
      <c r="O22" s="45"/>
      <c r="P22" s="8"/>
      <c r="Q22" s="8"/>
      <c r="R22" s="8"/>
      <c r="S22" s="8"/>
      <c r="T22" s="8"/>
      <c r="U22" s="8"/>
      <c r="V22" s="8"/>
      <c r="W22" s="8"/>
      <c r="X22" s="8"/>
      <c r="Y22" s="8"/>
      <c r="Z22" s="8"/>
      <c r="AA22" s="8"/>
      <c r="AB22" s="8"/>
      <c r="AC22" s="8"/>
      <c r="AD22" s="8"/>
      <c r="AE22" s="8"/>
      <c r="AF22" s="8"/>
      <c r="AG22" s="8"/>
      <c r="AH22" s="8"/>
      <c r="AI22" s="8"/>
      <c r="AJ22" s="8"/>
      <c r="AK22" s="8"/>
      <c r="AL22" s="8"/>
      <c r="AM22" s="8"/>
      <c r="AN22" s="8"/>
      <c r="AO22" s="8"/>
      <c r="AP22" s="8"/>
      <c r="AQ22" s="8"/>
      <c r="AR22" s="8"/>
      <c r="AS22" s="8"/>
      <c r="AT22" s="8"/>
      <c r="AU22" s="8"/>
      <c r="AV22" s="8"/>
      <c r="AW22" s="8"/>
      <c r="AX22" s="8"/>
      <c r="AY22" s="8"/>
      <c r="AZ22" s="8"/>
      <c r="BA22" s="8"/>
      <c r="BB22" s="8"/>
      <c r="BC22" s="8"/>
      <c r="BD22" s="8"/>
      <c r="BE22" s="8"/>
      <c r="BF22" s="8"/>
      <c r="BG22" s="8"/>
      <c r="BH22" s="8"/>
      <c r="BI22" s="8"/>
      <c r="BJ22" s="8"/>
      <c r="BK22" s="8"/>
      <c r="BL22" s="8"/>
      <c r="BM22" s="8"/>
      <c r="BN22" s="8"/>
      <c r="BO22" s="8"/>
      <c r="BP22" s="8"/>
      <c r="BQ22" s="8"/>
      <c r="BR22" s="8"/>
      <c r="BS22" s="8"/>
      <c r="BT22" s="8"/>
      <c r="BU22" s="8"/>
      <c r="BV22" s="8"/>
      <c r="BW22" s="8"/>
      <c r="BX22" s="8"/>
      <c r="BY22" s="8"/>
      <c r="BZ22" s="8"/>
      <c r="CA22" s="8"/>
      <c r="CB22" s="8"/>
      <c r="CC22" s="8"/>
      <c r="CD22" s="8"/>
      <c r="CE22" s="8"/>
      <c r="CF22" s="8"/>
      <c r="CG22" s="8"/>
      <c r="CH22" s="8"/>
      <c r="CI22" s="8"/>
      <c r="CJ22" s="8"/>
    </row>
    <row r="23" spans="1:88" hidden="1" outlineLevel="2" x14ac:dyDescent="0.2">
      <c r="A23" s="84"/>
      <c r="B23" s="86"/>
      <c r="C23" s="86"/>
      <c r="D23" s="86"/>
      <c r="E23" s="86"/>
      <c r="F23" s="83"/>
      <c r="G23" s="83"/>
      <c r="H23" s="83"/>
      <c r="I23" s="83"/>
      <c r="J23" s="83"/>
      <c r="K23" s="83"/>
      <c r="L23" s="83"/>
      <c r="M23" s="83"/>
      <c r="N23" s="45"/>
      <c r="O23" s="45"/>
      <c r="P23" s="8"/>
      <c r="Q23" s="8"/>
      <c r="R23" s="8"/>
      <c r="S23" s="8"/>
      <c r="T23" s="8"/>
      <c r="U23" s="8"/>
      <c r="V23" s="8"/>
      <c r="W23" s="8"/>
      <c r="X23" s="8"/>
      <c r="Y23" s="8"/>
      <c r="Z23" s="8"/>
      <c r="AA23" s="8"/>
      <c r="AB23" s="8"/>
      <c r="AC23" s="8"/>
      <c r="AD23" s="8"/>
      <c r="AE23" s="8"/>
      <c r="AF23" s="8"/>
      <c r="AG23" s="8"/>
      <c r="AH23" s="8"/>
      <c r="AI23" s="8"/>
      <c r="AJ23" s="8"/>
      <c r="AK23" s="8"/>
      <c r="AL23" s="8"/>
      <c r="AM23" s="8"/>
      <c r="AN23" s="8"/>
      <c r="AO23" s="8"/>
      <c r="AP23" s="8"/>
      <c r="AQ23" s="8"/>
      <c r="AR23" s="8"/>
      <c r="AS23" s="8"/>
      <c r="AT23" s="8"/>
      <c r="AU23" s="8"/>
      <c r="AV23" s="8"/>
      <c r="AW23" s="8"/>
      <c r="AX23" s="8"/>
      <c r="AY23" s="8"/>
      <c r="AZ23" s="8"/>
      <c r="BA23" s="8"/>
      <c r="BB23" s="8"/>
      <c r="BC23" s="8"/>
      <c r="BD23" s="8"/>
      <c r="BE23" s="8"/>
      <c r="BF23" s="8"/>
      <c r="BG23" s="8"/>
      <c r="BH23" s="8"/>
      <c r="BI23" s="8"/>
      <c r="BJ23" s="8"/>
      <c r="BK23" s="8"/>
      <c r="BL23" s="8"/>
      <c r="BM23" s="8"/>
      <c r="BN23" s="8"/>
      <c r="BO23" s="8"/>
      <c r="BP23" s="8"/>
      <c r="BQ23" s="8"/>
      <c r="BR23" s="8"/>
      <c r="BS23" s="8"/>
      <c r="BT23" s="8"/>
      <c r="BU23" s="8"/>
      <c r="BV23" s="8"/>
      <c r="BW23" s="8"/>
      <c r="BX23" s="8"/>
      <c r="BY23" s="8"/>
      <c r="BZ23" s="8"/>
      <c r="CA23" s="8"/>
      <c r="CB23" s="8"/>
      <c r="CC23" s="8"/>
      <c r="CD23" s="8"/>
      <c r="CE23" s="8"/>
      <c r="CF23" s="8"/>
      <c r="CG23" s="8"/>
      <c r="CH23" s="8"/>
      <c r="CI23" s="8"/>
      <c r="CJ23" s="8"/>
    </row>
    <row r="24" spans="1:88" hidden="1" outlineLevel="2" x14ac:dyDescent="0.2">
      <c r="A24" s="84"/>
      <c r="B24" s="86"/>
      <c r="C24" s="86"/>
      <c r="D24" s="86"/>
      <c r="E24" s="86"/>
      <c r="F24" s="83"/>
      <c r="G24" s="83"/>
      <c r="H24" s="83"/>
      <c r="I24" s="83"/>
      <c r="J24" s="83"/>
      <c r="K24" s="83"/>
      <c r="L24" s="83"/>
      <c r="M24" s="83"/>
      <c r="N24" s="45"/>
      <c r="O24" s="45"/>
      <c r="P24" s="8"/>
      <c r="Q24" s="8"/>
      <c r="R24" s="8"/>
      <c r="S24" s="8"/>
      <c r="T24" s="8"/>
      <c r="U24" s="8"/>
      <c r="V24" s="8"/>
      <c r="W24" s="8"/>
      <c r="X24" s="8"/>
      <c r="Y24" s="8"/>
      <c r="Z24" s="8"/>
      <c r="AA24" s="8"/>
      <c r="AB24" s="8"/>
      <c r="AC24" s="8"/>
      <c r="AD24" s="8"/>
      <c r="AE24" s="8"/>
      <c r="AF24" s="8"/>
      <c r="AG24" s="8"/>
      <c r="AH24" s="8"/>
      <c r="AI24" s="8"/>
      <c r="AJ24" s="8"/>
      <c r="AK24" s="8"/>
      <c r="AL24" s="8"/>
      <c r="AM24" s="8"/>
      <c r="AN24" s="8"/>
      <c r="AO24" s="8"/>
      <c r="AP24" s="8"/>
      <c r="AQ24" s="8"/>
      <c r="AR24" s="8"/>
      <c r="AS24" s="8"/>
      <c r="AT24" s="8"/>
      <c r="AU24" s="8"/>
      <c r="AV24" s="8"/>
      <c r="AW24" s="8"/>
      <c r="AX24" s="8"/>
      <c r="AY24" s="8"/>
      <c r="AZ24" s="8"/>
      <c r="BA24" s="8"/>
      <c r="BB24" s="8"/>
      <c r="BC24" s="8"/>
      <c r="BD24" s="8"/>
      <c r="BE24" s="8"/>
      <c r="BF24" s="8"/>
      <c r="BG24" s="8"/>
      <c r="BH24" s="8"/>
      <c r="BI24" s="8"/>
      <c r="BJ24" s="8"/>
      <c r="BK24" s="8"/>
      <c r="BL24" s="8"/>
      <c r="BM24" s="8"/>
      <c r="BN24" s="8"/>
      <c r="BO24" s="8"/>
      <c r="BP24" s="8"/>
      <c r="BQ24" s="8"/>
      <c r="BR24" s="8"/>
      <c r="BS24" s="8"/>
      <c r="BT24" s="8"/>
      <c r="BU24" s="8"/>
      <c r="BV24" s="8"/>
      <c r="BW24" s="8"/>
      <c r="BX24" s="8"/>
      <c r="BY24" s="8"/>
      <c r="BZ24" s="8"/>
      <c r="CA24" s="8"/>
      <c r="CB24" s="8"/>
      <c r="CC24" s="8"/>
      <c r="CD24" s="8"/>
      <c r="CE24" s="8"/>
      <c r="CF24" s="8"/>
      <c r="CG24" s="8"/>
      <c r="CH24" s="8"/>
      <c r="CI24" s="8"/>
      <c r="CJ24" s="8"/>
    </row>
    <row r="25" spans="1:88" hidden="1" outlineLevel="2" x14ac:dyDescent="0.2">
      <c r="A25" s="84"/>
      <c r="B25" s="86"/>
      <c r="C25" s="86"/>
      <c r="D25" s="86"/>
      <c r="E25" s="86"/>
      <c r="F25" s="83"/>
      <c r="G25" s="83"/>
      <c r="H25" s="83"/>
      <c r="I25" s="83"/>
      <c r="J25" s="83"/>
      <c r="K25" s="83"/>
      <c r="L25" s="83"/>
      <c r="M25" s="83"/>
      <c r="N25" s="45"/>
      <c r="O25" s="45"/>
      <c r="P25" s="8"/>
      <c r="Q25" s="8"/>
      <c r="R25" s="8"/>
      <c r="S25" s="8"/>
      <c r="T25" s="8"/>
      <c r="U25" s="8"/>
      <c r="V25" s="8"/>
      <c r="W25" s="8"/>
      <c r="X25" s="8"/>
      <c r="Y25" s="8"/>
      <c r="Z25" s="8"/>
      <c r="AA25" s="8"/>
      <c r="AB25" s="8"/>
      <c r="AC25" s="8"/>
      <c r="AD25" s="8"/>
      <c r="AE25" s="8"/>
      <c r="AF25" s="8"/>
      <c r="AG25" s="8"/>
      <c r="AH25" s="8"/>
      <c r="AI25" s="8"/>
      <c r="AJ25" s="8"/>
      <c r="AK25" s="8"/>
      <c r="AL25" s="8"/>
      <c r="AM25" s="8"/>
      <c r="AN25" s="8"/>
      <c r="AO25" s="8"/>
      <c r="AP25" s="8"/>
      <c r="AQ25" s="8"/>
      <c r="AR25" s="8"/>
      <c r="AS25" s="8"/>
      <c r="AT25" s="8"/>
      <c r="AU25" s="8"/>
      <c r="AV25" s="8"/>
      <c r="AW25" s="8"/>
      <c r="AX25" s="8"/>
      <c r="AY25" s="8"/>
      <c r="AZ25" s="8"/>
      <c r="BA25" s="8"/>
      <c r="BB25" s="8"/>
      <c r="BC25" s="8"/>
      <c r="BD25" s="8"/>
      <c r="BE25" s="8"/>
      <c r="BF25" s="8"/>
      <c r="BG25" s="8"/>
      <c r="BH25" s="8"/>
      <c r="BI25" s="8"/>
      <c r="BJ25" s="8"/>
      <c r="BK25" s="8"/>
      <c r="BL25" s="8"/>
      <c r="BM25" s="8"/>
      <c r="BN25" s="8"/>
      <c r="BO25" s="8"/>
      <c r="BP25" s="8"/>
      <c r="BQ25" s="8"/>
      <c r="BR25" s="8"/>
      <c r="BS25" s="8"/>
      <c r="BT25" s="8"/>
      <c r="BU25" s="8"/>
      <c r="BV25" s="8"/>
      <c r="BW25" s="8"/>
      <c r="BX25" s="8"/>
      <c r="BY25" s="8"/>
      <c r="BZ25" s="8"/>
      <c r="CA25" s="8"/>
      <c r="CB25" s="8"/>
      <c r="CC25" s="8"/>
      <c r="CD25" s="8"/>
      <c r="CE25" s="8"/>
      <c r="CF25" s="8"/>
      <c r="CG25" s="8"/>
      <c r="CH25" s="8"/>
      <c r="CI25" s="8"/>
      <c r="CJ25" s="8"/>
    </row>
    <row r="26" spans="1:88" hidden="1" outlineLevel="2" x14ac:dyDescent="0.2">
      <c r="A26" s="84"/>
      <c r="B26" s="86"/>
      <c r="C26" s="86"/>
      <c r="D26" s="86"/>
      <c r="E26" s="86"/>
      <c r="F26" s="83"/>
      <c r="G26" s="104" t="s">
        <v>117</v>
      </c>
      <c r="H26" s="104" t="s">
        <v>118</v>
      </c>
      <c r="I26" s="104" t="s">
        <v>119</v>
      </c>
      <c r="J26" s="104" t="s">
        <v>120</v>
      </c>
      <c r="K26" s="104" t="s">
        <v>121</v>
      </c>
      <c r="L26" s="104" t="s">
        <v>122</v>
      </c>
      <c r="M26" s="104" t="s">
        <v>123</v>
      </c>
      <c r="N26" s="45"/>
      <c r="O26" s="87" t="s">
        <v>10</v>
      </c>
      <c r="P26" s="8"/>
      <c r="Q26" s="8"/>
      <c r="R26" s="8"/>
      <c r="S26" s="8"/>
      <c r="T26" s="8"/>
      <c r="U26" s="8"/>
      <c r="V26" s="8"/>
      <c r="W26" s="8"/>
      <c r="X26" s="8"/>
      <c r="Y26" s="8"/>
      <c r="Z26" s="8"/>
      <c r="AA26" s="8"/>
      <c r="AB26" s="8"/>
      <c r="AC26" s="8"/>
      <c r="AD26" s="8"/>
      <c r="AE26" s="8"/>
      <c r="AF26" s="8"/>
      <c r="AG26" s="8"/>
      <c r="AH26" s="8"/>
      <c r="AI26" s="8"/>
      <c r="AJ26" s="8"/>
      <c r="AK26" s="8"/>
      <c r="AL26" s="8"/>
      <c r="AM26" s="8"/>
      <c r="AN26" s="8"/>
      <c r="AO26" s="8"/>
      <c r="AP26" s="8"/>
      <c r="AQ26" s="8"/>
      <c r="AR26" s="8"/>
      <c r="AS26" s="8"/>
      <c r="AT26" s="8"/>
      <c r="AU26" s="8"/>
      <c r="AV26" s="8"/>
      <c r="AW26" s="8"/>
      <c r="AX26" s="8"/>
      <c r="AY26" s="8"/>
      <c r="AZ26" s="8"/>
      <c r="BA26" s="8"/>
      <c r="BB26" s="8"/>
      <c r="BC26" s="8"/>
      <c r="BD26" s="8"/>
      <c r="BE26" s="8"/>
      <c r="BF26" s="8"/>
      <c r="BG26" s="8"/>
      <c r="BH26" s="8"/>
      <c r="BI26" s="8"/>
      <c r="BJ26" s="8"/>
      <c r="BK26" s="8"/>
      <c r="BL26" s="8"/>
      <c r="BM26" s="8"/>
      <c r="BN26" s="8"/>
      <c r="BO26" s="8"/>
      <c r="BP26" s="8"/>
      <c r="BQ26" s="8"/>
      <c r="BR26" s="8"/>
      <c r="BS26" s="8"/>
      <c r="BT26" s="8"/>
      <c r="BU26" s="8"/>
      <c r="BV26" s="8"/>
      <c r="BW26" s="8"/>
      <c r="BX26" s="8"/>
      <c r="BY26" s="8"/>
      <c r="BZ26" s="8"/>
      <c r="CA26" s="8"/>
      <c r="CB26" s="8"/>
      <c r="CC26" s="8"/>
      <c r="CD26" s="8"/>
      <c r="CE26" s="8"/>
      <c r="CF26" s="8"/>
      <c r="CG26" s="8"/>
      <c r="CH26" s="8"/>
      <c r="CI26" s="8"/>
      <c r="CJ26" s="8"/>
    </row>
    <row r="27" spans="1:88" hidden="1" outlineLevel="2" x14ac:dyDescent="0.2">
      <c r="A27" s="84"/>
      <c r="B27" s="86" t="s">
        <v>125</v>
      </c>
      <c r="C27" s="86"/>
      <c r="D27" s="86"/>
      <c r="E27" s="86"/>
      <c r="F27" s="83"/>
      <c r="G27" s="104">
        <v>0.20833333333333334</v>
      </c>
      <c r="H27" s="104">
        <v>0.54166666666666663</v>
      </c>
      <c r="I27" s="104">
        <v>0.29166666666666669</v>
      </c>
      <c r="J27" s="104">
        <v>0</v>
      </c>
      <c r="K27" s="104">
        <v>0</v>
      </c>
      <c r="L27" s="104">
        <v>0</v>
      </c>
      <c r="M27" s="104">
        <v>0.29166666666666669</v>
      </c>
      <c r="N27" s="45"/>
      <c r="O27" s="44">
        <f>SUM(G27:M27)</f>
        <v>1.3333333333333335</v>
      </c>
      <c r="P27" s="8"/>
      <c r="Q27" s="8"/>
      <c r="R27" s="8"/>
      <c r="S27" s="8"/>
      <c r="T27" s="8"/>
      <c r="U27" s="8"/>
      <c r="V27" s="8"/>
      <c r="W27" s="8"/>
      <c r="X27" s="8"/>
      <c r="Y27" s="8"/>
      <c r="Z27" s="8"/>
      <c r="AA27" s="8"/>
      <c r="AB27" s="8"/>
      <c r="AC27" s="8"/>
      <c r="AD27" s="8"/>
      <c r="AE27" s="8"/>
      <c r="AF27" s="8"/>
      <c r="AG27" s="8"/>
      <c r="AH27" s="8"/>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row>
    <row r="28" spans="1:88" hidden="1" outlineLevel="2" x14ac:dyDescent="0.2">
      <c r="A28" s="84"/>
      <c r="B28" s="86"/>
      <c r="C28" s="86"/>
      <c r="D28" s="86"/>
      <c r="E28" s="86"/>
      <c r="F28" s="83"/>
      <c r="G28" s="45"/>
      <c r="H28" s="45"/>
      <c r="I28" s="45"/>
      <c r="J28" s="45"/>
      <c r="K28" s="45"/>
      <c r="L28" s="45"/>
      <c r="M28" s="45"/>
      <c r="N28" s="45"/>
      <c r="O28" s="45"/>
      <c r="P28" s="8"/>
      <c r="Q28" s="8"/>
      <c r="R28" s="8"/>
      <c r="S28" s="8"/>
      <c r="T28" s="8"/>
      <c r="U28" s="8"/>
      <c r="V28" s="8"/>
      <c r="W28" s="8"/>
      <c r="X28" s="8"/>
      <c r="Y28" s="8"/>
      <c r="Z28" s="8"/>
      <c r="AA28" s="8"/>
      <c r="AB28" s="8"/>
      <c r="AC28" s="8"/>
      <c r="AD28" s="8"/>
      <c r="AE28" s="8"/>
      <c r="AF28" s="8"/>
      <c r="AG28" s="8"/>
      <c r="AH28" s="8"/>
      <c r="AI28" s="8"/>
      <c r="AJ28" s="8"/>
      <c r="AK28" s="8"/>
      <c r="AL28" s="8"/>
      <c r="AM28" s="8"/>
      <c r="AN28" s="8"/>
      <c r="AO28" s="8"/>
      <c r="AP28" s="8"/>
      <c r="AQ28" s="8"/>
      <c r="AR28" s="8"/>
      <c r="AS28" s="8"/>
      <c r="AT28" s="8"/>
      <c r="AU28" s="8"/>
      <c r="AV28" s="8"/>
      <c r="AW28" s="8"/>
      <c r="AX28" s="8"/>
      <c r="AY28" s="8"/>
      <c r="AZ28" s="8"/>
      <c r="BA28" s="8"/>
      <c r="BB28" s="8"/>
      <c r="BC28" s="8"/>
      <c r="BD28" s="8"/>
      <c r="BE28" s="8"/>
      <c r="BF28" s="8"/>
      <c r="BG28" s="8"/>
      <c r="BH28" s="8"/>
      <c r="BI28" s="8"/>
      <c r="BJ28" s="8"/>
      <c r="BK28" s="8"/>
      <c r="BL28" s="8"/>
      <c r="BM28" s="8"/>
      <c r="BN28" s="8"/>
      <c r="BO28" s="8"/>
      <c r="BP28" s="8"/>
      <c r="BQ28" s="8"/>
      <c r="BR28" s="8"/>
      <c r="BS28" s="8"/>
      <c r="BT28" s="8"/>
      <c r="BU28" s="8"/>
      <c r="BV28" s="8"/>
      <c r="BW28" s="8"/>
      <c r="BX28" s="8"/>
      <c r="BY28" s="8"/>
      <c r="BZ28" s="8"/>
      <c r="CA28" s="8"/>
      <c r="CB28" s="8"/>
      <c r="CC28" s="8"/>
      <c r="CD28" s="8"/>
      <c r="CE28" s="8"/>
      <c r="CF28" s="8"/>
      <c r="CG28" s="8"/>
      <c r="CH28" s="8"/>
      <c r="CI28" s="8"/>
      <c r="CJ28" s="8"/>
    </row>
    <row r="29" spans="1:88" hidden="1" outlineLevel="2" x14ac:dyDescent="0.2">
      <c r="A29" s="84"/>
      <c r="B29" s="86" t="s">
        <v>124</v>
      </c>
      <c r="C29" s="86"/>
      <c r="D29" s="86"/>
      <c r="E29" s="86"/>
      <c r="F29" s="83"/>
      <c r="G29" s="46">
        <f>+GETPIVOTDATA("Wo",G26)/FT*7</f>
        <v>0.92105263157894757</v>
      </c>
      <c r="H29" s="46">
        <f>+GETPIVOTDATA("Do",H26)/FT*7</f>
        <v>2.3947368421052633</v>
      </c>
      <c r="I29" s="46">
        <f>+GETPIVOTDATA("Vr",I26)/FT*7</f>
        <v>1.2894736842105265</v>
      </c>
      <c r="J29" s="46">
        <f>+GETPIVOTDATA("Za",J26)/FT*7</f>
        <v>0</v>
      </c>
      <c r="K29" s="46">
        <f>+GETPIVOTDATA("Zo",K26)/FT*7</f>
        <v>0</v>
      </c>
      <c r="L29" s="46">
        <f>+GETPIVOTDATA("Ma",L26)/FT*7</f>
        <v>0</v>
      </c>
      <c r="M29" s="46">
        <f>+GETPIVOTDATA("Di",M26)/FT*7</f>
        <v>1.2894736842105265</v>
      </c>
      <c r="N29" s="45"/>
      <c r="O29" s="46">
        <f>+O27/FT</f>
        <v>0.84210526315789491</v>
      </c>
      <c r="P29" s="8"/>
      <c r="Q29" s="8"/>
      <c r="R29" s="8"/>
      <c r="S29" s="8"/>
      <c r="T29" s="8"/>
      <c r="U29" s="8"/>
      <c r="V29" s="8"/>
      <c r="W29" s="8"/>
      <c r="X29" s="8"/>
      <c r="Y29" s="8"/>
      <c r="Z29" s="8"/>
      <c r="AA29" s="8"/>
      <c r="AB29" s="8"/>
      <c r="AC29" s="8"/>
      <c r="AD29" s="8"/>
      <c r="AE29" s="8"/>
      <c r="AF29" s="8"/>
      <c r="AG29" s="8"/>
      <c r="AH29" s="8"/>
      <c r="AI29" s="8"/>
      <c r="AJ29" s="8"/>
      <c r="AK29" s="8"/>
      <c r="AL29" s="8"/>
      <c r="AM29" s="8"/>
      <c r="AN29" s="8"/>
      <c r="AO29" s="8"/>
      <c r="AP29" s="8"/>
      <c r="AQ29" s="8"/>
      <c r="AR29" s="8"/>
      <c r="AS29" s="8"/>
      <c r="AT29" s="8"/>
      <c r="AU29" s="8"/>
      <c r="AV29" s="8"/>
      <c r="AW29" s="8"/>
      <c r="AX29" s="8"/>
      <c r="AY29" s="8"/>
      <c r="AZ29" s="8"/>
      <c r="BA29" s="8"/>
      <c r="BB29" s="8"/>
      <c r="BC29" s="8"/>
      <c r="BD29" s="8"/>
      <c r="BE29" s="8"/>
      <c r="BF29" s="8"/>
      <c r="BG29" s="8"/>
      <c r="BH29" s="8"/>
      <c r="BI29" s="8"/>
      <c r="BJ29" s="8"/>
      <c r="BK29" s="8"/>
      <c r="BL29" s="8"/>
      <c r="BM29" s="8"/>
      <c r="BN29" s="8"/>
      <c r="BO29" s="8"/>
      <c r="BP29" s="8"/>
      <c r="BQ29" s="8"/>
      <c r="BR29" s="8"/>
      <c r="BS29" s="8"/>
      <c r="BT29" s="8"/>
      <c r="BU29" s="8"/>
      <c r="BV29" s="8"/>
      <c r="BW29" s="8"/>
      <c r="BX29" s="8"/>
      <c r="BY29" s="8"/>
      <c r="BZ29" s="8"/>
      <c r="CA29" s="8"/>
      <c r="CB29" s="8"/>
      <c r="CC29" s="8"/>
      <c r="CD29" s="8"/>
      <c r="CE29" s="8"/>
      <c r="CF29" s="8"/>
      <c r="CG29" s="8"/>
      <c r="CH29" s="8"/>
      <c r="CI29" s="8"/>
      <c r="CJ29" s="8"/>
    </row>
    <row r="30" spans="1:88" hidden="1" outlineLevel="2" x14ac:dyDescent="0.2">
      <c r="A30" s="6"/>
      <c r="B30" s="7"/>
      <c r="C30" s="7"/>
      <c r="D30" s="7"/>
      <c r="E30" s="7"/>
      <c r="G30"/>
      <c r="H30"/>
      <c r="I30"/>
      <c r="J30"/>
      <c r="K30"/>
      <c r="L30"/>
      <c r="M30"/>
      <c r="O30" s="105"/>
      <c r="P30" s="8"/>
      <c r="Q30" s="8"/>
      <c r="R30" s="8"/>
      <c r="S30" s="8"/>
      <c r="T30" s="8"/>
      <c r="U30" s="8"/>
      <c r="V30" s="8"/>
      <c r="W30" s="8"/>
      <c r="X30" s="8"/>
      <c r="Y30" s="8"/>
      <c r="Z30" s="8"/>
      <c r="AA30" s="8"/>
      <c r="AB30" s="8"/>
      <c r="AC30" s="8"/>
      <c r="AD30" s="8"/>
      <c r="AE30" s="8"/>
      <c r="AF30" s="8"/>
      <c r="AG30" s="8"/>
      <c r="AH30" s="8"/>
      <c r="AI30" s="8"/>
      <c r="AJ30" s="8"/>
      <c r="AK30" s="8"/>
      <c r="AL30" s="8"/>
      <c r="AM30" s="8"/>
      <c r="AN30" s="8"/>
      <c r="AO30" s="8"/>
      <c r="AP30" s="8"/>
      <c r="AQ30" s="8"/>
      <c r="AR30" s="8"/>
      <c r="AS30" s="8"/>
      <c r="AT30" s="8"/>
      <c r="AU30" s="8"/>
      <c r="AV30" s="8"/>
      <c r="AW30" s="8"/>
      <c r="AX30" s="8"/>
      <c r="AY30" s="8"/>
      <c r="AZ30" s="8"/>
      <c r="BA30" s="8"/>
      <c r="BB30" s="8"/>
      <c r="BC30" s="8"/>
      <c r="BD30" s="8"/>
      <c r="BE30" s="8"/>
      <c r="BF30" s="8"/>
      <c r="BG30" s="8"/>
      <c r="BH30" s="8"/>
      <c r="BI30" s="8"/>
      <c r="BJ30" s="8"/>
      <c r="BK30" s="8"/>
      <c r="BL30" s="8"/>
      <c r="BM30" s="8"/>
      <c r="BN30" s="8"/>
      <c r="BO30" s="8"/>
      <c r="BP30" s="8"/>
      <c r="BQ30" s="8"/>
      <c r="BR30" s="8"/>
      <c r="BS30" s="8"/>
      <c r="BT30" s="8"/>
      <c r="BU30" s="8"/>
      <c r="BV30" s="8"/>
      <c r="BW30" s="8"/>
      <c r="BX30" s="8"/>
      <c r="BY30" s="8"/>
      <c r="BZ30" s="8"/>
      <c r="CA30" s="8"/>
      <c r="CB30" s="8"/>
      <c r="CC30" s="8"/>
      <c r="CD30" s="8"/>
      <c r="CE30" s="8"/>
      <c r="CF30" s="8"/>
      <c r="CG30" s="8"/>
      <c r="CH30" s="8"/>
      <c r="CI30" s="8"/>
      <c r="CJ30" s="8"/>
    </row>
    <row r="31" spans="1:88" hidden="1" outlineLevel="1" x14ac:dyDescent="0.2">
      <c r="A31" s="6"/>
      <c r="B31" s="7"/>
      <c r="C31" s="7"/>
      <c r="D31" s="7"/>
      <c r="E31" s="7"/>
      <c r="G31"/>
      <c r="H31"/>
      <c r="I31"/>
      <c r="J31"/>
      <c r="K31"/>
      <c r="L31"/>
      <c r="M31"/>
      <c r="O31" s="105"/>
      <c r="P31" s="8"/>
      <c r="Q31" s="8"/>
      <c r="R31" s="8"/>
      <c r="S31" s="8"/>
      <c r="T31" s="8"/>
      <c r="U31" s="8"/>
      <c r="V31" s="8"/>
      <c r="W31" s="8"/>
      <c r="X31" s="8"/>
      <c r="Y31" s="8"/>
      <c r="Z31" s="8"/>
      <c r="AA31" s="8"/>
      <c r="AB31" s="8"/>
      <c r="AC31" s="8"/>
      <c r="AD31" s="8"/>
      <c r="AE31" s="8"/>
      <c r="AF31" s="8"/>
      <c r="AG31" s="8"/>
      <c r="AH31" s="8"/>
      <c r="AI31" s="8"/>
      <c r="AJ31" s="8"/>
      <c r="AK31" s="8"/>
      <c r="AL31" s="8"/>
      <c r="AM31" s="8"/>
      <c r="AN31" s="8"/>
      <c r="AO31" s="8"/>
      <c r="AP31" s="8"/>
      <c r="AQ31" s="8"/>
      <c r="AR31" s="8"/>
      <c r="AS31" s="8"/>
      <c r="AT31" s="8"/>
      <c r="AU31" s="8"/>
      <c r="AV31" s="8"/>
      <c r="AW31" s="8"/>
      <c r="AX31" s="8"/>
      <c r="AY31" s="8"/>
      <c r="AZ31" s="8"/>
      <c r="BA31" s="8"/>
      <c r="BB31" s="8"/>
      <c r="BC31" s="8"/>
      <c r="BD31" s="8"/>
      <c r="BE31" s="8"/>
      <c r="BF31" s="8"/>
      <c r="BG31" s="8"/>
      <c r="BH31" s="8"/>
      <c r="BI31" s="8"/>
      <c r="BJ31" s="8"/>
      <c r="BK31" s="8"/>
      <c r="BL31" s="8"/>
      <c r="BM31" s="8"/>
      <c r="BN31" s="8"/>
      <c r="BO31" s="8"/>
      <c r="BP31" s="8"/>
      <c r="BQ31" s="8"/>
      <c r="BR31" s="8"/>
      <c r="BS31" s="8"/>
      <c r="BT31" s="8"/>
      <c r="BU31" s="8"/>
      <c r="BV31" s="8"/>
      <c r="BW31" s="8"/>
      <c r="BX31" s="8"/>
      <c r="BY31" s="8"/>
      <c r="BZ31" s="8"/>
      <c r="CA31" s="8"/>
      <c r="CB31" s="8"/>
      <c r="CC31" s="8"/>
      <c r="CD31" s="8"/>
      <c r="CE31" s="8"/>
      <c r="CF31" s="8"/>
      <c r="CG31" s="8"/>
      <c r="CH31" s="8"/>
      <c r="CI31" s="8"/>
      <c r="CJ31" s="8"/>
    </row>
    <row r="32" spans="1:88" hidden="1" outlineLevel="2" x14ac:dyDescent="0.2">
      <c r="A32" s="88" t="s">
        <v>113</v>
      </c>
      <c r="B32" s="88" t="s">
        <v>116</v>
      </c>
      <c r="C32" s="86"/>
      <c r="D32" s="86"/>
      <c r="E32" s="86"/>
      <c r="F32" s="99" t="b">
        <v>1</v>
      </c>
      <c r="G32" s="83" t="str">
        <f>Definities!D4</f>
        <v>Front</v>
      </c>
      <c r="H32" s="83"/>
      <c r="I32" s="83"/>
      <c r="J32" s="83"/>
      <c r="K32" s="83"/>
      <c r="L32" s="83"/>
      <c r="M32" s="83"/>
      <c r="N32" s="45"/>
      <c r="O32" s="45"/>
      <c r="P32" s="8"/>
      <c r="Q32" s="8"/>
      <c r="R32" s="8"/>
      <c r="S32" s="8"/>
      <c r="T32" s="8"/>
      <c r="U32" s="8"/>
      <c r="V32" s="8"/>
      <c r="W32" s="8"/>
      <c r="X32" s="8"/>
      <c r="Y32" s="8"/>
      <c r="Z32" s="8"/>
      <c r="AA32" s="8"/>
      <c r="AB32" s="8"/>
      <c r="AC32" s="8"/>
      <c r="AD32" s="8"/>
      <c r="AE32" s="8"/>
      <c r="AF32" s="8"/>
      <c r="AG32" s="8"/>
      <c r="AH32" s="8"/>
      <c r="AI32" s="8"/>
      <c r="AJ32" s="8"/>
      <c r="AK32" s="8"/>
      <c r="AL32" s="8"/>
      <c r="AM32" s="8"/>
      <c r="AN32" s="8"/>
      <c r="AO32" s="8"/>
      <c r="AP32" s="8"/>
      <c r="AQ32" s="8"/>
      <c r="AR32" s="8"/>
      <c r="AS32" s="8"/>
      <c r="AT32" s="8"/>
      <c r="AU32" s="8"/>
      <c r="AV32" s="8"/>
      <c r="AW32" s="8"/>
      <c r="AX32" s="8"/>
      <c r="AY32" s="8"/>
      <c r="AZ32" s="8"/>
      <c r="BA32" s="8"/>
      <c r="BB32" s="8"/>
      <c r="BC32" s="8"/>
      <c r="BD32" s="8"/>
      <c r="BE32" s="8"/>
      <c r="BF32" s="8"/>
      <c r="BG32" s="8"/>
      <c r="BH32" s="8"/>
      <c r="BI32" s="8"/>
      <c r="BJ32" s="8"/>
      <c r="BK32" s="8"/>
      <c r="BL32" s="8"/>
      <c r="BM32" s="8"/>
      <c r="BN32" s="8"/>
      <c r="BO32" s="8"/>
      <c r="BP32" s="8"/>
      <c r="BQ32" s="8"/>
      <c r="BR32" s="8"/>
      <c r="BS32" s="8"/>
      <c r="BT32" s="8"/>
      <c r="BU32" s="8"/>
      <c r="BV32" s="8"/>
      <c r="BW32" s="8"/>
      <c r="BX32" s="8"/>
      <c r="BY32" s="8"/>
      <c r="BZ32" s="8"/>
      <c r="CA32" s="8"/>
      <c r="CB32" s="8"/>
      <c r="CC32" s="8"/>
      <c r="CD32" s="8"/>
      <c r="CE32" s="8"/>
      <c r="CF32" s="8"/>
      <c r="CG32" s="8"/>
      <c r="CH32" s="8"/>
      <c r="CI32" s="8"/>
      <c r="CJ32" s="8"/>
    </row>
    <row r="33" spans="1:88" hidden="1" outlineLevel="2" x14ac:dyDescent="0.2">
      <c r="A33" s="89"/>
      <c r="B33" s="86"/>
      <c r="C33" s="86"/>
      <c r="D33" s="86"/>
      <c r="E33" s="86"/>
      <c r="F33" s="99" t="b">
        <v>1</v>
      </c>
      <c r="G33" s="83" t="str">
        <f>Definities!D5</f>
        <v>Back</v>
      </c>
      <c r="H33" s="83"/>
      <c r="I33" s="83"/>
      <c r="J33" s="83"/>
      <c r="K33" s="83"/>
      <c r="L33" s="83"/>
      <c r="M33" s="83"/>
      <c r="N33" s="45"/>
      <c r="O33" s="45"/>
      <c r="P33" s="8"/>
      <c r="Q33" s="8"/>
      <c r="R33" s="8"/>
      <c r="S33" s="8"/>
      <c r="T33" s="8"/>
      <c r="U33" s="8"/>
      <c r="V33" s="8"/>
      <c r="W33" s="8"/>
      <c r="X33" s="8"/>
      <c r="Y33" s="8"/>
      <c r="Z33" s="8"/>
      <c r="AA33" s="8"/>
      <c r="AB33" s="8"/>
      <c r="AC33" s="8"/>
      <c r="AD33" s="8"/>
      <c r="AE33" s="8"/>
      <c r="AF33" s="8"/>
      <c r="AG33" s="8"/>
      <c r="AH33" s="8"/>
      <c r="AI33" s="8"/>
      <c r="AJ33" s="8"/>
      <c r="AK33" s="8"/>
      <c r="AL33" s="8"/>
      <c r="AM33" s="8"/>
      <c r="AN33" s="8"/>
      <c r="AO33" s="8"/>
      <c r="AP33" s="8"/>
      <c r="AQ33" s="8"/>
      <c r="AR33" s="8"/>
      <c r="AS33" s="8"/>
      <c r="AT33" s="8"/>
      <c r="AU33" s="8"/>
      <c r="AV33" s="8"/>
      <c r="AW33" s="8"/>
      <c r="AX33" s="8"/>
      <c r="AY33" s="8"/>
      <c r="AZ33" s="8"/>
      <c r="BA33" s="8"/>
      <c r="BB33" s="8"/>
      <c r="BC33" s="8"/>
      <c r="BD33" s="8"/>
      <c r="BE33" s="8"/>
      <c r="BF33" s="8"/>
      <c r="BG33" s="8"/>
      <c r="BH33" s="8"/>
      <c r="BI33" s="8"/>
      <c r="BJ33" s="8"/>
      <c r="BK33" s="8"/>
      <c r="BL33" s="8"/>
      <c r="BM33" s="8"/>
      <c r="BN33" s="8"/>
      <c r="BO33" s="8"/>
      <c r="BP33" s="8"/>
      <c r="BQ33" s="8"/>
      <c r="BR33" s="8"/>
      <c r="BS33" s="8"/>
      <c r="BT33" s="8"/>
      <c r="BU33" s="8"/>
      <c r="BV33" s="8"/>
      <c r="BW33" s="8"/>
      <c r="BX33" s="8"/>
      <c r="BY33" s="8"/>
      <c r="BZ33" s="8"/>
      <c r="CA33" s="8"/>
      <c r="CB33" s="8"/>
      <c r="CC33" s="8"/>
      <c r="CD33" s="8"/>
      <c r="CE33" s="8"/>
      <c r="CF33" s="8"/>
      <c r="CG33" s="8"/>
      <c r="CH33" s="8"/>
      <c r="CI33" s="8"/>
      <c r="CJ33" s="8"/>
    </row>
    <row r="34" spans="1:88" hidden="1" outlineLevel="2" x14ac:dyDescent="0.2">
      <c r="A34" s="90" t="s">
        <v>114</v>
      </c>
      <c r="B34" s="91" t="s">
        <v>115</v>
      </c>
      <c r="C34" s="86"/>
      <c r="D34" s="86"/>
      <c r="E34" s="86"/>
      <c r="F34" s="83"/>
      <c r="G34" s="83"/>
      <c r="H34" s="83"/>
      <c r="I34" s="83"/>
      <c r="J34" s="83"/>
      <c r="K34" s="83"/>
      <c r="L34" s="83"/>
      <c r="M34" s="83"/>
      <c r="N34" s="45"/>
      <c r="O34" s="45"/>
      <c r="P34" s="8"/>
      <c r="Q34" s="8"/>
      <c r="R34" s="8"/>
      <c r="S34" s="8"/>
      <c r="T34" s="8"/>
      <c r="U34" s="8"/>
      <c r="V34" s="8"/>
      <c r="W34" s="8"/>
      <c r="X34" s="8"/>
      <c r="Y34" s="8"/>
      <c r="Z34" s="8"/>
      <c r="AA34" s="8"/>
      <c r="AB34" s="8"/>
      <c r="AC34" s="8"/>
      <c r="AD34" s="8"/>
      <c r="AE34" s="8"/>
      <c r="AF34" s="8"/>
      <c r="AG34" s="8"/>
      <c r="AH34" s="8"/>
      <c r="AI34" s="8"/>
      <c r="AJ34" s="8"/>
      <c r="AK34" s="8"/>
      <c r="AL34" s="8"/>
      <c r="AM34" s="8"/>
      <c r="AN34" s="8"/>
      <c r="AO34" s="8"/>
      <c r="AP34" s="8"/>
      <c r="AQ34" s="8"/>
      <c r="AR34" s="8"/>
      <c r="AS34" s="8"/>
      <c r="AT34" s="8"/>
      <c r="AU34" s="8"/>
      <c r="AV34" s="8"/>
      <c r="AW34" s="8"/>
      <c r="AX34" s="8"/>
      <c r="AY34" s="8"/>
      <c r="AZ34" s="8"/>
      <c r="BA34" s="8"/>
      <c r="BB34" s="8"/>
      <c r="BC34" s="8"/>
      <c r="BD34" s="8"/>
      <c r="BE34" s="8"/>
      <c r="BF34" s="8"/>
      <c r="BG34" s="8"/>
      <c r="BH34" s="8"/>
      <c r="BI34" s="8"/>
      <c r="BJ34" s="8"/>
      <c r="BK34" s="8"/>
      <c r="BL34" s="8"/>
      <c r="BM34" s="8"/>
      <c r="BN34" s="8"/>
      <c r="BO34" s="8"/>
      <c r="BP34" s="8"/>
      <c r="BQ34" s="8"/>
      <c r="BR34" s="8"/>
      <c r="BS34" s="8"/>
      <c r="BT34" s="8"/>
      <c r="BU34" s="8"/>
      <c r="BV34" s="8"/>
      <c r="BW34" s="8"/>
      <c r="BX34" s="8"/>
      <c r="BY34" s="8"/>
      <c r="BZ34" s="8"/>
      <c r="CA34" s="8"/>
      <c r="CB34" s="8"/>
      <c r="CC34" s="8"/>
      <c r="CD34" s="8"/>
      <c r="CE34" s="8"/>
      <c r="CF34" s="8"/>
      <c r="CG34" s="8"/>
      <c r="CH34" s="8"/>
      <c r="CI34" s="8"/>
      <c r="CJ34" s="8"/>
    </row>
    <row r="35" spans="1:88" hidden="1" outlineLevel="2" x14ac:dyDescent="0.2">
      <c r="A35" s="92">
        <v>0.54166666666666663</v>
      </c>
      <c r="B35" s="47">
        <v>0.60416666666666663</v>
      </c>
      <c r="C35" s="86"/>
      <c r="D35" s="86"/>
      <c r="E35" s="86"/>
      <c r="F35" s="83"/>
      <c r="G35" s="45">
        <f ca="1">COUNTIFS(Tabel6[WoBegin],"&lt;="&amp;$A35,Tabel6[WoEinde],"&gt;="&amp;$B35,WoPrestatieF,0,Tabel6[Plaats],IF($F$32=TRUE,"Front"))+COUNTIFS(Tabel6[WoBegin],"&lt;="&amp;$A35,Tabel6[WoEinde],"&gt;="&amp;$B35,WoPrestatieF,0,Tabel6[Plaats],IF($F$33=TRUE,"Back"))+COUNTIFS(Tabel6[WoBegin],"&lt;="&amp;$A35,Tabel6[WoEinde],"&lt;04:00",Tabel6[WoBegin],"&lt;&gt;0",WoPrestatieF,0,Tabel6[Plaats],IF($F$32=TRUE,"Front"))+COUNTIFS(Tabel6[WoBegin],"&lt;="&amp;$A35,Tabel6[WoEinde],"&lt;04:00",Tabel6[WoBegin],"&lt;&gt;0",WoPrestatieF,0,Tabel6[Plaats],IF($F$33=TRUE,"Back"))</f>
        <v>0</v>
      </c>
      <c r="H35" s="45">
        <f ca="1">COUNTIFS(Tabel6[DoBegin],"&lt;="&amp;$A35,Tabel6[DoEinde],"&gt;="&amp;$B35,DoPrestatieF,0,Tabel6[Plaats],IF($F$32=TRUE,"Front"))+COUNTIFS(Tabel6[DoBegin],"&lt;="&amp;$A35,Tabel6[DoEinde],"&gt;="&amp;$B35,DoPrestatieF,0,Tabel6[Plaats],IF($F$33=TRUE,"Back"))+COUNTIFS(Tabel6[DoBegin],"&lt;="&amp;$A35,Tabel6[DoEinde],"&lt;04:00",Tabel6[DoBegin],"&lt;&gt;0",DoPrestatieF,0,Tabel6[Plaats],IF($F$32=TRUE,"Front"))+COUNTIFS(Tabel6[DoBegin],"&lt;="&amp;$A35,Tabel6[DoEinde],"&lt;04:00",Tabel6[DoBegin],"&lt;&gt;0",DoPrestatieF,0,Tabel6[Plaats],IF($F$33=TRUE,"Back"))</f>
        <v>0</v>
      </c>
      <c r="I35" s="45">
        <f ca="1">COUNTIFS(Tabel6[VrBegin],"&lt;="&amp;$A35,Tabel6[VrEinde],"&gt;="&amp;$B35,VrPrestatieF,0,Tabel6[Plaats],IF($F$32=TRUE,"Front"))+COUNTIFS(Tabel6[VrBegin],"&lt;="&amp;$A35,Tabel6[VrEinde],"&gt;="&amp;$B35,VrPrestatieF,0,Tabel6[Plaats],IF($F$33=TRUE,"Back"))+COUNTIFS(Tabel6[VrBegin],"&lt;="&amp;$A35,Tabel6[VrEinde],"&lt;04:00",Tabel6[VrBegin],"&lt;&gt;0",VrPrestatieF,0,Tabel6[Plaats],IF($F$32=TRUE,"Front"))+COUNTIFS(Tabel6[VrBegin],"&lt;="&amp;$A35,Tabel6[VrEinde],"&lt;04:00",Tabel6[VrBegin],"&lt;&gt;0",VrPrestatieF,0,Tabel6[Plaats],IF($F$33=TRUE,"Back"))</f>
        <v>0</v>
      </c>
      <c r="J35" s="45">
        <f ca="1">COUNTIFS(Tabel6[ZaBegin],"&lt;="&amp;$A35,Tabel6[ZaEinde],"&gt;="&amp;$B35,ZaPrestatieF,0,Tabel6[Plaats],IF($F$32=TRUE,"Front"))+COUNTIFS(Tabel6[ZaBegin],"&lt;="&amp;$A35,Tabel6[ZaEinde],"&gt;="&amp;$B35,ZaPrestatieF,0,Tabel6[Plaats],IF($F$33=TRUE,"Back"))+COUNTIFS(Tabel6[ZaBegin],"&lt;="&amp;$A35,Tabel6[ZaEinde],"&lt;04:00",Tabel6[ZaBegin],"&lt;&gt;0",ZaPrestatieF,0,Tabel6[Plaats],IF($F$32=TRUE,"Front"))+COUNTIFS(Tabel6[ZaBegin],"&lt;="&amp;$A35,Tabel6[ZaEinde],"&lt;04:00",Tabel6[ZaBegin],"&lt;&gt;0",ZaPrestatieF,0,Tabel6[Plaats],IF($F$33=TRUE,"Back"))</f>
        <v>0</v>
      </c>
      <c r="K35" s="45">
        <f ca="1">COUNTIFS(Tabel6[ZoBegin],"&lt;="&amp;$A35,Tabel6[ZoEinde],"&gt;="&amp;$B35,ZoPrestatieF,0,Tabel6[Plaats],IF($F$32=TRUE,"Front"))+COUNTIFS(Tabel6[ZoBegin],"&lt;="&amp;$A35,Tabel6[ZoEinde],"&gt;="&amp;$B35,ZoPrestatieF,0,Tabel6[Plaats],IF($F$33=TRUE,"Back"))+COUNTIFS(Tabel6[ZoBegin],"&lt;="&amp;$A35,Tabel6[ZoEinde],"&lt;04:00",Tabel6[ZoBegin],"&lt;&gt;0",ZoPrestatieF,0,Tabel6[Plaats],IF($F$32=TRUE,"Front"))+COUNTIFS(Tabel6[ZoBegin],"&lt;="&amp;$A35,Tabel6[ZoEinde],"&lt;04:00",Tabel6[ZoBegin],"&lt;&gt;0",ZoPrestatieF,0,Tabel6[Plaats],IF($F$33=TRUE,"Back"))</f>
        <v>0</v>
      </c>
      <c r="L35" s="45">
        <f ca="1">COUNTIFS(Tabel6[MaBegin],"&lt;="&amp;$A35,Tabel6[MaEinde],"&gt;="&amp;$B35,MaPrestatieF,0,Tabel6[Plaats],IF($F$32=TRUE,"Front"))+COUNTIFS(Tabel6[MaBegin],"&lt;="&amp;$A35,Tabel6[MaEinde],"&gt;="&amp;$B35,MaPrestatieF,0,Tabel6[Plaats],IF($F$33=TRUE,"Back"))+COUNTIFS(Tabel6[MaBegin],"&lt;="&amp;$A35,Tabel6[MaEinde],"&lt;04:00",Tabel6[MaBegin],"&lt;&gt;0",MaPrestatieF,0,Tabel6[Plaats],IF($F$32=TRUE,"Front"))+COUNTIFS(Tabel6[MaBegin],"&lt;="&amp;$A35,Tabel6[MaEinde],"&lt;04:00",Tabel6[MaBegin],"&lt;&gt;0",MaPrestatieF,0,Tabel6[Plaats],IF($F$33=TRUE,"Back"))</f>
        <v>0</v>
      </c>
      <c r="M35" s="45">
        <f ca="1">COUNTIFS(Tabel6[DiBegin],"&lt;="&amp;$A35,Tabel6[DiEinde],"&gt;="&amp;$B35,DiPrestatieF,0,Tabel6[Plaats],IF($F$32=TRUE,"Front"))+COUNTIFS(Tabel6[DiBegin],"&lt;="&amp;$A35,Tabel6[DiEinde],"&gt;="&amp;$B35,DiPrestatieF,0,Tabel6[Plaats],IF($F$33=TRUE,"Back"))+COUNTIFS(Tabel6[DiBegin],"&lt;="&amp;$A35,Tabel6[DiEinde],"&lt;04:00",Tabel6[DiBegin],"&lt;&gt;0",DiPrestatieF,0,Tabel6[Plaats],IF($F$32=TRUE,"Front"))+COUNTIFS(Tabel6[DiBegin],"&lt;="&amp;$A35,Tabel6[DiEinde],"&lt;04:00",Tabel6[DiBegin],"&lt;&gt;0",DiPrestatieF,0,Tabel6[Plaats],IF($F$33=TRUE,"Back"))</f>
        <v>0</v>
      </c>
      <c r="N35" s="45"/>
      <c r="O35" s="45"/>
      <c r="P35" s="8"/>
      <c r="Q35" s="8"/>
      <c r="R35" s="8"/>
      <c r="S35" s="8"/>
      <c r="T35" s="8"/>
      <c r="U35" s="8"/>
      <c r="V35" s="8"/>
      <c r="W35" s="8"/>
      <c r="X35" s="8"/>
      <c r="Y35" s="8"/>
      <c r="Z35" s="8"/>
      <c r="AA35" s="8"/>
      <c r="AB35" s="8"/>
      <c r="AC35" s="8"/>
      <c r="AD35" s="8"/>
      <c r="AE35" s="8"/>
      <c r="AF35" s="8"/>
      <c r="AG35" s="8"/>
      <c r="AH35" s="8"/>
      <c r="AI35" s="8"/>
      <c r="AJ35" s="8"/>
      <c r="AK35" s="8"/>
      <c r="AL35" s="8"/>
      <c r="AM35" s="8"/>
      <c r="AN35" s="8"/>
      <c r="AO35" s="8"/>
      <c r="AP35" s="8"/>
      <c r="AQ35" s="8"/>
      <c r="AR35" s="8"/>
      <c r="AS35" s="8"/>
      <c r="AT35" s="8"/>
      <c r="AU35" s="8"/>
      <c r="AV35" s="8"/>
      <c r="AW35" s="8"/>
      <c r="AX35" s="8"/>
      <c r="AY35" s="8"/>
      <c r="AZ35" s="8"/>
      <c r="BA35" s="8"/>
      <c r="BB35" s="8"/>
      <c r="BC35" s="8"/>
      <c r="BD35" s="8"/>
      <c r="BE35" s="8"/>
      <c r="BF35" s="8"/>
      <c r="BG35" s="8"/>
      <c r="BH35" s="8"/>
      <c r="BI35" s="8"/>
      <c r="BJ35" s="8"/>
      <c r="BK35" s="8"/>
      <c r="BL35" s="8"/>
      <c r="BM35" s="8"/>
      <c r="BN35" s="8"/>
      <c r="BO35" s="8"/>
      <c r="BP35" s="8"/>
      <c r="BQ35" s="8"/>
      <c r="BR35" s="8"/>
      <c r="BS35" s="8"/>
      <c r="BT35" s="8"/>
      <c r="BU35" s="8"/>
      <c r="BV35" s="8"/>
      <c r="BW35" s="8"/>
      <c r="BX35" s="8"/>
      <c r="BY35" s="8"/>
      <c r="BZ35" s="8"/>
      <c r="CA35" s="8"/>
      <c r="CB35" s="8"/>
      <c r="CC35" s="8"/>
      <c r="CD35" s="8"/>
      <c r="CE35" s="8"/>
      <c r="CF35" s="8"/>
      <c r="CG35" s="8"/>
      <c r="CH35" s="8"/>
      <c r="CI35" s="8"/>
      <c r="CJ35" s="8"/>
    </row>
    <row r="36" spans="1:88" hidden="1" outlineLevel="2" x14ac:dyDescent="0.2">
      <c r="A36" s="92">
        <v>0.5625</v>
      </c>
      <c r="B36" s="47">
        <v>0.60416666666666663</v>
      </c>
      <c r="C36" s="86"/>
      <c r="D36" s="86"/>
      <c r="E36" s="86"/>
      <c r="F36" s="83"/>
      <c r="G36" s="45">
        <f ca="1">COUNTIFS(Tabel6[WoBegin],"&lt;="&amp;$A36,Tabel6[WoEinde],"&gt;="&amp;$B36,WoPrestatieF,0,Tabel6[Plaats],IF($F$32=TRUE,"Front"))+COUNTIFS(Tabel6[WoBegin],"&lt;="&amp;$A36,Tabel6[WoEinde],"&gt;="&amp;$B36,WoPrestatieF,0,Tabel6[Plaats],IF($F$33=TRUE,"Back"))+COUNTIFS(Tabel6[WoBegin],"&lt;="&amp;$A36,Tabel6[WoEinde],"&lt;04:00",Tabel6[WoBegin],"&lt;&gt;0",WoPrestatieF,0,Tabel6[Plaats],IF($F$32=TRUE,"Front"))+COUNTIFS(Tabel6[WoBegin],"&lt;="&amp;$A36,Tabel6[WoEinde],"&lt;04:00",Tabel6[WoBegin],"&lt;&gt;0",WoPrestatieF,0,Tabel6[Plaats],IF($F$33=TRUE,"Back"))</f>
        <v>0</v>
      </c>
      <c r="H36" s="45">
        <f ca="1">COUNTIFS(Tabel6[DoBegin],"&lt;="&amp;$A36,Tabel6[DoEinde],"&gt;="&amp;$B36,DoPrestatieF,0,Tabel6[Plaats],IF($F$32=TRUE,"Front"))+COUNTIFS(Tabel6[DoBegin],"&lt;="&amp;$A36,Tabel6[DoEinde],"&gt;="&amp;$B36,DoPrestatieF,0,Tabel6[Plaats],IF($F$33=TRUE,"Back"))+COUNTIFS(Tabel6[DoBegin],"&lt;="&amp;$A36,Tabel6[DoEinde],"&lt;04:00",Tabel6[DoBegin],"&lt;&gt;0",DoPrestatieF,0,Tabel6[Plaats],IF($F$32=TRUE,"Front"))+COUNTIFS(Tabel6[DoBegin],"&lt;="&amp;$A36,Tabel6[DoEinde],"&lt;04:00",Tabel6[DoBegin],"&lt;&gt;0",DoPrestatieF,0,Tabel6[Plaats],IF($F$33=TRUE,"Back"))</f>
        <v>0</v>
      </c>
      <c r="I36" s="45">
        <f ca="1">COUNTIFS(Tabel6[VrBegin],"&lt;="&amp;$A36,Tabel6[VrEinde],"&gt;="&amp;$B36,VrPrestatieF,0,Tabel6[Plaats],IF($F$32=TRUE,"Front"))+COUNTIFS(Tabel6[VrBegin],"&lt;="&amp;$A36,Tabel6[VrEinde],"&gt;="&amp;$B36,VrPrestatieF,0,Tabel6[Plaats],IF($F$33=TRUE,"Back"))+COUNTIFS(Tabel6[VrBegin],"&lt;="&amp;$A36,Tabel6[VrEinde],"&lt;04:00",Tabel6[VrBegin],"&lt;&gt;0",VrPrestatieF,0,Tabel6[Plaats],IF($F$32=TRUE,"Front"))+COUNTIFS(Tabel6[VrBegin],"&lt;="&amp;$A36,Tabel6[VrEinde],"&lt;04:00",Tabel6[VrBegin],"&lt;&gt;0",VrPrestatieF,0,Tabel6[Plaats],IF($F$33=TRUE,"Back"))</f>
        <v>0</v>
      </c>
      <c r="J36" s="45">
        <f ca="1">COUNTIFS(Tabel6[ZaBegin],"&lt;="&amp;$A36,Tabel6[ZaEinde],"&gt;="&amp;$B36,ZaPrestatieF,0,Tabel6[Plaats],IF($F$32=TRUE,"Front"))+COUNTIFS(Tabel6[ZaBegin],"&lt;="&amp;$A36,Tabel6[ZaEinde],"&gt;="&amp;$B36,ZaPrestatieF,0,Tabel6[Plaats],IF($F$33=TRUE,"Back"))+COUNTIFS(Tabel6[ZaBegin],"&lt;="&amp;$A36,Tabel6[ZaEinde],"&lt;04:00",Tabel6[ZaBegin],"&lt;&gt;0",ZaPrestatieF,0,Tabel6[Plaats],IF($F$32=TRUE,"Front"))+COUNTIFS(Tabel6[ZaBegin],"&lt;="&amp;$A36,Tabel6[ZaEinde],"&lt;04:00",Tabel6[ZaBegin],"&lt;&gt;0",ZaPrestatieF,0,Tabel6[Plaats],IF($F$33=TRUE,"Back"))</f>
        <v>0</v>
      </c>
      <c r="K36" s="45">
        <f ca="1">COUNTIFS(Tabel6[ZoBegin],"&lt;="&amp;$A36,Tabel6[ZoEinde],"&gt;="&amp;$B36,ZoPrestatieF,0,Tabel6[Plaats],IF($F$32=TRUE,"Front"))+COUNTIFS(Tabel6[ZoBegin],"&lt;="&amp;$A36,Tabel6[ZoEinde],"&gt;="&amp;$B36,ZoPrestatieF,0,Tabel6[Plaats],IF($F$33=TRUE,"Back"))+COUNTIFS(Tabel6[ZoBegin],"&lt;="&amp;$A36,Tabel6[ZoEinde],"&lt;04:00",Tabel6[ZoBegin],"&lt;&gt;0",ZoPrestatieF,0,Tabel6[Plaats],IF($F$32=TRUE,"Front"))+COUNTIFS(Tabel6[ZoBegin],"&lt;="&amp;$A36,Tabel6[ZoEinde],"&lt;04:00",Tabel6[ZoBegin],"&lt;&gt;0",ZoPrestatieF,0,Tabel6[Plaats],IF($F$33=TRUE,"Back"))</f>
        <v>0</v>
      </c>
      <c r="L36" s="45">
        <f ca="1">COUNTIFS(Tabel6[MaBegin],"&lt;="&amp;$A36,Tabel6[MaEinde],"&gt;="&amp;$B36,MaPrestatieF,0,Tabel6[Plaats],IF($F$32=TRUE,"Front"))+COUNTIFS(Tabel6[MaBegin],"&lt;="&amp;$A36,Tabel6[MaEinde],"&gt;="&amp;$B36,MaPrestatieF,0,Tabel6[Plaats],IF($F$33=TRUE,"Back"))+COUNTIFS(Tabel6[MaBegin],"&lt;="&amp;$A36,Tabel6[MaEinde],"&lt;04:00",Tabel6[MaBegin],"&lt;&gt;0",MaPrestatieF,0,Tabel6[Plaats],IF($F$32=TRUE,"Front"))+COUNTIFS(Tabel6[MaBegin],"&lt;="&amp;$A36,Tabel6[MaEinde],"&lt;04:00",Tabel6[MaBegin],"&lt;&gt;0",MaPrestatieF,0,Tabel6[Plaats],IF($F$33=TRUE,"Back"))</f>
        <v>0</v>
      </c>
      <c r="M36" s="45">
        <f ca="1">COUNTIFS(Tabel6[DiBegin],"&lt;="&amp;$A36,Tabel6[DiEinde],"&gt;="&amp;$B36,DiPrestatieF,0,Tabel6[Plaats],IF($F$32=TRUE,"Front"))+COUNTIFS(Tabel6[DiBegin],"&lt;="&amp;$A36,Tabel6[DiEinde],"&gt;="&amp;$B36,DiPrestatieF,0,Tabel6[Plaats],IF($F$33=TRUE,"Back"))+COUNTIFS(Tabel6[DiBegin],"&lt;="&amp;$A36,Tabel6[DiEinde],"&lt;04:00",Tabel6[DiBegin],"&lt;&gt;0",DiPrestatieF,0,Tabel6[Plaats],IF($F$32=TRUE,"Front"))+COUNTIFS(Tabel6[DiBegin],"&lt;="&amp;$A36,Tabel6[DiEinde],"&lt;04:00",Tabel6[DiBegin],"&lt;&gt;0",DiPrestatieF,0,Tabel6[Plaats],IF($F$33=TRUE,"Back"))</f>
        <v>0</v>
      </c>
      <c r="N36" s="45"/>
      <c r="O36" s="45"/>
      <c r="P36" s="8"/>
      <c r="Q36" s="8"/>
      <c r="R36" s="8"/>
      <c r="S36" s="8"/>
      <c r="T36" s="8"/>
      <c r="U36" s="8"/>
      <c r="V36" s="8"/>
      <c r="W36" s="8"/>
      <c r="X36" s="8"/>
      <c r="Y36" s="8"/>
      <c r="Z36" s="8"/>
      <c r="AA36" s="8"/>
      <c r="AB36" s="8"/>
      <c r="AC36" s="8"/>
      <c r="AD36" s="8"/>
      <c r="AE36" s="8"/>
      <c r="AF36" s="8"/>
      <c r="AG36" s="8"/>
      <c r="AH36" s="8"/>
      <c r="AI36" s="8"/>
      <c r="AJ36" s="8"/>
      <c r="AK36" s="8"/>
      <c r="AL36" s="8"/>
      <c r="AM36" s="8"/>
      <c r="AN36" s="8"/>
      <c r="AO36" s="8"/>
      <c r="AP36" s="8"/>
      <c r="AQ36" s="8"/>
      <c r="AR36" s="8"/>
      <c r="AS36" s="8"/>
      <c r="AT36" s="8"/>
      <c r="AU36" s="8"/>
      <c r="AV36" s="8"/>
      <c r="AW36" s="8"/>
      <c r="AX36" s="8"/>
      <c r="AY36" s="8"/>
      <c r="AZ36" s="8"/>
      <c r="BA36" s="8"/>
      <c r="BB36" s="8"/>
      <c r="BC36" s="8"/>
      <c r="BD36" s="8"/>
      <c r="BE36" s="8"/>
      <c r="BF36" s="8"/>
      <c r="BG36" s="8"/>
      <c r="BH36" s="8"/>
      <c r="BI36" s="8"/>
      <c r="BJ36" s="8"/>
      <c r="BK36" s="8"/>
      <c r="BL36" s="8"/>
      <c r="BM36" s="8"/>
      <c r="BN36" s="8"/>
      <c r="BO36" s="8"/>
      <c r="BP36" s="8"/>
      <c r="BQ36" s="8"/>
      <c r="BR36" s="8"/>
      <c r="BS36" s="8"/>
      <c r="BT36" s="8"/>
      <c r="BU36" s="8"/>
      <c r="BV36" s="8"/>
      <c r="BW36" s="8"/>
      <c r="BX36" s="8"/>
      <c r="BY36" s="8"/>
      <c r="BZ36" s="8"/>
      <c r="CA36" s="8"/>
      <c r="CB36" s="8"/>
      <c r="CC36" s="8"/>
      <c r="CD36" s="8"/>
      <c r="CE36" s="8"/>
      <c r="CF36" s="8"/>
      <c r="CG36" s="8"/>
      <c r="CH36" s="8"/>
      <c r="CI36" s="8"/>
      <c r="CJ36" s="8"/>
    </row>
    <row r="37" spans="1:88" hidden="1" outlineLevel="2" x14ac:dyDescent="0.2">
      <c r="A37" s="92">
        <v>0.66666666666666663</v>
      </c>
      <c r="B37" s="47">
        <v>0.70833333333333337</v>
      </c>
      <c r="C37" s="86"/>
      <c r="D37" s="86"/>
      <c r="E37" s="86"/>
      <c r="F37" s="83"/>
      <c r="G37" s="45">
        <f ca="1">COUNTIFS(Tabel6[WoBegin],"&lt;="&amp;$A37,Tabel6[WoEinde],"&gt;="&amp;$B37,WoPrestatieF,0,Tabel6[Plaats],IF($F$32=TRUE,"Front"))+COUNTIFS(Tabel6[WoBegin],"&lt;="&amp;$A37,Tabel6[WoEinde],"&gt;="&amp;$B37,WoPrestatieF,0,Tabel6[Plaats],IF($F$33=TRUE,"Back"))+COUNTIFS(Tabel6[WoBegin],"&lt;="&amp;$A37,Tabel6[WoEinde],"&lt;04:00",Tabel6[WoBegin],"&lt;&gt;0",WoPrestatieF,0,Tabel6[Plaats],IF($F$32=TRUE,"Front"))+COUNTIFS(Tabel6[WoBegin],"&lt;="&amp;$A37,Tabel6[WoEinde],"&lt;04:00",Tabel6[WoBegin],"&lt;&gt;0",WoPrestatieF,0,Tabel6[Plaats],IF($F$33=TRUE,"Back"))</f>
        <v>0</v>
      </c>
      <c r="H37" s="45">
        <f ca="1">COUNTIFS(Tabel6[DoBegin],"&lt;="&amp;$A37,Tabel6[DoEinde],"&gt;="&amp;$B37,DoPrestatieF,0,Tabel6[Plaats],IF($F$32=TRUE,"Front"))+COUNTIFS(Tabel6[DoBegin],"&lt;="&amp;$A37,Tabel6[DoEinde],"&gt;="&amp;$B37,DoPrestatieF,0,Tabel6[Plaats],IF($F$33=TRUE,"Back"))+COUNTIFS(Tabel6[DoBegin],"&lt;="&amp;$A37,Tabel6[DoEinde],"&lt;04:00",Tabel6[DoBegin],"&lt;&gt;0",DoPrestatieF,0,Tabel6[Plaats],IF($F$32=TRUE,"Front"))+COUNTIFS(Tabel6[DoBegin],"&lt;="&amp;$A37,Tabel6[DoEinde],"&lt;04:00",Tabel6[DoBegin],"&lt;&gt;0",DoPrestatieF,0,Tabel6[Plaats],IF($F$33=TRUE,"Back"))</f>
        <v>0</v>
      </c>
      <c r="I37" s="45">
        <f ca="1">COUNTIFS(Tabel6[VrBegin],"&lt;="&amp;$A37,Tabel6[VrEinde],"&gt;="&amp;$B37,VrPrestatieF,0,Tabel6[Plaats],IF($F$32=TRUE,"Front"))+COUNTIFS(Tabel6[VrBegin],"&lt;="&amp;$A37,Tabel6[VrEinde],"&gt;="&amp;$B37,VrPrestatieF,0,Tabel6[Plaats],IF($F$33=TRUE,"Back"))+COUNTIFS(Tabel6[VrBegin],"&lt;="&amp;$A37,Tabel6[VrEinde],"&lt;04:00",Tabel6[VrBegin],"&lt;&gt;0",VrPrestatieF,0,Tabel6[Plaats],IF($F$32=TRUE,"Front"))+COUNTIFS(Tabel6[VrBegin],"&lt;="&amp;$A37,Tabel6[VrEinde],"&lt;04:00",Tabel6[VrBegin],"&lt;&gt;0",VrPrestatieF,0,Tabel6[Plaats],IF($F$33=TRUE,"Back"))</f>
        <v>0</v>
      </c>
      <c r="J37" s="45">
        <f ca="1">COUNTIFS(Tabel6[ZaBegin],"&lt;="&amp;$A37,Tabel6[ZaEinde],"&gt;="&amp;$B37,ZaPrestatieF,0,Tabel6[Plaats],IF($F$32=TRUE,"Front"))+COUNTIFS(Tabel6[ZaBegin],"&lt;="&amp;$A37,Tabel6[ZaEinde],"&gt;="&amp;$B37,ZaPrestatieF,0,Tabel6[Plaats],IF($F$33=TRUE,"Back"))+COUNTIFS(Tabel6[ZaBegin],"&lt;="&amp;$A37,Tabel6[ZaEinde],"&lt;04:00",Tabel6[ZaBegin],"&lt;&gt;0",ZaPrestatieF,0,Tabel6[Plaats],IF($F$32=TRUE,"Front"))+COUNTIFS(Tabel6[ZaBegin],"&lt;="&amp;$A37,Tabel6[ZaEinde],"&lt;04:00",Tabel6[ZaBegin],"&lt;&gt;0",ZaPrestatieF,0,Tabel6[Plaats],IF($F$33=TRUE,"Back"))</f>
        <v>0</v>
      </c>
      <c r="K37" s="45">
        <f ca="1">COUNTIFS(Tabel6[ZoBegin],"&lt;="&amp;$A37,Tabel6[ZoEinde],"&gt;="&amp;$B37,ZoPrestatieF,0,Tabel6[Plaats],IF($F$32=TRUE,"Front"))+COUNTIFS(Tabel6[ZoBegin],"&lt;="&amp;$A37,Tabel6[ZoEinde],"&gt;="&amp;$B37,ZoPrestatieF,0,Tabel6[Plaats],IF($F$33=TRUE,"Back"))+COUNTIFS(Tabel6[ZoBegin],"&lt;="&amp;$A37,Tabel6[ZoEinde],"&lt;04:00",Tabel6[ZoBegin],"&lt;&gt;0",ZoPrestatieF,0,Tabel6[Plaats],IF($F$32=TRUE,"Front"))+COUNTIFS(Tabel6[ZoBegin],"&lt;="&amp;$A37,Tabel6[ZoEinde],"&lt;04:00",Tabel6[ZoBegin],"&lt;&gt;0",ZoPrestatieF,0,Tabel6[Plaats],IF($F$33=TRUE,"Back"))</f>
        <v>0</v>
      </c>
      <c r="L37" s="45">
        <f ca="1">COUNTIFS(Tabel6[MaBegin],"&lt;="&amp;$A37,Tabel6[MaEinde],"&gt;="&amp;$B37,MaPrestatieF,0,Tabel6[Plaats],IF($F$32=TRUE,"Front"))+COUNTIFS(Tabel6[MaBegin],"&lt;="&amp;$A37,Tabel6[MaEinde],"&gt;="&amp;$B37,MaPrestatieF,0,Tabel6[Plaats],IF($F$33=TRUE,"Back"))+COUNTIFS(Tabel6[MaBegin],"&lt;="&amp;$A37,Tabel6[MaEinde],"&lt;04:00",Tabel6[MaBegin],"&lt;&gt;0",MaPrestatieF,0,Tabel6[Plaats],IF($F$32=TRUE,"Front"))+COUNTIFS(Tabel6[MaBegin],"&lt;="&amp;$A37,Tabel6[MaEinde],"&lt;04:00",Tabel6[MaBegin],"&lt;&gt;0",MaPrestatieF,0,Tabel6[Plaats],IF($F$33=TRUE,"Back"))</f>
        <v>0</v>
      </c>
      <c r="M37" s="45">
        <f ca="1">COUNTIFS(Tabel6[DiBegin],"&lt;="&amp;$A37,Tabel6[DiEinde],"&gt;="&amp;$B37,DiPrestatieF,0,Tabel6[Plaats],IF($F$32=TRUE,"Front"))+COUNTIFS(Tabel6[DiBegin],"&lt;="&amp;$A37,Tabel6[DiEinde],"&gt;="&amp;$B37,DiPrestatieF,0,Tabel6[Plaats],IF($F$33=TRUE,"Back"))+COUNTIFS(Tabel6[DiBegin],"&lt;="&amp;$A37,Tabel6[DiEinde],"&lt;04:00",Tabel6[DiBegin],"&lt;&gt;0",DiPrestatieF,0,Tabel6[Plaats],IF($F$32=TRUE,"Front"))+COUNTIFS(Tabel6[DiBegin],"&lt;="&amp;$A37,Tabel6[DiEinde],"&lt;04:00",Tabel6[DiBegin],"&lt;&gt;0",DiPrestatieF,0,Tabel6[Plaats],IF($F$33=TRUE,"Back"))</f>
        <v>0</v>
      </c>
      <c r="N37" s="45"/>
      <c r="O37" s="45"/>
      <c r="P37" s="8"/>
      <c r="Q37" s="8"/>
      <c r="R37" s="8"/>
      <c r="S37" s="8"/>
      <c r="T37" s="8"/>
      <c r="U37" s="8"/>
      <c r="V37" s="8"/>
      <c r="W37" s="8"/>
      <c r="X37" s="8"/>
      <c r="Y37" s="8"/>
      <c r="Z37" s="8"/>
      <c r="AA37" s="8"/>
      <c r="AB37" s="8"/>
      <c r="AC37" s="8"/>
      <c r="AD37" s="8"/>
      <c r="AE37" s="8"/>
      <c r="AF37" s="8"/>
      <c r="AG37" s="8"/>
      <c r="AH37" s="8"/>
      <c r="AI37" s="8"/>
      <c r="AJ37" s="8"/>
      <c r="AK37" s="8"/>
      <c r="AL37" s="8"/>
      <c r="AM37" s="8"/>
      <c r="AN37" s="8"/>
      <c r="AO37" s="8"/>
      <c r="AP37" s="8"/>
      <c r="AQ37" s="8"/>
      <c r="AR37" s="8"/>
      <c r="AS37" s="8"/>
      <c r="AT37" s="8"/>
      <c r="AU37" s="8"/>
      <c r="AV37" s="8"/>
      <c r="AW37" s="8"/>
      <c r="AX37" s="8"/>
      <c r="AY37" s="8"/>
      <c r="AZ37" s="8"/>
      <c r="BA37" s="8"/>
      <c r="BB37" s="8"/>
      <c r="BC37" s="8"/>
      <c r="BD37" s="8"/>
      <c r="BE37" s="8"/>
      <c r="BF37" s="8"/>
      <c r="BG37" s="8"/>
      <c r="BH37" s="8"/>
      <c r="BI37" s="8"/>
      <c r="BJ37" s="8"/>
      <c r="BK37" s="8"/>
      <c r="BL37" s="8"/>
      <c r="BM37" s="8"/>
      <c r="BN37" s="8"/>
      <c r="BO37" s="8"/>
      <c r="BP37" s="8"/>
      <c r="BQ37" s="8"/>
      <c r="BR37" s="8"/>
      <c r="BS37" s="8"/>
      <c r="BT37" s="8"/>
      <c r="BU37" s="8"/>
      <c r="BV37" s="8"/>
      <c r="BW37" s="8"/>
      <c r="BX37" s="8"/>
      <c r="BY37" s="8"/>
      <c r="BZ37" s="8"/>
      <c r="CA37" s="8"/>
      <c r="CB37" s="8"/>
      <c r="CC37" s="8"/>
      <c r="CD37" s="8"/>
      <c r="CE37" s="8"/>
      <c r="CF37" s="8"/>
      <c r="CG37" s="8"/>
      <c r="CH37" s="8"/>
      <c r="CI37" s="8"/>
      <c r="CJ37" s="8"/>
    </row>
    <row r="38" spans="1:88" hidden="1" outlineLevel="2" x14ac:dyDescent="0.2">
      <c r="A38" s="92">
        <v>0.79166666666666663</v>
      </c>
      <c r="B38" s="47">
        <v>0.83333333333333337</v>
      </c>
      <c r="C38" s="86"/>
      <c r="D38" s="86"/>
      <c r="E38" s="86"/>
      <c r="F38" s="83"/>
      <c r="G38" s="45">
        <f ca="1">COUNTIFS(Tabel6[WoBegin],"&lt;="&amp;$A38,Tabel6[WoEinde],"&gt;="&amp;$B38,WoPrestatieF,0,Tabel6[Plaats],IF($F$32=TRUE,"Front"))+COUNTIFS(Tabel6[WoBegin],"&lt;="&amp;$A38,Tabel6[WoEinde],"&gt;="&amp;$B38,WoPrestatieF,0,Tabel6[Plaats],IF($F$33=TRUE,"Back"))+COUNTIFS(Tabel6[WoBegin],"&lt;="&amp;$A38,Tabel6[WoEinde],"&lt;04:00",Tabel6[WoBegin],"&lt;&gt;0",WoPrestatieF,0,Tabel6[Plaats],IF($F$32=TRUE,"Front"))+COUNTIFS(Tabel6[WoBegin],"&lt;="&amp;$A38,Tabel6[WoEinde],"&lt;04:00",Tabel6[WoBegin],"&lt;&gt;0",WoPrestatieF,0,Tabel6[Plaats],IF($F$33=TRUE,"Back"))</f>
        <v>0</v>
      </c>
      <c r="H38" s="45">
        <f ca="1">COUNTIFS(Tabel6[DoBegin],"&lt;="&amp;$A38,Tabel6[DoEinde],"&gt;="&amp;$B38,DoPrestatieF,0,Tabel6[Plaats],IF($F$32=TRUE,"Front"))+COUNTIFS(Tabel6[DoBegin],"&lt;="&amp;$A38,Tabel6[DoEinde],"&gt;="&amp;$B38,DoPrestatieF,0,Tabel6[Plaats],IF($F$33=TRUE,"Back"))+COUNTIFS(Tabel6[DoBegin],"&lt;="&amp;$A38,Tabel6[DoEinde],"&lt;04:00",Tabel6[DoBegin],"&lt;&gt;0",DoPrestatieF,0,Tabel6[Plaats],IF($F$32=TRUE,"Front"))+COUNTIFS(Tabel6[DoBegin],"&lt;="&amp;$A38,Tabel6[DoEinde],"&lt;04:00",Tabel6[DoBegin],"&lt;&gt;0",DoPrestatieF,0,Tabel6[Plaats],IF($F$33=TRUE,"Back"))</f>
        <v>0</v>
      </c>
      <c r="I38" s="45">
        <f ca="1">COUNTIFS(Tabel6[VrBegin],"&lt;="&amp;$A38,Tabel6[VrEinde],"&gt;="&amp;$B38,VrPrestatieF,0,Tabel6[Plaats],IF($F$32=TRUE,"Front"))+COUNTIFS(Tabel6[VrBegin],"&lt;="&amp;$A38,Tabel6[VrEinde],"&gt;="&amp;$B38,VrPrestatieF,0,Tabel6[Plaats],IF($F$33=TRUE,"Back"))+COUNTIFS(Tabel6[VrBegin],"&lt;="&amp;$A38,Tabel6[VrEinde],"&lt;04:00",Tabel6[VrBegin],"&lt;&gt;0",VrPrestatieF,0,Tabel6[Plaats],IF($F$32=TRUE,"Front"))+COUNTIFS(Tabel6[VrBegin],"&lt;="&amp;$A38,Tabel6[VrEinde],"&lt;04:00",Tabel6[VrBegin],"&lt;&gt;0",VrPrestatieF,0,Tabel6[Plaats],IF($F$33=TRUE,"Back"))</f>
        <v>0</v>
      </c>
      <c r="J38" s="45">
        <f ca="1">COUNTIFS(Tabel6[ZaBegin],"&lt;="&amp;$A38,Tabel6[ZaEinde],"&gt;="&amp;$B38,ZaPrestatieF,0,Tabel6[Plaats],IF($F$32=TRUE,"Front"))+COUNTIFS(Tabel6[ZaBegin],"&lt;="&amp;$A38,Tabel6[ZaEinde],"&gt;="&amp;$B38,ZaPrestatieF,0,Tabel6[Plaats],IF($F$33=TRUE,"Back"))+COUNTIFS(Tabel6[ZaBegin],"&lt;="&amp;$A38,Tabel6[ZaEinde],"&lt;04:00",Tabel6[ZaBegin],"&lt;&gt;0",ZaPrestatieF,0,Tabel6[Plaats],IF($F$32=TRUE,"Front"))+COUNTIFS(Tabel6[ZaBegin],"&lt;="&amp;$A38,Tabel6[ZaEinde],"&lt;04:00",Tabel6[ZaBegin],"&lt;&gt;0",ZaPrestatieF,0,Tabel6[Plaats],IF($F$33=TRUE,"Back"))</f>
        <v>0</v>
      </c>
      <c r="K38" s="45">
        <f ca="1">COUNTIFS(Tabel6[ZoBegin],"&lt;="&amp;$A38,Tabel6[ZoEinde],"&gt;="&amp;$B38,ZoPrestatieF,0,Tabel6[Plaats],IF($F$32=TRUE,"Front"))+COUNTIFS(Tabel6[ZoBegin],"&lt;="&amp;$A38,Tabel6[ZoEinde],"&gt;="&amp;$B38,ZoPrestatieF,0,Tabel6[Plaats],IF($F$33=TRUE,"Back"))+COUNTIFS(Tabel6[ZoBegin],"&lt;="&amp;$A38,Tabel6[ZoEinde],"&lt;04:00",Tabel6[ZoBegin],"&lt;&gt;0",ZoPrestatieF,0,Tabel6[Plaats],IF($F$32=TRUE,"Front"))+COUNTIFS(Tabel6[ZoBegin],"&lt;="&amp;$A38,Tabel6[ZoEinde],"&lt;04:00",Tabel6[ZoBegin],"&lt;&gt;0",ZoPrestatieF,0,Tabel6[Plaats],IF($F$33=TRUE,"Back"))</f>
        <v>0</v>
      </c>
      <c r="L38" s="45">
        <f ca="1">COUNTIFS(Tabel6[MaBegin],"&lt;="&amp;$A38,Tabel6[MaEinde],"&gt;="&amp;$B38,MaPrestatieF,0,Tabel6[Plaats],IF($F$32=TRUE,"Front"))+COUNTIFS(Tabel6[MaBegin],"&lt;="&amp;$A38,Tabel6[MaEinde],"&gt;="&amp;$B38,MaPrestatieF,0,Tabel6[Plaats],IF($F$33=TRUE,"Back"))+COUNTIFS(Tabel6[MaBegin],"&lt;="&amp;$A38,Tabel6[MaEinde],"&lt;04:00",Tabel6[MaBegin],"&lt;&gt;0",MaPrestatieF,0,Tabel6[Plaats],IF($F$32=TRUE,"Front"))+COUNTIFS(Tabel6[MaBegin],"&lt;="&amp;$A38,Tabel6[MaEinde],"&lt;04:00",Tabel6[MaBegin],"&lt;&gt;0",MaPrestatieF,0,Tabel6[Plaats],IF($F$33=TRUE,"Back"))</f>
        <v>0</v>
      </c>
      <c r="M38" s="45">
        <f ca="1">COUNTIFS(Tabel6[DiBegin],"&lt;="&amp;$A38,Tabel6[DiEinde],"&gt;="&amp;$B38,DiPrestatieF,0,Tabel6[Plaats],IF($F$32=TRUE,"Front"))+COUNTIFS(Tabel6[DiBegin],"&lt;="&amp;$A38,Tabel6[DiEinde],"&gt;="&amp;$B38,DiPrestatieF,0,Tabel6[Plaats],IF($F$33=TRUE,"Back"))+COUNTIFS(Tabel6[DiBegin],"&lt;="&amp;$A38,Tabel6[DiEinde],"&lt;04:00",Tabel6[DiBegin],"&lt;&gt;0",DiPrestatieF,0,Tabel6[Plaats],IF($F$32=TRUE,"Front"))+COUNTIFS(Tabel6[DiBegin],"&lt;="&amp;$A38,Tabel6[DiEinde],"&lt;04:00",Tabel6[DiBegin],"&lt;&gt;0",DiPrestatieF,0,Tabel6[Plaats],IF($F$33=TRUE,"Back"))</f>
        <v>0</v>
      </c>
      <c r="N38" s="45"/>
      <c r="O38" s="45"/>
      <c r="P38" s="8"/>
      <c r="Q38" s="8"/>
      <c r="R38" s="8"/>
      <c r="S38" s="8"/>
      <c r="T38" s="8"/>
      <c r="U38" s="8"/>
      <c r="V38" s="8"/>
      <c r="W38" s="8"/>
      <c r="X38" s="8"/>
      <c r="Y38" s="8"/>
      <c r="Z38" s="8"/>
      <c r="AA38" s="8"/>
      <c r="AB38" s="8"/>
      <c r="AC38" s="8"/>
      <c r="AD38" s="8"/>
      <c r="AE38" s="8"/>
      <c r="AF38" s="8"/>
      <c r="AG38" s="8"/>
      <c r="AH38" s="8"/>
      <c r="AI38" s="8"/>
      <c r="AJ38" s="8"/>
      <c r="AK38" s="8"/>
      <c r="AL38" s="8"/>
      <c r="AM38" s="8"/>
      <c r="AN38" s="8"/>
      <c r="AO38" s="8"/>
      <c r="AP38" s="8"/>
      <c r="AQ38" s="8"/>
      <c r="AR38" s="8"/>
      <c r="AS38" s="8"/>
      <c r="AT38" s="8"/>
      <c r="AU38" s="8"/>
      <c r="AV38" s="8"/>
      <c r="AW38" s="8"/>
      <c r="AX38" s="8"/>
      <c r="AY38" s="8"/>
      <c r="AZ38" s="8"/>
      <c r="BA38" s="8"/>
      <c r="BB38" s="8"/>
      <c r="BC38" s="8"/>
      <c r="BD38" s="8"/>
      <c r="BE38" s="8"/>
      <c r="BF38" s="8"/>
      <c r="BG38" s="8"/>
      <c r="BH38" s="8"/>
      <c r="BI38" s="8"/>
      <c r="BJ38" s="8"/>
      <c r="BK38" s="8"/>
      <c r="BL38" s="8"/>
      <c r="BM38" s="8"/>
      <c r="BN38" s="8"/>
      <c r="BO38" s="8"/>
      <c r="BP38" s="8"/>
      <c r="BQ38" s="8"/>
      <c r="BR38" s="8"/>
      <c r="BS38" s="8"/>
      <c r="BT38" s="8"/>
      <c r="BU38" s="8"/>
      <c r="BV38" s="8"/>
      <c r="BW38" s="8"/>
      <c r="BX38" s="8"/>
      <c r="BY38" s="8"/>
      <c r="BZ38" s="8"/>
      <c r="CA38" s="8"/>
      <c r="CB38" s="8"/>
      <c r="CC38" s="8"/>
      <c r="CD38" s="8"/>
      <c r="CE38" s="8"/>
      <c r="CF38" s="8"/>
      <c r="CG38" s="8"/>
      <c r="CH38" s="8"/>
      <c r="CI38" s="8"/>
      <c r="CJ38" s="8"/>
    </row>
    <row r="39" spans="1:88" hidden="1" outlineLevel="2" x14ac:dyDescent="0.2">
      <c r="A39" s="92">
        <v>0.875</v>
      </c>
      <c r="B39" s="47">
        <v>0.91666666666666663</v>
      </c>
      <c r="C39" s="86"/>
      <c r="D39" s="86"/>
      <c r="E39" s="86"/>
      <c r="F39" s="83"/>
      <c r="G39" s="45">
        <f ca="1">COUNTIFS(Tabel6[WoBegin],"&lt;="&amp;$A39,Tabel6[WoEinde],"&gt;="&amp;$B39,WoPrestatieF,0,Tabel6[Plaats],IF($F$32=TRUE,"Front"))+COUNTIFS(Tabel6[WoBegin],"&lt;="&amp;$A39,Tabel6[WoEinde],"&gt;="&amp;$B39,WoPrestatieF,0,Tabel6[Plaats],IF($F$33=TRUE,"Back"))+COUNTIFS(Tabel6[WoBegin],"&lt;="&amp;$A39,Tabel6[WoEinde],"&lt;04:00",Tabel6[WoBegin],"&lt;&gt;0",WoPrestatieF,0,Tabel6[Plaats],IF($F$32=TRUE,"Front"))+COUNTIFS(Tabel6[WoBegin],"&lt;="&amp;$A39,Tabel6[WoEinde],"&lt;04:00",Tabel6[WoBegin],"&lt;&gt;0",WoPrestatieF,0,Tabel6[Plaats],IF($F$33=TRUE,"Back"))</f>
        <v>0</v>
      </c>
      <c r="H39" s="45">
        <f ca="1">COUNTIFS(Tabel6[DoBegin],"&lt;="&amp;$A39,Tabel6[DoEinde],"&gt;="&amp;$B39,DoPrestatieF,0,Tabel6[Plaats],IF($F$32=TRUE,"Front"))+COUNTIFS(Tabel6[DoBegin],"&lt;="&amp;$A39,Tabel6[DoEinde],"&gt;="&amp;$B39,DoPrestatieF,0,Tabel6[Plaats],IF($F$33=TRUE,"Back"))+COUNTIFS(Tabel6[DoBegin],"&lt;="&amp;$A39,Tabel6[DoEinde],"&lt;04:00",Tabel6[DoBegin],"&lt;&gt;0",DoPrestatieF,0,Tabel6[Plaats],IF($F$32=TRUE,"Front"))+COUNTIFS(Tabel6[DoBegin],"&lt;="&amp;$A39,Tabel6[DoEinde],"&lt;04:00",Tabel6[DoBegin],"&lt;&gt;0",DoPrestatieF,0,Tabel6[Plaats],IF($F$33=TRUE,"Back"))</f>
        <v>0</v>
      </c>
      <c r="I39" s="45">
        <f ca="1">COUNTIFS(Tabel6[VrBegin],"&lt;="&amp;$A39,Tabel6[VrEinde],"&gt;="&amp;$B39,VrPrestatieF,0,Tabel6[Plaats],IF($F$32=TRUE,"Front"))+COUNTIFS(Tabel6[VrBegin],"&lt;="&amp;$A39,Tabel6[VrEinde],"&gt;="&amp;$B39,VrPrestatieF,0,Tabel6[Plaats],IF($F$33=TRUE,"Back"))+COUNTIFS(Tabel6[VrBegin],"&lt;="&amp;$A39,Tabel6[VrEinde],"&lt;04:00",Tabel6[VrBegin],"&lt;&gt;0",VrPrestatieF,0,Tabel6[Plaats],IF($F$32=TRUE,"Front"))+COUNTIFS(Tabel6[VrBegin],"&lt;="&amp;$A39,Tabel6[VrEinde],"&lt;04:00",Tabel6[VrBegin],"&lt;&gt;0",VrPrestatieF,0,Tabel6[Plaats],IF($F$33=TRUE,"Back"))</f>
        <v>0</v>
      </c>
      <c r="J39" s="45">
        <f ca="1">COUNTIFS(Tabel6[ZaBegin],"&lt;="&amp;$A39,Tabel6[ZaEinde],"&gt;="&amp;$B39,ZaPrestatieF,0,Tabel6[Plaats],IF($F$32=TRUE,"Front"))+COUNTIFS(Tabel6[ZaBegin],"&lt;="&amp;$A39,Tabel6[ZaEinde],"&gt;="&amp;$B39,ZaPrestatieF,0,Tabel6[Plaats],IF($F$33=TRUE,"Back"))+COUNTIFS(Tabel6[ZaBegin],"&lt;="&amp;$A39,Tabel6[ZaEinde],"&lt;04:00",Tabel6[ZaBegin],"&lt;&gt;0",ZaPrestatieF,0,Tabel6[Plaats],IF($F$32=TRUE,"Front"))+COUNTIFS(Tabel6[ZaBegin],"&lt;="&amp;$A39,Tabel6[ZaEinde],"&lt;04:00",Tabel6[ZaBegin],"&lt;&gt;0",ZaPrestatieF,0,Tabel6[Plaats],IF($F$33=TRUE,"Back"))</f>
        <v>0</v>
      </c>
      <c r="K39" s="45">
        <f ca="1">COUNTIFS(Tabel6[ZoBegin],"&lt;="&amp;$A39,Tabel6[ZoEinde],"&gt;="&amp;$B39,ZoPrestatieF,0,Tabel6[Plaats],IF($F$32=TRUE,"Front"))+COUNTIFS(Tabel6[ZoBegin],"&lt;="&amp;$A39,Tabel6[ZoEinde],"&gt;="&amp;$B39,ZoPrestatieF,0,Tabel6[Plaats],IF($F$33=TRUE,"Back"))+COUNTIFS(Tabel6[ZoBegin],"&lt;="&amp;$A39,Tabel6[ZoEinde],"&lt;04:00",Tabel6[ZoBegin],"&lt;&gt;0",ZoPrestatieF,0,Tabel6[Plaats],IF($F$32=TRUE,"Front"))+COUNTIFS(Tabel6[ZoBegin],"&lt;="&amp;$A39,Tabel6[ZoEinde],"&lt;04:00",Tabel6[ZoBegin],"&lt;&gt;0",ZoPrestatieF,0,Tabel6[Plaats],IF($F$33=TRUE,"Back"))</f>
        <v>0</v>
      </c>
      <c r="L39" s="45">
        <f ca="1">COUNTIFS(Tabel6[MaBegin],"&lt;="&amp;$A39,Tabel6[MaEinde],"&gt;="&amp;$B39,MaPrestatieF,0,Tabel6[Plaats],IF($F$32=TRUE,"Front"))+COUNTIFS(Tabel6[MaBegin],"&lt;="&amp;$A39,Tabel6[MaEinde],"&gt;="&amp;$B39,MaPrestatieF,0,Tabel6[Plaats],IF($F$33=TRUE,"Back"))+COUNTIFS(Tabel6[MaBegin],"&lt;="&amp;$A39,Tabel6[MaEinde],"&lt;04:00",Tabel6[MaBegin],"&lt;&gt;0",MaPrestatieF,0,Tabel6[Plaats],IF($F$32=TRUE,"Front"))+COUNTIFS(Tabel6[MaBegin],"&lt;="&amp;$A39,Tabel6[MaEinde],"&lt;04:00",Tabel6[MaBegin],"&lt;&gt;0",MaPrestatieF,0,Tabel6[Plaats],IF($F$33=TRUE,"Back"))</f>
        <v>0</v>
      </c>
      <c r="M39" s="45">
        <f ca="1">COUNTIFS(Tabel6[DiBegin],"&lt;="&amp;$A39,Tabel6[DiEinde],"&gt;="&amp;$B39,DiPrestatieF,0,Tabel6[Plaats],IF($F$32=TRUE,"Front"))+COUNTIFS(Tabel6[DiBegin],"&lt;="&amp;$A39,Tabel6[DiEinde],"&gt;="&amp;$B39,DiPrestatieF,0,Tabel6[Plaats],IF($F$33=TRUE,"Back"))+COUNTIFS(Tabel6[DiBegin],"&lt;="&amp;$A39,Tabel6[DiEinde],"&lt;04:00",Tabel6[DiBegin],"&lt;&gt;0",DiPrestatieF,0,Tabel6[Plaats],IF($F$32=TRUE,"Front"))+COUNTIFS(Tabel6[DiBegin],"&lt;="&amp;$A39,Tabel6[DiEinde],"&lt;04:00",Tabel6[DiBegin],"&lt;&gt;0",DiPrestatieF,0,Tabel6[Plaats],IF($F$33=TRUE,"Back"))</f>
        <v>0</v>
      </c>
      <c r="N39" s="45"/>
      <c r="O39" s="45"/>
      <c r="P39" s="8"/>
      <c r="Q39" s="8"/>
      <c r="R39" s="8"/>
      <c r="S39" s="8"/>
      <c r="T39" s="8"/>
      <c r="U39" s="8"/>
      <c r="V39" s="8"/>
      <c r="W39" s="8"/>
      <c r="X39" s="8"/>
      <c r="Y39" s="8"/>
      <c r="Z39" s="8"/>
      <c r="AA39" s="8"/>
      <c r="AB39" s="8"/>
      <c r="AC39" s="8"/>
      <c r="AD39" s="8"/>
      <c r="AE39" s="8"/>
      <c r="AF39" s="8"/>
      <c r="AG39" s="8"/>
      <c r="AH39" s="8"/>
      <c r="AI39" s="8"/>
      <c r="AJ39" s="8"/>
      <c r="AK39" s="8"/>
      <c r="AL39" s="8"/>
      <c r="AM39" s="8"/>
      <c r="AN39" s="8"/>
      <c r="AO39" s="8"/>
      <c r="AP39" s="8"/>
      <c r="AQ39" s="8"/>
      <c r="AR39" s="8"/>
      <c r="AS39" s="8"/>
      <c r="AT39" s="8"/>
      <c r="AU39" s="8"/>
      <c r="AV39" s="8"/>
      <c r="AW39" s="8"/>
      <c r="AX39" s="8"/>
      <c r="AY39" s="8"/>
      <c r="AZ39" s="8"/>
      <c r="BA39" s="8"/>
      <c r="BB39" s="8"/>
      <c r="BC39" s="8"/>
      <c r="BD39" s="8"/>
      <c r="BE39" s="8"/>
      <c r="BF39" s="8"/>
      <c r="BG39" s="8"/>
      <c r="BH39" s="8"/>
      <c r="BI39" s="8"/>
      <c r="BJ39" s="8"/>
      <c r="BK39" s="8"/>
      <c r="BL39" s="8"/>
      <c r="BM39" s="8"/>
      <c r="BN39" s="8"/>
      <c r="BO39" s="8"/>
      <c r="BP39" s="8"/>
      <c r="BQ39" s="8"/>
      <c r="BR39" s="8"/>
      <c r="BS39" s="8"/>
      <c r="BT39" s="8"/>
      <c r="BU39" s="8"/>
      <c r="BV39" s="8"/>
      <c r="BW39" s="8"/>
      <c r="BX39" s="8"/>
      <c r="BY39" s="8"/>
      <c r="BZ39" s="8"/>
      <c r="CA39" s="8"/>
      <c r="CB39" s="8"/>
      <c r="CC39" s="8"/>
      <c r="CD39" s="8"/>
      <c r="CE39" s="8"/>
      <c r="CF39" s="8"/>
      <c r="CG39" s="8"/>
      <c r="CH39" s="8"/>
      <c r="CI39" s="8"/>
      <c r="CJ39" s="8"/>
    </row>
    <row r="40" spans="1:88" hidden="1" outlineLevel="2" x14ac:dyDescent="0.2">
      <c r="A40" s="6"/>
      <c r="B40" s="7"/>
      <c r="C40" s="7"/>
      <c r="D40" s="7"/>
      <c r="E40" s="7"/>
      <c r="G40"/>
      <c r="H40"/>
      <c r="I40"/>
      <c r="J40"/>
      <c r="K40"/>
      <c r="L40"/>
      <c r="M40"/>
      <c r="O40" s="105"/>
      <c r="P40" s="8"/>
      <c r="Q40" s="8"/>
      <c r="R40" s="8"/>
      <c r="S40" s="8"/>
      <c r="T40" s="8"/>
      <c r="U40" s="8"/>
      <c r="V40" s="8"/>
      <c r="W40" s="8"/>
      <c r="X40" s="8"/>
      <c r="Y40" s="8"/>
      <c r="Z40" s="8"/>
      <c r="AA40" s="8"/>
      <c r="AB40" s="8"/>
      <c r="AC40" s="8"/>
      <c r="AD40" s="8"/>
      <c r="AE40" s="8"/>
      <c r="AF40" s="8"/>
      <c r="AG40" s="8"/>
      <c r="AH40" s="8"/>
      <c r="AI40" s="8"/>
      <c r="AJ40" s="8"/>
      <c r="AK40" s="8"/>
      <c r="AL40" s="8"/>
      <c r="AM40" s="8"/>
      <c r="AN40" s="8"/>
      <c r="AO40" s="8"/>
      <c r="AP40" s="8"/>
      <c r="AQ40" s="8"/>
      <c r="AR40" s="8"/>
      <c r="AS40" s="8"/>
      <c r="AT40" s="8"/>
      <c r="AU40" s="8"/>
      <c r="AV40" s="8"/>
      <c r="AW40" s="8"/>
      <c r="AX40" s="8"/>
      <c r="AY40" s="8"/>
      <c r="AZ40" s="8"/>
      <c r="BA40" s="8"/>
      <c r="BB40" s="8"/>
      <c r="BC40" s="8"/>
      <c r="BD40" s="8"/>
      <c r="BE40" s="8"/>
      <c r="BF40" s="8"/>
      <c r="BG40" s="8"/>
      <c r="BH40" s="8"/>
      <c r="BI40" s="8"/>
      <c r="BJ40" s="8"/>
      <c r="BK40" s="8"/>
      <c r="BL40" s="8"/>
      <c r="BM40" s="8"/>
      <c r="BN40" s="8"/>
      <c r="BO40" s="8"/>
      <c r="BP40" s="8"/>
      <c r="BQ40" s="8"/>
      <c r="BR40" s="8"/>
      <c r="BS40" s="8"/>
      <c r="BT40" s="8"/>
      <c r="BU40" s="8"/>
      <c r="BV40" s="8"/>
      <c r="BW40" s="8"/>
      <c r="BX40" s="8"/>
      <c r="BY40" s="8"/>
      <c r="BZ40" s="8"/>
      <c r="CA40" s="8"/>
      <c r="CB40" s="8"/>
      <c r="CC40" s="8"/>
      <c r="CD40" s="8"/>
      <c r="CE40" s="8"/>
      <c r="CF40" s="8"/>
      <c r="CG40" s="8"/>
      <c r="CH40" s="8"/>
      <c r="CI40" s="8"/>
      <c r="CJ40" s="8"/>
    </row>
    <row r="41" spans="1:88" hidden="1" outlineLevel="1" x14ac:dyDescent="0.2">
      <c r="A41" s="6"/>
      <c r="B41" s="7"/>
      <c r="C41" s="7"/>
      <c r="D41" s="7"/>
      <c r="E41" s="7"/>
      <c r="G41"/>
      <c r="H41"/>
      <c r="I41"/>
      <c r="J41"/>
      <c r="K41"/>
      <c r="L41"/>
      <c r="M41"/>
      <c r="O41" s="105"/>
      <c r="P41" s="8"/>
      <c r="Q41" s="8"/>
      <c r="R41" s="8"/>
      <c r="S41" s="8"/>
      <c r="T41" s="8"/>
      <c r="U41" s="8"/>
      <c r="V41" s="8"/>
      <c r="W41" s="8"/>
      <c r="X41" s="8"/>
      <c r="Y41" s="8"/>
      <c r="Z41" s="8"/>
      <c r="AA41" s="8"/>
      <c r="AB41" s="8"/>
      <c r="AC41" s="8"/>
      <c r="AD41" s="8"/>
      <c r="AE41" s="8"/>
      <c r="AF41" s="8"/>
      <c r="AG41" s="8"/>
      <c r="AH41" s="8"/>
      <c r="AI41" s="8"/>
      <c r="AJ41" s="8"/>
      <c r="AK41" s="8"/>
      <c r="AL41" s="8"/>
      <c r="AM41" s="8"/>
      <c r="AN41" s="8"/>
      <c r="AO41" s="8"/>
      <c r="AP41" s="8"/>
      <c r="AQ41" s="8"/>
      <c r="AR41" s="8"/>
      <c r="AS41" s="8"/>
      <c r="AT41" s="8"/>
      <c r="AU41" s="8"/>
      <c r="AV41" s="8"/>
      <c r="AW41" s="8"/>
      <c r="AX41" s="8"/>
      <c r="AY41" s="8"/>
      <c r="AZ41" s="8"/>
      <c r="BA41" s="8"/>
      <c r="BB41" s="8"/>
      <c r="BC41" s="8"/>
      <c r="BD41" s="8"/>
      <c r="BE41" s="8"/>
      <c r="BF41" s="8"/>
      <c r="BG41" s="8"/>
      <c r="BH41" s="8"/>
      <c r="BI41" s="8"/>
      <c r="BJ41" s="8"/>
      <c r="BK41" s="8"/>
      <c r="BL41" s="8"/>
      <c r="BM41" s="8"/>
      <c r="BN41" s="8"/>
      <c r="BO41" s="8"/>
      <c r="BP41" s="8"/>
      <c r="BQ41" s="8"/>
      <c r="BR41" s="8"/>
      <c r="BS41" s="8"/>
      <c r="BT41" s="8"/>
      <c r="BU41" s="8"/>
      <c r="BV41" s="8"/>
      <c r="BW41" s="8"/>
      <c r="BX41" s="8"/>
      <c r="BY41" s="8"/>
      <c r="BZ41" s="8"/>
      <c r="CA41" s="8"/>
      <c r="CB41" s="8"/>
      <c r="CC41" s="8"/>
      <c r="CD41" s="8"/>
      <c r="CE41" s="8"/>
      <c r="CF41" s="8"/>
      <c r="CG41" s="8"/>
      <c r="CH41" s="8"/>
      <c r="CI41" s="8"/>
      <c r="CJ41" s="8"/>
    </row>
    <row r="42" spans="1:88" hidden="1" outlineLevel="2" x14ac:dyDescent="0.2">
      <c r="A42" s="88" t="s">
        <v>112</v>
      </c>
      <c r="B42" s="86"/>
      <c r="C42" s="86"/>
      <c r="D42" s="86"/>
      <c r="E42" s="86"/>
      <c r="F42" s="83"/>
      <c r="G42" s="83"/>
      <c r="H42" s="83"/>
      <c r="I42" s="83"/>
      <c r="J42" s="83"/>
      <c r="K42" s="83"/>
      <c r="L42" s="83"/>
      <c r="M42" s="83"/>
      <c r="N42" s="87" t="s">
        <v>132</v>
      </c>
      <c r="O42" s="87" t="s">
        <v>108</v>
      </c>
      <c r="P42" s="8"/>
      <c r="Q42" s="8"/>
      <c r="R42" s="8"/>
      <c r="S42" s="8"/>
      <c r="T42" s="8"/>
      <c r="U42" s="8"/>
      <c r="V42" s="8"/>
      <c r="W42" s="8"/>
      <c r="X42" s="8"/>
      <c r="Y42" s="8"/>
      <c r="Z42" s="8"/>
      <c r="AA42" s="8"/>
      <c r="AB42" s="8"/>
      <c r="AC42" s="8"/>
      <c r="AD42" s="8"/>
      <c r="AE42" s="8"/>
      <c r="AF42" s="8"/>
      <c r="AG42" s="8"/>
      <c r="AH42" s="8"/>
      <c r="AI42" s="8"/>
      <c r="AJ42" s="8"/>
      <c r="AK42" s="8"/>
      <c r="AL42" s="8"/>
      <c r="AM42" s="8"/>
      <c r="AN42" s="8"/>
      <c r="AO42" s="8"/>
      <c r="AP42" s="8"/>
      <c r="AQ42" s="8"/>
      <c r="AR42" s="8"/>
      <c r="AS42" s="8"/>
      <c r="AT42" s="8"/>
      <c r="AU42" s="8"/>
      <c r="AV42" s="8"/>
      <c r="AW42" s="8"/>
      <c r="AX42" s="8"/>
      <c r="AY42" s="8"/>
      <c r="AZ42" s="8"/>
      <c r="BA42" s="8"/>
      <c r="BB42" s="8"/>
      <c r="BC42" s="8"/>
      <c r="BD42" s="8"/>
      <c r="BE42" s="8"/>
      <c r="BF42" s="8"/>
      <c r="BG42" s="8"/>
      <c r="BH42" s="8"/>
      <c r="BI42" s="8"/>
      <c r="BJ42" s="8"/>
      <c r="BK42" s="8"/>
      <c r="BL42" s="8"/>
      <c r="BM42" s="8"/>
      <c r="BN42" s="8"/>
      <c r="BO42" s="8"/>
      <c r="BP42" s="8"/>
      <c r="BQ42" s="8"/>
      <c r="BR42" s="8"/>
      <c r="BS42" s="8"/>
      <c r="BT42" s="8"/>
      <c r="BU42" s="8"/>
      <c r="BV42" s="8"/>
      <c r="BW42" s="8"/>
      <c r="BX42" s="8"/>
      <c r="BY42" s="8"/>
      <c r="BZ42" s="8"/>
      <c r="CA42" s="8"/>
      <c r="CB42" s="8"/>
      <c r="CC42" s="8"/>
      <c r="CD42" s="8"/>
      <c r="CE42" s="8"/>
      <c r="CF42" s="8"/>
      <c r="CG42" s="8"/>
      <c r="CH42" s="8"/>
      <c r="CI42" s="8"/>
      <c r="CJ42" s="8"/>
    </row>
    <row r="43" spans="1:88" hidden="1" outlineLevel="2" x14ac:dyDescent="0.2">
      <c r="A43" s="84"/>
      <c r="B43" s="86"/>
      <c r="C43" s="86"/>
      <c r="D43" s="86"/>
      <c r="E43" s="86"/>
      <c r="F43" s="84" t="s">
        <v>11</v>
      </c>
      <c r="G43" s="44">
        <f ca="1">SUM(Tabel6[WoTotaal])</f>
        <v>0</v>
      </c>
      <c r="H43" s="44">
        <f ca="1">SUM(DoTotaalF)</f>
        <v>0</v>
      </c>
      <c r="I43" s="44">
        <f ca="1">SUM(VrTotaalF)</f>
        <v>0</v>
      </c>
      <c r="J43" s="44">
        <f ca="1">SUM(ZaTotaalF)</f>
        <v>0</v>
      </c>
      <c r="K43" s="44">
        <f ca="1">SUM(ZoTotaalF)</f>
        <v>0</v>
      </c>
      <c r="L43" s="44">
        <f ca="1">SUM(MaTotaalF)</f>
        <v>0</v>
      </c>
      <c r="M43" s="44">
        <f ca="1">SUM(DiTotaalF)</f>
        <v>0</v>
      </c>
      <c r="N43" s="44">
        <f ca="1">SUM(G43:M43)</f>
        <v>0</v>
      </c>
      <c r="O43" s="46">
        <f ca="1">+N43/FT</f>
        <v>0</v>
      </c>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S43" s="9"/>
      <c r="AT43" s="9"/>
      <c r="AU43" s="9"/>
      <c r="AV43" s="9"/>
      <c r="AY43" s="9"/>
      <c r="AZ43" s="9"/>
      <c r="BA43" s="9"/>
      <c r="BB43" s="9"/>
      <c r="BE43" s="9"/>
      <c r="BF43" s="9"/>
      <c r="BG43" s="9"/>
      <c r="BH43" s="9"/>
      <c r="BK43" s="9"/>
      <c r="BL43" s="9"/>
      <c r="BM43" s="9"/>
      <c r="BN43" s="9"/>
      <c r="BQ43" s="9"/>
      <c r="BR43" s="9"/>
      <c r="BS43" s="9"/>
      <c r="BT43" s="9"/>
      <c r="BW43" s="9"/>
      <c r="BX43" s="9"/>
      <c r="BY43" s="9"/>
      <c r="BZ43" s="9"/>
      <c r="CA43" s="9"/>
      <c r="CB43" s="9"/>
      <c r="CC43" s="9"/>
      <c r="CD43" s="9"/>
      <c r="CE43" s="9"/>
      <c r="CF43" s="9"/>
      <c r="CG43" s="9"/>
      <c r="CH43" s="9"/>
      <c r="CI43" s="9"/>
      <c r="CJ43" s="9"/>
    </row>
    <row r="44" spans="1:88" hidden="1" outlineLevel="2" x14ac:dyDescent="0.2">
      <c r="A44" s="84"/>
      <c r="B44" s="86"/>
      <c r="C44" s="86"/>
      <c r="D44" s="86"/>
      <c r="E44" s="86"/>
      <c r="F44" s="84" t="s">
        <v>12</v>
      </c>
      <c r="G44" s="44">
        <f ca="1">SUMIFS(WoTotaalF,WoPrestatieF,0)</f>
        <v>0</v>
      </c>
      <c r="H44" s="44">
        <f ca="1">SUMIFS(DoTotaalF,DoPrestatieF,0)</f>
        <v>0</v>
      </c>
      <c r="I44" s="44">
        <f ca="1">SUMIFS(VrTotaalF,VrPrestatieF,0)</f>
        <v>0</v>
      </c>
      <c r="J44" s="44">
        <f ca="1">SUMIFS(ZaTotaalF,ZaPrestatieF,0)</f>
        <v>0</v>
      </c>
      <c r="K44" s="44">
        <f ca="1">SUMIFS(ZoTotaalF,ZoPrestatieF,0)</f>
        <v>0</v>
      </c>
      <c r="L44" s="44">
        <f ca="1">SUMIFS(MaTotaalF,MaPrestatieF,0)</f>
        <v>0</v>
      </c>
      <c r="M44" s="44">
        <f ca="1">SUMIFS(DiTotaalF,DiPrestatieF,0)</f>
        <v>0</v>
      </c>
      <c r="N44" s="44">
        <f ca="1">SUM(G44:M44)</f>
        <v>0</v>
      </c>
      <c r="O44" s="46">
        <f ca="1">+N44/FT</f>
        <v>0</v>
      </c>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S44" s="9"/>
      <c r="AT44" s="9"/>
      <c r="AU44" s="9"/>
      <c r="AV44" s="9"/>
      <c r="AY44" s="9"/>
      <c r="AZ44" s="9"/>
      <c r="BA44" s="9"/>
      <c r="BB44" s="9"/>
      <c r="BE44" s="9"/>
      <c r="BF44" s="9"/>
      <c r="BG44" s="9"/>
      <c r="BH44" s="9"/>
      <c r="BK44" s="9"/>
      <c r="BL44" s="9"/>
      <c r="BM44" s="9"/>
      <c r="BN44" s="9"/>
      <c r="BQ44" s="9"/>
      <c r="BR44" s="9"/>
      <c r="BS44" s="9"/>
      <c r="BT44" s="9"/>
      <c r="BW44" s="9"/>
      <c r="BX44" s="9"/>
      <c r="BY44" s="9"/>
      <c r="BZ44" s="9"/>
      <c r="CA44" s="9"/>
      <c r="CB44" s="9"/>
      <c r="CC44" s="9"/>
      <c r="CD44" s="9"/>
      <c r="CE44" s="9"/>
      <c r="CF44" s="9"/>
      <c r="CG44" s="9"/>
      <c r="CH44" s="9"/>
      <c r="CI44" s="9"/>
      <c r="CJ44" s="9"/>
    </row>
    <row r="45" spans="1:88" hidden="1" outlineLevel="2" x14ac:dyDescent="0.2">
      <c r="A45" s="84"/>
      <c r="B45" s="86"/>
      <c r="C45" s="86"/>
      <c r="D45" s="86"/>
      <c r="E45" s="86"/>
      <c r="F45" s="83"/>
      <c r="G45" s="45"/>
      <c r="H45" s="45"/>
      <c r="I45" s="45"/>
      <c r="J45" s="45"/>
      <c r="K45" s="45"/>
      <c r="L45" s="45"/>
      <c r="M45" s="45"/>
      <c r="N45" s="45"/>
      <c r="O45" s="46"/>
    </row>
    <row r="46" spans="1:88" hidden="1" outlineLevel="2" x14ac:dyDescent="0.2">
      <c r="A46" s="84"/>
      <c r="B46" s="86"/>
      <c r="C46" s="86"/>
      <c r="D46" s="86"/>
      <c r="E46" s="86"/>
      <c r="F46" s="84" t="s">
        <v>13</v>
      </c>
      <c r="G46" s="94">
        <v>2.0833333333333335</v>
      </c>
      <c r="H46" s="95">
        <v>2.0833333333333335</v>
      </c>
      <c r="I46" s="94">
        <v>2.0833333333333335</v>
      </c>
      <c r="J46" s="94">
        <v>1.25</v>
      </c>
      <c r="K46" s="94">
        <v>2.0833333333333335</v>
      </c>
      <c r="L46" s="94">
        <v>2.0833333333333335</v>
      </c>
      <c r="M46" s="94">
        <v>2.0833333333333335</v>
      </c>
      <c r="N46" s="44">
        <f>SUM(G46:M46)</f>
        <v>13.750000000000002</v>
      </c>
      <c r="O46" s="46">
        <f>+N46/FT</f>
        <v>8.6842105263157912</v>
      </c>
    </row>
    <row r="47" spans="1:88" hidden="1" outlineLevel="2" x14ac:dyDescent="0.2">
      <c r="A47" s="84"/>
      <c r="B47" s="86"/>
      <c r="C47" s="86"/>
      <c r="D47" s="86"/>
      <c r="E47" s="86"/>
      <c r="F47" s="83"/>
      <c r="G47" s="44"/>
      <c r="H47" s="44"/>
      <c r="I47" s="44"/>
      <c r="J47" s="44"/>
      <c r="K47" s="44"/>
      <c r="L47" s="44"/>
      <c r="M47" s="44"/>
      <c r="N47" s="45"/>
      <c r="O47" s="46"/>
    </row>
    <row r="48" spans="1:88" hidden="1" outlineLevel="2" x14ac:dyDescent="0.2">
      <c r="A48" s="84"/>
      <c r="B48" s="86"/>
      <c r="C48" s="86"/>
      <c r="D48" s="86"/>
      <c r="E48" s="86"/>
      <c r="F48" s="84" t="s">
        <v>14</v>
      </c>
      <c r="G48" s="46">
        <f ca="1">(G46-G44)*24</f>
        <v>50</v>
      </c>
      <c r="H48" s="46">
        <f t="shared" ref="H48:N48" ca="1" si="1">(H46-H44)*24</f>
        <v>50</v>
      </c>
      <c r="I48" s="46">
        <f t="shared" ca="1" si="1"/>
        <v>50</v>
      </c>
      <c r="J48" s="46">
        <f t="shared" ca="1" si="1"/>
        <v>30</v>
      </c>
      <c r="K48" s="46">
        <f t="shared" ca="1" si="1"/>
        <v>50</v>
      </c>
      <c r="L48" s="46">
        <f t="shared" ca="1" si="1"/>
        <v>50</v>
      </c>
      <c r="M48" s="46">
        <f t="shared" ca="1" si="1"/>
        <v>50</v>
      </c>
      <c r="N48" s="46">
        <f t="shared" ca="1" si="1"/>
        <v>330.00000000000006</v>
      </c>
      <c r="O48" s="46">
        <f ca="1">+N48/FT/24</f>
        <v>8.6842105263157912</v>
      </c>
    </row>
    <row r="49" spans="1:88" hidden="1" outlineLevel="2" x14ac:dyDescent="0.2">
      <c r="A49" s="84"/>
      <c r="B49" s="86"/>
      <c r="C49" s="86"/>
      <c r="D49" s="86"/>
      <c r="E49" s="86"/>
      <c r="F49" s="93" t="s">
        <v>105</v>
      </c>
      <c r="G49" s="83"/>
      <c r="H49" s="83"/>
      <c r="I49" s="83"/>
      <c r="J49" s="83"/>
      <c r="K49" s="45"/>
      <c r="L49" s="83"/>
      <c r="M49" s="83"/>
      <c r="N49" s="45"/>
      <c r="O49" s="45"/>
      <c r="P49" s="8"/>
      <c r="Q49" s="8"/>
      <c r="R49" s="8"/>
      <c r="S49" s="8"/>
      <c r="T49" s="8"/>
      <c r="U49" s="8"/>
      <c r="V49" s="8"/>
      <c r="W49" s="8"/>
      <c r="X49" s="8"/>
      <c r="Y49" s="8"/>
      <c r="Z49" s="8"/>
      <c r="AA49" s="8"/>
      <c r="AB49" s="8"/>
      <c r="AC49" s="8"/>
      <c r="AD49" s="8"/>
      <c r="AE49" s="8"/>
      <c r="AF49" s="8"/>
      <c r="AG49" s="8"/>
      <c r="AH49" s="8"/>
      <c r="AI49" s="8"/>
      <c r="AJ49" s="8"/>
      <c r="AK49" s="8"/>
      <c r="AL49" s="8"/>
      <c r="AM49" s="8"/>
      <c r="AN49" s="8"/>
      <c r="AO49" s="8"/>
      <c r="AP49" s="8"/>
      <c r="AQ49" s="8"/>
      <c r="AR49" s="8"/>
      <c r="AS49" s="8"/>
      <c r="AT49" s="8"/>
      <c r="AU49" s="8"/>
      <c r="AV49" s="8"/>
      <c r="AW49" s="8"/>
      <c r="AX49" s="8"/>
      <c r="AY49" s="8"/>
      <c r="AZ49" s="8"/>
      <c r="BA49" s="8"/>
      <c r="BB49" s="8"/>
      <c r="BC49" s="8"/>
      <c r="BD49" s="8"/>
      <c r="BE49" s="8"/>
      <c r="BF49" s="8"/>
      <c r="BG49" s="8"/>
      <c r="BH49" s="8"/>
      <c r="BI49" s="8"/>
      <c r="BJ49" s="8"/>
      <c r="BK49" s="8"/>
      <c r="BL49" s="8"/>
      <c r="BM49" s="8"/>
      <c r="BN49" s="8"/>
      <c r="BO49" s="8"/>
      <c r="BP49" s="8"/>
      <c r="BQ49" s="8"/>
      <c r="BR49" s="8"/>
      <c r="BS49" s="8"/>
      <c r="BT49" s="8"/>
      <c r="BU49" s="8"/>
      <c r="BV49" s="8"/>
      <c r="BW49" s="8"/>
      <c r="BX49" s="8"/>
      <c r="BY49" s="8"/>
      <c r="BZ49" s="8"/>
      <c r="CA49" s="8"/>
      <c r="CB49" s="8"/>
      <c r="CC49" s="8"/>
      <c r="CD49" s="8"/>
      <c r="CE49" s="8"/>
      <c r="CF49" s="8"/>
      <c r="CG49" s="8"/>
      <c r="CH49" s="8"/>
      <c r="CI49" s="8"/>
      <c r="CJ49" s="8"/>
    </row>
    <row r="50" spans="1:88" hidden="1" outlineLevel="2" x14ac:dyDescent="0.2">
      <c r="A50" s="6"/>
      <c r="B50" s="7"/>
      <c r="C50" s="7"/>
      <c r="D50" s="7"/>
      <c r="E50" s="7"/>
      <c r="G50"/>
      <c r="H50"/>
      <c r="I50"/>
      <c r="J50"/>
      <c r="K50"/>
      <c r="L50"/>
      <c r="M50"/>
      <c r="O50" s="105"/>
      <c r="P50" s="8"/>
      <c r="Q50" s="8"/>
      <c r="R50" s="8"/>
      <c r="S50" s="8"/>
      <c r="T50" s="8"/>
      <c r="U50" s="8"/>
      <c r="V50" s="8"/>
      <c r="W50" s="8"/>
      <c r="X50" s="8"/>
      <c r="Y50" s="8"/>
      <c r="Z50" s="8"/>
      <c r="AA50" s="8"/>
      <c r="AB50" s="8"/>
      <c r="AC50" s="8"/>
      <c r="AD50" s="8"/>
      <c r="AE50" s="8"/>
      <c r="AF50" s="8"/>
      <c r="AG50" s="8"/>
      <c r="AH50" s="8"/>
      <c r="AI50" s="8"/>
      <c r="AJ50" s="8"/>
      <c r="AK50" s="8"/>
      <c r="AL50" s="8"/>
      <c r="AM50" s="8"/>
      <c r="AN50" s="8"/>
      <c r="AO50" s="8"/>
      <c r="AP50" s="8"/>
      <c r="AQ50" s="8"/>
      <c r="AR50" s="8"/>
      <c r="AS50" s="8"/>
      <c r="AT50" s="8"/>
      <c r="AU50" s="8"/>
      <c r="AV50" s="8"/>
      <c r="AW50" s="8"/>
      <c r="AX50" s="8"/>
      <c r="AY50" s="8"/>
      <c r="AZ50" s="8"/>
      <c r="BA50" s="8"/>
      <c r="BB50" s="8"/>
      <c r="BC50" s="8"/>
      <c r="BD50" s="8"/>
      <c r="BE50" s="8"/>
      <c r="BF50" s="8"/>
      <c r="BG50" s="8"/>
      <c r="BH50" s="8"/>
      <c r="BI50" s="8"/>
      <c r="BJ50" s="8"/>
      <c r="BK50" s="8"/>
      <c r="BL50" s="8"/>
      <c r="BM50" s="8"/>
      <c r="BN50" s="8"/>
      <c r="BO50" s="8"/>
      <c r="BP50" s="8"/>
      <c r="BQ50" s="8"/>
      <c r="BR50" s="8"/>
      <c r="BS50" s="8"/>
      <c r="BT50" s="8"/>
      <c r="BU50" s="8"/>
      <c r="BV50" s="8"/>
      <c r="BW50" s="8"/>
      <c r="BX50" s="8"/>
      <c r="BY50" s="8"/>
      <c r="BZ50" s="8"/>
      <c r="CA50" s="8"/>
      <c r="CB50" s="8"/>
      <c r="CC50" s="8"/>
      <c r="CD50" s="8"/>
      <c r="CE50" s="8"/>
      <c r="CF50" s="8"/>
      <c r="CG50" s="8"/>
      <c r="CH50" s="8"/>
      <c r="CI50" s="8"/>
      <c r="CJ50" s="8"/>
    </row>
    <row r="51" spans="1:88" ht="13.5" collapsed="1" thickBot="1" x14ac:dyDescent="0.25">
      <c r="A51" s="6"/>
      <c r="B51" s="7"/>
      <c r="C51" s="7"/>
      <c r="D51" s="7"/>
      <c r="E51" s="7"/>
      <c r="G51" s="74"/>
      <c r="H51" s="74"/>
      <c r="I51" s="74"/>
      <c r="J51" s="74"/>
      <c r="K51" s="74"/>
      <c r="L51" s="74"/>
      <c r="M51" s="75"/>
      <c r="O51" s="105"/>
      <c r="P51" s="8"/>
      <c r="Q51" s="8"/>
      <c r="R51" s="8"/>
      <c r="S51" s="8"/>
      <c r="T51" s="8"/>
      <c r="U51" s="8"/>
      <c r="V51" s="8"/>
      <c r="W51" s="8"/>
      <c r="X51" s="8"/>
      <c r="Y51" s="8"/>
      <c r="Z51" s="8"/>
      <c r="AA51" s="8"/>
      <c r="CI51" s="8"/>
      <c r="CJ51" s="8"/>
    </row>
    <row r="52" spans="1:88" ht="13.5" thickBot="1" x14ac:dyDescent="0.25">
      <c r="A52" s="6"/>
      <c r="B52" s="7"/>
      <c r="C52" s="7"/>
      <c r="D52" s="7"/>
      <c r="E52" s="7"/>
      <c r="G52" s="76"/>
      <c r="H52" s="76"/>
      <c r="I52" s="76"/>
      <c r="J52" s="76"/>
      <c r="K52" s="76"/>
      <c r="L52" s="76"/>
      <c r="M52" s="76"/>
      <c r="O52" s="105"/>
      <c r="P52" s="8"/>
      <c r="Q52" s="8"/>
      <c r="R52" s="8"/>
      <c r="S52" s="8"/>
      <c r="T52" s="8"/>
      <c r="U52" s="8"/>
      <c r="V52" s="8"/>
      <c r="W52" s="8"/>
      <c r="X52" s="8"/>
      <c r="Y52" s="8"/>
      <c r="Z52" s="8"/>
      <c r="AA52" s="8"/>
      <c r="AB52" s="8"/>
      <c r="AC52" s="8"/>
      <c r="AD52" s="8"/>
      <c r="AE52" s="8"/>
      <c r="AF52" s="8"/>
      <c r="AG52" s="32"/>
      <c r="AH52" s="32"/>
      <c r="BW52" s="8"/>
      <c r="BX52" s="8"/>
      <c r="BY52" s="8"/>
      <c r="BZ52" s="8"/>
      <c r="CA52" s="8"/>
      <c r="CB52" s="8"/>
      <c r="CC52" s="8"/>
      <c r="CD52" s="8"/>
      <c r="CE52" s="8"/>
      <c r="CF52" s="8"/>
      <c r="CG52" s="8"/>
      <c r="CH52" s="8"/>
      <c r="CI52" s="8"/>
      <c r="CJ52" s="8"/>
    </row>
    <row r="53" spans="1:88" ht="13.5" thickBot="1" x14ac:dyDescent="0.25">
      <c r="A53" s="6"/>
      <c r="B53" s="7"/>
      <c r="C53" s="7"/>
      <c r="D53" s="7"/>
      <c r="E53" s="7"/>
      <c r="G53" s="76"/>
      <c r="H53" s="76"/>
      <c r="I53" s="76"/>
      <c r="J53" s="76"/>
      <c r="K53" s="76"/>
      <c r="L53" s="76"/>
      <c r="M53" s="76"/>
      <c r="O53" s="105"/>
      <c r="P53" s="8"/>
      <c r="Q53" s="8"/>
      <c r="R53" s="8"/>
      <c r="S53" s="8"/>
      <c r="T53" s="8"/>
      <c r="U53" s="8"/>
      <c r="V53" s="8"/>
      <c r="W53" s="8"/>
      <c r="X53" s="8"/>
      <c r="Y53" s="8"/>
      <c r="Z53" s="8"/>
      <c r="AA53" s="8"/>
      <c r="AB53" s="8"/>
      <c r="AC53" s="8"/>
      <c r="AD53" s="8"/>
      <c r="AE53" s="8"/>
      <c r="AF53" s="8"/>
      <c r="AG53" s="32"/>
      <c r="AH53" s="32"/>
      <c r="BW53" s="8"/>
      <c r="BX53" s="8"/>
      <c r="BY53" s="8"/>
      <c r="BZ53" s="8"/>
      <c r="CA53" s="8"/>
      <c r="CB53" s="8"/>
      <c r="CC53" s="8"/>
      <c r="CD53" s="8"/>
      <c r="CE53" s="8"/>
      <c r="CF53" s="8"/>
      <c r="CG53" s="8"/>
      <c r="CH53" s="8"/>
      <c r="CI53" s="8"/>
      <c r="CJ53" s="8"/>
    </row>
    <row r="54" spans="1:88" ht="13.5" thickBot="1" x14ac:dyDescent="0.25">
      <c r="A54" s="3" t="s">
        <v>58</v>
      </c>
      <c r="B54" s="3" t="s">
        <v>103</v>
      </c>
      <c r="C54" s="3" t="s">
        <v>15</v>
      </c>
      <c r="D54" s="3" t="s">
        <v>16</v>
      </c>
      <c r="E54" s="3" t="s">
        <v>109</v>
      </c>
      <c r="F54" s="3"/>
      <c r="G54" s="60"/>
      <c r="H54" s="60"/>
      <c r="I54" s="60"/>
      <c r="J54" s="60"/>
      <c r="K54" s="60"/>
      <c r="L54" s="60"/>
      <c r="M54" s="60"/>
      <c r="N54" s="4"/>
      <c r="O54" s="3"/>
      <c r="P54" s="36"/>
      <c r="Q54" s="36"/>
      <c r="R54" s="36"/>
      <c r="S54" s="10"/>
      <c r="T54" s="10"/>
      <c r="U54" s="10"/>
      <c r="V54" s="10"/>
      <c r="W54" s="10"/>
      <c r="X54" s="10"/>
      <c r="Y54" s="10"/>
      <c r="Z54" s="10"/>
      <c r="AA54" s="100" t="s">
        <v>104</v>
      </c>
      <c r="AB54" s="74" t="s">
        <v>58</v>
      </c>
      <c r="AC54" s="74" t="s">
        <v>103</v>
      </c>
      <c r="AD54" s="74" t="s">
        <v>15</v>
      </c>
      <c r="AE54" s="74" t="s">
        <v>16</v>
      </c>
      <c r="AF54" s="74" t="s">
        <v>109</v>
      </c>
      <c r="AG54" s="101" t="s">
        <v>59</v>
      </c>
      <c r="AH54" s="101" t="s">
        <v>60</v>
      </c>
      <c r="AI54" s="74" t="s">
        <v>61</v>
      </c>
      <c r="AJ54" s="74" t="s">
        <v>62</v>
      </c>
      <c r="AK54" s="74" t="s">
        <v>63</v>
      </c>
      <c r="AL54" s="74" t="s">
        <v>64</v>
      </c>
      <c r="AM54" s="74" t="s">
        <v>65</v>
      </c>
      <c r="AN54" s="74" t="s">
        <v>66</v>
      </c>
      <c r="AO54" s="74" t="s">
        <v>67</v>
      </c>
      <c r="AP54" s="74" t="s">
        <v>68</v>
      </c>
      <c r="AQ54" s="74" t="s">
        <v>69</v>
      </c>
      <c r="AR54" s="74" t="s">
        <v>70</v>
      </c>
      <c r="AS54" s="74" t="s">
        <v>71</v>
      </c>
      <c r="AT54" s="74" t="s">
        <v>72</v>
      </c>
      <c r="AU54" s="74" t="s">
        <v>73</v>
      </c>
      <c r="AV54" s="74" t="s">
        <v>74</v>
      </c>
      <c r="AW54" s="74" t="s">
        <v>75</v>
      </c>
      <c r="AX54" s="74" t="s">
        <v>76</v>
      </c>
      <c r="AY54" s="74" t="s">
        <v>77</v>
      </c>
      <c r="AZ54" s="74" t="s">
        <v>78</v>
      </c>
      <c r="BA54" s="74" t="s">
        <v>79</v>
      </c>
      <c r="BB54" s="74" t="s">
        <v>80</v>
      </c>
      <c r="BC54" s="74" t="s">
        <v>81</v>
      </c>
      <c r="BD54" s="74" t="s">
        <v>82</v>
      </c>
      <c r="BE54" s="74" t="s">
        <v>83</v>
      </c>
      <c r="BF54" s="74" t="s">
        <v>84</v>
      </c>
      <c r="BG54" s="74" t="s">
        <v>85</v>
      </c>
      <c r="BH54" s="74" t="s">
        <v>86</v>
      </c>
      <c r="BI54" s="74" t="s">
        <v>87</v>
      </c>
      <c r="BJ54" s="74" t="s">
        <v>88</v>
      </c>
      <c r="BK54" s="74" t="s">
        <v>89</v>
      </c>
      <c r="BL54" s="74" t="s">
        <v>90</v>
      </c>
      <c r="BM54" s="74" t="s">
        <v>91</v>
      </c>
      <c r="BN54" s="74" t="s">
        <v>92</v>
      </c>
      <c r="BO54" s="74" t="s">
        <v>93</v>
      </c>
      <c r="BP54" s="74" t="s">
        <v>94</v>
      </c>
      <c r="BQ54" s="74" t="s">
        <v>95</v>
      </c>
      <c r="BR54" s="74" t="s">
        <v>96</v>
      </c>
      <c r="BS54" s="74" t="s">
        <v>97</v>
      </c>
      <c r="BT54" s="74" t="s">
        <v>98</v>
      </c>
      <c r="BU54" s="74" t="s">
        <v>99</v>
      </c>
      <c r="BV54" s="74" t="s">
        <v>100</v>
      </c>
      <c r="BW54" s="10"/>
      <c r="BX54" s="10"/>
      <c r="BY54" s="10"/>
      <c r="BZ54" s="10"/>
      <c r="CA54" s="10"/>
      <c r="CB54" s="10"/>
      <c r="CC54" s="10"/>
      <c r="CD54" s="10"/>
      <c r="CE54" s="10"/>
      <c r="CF54" s="10"/>
      <c r="CG54" s="10"/>
      <c r="CH54" s="10"/>
      <c r="CI54" s="10"/>
      <c r="CJ54" s="10"/>
    </row>
    <row r="55" spans="1:88" outlineLevel="1" x14ac:dyDescent="0.2">
      <c r="A55" s="63" t="str">
        <f>'Week A'!A55</f>
        <v>Van Assche</v>
      </c>
      <c r="B55" s="64" t="str">
        <f>'Week A'!B55</f>
        <v>Steven</v>
      </c>
      <c r="C55" s="63" t="str">
        <f>'Week A'!C55</f>
        <v>Theatre Manager</v>
      </c>
      <c r="D55" s="63" t="s">
        <v>18</v>
      </c>
      <c r="E55" s="63" t="str">
        <f>'Week A'!E55</f>
        <v>Back</v>
      </c>
      <c r="F55" s="24" t="s">
        <v>19</v>
      </c>
      <c r="G55" s="43"/>
      <c r="H55" s="11"/>
      <c r="I55" s="11"/>
      <c r="J55" s="11"/>
      <c r="K55" s="11"/>
      <c r="L55" s="11"/>
      <c r="M55" s="11"/>
      <c r="N55" s="54"/>
      <c r="O55" s="61"/>
      <c r="P55" s="65"/>
      <c r="Q55" s="66"/>
      <c r="R55" s="67"/>
      <c r="S55" s="14"/>
      <c r="T55" s="14"/>
      <c r="U55" s="14"/>
      <c r="V55" s="14"/>
      <c r="W55" s="14"/>
      <c r="X55" s="14"/>
      <c r="Y55" s="14"/>
      <c r="Z55" s="14"/>
      <c r="AA55" s="102">
        <v>1</v>
      </c>
      <c r="AB55" s="103" t="str">
        <f t="shared" ref="AB55:AB118" ca="1" si="2">INDIRECT("A"&amp;startlijn+(ROW()-startlijn)*persoonsblok)</f>
        <v>Van Assche</v>
      </c>
      <c r="AC55" s="103" t="str">
        <f t="shared" ref="AC55:AC118" ca="1" si="3">INDIRECT("B"&amp;startlijn+(ROW()-startlijn)*persoonsblok)</f>
        <v>Steven</v>
      </c>
      <c r="AD55" s="103" t="str">
        <f t="shared" ref="AD55:AD118" ca="1" si="4">INDIRECT("C"&amp;startlijn+(ROW()-startlijn)*persoonsblok)</f>
        <v>Theatre Manager</v>
      </c>
      <c r="AE55" s="103" t="str">
        <f t="shared" ref="AE55:AE118" ca="1" si="5">INDIRECT("D"&amp;startlijn+(ROW()-startlijn)*persoonsblok)</f>
        <v>Bediende</v>
      </c>
      <c r="AF55" s="103" t="str">
        <f t="shared" ref="AF55:AF118" ca="1" si="6">INDIRECT("E"&amp;startlijn+(ROW()-startlijn)*persoonsblok)</f>
        <v>Back</v>
      </c>
      <c r="AG55" s="103">
        <f t="shared" ref="AG55:AG118" ca="1" si="7">INDIRECT("G"&amp;startlijn+(ROW()-startlijn)*persoonsblok)</f>
        <v>0</v>
      </c>
      <c r="AH55" s="103">
        <f t="shared" ref="AH55:AH118" ca="1" si="8">INDIRECT("g"&amp;startlijn+(ROW()-startlijn)*persoonsblok+1)</f>
        <v>0</v>
      </c>
      <c r="AI55" s="103">
        <f t="shared" ref="AI55:AI118" ca="1" si="9">INDIRECT("g"&amp;startlijn+(ROW()-startlijn)*persoonsblok+2)</f>
        <v>0</v>
      </c>
      <c r="AJ55" s="103" t="str">
        <f t="shared" ref="AJ55:AJ118" ca="1" si="10">INDIRECT("g"&amp;startlijn+(ROW()-startlijn)*persoonsblok+3)</f>
        <v/>
      </c>
      <c r="AK55" s="74">
        <f t="shared" ref="AK55:AK118" ca="1" si="11">INDIRECT("g"&amp;startlijn+(ROW()-startlijn)*persoonsblok+4)</f>
        <v>0</v>
      </c>
      <c r="AL55" s="103">
        <f t="shared" ref="AL55:AL118" ca="1" si="12">INDIRECT("g"&amp;startlijn+(ROW()-startlijn)*persoonsblok+5)</f>
        <v>0</v>
      </c>
      <c r="AM55" s="103">
        <f t="shared" ref="AM55:AM118" ca="1" si="13">INDIRECT("H"&amp;startlijn+(ROW()-startlijn)*persoonsblok)</f>
        <v>0</v>
      </c>
      <c r="AN55" s="103">
        <f t="shared" ref="AN55:AN118" ca="1" si="14">INDIRECT("H"&amp;startlijn+(ROW()-startlijn)*persoonsblok+1)</f>
        <v>0</v>
      </c>
      <c r="AO55" s="103">
        <f t="shared" ref="AO55:AO118" ca="1" si="15">INDIRECT("H"&amp;startlijn+(ROW()-startlijn)*persoonsblok+2)</f>
        <v>0</v>
      </c>
      <c r="AP55" s="103" t="str">
        <f t="shared" ref="AP55:AP118" ca="1" si="16">INDIRECT("H"&amp;startlijn+(ROW()-startlijn)*persoonsblok+3)</f>
        <v/>
      </c>
      <c r="AQ55" s="74">
        <f t="shared" ref="AQ55:AQ118" ca="1" si="17">INDIRECT("H"&amp;startlijn+(ROW()-startlijn)*persoonsblok+4)</f>
        <v>0</v>
      </c>
      <c r="AR55" s="103">
        <f t="shared" ref="AR55:AR118" ca="1" si="18">INDIRECT("H"&amp;startlijn+(ROW()-startlijn)*persoonsblok+5)</f>
        <v>0</v>
      </c>
      <c r="AS55" s="103">
        <f t="shared" ref="AS55:AS118" ca="1" si="19">INDIRECT("i"&amp;startlijn+(ROW()-startlijn)*persoonsblok)</f>
        <v>0</v>
      </c>
      <c r="AT55" s="103">
        <f t="shared" ref="AT55:AT118" ca="1" si="20">INDIRECT("I"&amp;startlijn+(ROW()-startlijn)*persoonsblok+1)</f>
        <v>0</v>
      </c>
      <c r="AU55" s="103">
        <f t="shared" ref="AU55:AU118" ca="1" si="21">INDIRECT("I"&amp;startlijn+(ROW()-startlijn)*persoonsblok+2)</f>
        <v>0</v>
      </c>
      <c r="AV55" s="103" t="str">
        <f t="shared" ref="AV55:AV118" ca="1" si="22">INDIRECT("I"&amp;startlijn+(ROW()-startlijn)*persoonsblok+3)</f>
        <v/>
      </c>
      <c r="AW55" s="74">
        <f t="shared" ref="AW55:AW118" ca="1" si="23">INDIRECT("I"&amp;startlijn+(ROW()-startlijn)*persoonsblok+4)</f>
        <v>0</v>
      </c>
      <c r="AX55" s="103">
        <f t="shared" ref="AX55:AX118" ca="1" si="24">INDIRECT("I"&amp;startlijn+(ROW()-startlijn)*persoonsblok+5)</f>
        <v>0</v>
      </c>
      <c r="AY55" s="103">
        <f t="shared" ref="AY55:AY118" ca="1" si="25">INDIRECT("J"&amp;startlijn+(ROW()-startlijn)*persoonsblok)</f>
        <v>0</v>
      </c>
      <c r="AZ55" s="103">
        <f t="shared" ref="AZ55:AZ118" ca="1" si="26">INDIRECT("J"&amp;startlijn+(ROW()-startlijn)*persoonsblok+1)</f>
        <v>0</v>
      </c>
      <c r="BA55" s="103">
        <f t="shared" ref="BA55:BA118" ca="1" si="27">INDIRECT("J"&amp;startlijn+(ROW()-startlijn)*persoonsblok+2)</f>
        <v>0</v>
      </c>
      <c r="BB55" s="103" t="str">
        <f t="shared" ref="BB55:BB118" ca="1" si="28">INDIRECT("J"&amp;startlijn+(ROW()-startlijn)*persoonsblok+3)</f>
        <v/>
      </c>
      <c r="BC55" s="74">
        <f t="shared" ref="BC55:BC118" ca="1" si="29">INDIRECT("J"&amp;startlijn+(ROW()-startlijn)*persoonsblok+4)</f>
        <v>0</v>
      </c>
      <c r="BD55" s="103">
        <f t="shared" ref="BD55:BD118" ca="1" si="30">INDIRECT("J"&amp;startlijn+(ROW()-startlijn)*persoonsblok+5)</f>
        <v>0</v>
      </c>
      <c r="BE55" s="103">
        <f t="shared" ref="BE55:BE118" ca="1" si="31">INDIRECT("K"&amp;startlijn+(ROW()-startlijn)*persoonsblok)</f>
        <v>0</v>
      </c>
      <c r="BF55" s="103">
        <f t="shared" ref="BF55:BF118" ca="1" si="32">INDIRECT("K"&amp;startlijn+(ROW()-startlijn)*persoonsblok+1)</f>
        <v>0</v>
      </c>
      <c r="BG55" s="103">
        <f t="shared" ref="BG55:BG118" ca="1" si="33">INDIRECT("K"&amp;startlijn+(ROW()-startlijn)*persoonsblok+2)</f>
        <v>0</v>
      </c>
      <c r="BH55" s="103" t="str">
        <f t="shared" ref="BH55:BH118" ca="1" si="34">INDIRECT("K"&amp;startlijn+(ROW()-startlijn)*persoonsblok+3)</f>
        <v/>
      </c>
      <c r="BI55" s="74">
        <f t="shared" ref="BI55:BI118" ca="1" si="35">INDIRECT("K"&amp;startlijn+(ROW()-startlijn)*persoonsblok+4)</f>
        <v>0</v>
      </c>
      <c r="BJ55" s="103">
        <f t="shared" ref="BJ55:BJ118" ca="1" si="36">INDIRECT("K"&amp;startlijn+(ROW()-startlijn)*persoonsblok+5)</f>
        <v>0</v>
      </c>
      <c r="BK55" s="103">
        <f t="shared" ref="BK55:BK118" ca="1" si="37">INDIRECT("L"&amp;startlijn+(ROW()-startlijn)*persoonsblok)</f>
        <v>0</v>
      </c>
      <c r="BL55" s="103">
        <f t="shared" ref="BL55:BL118" ca="1" si="38">INDIRECT("L"&amp;startlijn+(ROW()-startlijn)*persoonsblok+1)</f>
        <v>0</v>
      </c>
      <c r="BM55" s="103">
        <f t="shared" ref="BM55:BM118" ca="1" si="39">INDIRECT("L"&amp;startlijn+(ROW()-startlijn)*persoonsblok+2)</f>
        <v>0</v>
      </c>
      <c r="BN55" s="103" t="str">
        <f t="shared" ref="BN55:BN118" ca="1" si="40">INDIRECT("L"&amp;startlijn+(ROW()-startlijn)*persoonsblok+3)</f>
        <v/>
      </c>
      <c r="BO55" s="74">
        <f t="shared" ref="BO55:BO118" ca="1" si="41">INDIRECT("L"&amp;startlijn+(ROW()-startlijn)*persoonsblok+4)</f>
        <v>0</v>
      </c>
      <c r="BP55" s="103">
        <f t="shared" ref="BP55:BP118" ca="1" si="42">INDIRECT("L"&amp;startlijn+(ROW()-startlijn)*persoonsblok+5)</f>
        <v>0</v>
      </c>
      <c r="BQ55" s="103">
        <f t="shared" ref="BQ55:BQ118" ca="1" si="43">INDIRECT("M"&amp;startlijn+(ROW()-startlijn)*persoonsblok)</f>
        <v>0</v>
      </c>
      <c r="BR55" s="103">
        <f t="shared" ref="BR55:BR118" ca="1" si="44">INDIRECT("M"&amp;startlijn+(ROW()-startlijn)*persoonsblok+1)</f>
        <v>0</v>
      </c>
      <c r="BS55" s="103">
        <f t="shared" ref="BS55:BS118" ca="1" si="45">INDIRECT("M"&amp;startlijn+(ROW()-startlijn)*persoonsblok+2)</f>
        <v>0</v>
      </c>
      <c r="BT55" s="103" t="str">
        <f t="shared" ref="BT55:BT118" ca="1" si="46">INDIRECT("M"&amp;startlijn+(ROW()-startlijn)*persoonsblok+3)</f>
        <v/>
      </c>
      <c r="BU55" s="74">
        <f t="shared" ref="BU55:BU118" ca="1" si="47">INDIRECT("M"&amp;startlijn+(ROW()-startlijn)*persoonsblok+4)</f>
        <v>0</v>
      </c>
      <c r="BV55" s="103">
        <f t="shared" ref="BV55:BV118" ca="1" si="48">INDIRECT("M"&amp;startlijn+(ROW()-startlijn)*persoonsblok+5)</f>
        <v>0</v>
      </c>
      <c r="BW55" s="14"/>
      <c r="BX55" s="14"/>
      <c r="BY55" s="14"/>
      <c r="BZ55" s="14"/>
      <c r="CA55" s="14"/>
      <c r="CB55" s="14"/>
      <c r="CC55" s="14"/>
      <c r="CD55" s="14"/>
      <c r="CE55" s="14"/>
      <c r="CF55" s="14"/>
      <c r="CG55" s="14"/>
      <c r="CH55" s="14"/>
      <c r="CI55" s="14"/>
      <c r="CJ55" s="14"/>
    </row>
    <row r="56" spans="1:88" outlineLevel="2" x14ac:dyDescent="0.2">
      <c r="A56" s="20"/>
      <c r="B56" s="21"/>
      <c r="C56" s="20"/>
      <c r="D56" s="20"/>
      <c r="E56" s="20"/>
      <c r="F56" s="25" t="s">
        <v>20</v>
      </c>
      <c r="G56" s="35"/>
      <c r="H56" s="42"/>
      <c r="I56" s="12"/>
      <c r="J56" s="12"/>
      <c r="K56" s="12"/>
      <c r="L56" s="12"/>
      <c r="M56" s="12"/>
      <c r="N56" s="56"/>
      <c r="O56" s="55"/>
      <c r="P56" s="68"/>
      <c r="Q56" s="69"/>
      <c r="R56" s="70"/>
      <c r="S56" s="14"/>
      <c r="T56" s="14"/>
      <c r="U56" s="14"/>
      <c r="V56" s="14"/>
      <c r="W56" s="14"/>
      <c r="X56" s="14"/>
      <c r="Y56" s="14"/>
      <c r="Z56" s="14"/>
      <c r="AA56" s="102">
        <v>2</v>
      </c>
      <c r="AB56" s="103" t="str">
        <f t="shared" ca="1" si="2"/>
        <v>Verschueren</v>
      </c>
      <c r="AC56" s="103" t="str">
        <f t="shared" ca="1" si="3"/>
        <v>Bettina</v>
      </c>
      <c r="AD56" s="103" t="str">
        <f t="shared" ca="1" si="4"/>
        <v>B2B-Secretaresse</v>
      </c>
      <c r="AE56" s="103" t="str">
        <f t="shared" ca="1" si="5"/>
        <v>Bediende</v>
      </c>
      <c r="AF56" s="103" t="str">
        <f t="shared" ca="1" si="6"/>
        <v>Back</v>
      </c>
      <c r="AG56" s="103">
        <f t="shared" ca="1" si="7"/>
        <v>0</v>
      </c>
      <c r="AH56" s="103">
        <f t="shared" ca="1" si="8"/>
        <v>0</v>
      </c>
      <c r="AI56" s="103">
        <f t="shared" ca="1" si="9"/>
        <v>0</v>
      </c>
      <c r="AJ56" s="103" t="str">
        <f t="shared" ca="1" si="10"/>
        <v/>
      </c>
      <c r="AK56" s="74">
        <f t="shared" ca="1" si="11"/>
        <v>0</v>
      </c>
      <c r="AL56" s="103">
        <f t="shared" ca="1" si="12"/>
        <v>0</v>
      </c>
      <c r="AM56" s="103">
        <f t="shared" ca="1" si="13"/>
        <v>0</v>
      </c>
      <c r="AN56" s="103">
        <f t="shared" ca="1" si="14"/>
        <v>0</v>
      </c>
      <c r="AO56" s="103">
        <f t="shared" ca="1" si="15"/>
        <v>0</v>
      </c>
      <c r="AP56" s="103" t="str">
        <f t="shared" ca="1" si="16"/>
        <v/>
      </c>
      <c r="AQ56" s="74">
        <f t="shared" ca="1" si="17"/>
        <v>0</v>
      </c>
      <c r="AR56" s="103">
        <f t="shared" ca="1" si="18"/>
        <v>0</v>
      </c>
      <c r="AS56" s="103">
        <f t="shared" ca="1" si="19"/>
        <v>0</v>
      </c>
      <c r="AT56" s="103">
        <f t="shared" ca="1" si="20"/>
        <v>0</v>
      </c>
      <c r="AU56" s="103">
        <f t="shared" ca="1" si="21"/>
        <v>0</v>
      </c>
      <c r="AV56" s="103" t="str">
        <f t="shared" ca="1" si="22"/>
        <v/>
      </c>
      <c r="AW56" s="74">
        <f t="shared" ca="1" si="23"/>
        <v>0</v>
      </c>
      <c r="AX56" s="103">
        <f t="shared" ca="1" si="24"/>
        <v>0</v>
      </c>
      <c r="AY56" s="103">
        <f t="shared" ca="1" si="25"/>
        <v>0</v>
      </c>
      <c r="AZ56" s="103">
        <f t="shared" ca="1" si="26"/>
        <v>0</v>
      </c>
      <c r="BA56" s="103">
        <f t="shared" ca="1" si="27"/>
        <v>0</v>
      </c>
      <c r="BB56" s="103" t="str">
        <f t="shared" ca="1" si="28"/>
        <v/>
      </c>
      <c r="BC56" s="74">
        <f t="shared" ca="1" si="29"/>
        <v>0</v>
      </c>
      <c r="BD56" s="103">
        <f t="shared" ca="1" si="30"/>
        <v>0</v>
      </c>
      <c r="BE56" s="103">
        <f t="shared" ca="1" si="31"/>
        <v>0</v>
      </c>
      <c r="BF56" s="103">
        <f t="shared" ca="1" si="32"/>
        <v>0</v>
      </c>
      <c r="BG56" s="103">
        <f t="shared" ca="1" si="33"/>
        <v>0</v>
      </c>
      <c r="BH56" s="103" t="str">
        <f t="shared" ca="1" si="34"/>
        <v/>
      </c>
      <c r="BI56" s="74">
        <f t="shared" ca="1" si="35"/>
        <v>0</v>
      </c>
      <c r="BJ56" s="103">
        <f t="shared" ca="1" si="36"/>
        <v>0</v>
      </c>
      <c r="BK56" s="103">
        <f t="shared" ca="1" si="37"/>
        <v>0</v>
      </c>
      <c r="BL56" s="103">
        <f t="shared" ca="1" si="38"/>
        <v>0</v>
      </c>
      <c r="BM56" s="103">
        <f t="shared" ca="1" si="39"/>
        <v>0</v>
      </c>
      <c r="BN56" s="103" t="str">
        <f t="shared" ca="1" si="40"/>
        <v/>
      </c>
      <c r="BO56" s="74">
        <f t="shared" ca="1" si="41"/>
        <v>0</v>
      </c>
      <c r="BP56" s="103">
        <f t="shared" ca="1" si="42"/>
        <v>0</v>
      </c>
      <c r="BQ56" s="103">
        <f t="shared" ca="1" si="43"/>
        <v>0</v>
      </c>
      <c r="BR56" s="103">
        <f t="shared" ca="1" si="44"/>
        <v>0</v>
      </c>
      <c r="BS56" s="103">
        <f t="shared" ca="1" si="45"/>
        <v>0</v>
      </c>
      <c r="BT56" s="103" t="str">
        <f t="shared" ca="1" si="46"/>
        <v/>
      </c>
      <c r="BU56" s="74">
        <f t="shared" ca="1" si="47"/>
        <v>0</v>
      </c>
      <c r="BV56" s="103">
        <f t="shared" ca="1" si="48"/>
        <v>0</v>
      </c>
      <c r="BW56" s="14"/>
      <c r="BX56" s="14"/>
      <c r="BY56" s="14"/>
      <c r="BZ56" s="14"/>
      <c r="CA56" s="14"/>
      <c r="CB56" s="14"/>
      <c r="CC56" s="14"/>
      <c r="CD56" s="14"/>
      <c r="CE56" s="14"/>
      <c r="CF56" s="14"/>
      <c r="CG56" s="14"/>
      <c r="CH56" s="14"/>
      <c r="CI56" s="14"/>
      <c r="CJ56" s="14"/>
    </row>
    <row r="57" spans="1:88" outlineLevel="2" x14ac:dyDescent="0.2">
      <c r="A57" s="20"/>
      <c r="B57" s="21"/>
      <c r="C57" s="20"/>
      <c r="D57" s="20"/>
      <c r="E57" s="20"/>
      <c r="F57" s="25" t="s">
        <v>21</v>
      </c>
      <c r="G57" s="13"/>
      <c r="H57" s="13"/>
      <c r="I57" s="13"/>
      <c r="J57" s="13"/>
      <c r="K57" s="13"/>
      <c r="L57" s="13"/>
      <c r="M57" s="13"/>
      <c r="N57" s="56"/>
      <c r="O57" s="55"/>
      <c r="P57" s="68"/>
      <c r="Q57" s="69"/>
      <c r="R57" s="70"/>
      <c r="S57" s="14"/>
      <c r="T57" s="14"/>
      <c r="U57" s="14"/>
      <c r="V57" s="14"/>
      <c r="W57" s="14"/>
      <c r="X57" s="14"/>
      <c r="Y57" s="14"/>
      <c r="Z57" s="14"/>
      <c r="AA57" s="102">
        <v>3</v>
      </c>
      <c r="AB57" s="103" t="str">
        <f t="shared" ca="1" si="2"/>
        <v>Broeckhoven</v>
      </c>
      <c r="AC57" s="103" t="str">
        <f t="shared" ca="1" si="3"/>
        <v>Sam</v>
      </c>
      <c r="AD57" s="103" t="str">
        <f t="shared" ca="1" si="4"/>
        <v>Assistant Theatre Manager</v>
      </c>
      <c r="AE57" s="103" t="str">
        <f t="shared" ca="1" si="5"/>
        <v>Bediende</v>
      </c>
      <c r="AF57" s="103" t="str">
        <f t="shared" ca="1" si="6"/>
        <v>Back</v>
      </c>
      <c r="AG57" s="103">
        <f t="shared" ca="1" si="7"/>
        <v>0</v>
      </c>
      <c r="AH57" s="103">
        <f t="shared" ca="1" si="8"/>
        <v>0</v>
      </c>
      <c r="AI57" s="103">
        <f t="shared" ca="1" si="9"/>
        <v>0</v>
      </c>
      <c r="AJ57" s="103" t="str">
        <f t="shared" ca="1" si="10"/>
        <v/>
      </c>
      <c r="AK57" s="74">
        <f t="shared" ca="1" si="11"/>
        <v>0</v>
      </c>
      <c r="AL57" s="103">
        <f t="shared" ca="1" si="12"/>
        <v>0</v>
      </c>
      <c r="AM57" s="103">
        <f t="shared" ca="1" si="13"/>
        <v>0</v>
      </c>
      <c r="AN57" s="103">
        <f t="shared" ca="1" si="14"/>
        <v>0</v>
      </c>
      <c r="AO57" s="103">
        <f t="shared" ca="1" si="15"/>
        <v>0</v>
      </c>
      <c r="AP57" s="103" t="str">
        <f t="shared" ca="1" si="16"/>
        <v/>
      </c>
      <c r="AQ57" s="74">
        <f t="shared" ca="1" si="17"/>
        <v>0</v>
      </c>
      <c r="AR57" s="103">
        <f t="shared" ca="1" si="18"/>
        <v>0</v>
      </c>
      <c r="AS57" s="103">
        <f t="shared" ca="1" si="19"/>
        <v>0</v>
      </c>
      <c r="AT57" s="103">
        <f t="shared" ca="1" si="20"/>
        <v>0</v>
      </c>
      <c r="AU57" s="103">
        <f t="shared" ca="1" si="21"/>
        <v>0</v>
      </c>
      <c r="AV57" s="103" t="str">
        <f t="shared" ca="1" si="22"/>
        <v/>
      </c>
      <c r="AW57" s="74">
        <f t="shared" ca="1" si="23"/>
        <v>0</v>
      </c>
      <c r="AX57" s="103">
        <f t="shared" ca="1" si="24"/>
        <v>0</v>
      </c>
      <c r="AY57" s="103">
        <f t="shared" ca="1" si="25"/>
        <v>0</v>
      </c>
      <c r="AZ57" s="103">
        <f t="shared" ca="1" si="26"/>
        <v>0</v>
      </c>
      <c r="BA57" s="103">
        <f t="shared" ca="1" si="27"/>
        <v>0</v>
      </c>
      <c r="BB57" s="103" t="str">
        <f t="shared" ca="1" si="28"/>
        <v/>
      </c>
      <c r="BC57" s="74">
        <f t="shared" ca="1" si="29"/>
        <v>0</v>
      </c>
      <c r="BD57" s="103">
        <f t="shared" ca="1" si="30"/>
        <v>0</v>
      </c>
      <c r="BE57" s="103">
        <f t="shared" ca="1" si="31"/>
        <v>0</v>
      </c>
      <c r="BF57" s="103">
        <f t="shared" ca="1" si="32"/>
        <v>0</v>
      </c>
      <c r="BG57" s="103">
        <f t="shared" ca="1" si="33"/>
        <v>0</v>
      </c>
      <c r="BH57" s="103" t="str">
        <f t="shared" ca="1" si="34"/>
        <v/>
      </c>
      <c r="BI57" s="74">
        <f t="shared" ca="1" si="35"/>
        <v>0</v>
      </c>
      <c r="BJ57" s="103">
        <f t="shared" ca="1" si="36"/>
        <v>0</v>
      </c>
      <c r="BK57" s="103">
        <f t="shared" ca="1" si="37"/>
        <v>0</v>
      </c>
      <c r="BL57" s="103">
        <f t="shared" ca="1" si="38"/>
        <v>0</v>
      </c>
      <c r="BM57" s="103">
        <f t="shared" ca="1" si="39"/>
        <v>0</v>
      </c>
      <c r="BN57" s="103" t="str">
        <f t="shared" ca="1" si="40"/>
        <v/>
      </c>
      <c r="BO57" s="74">
        <f t="shared" ca="1" si="41"/>
        <v>0</v>
      </c>
      <c r="BP57" s="103">
        <f t="shared" ca="1" si="42"/>
        <v>0</v>
      </c>
      <c r="BQ57" s="103">
        <f t="shared" ca="1" si="43"/>
        <v>0</v>
      </c>
      <c r="BR57" s="103">
        <f t="shared" ca="1" si="44"/>
        <v>0</v>
      </c>
      <c r="BS57" s="103">
        <f t="shared" ca="1" si="45"/>
        <v>0</v>
      </c>
      <c r="BT57" s="103" t="str">
        <f t="shared" ca="1" si="46"/>
        <v/>
      </c>
      <c r="BU57" s="74">
        <f t="shared" ca="1" si="47"/>
        <v>0</v>
      </c>
      <c r="BV57" s="103">
        <f t="shared" ca="1" si="48"/>
        <v>0</v>
      </c>
      <c r="BW57" s="14"/>
      <c r="BX57" s="14"/>
      <c r="BY57" s="14"/>
      <c r="BZ57" s="14"/>
      <c r="CA57" s="14"/>
      <c r="CB57" s="14"/>
      <c r="CC57" s="14"/>
      <c r="CD57" s="14"/>
      <c r="CE57" s="14"/>
      <c r="CF57" s="14"/>
      <c r="CG57" s="14"/>
      <c r="CH57" s="14"/>
      <c r="CI57" s="14"/>
      <c r="CJ57" s="14"/>
    </row>
    <row r="58" spans="1:88" outlineLevel="2" x14ac:dyDescent="0.2">
      <c r="A58" s="20"/>
      <c r="B58" s="21"/>
      <c r="C58" s="20"/>
      <c r="D58" s="20"/>
      <c r="E58" s="20"/>
      <c r="F58" s="25" t="s">
        <v>22</v>
      </c>
      <c r="G58" s="29" t="str">
        <f t="shared" ref="G58:M58" si="49">IF(G56="","",IF(G56&gt;G55,(G56-G55-G57),(1-G55-G57+G56)))</f>
        <v/>
      </c>
      <c r="H58" s="29" t="str">
        <f t="shared" si="49"/>
        <v/>
      </c>
      <c r="I58" s="29" t="str">
        <f t="shared" si="49"/>
        <v/>
      </c>
      <c r="J58" s="29" t="str">
        <f t="shared" si="49"/>
        <v/>
      </c>
      <c r="K58" s="29" t="str">
        <f t="shared" si="49"/>
        <v/>
      </c>
      <c r="L58" s="29" t="str">
        <f t="shared" si="49"/>
        <v/>
      </c>
      <c r="M58" s="29" t="str">
        <f t="shared" si="49"/>
        <v/>
      </c>
      <c r="N58" s="57">
        <f t="shared" ref="N58" si="50">SUMIF(G59:M59,"",G58:M58)</f>
        <v>0</v>
      </c>
      <c r="O58" s="58">
        <f t="shared" ref="O58" si="51">SUM(G58:M58)</f>
        <v>0</v>
      </c>
      <c r="P58" s="68"/>
      <c r="Q58" s="69"/>
      <c r="R58" s="70"/>
      <c r="S58" s="14"/>
      <c r="T58" s="14"/>
      <c r="U58" s="14"/>
      <c r="V58" s="14"/>
      <c r="W58" s="14"/>
      <c r="X58" s="14"/>
      <c r="Y58" s="14"/>
      <c r="Z58" s="14"/>
      <c r="AA58" s="102">
        <v>4</v>
      </c>
      <c r="AB58" s="103" t="str">
        <f t="shared" ca="1" si="2"/>
        <v>Van Kelst</v>
      </c>
      <c r="AC58" s="103" t="str">
        <f t="shared" ca="1" si="3"/>
        <v>Stef</v>
      </c>
      <c r="AD58" s="103" t="str">
        <f t="shared" ca="1" si="4"/>
        <v>Assistant Theatre Manager</v>
      </c>
      <c r="AE58" s="103" t="str">
        <f t="shared" ca="1" si="5"/>
        <v>Bediende</v>
      </c>
      <c r="AF58" s="103" t="str">
        <f t="shared" ca="1" si="6"/>
        <v>Back</v>
      </c>
      <c r="AG58" s="103">
        <f t="shared" ca="1" si="7"/>
        <v>0</v>
      </c>
      <c r="AH58" s="103">
        <f t="shared" ca="1" si="8"/>
        <v>0</v>
      </c>
      <c r="AI58" s="103">
        <f t="shared" ca="1" si="9"/>
        <v>0</v>
      </c>
      <c r="AJ58" s="103" t="str">
        <f t="shared" ca="1" si="10"/>
        <v/>
      </c>
      <c r="AK58" s="74">
        <f t="shared" ca="1" si="11"/>
        <v>0</v>
      </c>
      <c r="AL58" s="103">
        <f t="shared" ca="1" si="12"/>
        <v>0</v>
      </c>
      <c r="AM58" s="103">
        <f t="shared" ca="1" si="13"/>
        <v>0</v>
      </c>
      <c r="AN58" s="103">
        <f t="shared" ca="1" si="14"/>
        <v>0</v>
      </c>
      <c r="AO58" s="103">
        <f t="shared" ca="1" si="15"/>
        <v>0</v>
      </c>
      <c r="AP58" s="103" t="str">
        <f t="shared" ca="1" si="16"/>
        <v/>
      </c>
      <c r="AQ58" s="74">
        <f t="shared" ca="1" si="17"/>
        <v>0</v>
      </c>
      <c r="AR58" s="103">
        <f t="shared" ca="1" si="18"/>
        <v>0</v>
      </c>
      <c r="AS58" s="103">
        <f t="shared" ca="1" si="19"/>
        <v>0</v>
      </c>
      <c r="AT58" s="103">
        <f t="shared" ca="1" si="20"/>
        <v>0</v>
      </c>
      <c r="AU58" s="103">
        <f t="shared" ca="1" si="21"/>
        <v>0</v>
      </c>
      <c r="AV58" s="103" t="str">
        <f t="shared" ca="1" si="22"/>
        <v/>
      </c>
      <c r="AW58" s="74">
        <f t="shared" ca="1" si="23"/>
        <v>0</v>
      </c>
      <c r="AX58" s="103">
        <f t="shared" ca="1" si="24"/>
        <v>0</v>
      </c>
      <c r="AY58" s="103">
        <f t="shared" ca="1" si="25"/>
        <v>0</v>
      </c>
      <c r="AZ58" s="103">
        <f t="shared" ca="1" si="26"/>
        <v>0</v>
      </c>
      <c r="BA58" s="103">
        <f t="shared" ca="1" si="27"/>
        <v>0</v>
      </c>
      <c r="BB58" s="103" t="str">
        <f t="shared" ca="1" si="28"/>
        <v/>
      </c>
      <c r="BC58" s="74">
        <f t="shared" ca="1" si="29"/>
        <v>0</v>
      </c>
      <c r="BD58" s="103">
        <f t="shared" ca="1" si="30"/>
        <v>0</v>
      </c>
      <c r="BE58" s="103">
        <f t="shared" ca="1" si="31"/>
        <v>0</v>
      </c>
      <c r="BF58" s="103">
        <f t="shared" ca="1" si="32"/>
        <v>0</v>
      </c>
      <c r="BG58" s="103">
        <f t="shared" ca="1" si="33"/>
        <v>0</v>
      </c>
      <c r="BH58" s="103" t="str">
        <f t="shared" ca="1" si="34"/>
        <v/>
      </c>
      <c r="BI58" s="74">
        <f t="shared" ca="1" si="35"/>
        <v>0</v>
      </c>
      <c r="BJ58" s="103">
        <f t="shared" ca="1" si="36"/>
        <v>0</v>
      </c>
      <c r="BK58" s="103">
        <f t="shared" ca="1" si="37"/>
        <v>0</v>
      </c>
      <c r="BL58" s="103">
        <f t="shared" ca="1" si="38"/>
        <v>0</v>
      </c>
      <c r="BM58" s="103">
        <f t="shared" ca="1" si="39"/>
        <v>0</v>
      </c>
      <c r="BN58" s="103" t="str">
        <f t="shared" ca="1" si="40"/>
        <v/>
      </c>
      <c r="BO58" s="74">
        <f t="shared" ca="1" si="41"/>
        <v>0</v>
      </c>
      <c r="BP58" s="103">
        <f t="shared" ca="1" si="42"/>
        <v>0</v>
      </c>
      <c r="BQ58" s="103">
        <f t="shared" ca="1" si="43"/>
        <v>0</v>
      </c>
      <c r="BR58" s="103">
        <f t="shared" ca="1" si="44"/>
        <v>0</v>
      </c>
      <c r="BS58" s="103">
        <f t="shared" ca="1" si="45"/>
        <v>0</v>
      </c>
      <c r="BT58" s="103" t="str">
        <f t="shared" ca="1" si="46"/>
        <v/>
      </c>
      <c r="BU58" s="74">
        <f t="shared" ca="1" si="47"/>
        <v>0</v>
      </c>
      <c r="BV58" s="103">
        <f t="shared" ca="1" si="48"/>
        <v>0</v>
      </c>
      <c r="BW58" s="14"/>
      <c r="BX58" s="14"/>
      <c r="BY58" s="14"/>
      <c r="BZ58" s="14"/>
      <c r="CA58" s="14"/>
      <c r="CB58" s="14"/>
      <c r="CC58" s="14"/>
      <c r="CD58" s="14"/>
      <c r="CE58" s="14"/>
      <c r="CF58" s="14"/>
      <c r="CG58" s="14"/>
      <c r="CH58" s="14"/>
      <c r="CI58" s="14"/>
      <c r="CJ58" s="14"/>
    </row>
    <row r="59" spans="1:88" outlineLevel="2" x14ac:dyDescent="0.2">
      <c r="A59" s="20"/>
      <c r="B59" s="21"/>
      <c r="C59" s="20"/>
      <c r="D59" s="20"/>
      <c r="E59" s="20"/>
      <c r="F59" s="26" t="s">
        <v>39</v>
      </c>
      <c r="G59" s="34"/>
      <c r="H59" s="34"/>
      <c r="I59" s="34"/>
      <c r="J59" s="34"/>
      <c r="K59" s="34"/>
      <c r="L59" s="34"/>
      <c r="M59" s="34"/>
      <c r="N59" s="56"/>
      <c r="O59" s="55"/>
      <c r="P59" s="68"/>
      <c r="Q59" s="69"/>
      <c r="R59" s="70"/>
      <c r="S59" s="14"/>
      <c r="T59" s="14"/>
      <c r="U59" s="14"/>
      <c r="V59" s="14"/>
      <c r="W59" s="14"/>
      <c r="X59" s="14"/>
      <c r="Y59" s="14"/>
      <c r="Z59" s="14"/>
      <c r="AA59" s="102">
        <v>5</v>
      </c>
      <c r="AB59" s="103" t="str">
        <f t="shared" ca="1" si="2"/>
        <v>Broeckhoven</v>
      </c>
      <c r="AC59" s="103" t="str">
        <f t="shared" ca="1" si="3"/>
        <v>Margo</v>
      </c>
      <c r="AD59" s="103" t="str">
        <f t="shared" ca="1" si="4"/>
        <v>Hoofdoperateur</v>
      </c>
      <c r="AE59" s="103" t="str">
        <f t="shared" ca="1" si="5"/>
        <v>Bediende</v>
      </c>
      <c r="AF59" s="103" t="str">
        <f t="shared" ca="1" si="6"/>
        <v>Back</v>
      </c>
      <c r="AG59" s="103">
        <f t="shared" ca="1" si="7"/>
        <v>0</v>
      </c>
      <c r="AH59" s="103">
        <f t="shared" ca="1" si="8"/>
        <v>0</v>
      </c>
      <c r="AI59" s="103">
        <f t="shared" ca="1" si="9"/>
        <v>0</v>
      </c>
      <c r="AJ59" s="103" t="str">
        <f t="shared" ca="1" si="10"/>
        <v/>
      </c>
      <c r="AK59" s="74">
        <f t="shared" ca="1" si="11"/>
        <v>0</v>
      </c>
      <c r="AL59" s="103">
        <f t="shared" ca="1" si="12"/>
        <v>0</v>
      </c>
      <c r="AM59" s="103">
        <f t="shared" ca="1" si="13"/>
        <v>0</v>
      </c>
      <c r="AN59" s="103">
        <f t="shared" ca="1" si="14"/>
        <v>0</v>
      </c>
      <c r="AO59" s="103">
        <f t="shared" ca="1" si="15"/>
        <v>0</v>
      </c>
      <c r="AP59" s="103" t="str">
        <f t="shared" ca="1" si="16"/>
        <v/>
      </c>
      <c r="AQ59" s="74">
        <f t="shared" ca="1" si="17"/>
        <v>0</v>
      </c>
      <c r="AR59" s="103">
        <f t="shared" ca="1" si="18"/>
        <v>0</v>
      </c>
      <c r="AS59" s="103">
        <f t="shared" ca="1" si="19"/>
        <v>0</v>
      </c>
      <c r="AT59" s="103">
        <f t="shared" ca="1" si="20"/>
        <v>0</v>
      </c>
      <c r="AU59" s="103">
        <f t="shared" ca="1" si="21"/>
        <v>0</v>
      </c>
      <c r="AV59" s="103" t="str">
        <f t="shared" ca="1" si="22"/>
        <v/>
      </c>
      <c r="AW59" s="74">
        <f t="shared" ca="1" si="23"/>
        <v>0</v>
      </c>
      <c r="AX59" s="103">
        <f t="shared" ca="1" si="24"/>
        <v>0</v>
      </c>
      <c r="AY59" s="103">
        <f t="shared" ca="1" si="25"/>
        <v>0</v>
      </c>
      <c r="AZ59" s="103">
        <f t="shared" ca="1" si="26"/>
        <v>0</v>
      </c>
      <c r="BA59" s="103">
        <f t="shared" ca="1" si="27"/>
        <v>0</v>
      </c>
      <c r="BB59" s="103" t="str">
        <f t="shared" ca="1" si="28"/>
        <v/>
      </c>
      <c r="BC59" s="74">
        <f t="shared" ca="1" si="29"/>
        <v>0</v>
      </c>
      <c r="BD59" s="103">
        <f t="shared" ca="1" si="30"/>
        <v>0</v>
      </c>
      <c r="BE59" s="103">
        <f t="shared" ca="1" si="31"/>
        <v>0</v>
      </c>
      <c r="BF59" s="103">
        <f t="shared" ca="1" si="32"/>
        <v>0</v>
      </c>
      <c r="BG59" s="103">
        <f t="shared" ca="1" si="33"/>
        <v>0</v>
      </c>
      <c r="BH59" s="103" t="str">
        <f t="shared" ca="1" si="34"/>
        <v/>
      </c>
      <c r="BI59" s="74">
        <f t="shared" ca="1" si="35"/>
        <v>0</v>
      </c>
      <c r="BJ59" s="103">
        <f t="shared" ca="1" si="36"/>
        <v>0</v>
      </c>
      <c r="BK59" s="103">
        <f t="shared" ca="1" si="37"/>
        <v>0</v>
      </c>
      <c r="BL59" s="103">
        <f t="shared" ca="1" si="38"/>
        <v>0</v>
      </c>
      <c r="BM59" s="103">
        <f t="shared" ca="1" si="39"/>
        <v>0</v>
      </c>
      <c r="BN59" s="103" t="str">
        <f t="shared" ca="1" si="40"/>
        <v/>
      </c>
      <c r="BO59" s="74">
        <f t="shared" ca="1" si="41"/>
        <v>0</v>
      </c>
      <c r="BP59" s="103">
        <f t="shared" ca="1" si="42"/>
        <v>0</v>
      </c>
      <c r="BQ59" s="103">
        <f t="shared" ca="1" si="43"/>
        <v>0</v>
      </c>
      <c r="BR59" s="103">
        <f t="shared" ca="1" si="44"/>
        <v>0</v>
      </c>
      <c r="BS59" s="103">
        <f t="shared" ca="1" si="45"/>
        <v>0</v>
      </c>
      <c r="BT59" s="103" t="str">
        <f t="shared" ca="1" si="46"/>
        <v/>
      </c>
      <c r="BU59" s="74">
        <f t="shared" ca="1" si="47"/>
        <v>0</v>
      </c>
      <c r="BV59" s="103">
        <f t="shared" ca="1" si="48"/>
        <v>0</v>
      </c>
      <c r="BW59" s="14"/>
      <c r="BX59" s="14"/>
      <c r="BY59" s="14"/>
      <c r="BZ59" s="14"/>
      <c r="CA59" s="14"/>
      <c r="CB59" s="14"/>
      <c r="CC59" s="14"/>
      <c r="CD59" s="14"/>
      <c r="CE59" s="14"/>
      <c r="CF59" s="14"/>
      <c r="CG59" s="14"/>
      <c r="CH59" s="14"/>
      <c r="CI59" s="14"/>
      <c r="CJ59" s="14"/>
    </row>
    <row r="60" spans="1:88" ht="13.5" outlineLevel="2" thickBot="1" x14ac:dyDescent="0.25">
      <c r="A60" s="22"/>
      <c r="B60" s="23"/>
      <c r="C60" s="22"/>
      <c r="D60" s="22"/>
      <c r="E60" s="22"/>
      <c r="F60" s="27" t="s">
        <v>40</v>
      </c>
      <c r="G60" s="33"/>
      <c r="H60" s="33"/>
      <c r="I60" s="33"/>
      <c r="J60" s="33"/>
      <c r="K60" s="33"/>
      <c r="L60" s="33"/>
      <c r="M60" s="33"/>
      <c r="N60" s="59"/>
      <c r="O60" s="62"/>
      <c r="P60" s="71"/>
      <c r="Q60" s="72"/>
      <c r="R60" s="73"/>
      <c r="S60" s="14"/>
      <c r="T60" s="14"/>
      <c r="U60" s="14"/>
      <c r="V60" s="14"/>
      <c r="W60" s="14"/>
      <c r="X60" s="14"/>
      <c r="Y60" s="14"/>
      <c r="Z60" s="14"/>
      <c r="AA60" s="102">
        <v>6</v>
      </c>
      <c r="AB60" s="103" t="str">
        <f t="shared" ca="1" si="2"/>
        <v>Bougrine</v>
      </c>
      <c r="AC60" s="103" t="str">
        <f t="shared" ca="1" si="3"/>
        <v>Leila</v>
      </c>
      <c r="AD60" s="103" t="str">
        <f t="shared" ca="1" si="4"/>
        <v>Onderhoudstechnieker</v>
      </c>
      <c r="AE60" s="103" t="str">
        <f t="shared" ca="1" si="5"/>
        <v>Arbeider</v>
      </c>
      <c r="AF60" s="103" t="str">
        <f t="shared" ca="1" si="6"/>
        <v>Back</v>
      </c>
      <c r="AG60" s="103">
        <f t="shared" ca="1" si="7"/>
        <v>0</v>
      </c>
      <c r="AH60" s="103">
        <f t="shared" ca="1" si="8"/>
        <v>0</v>
      </c>
      <c r="AI60" s="103">
        <f t="shared" ca="1" si="9"/>
        <v>0</v>
      </c>
      <c r="AJ60" s="103" t="str">
        <f t="shared" ca="1" si="10"/>
        <v/>
      </c>
      <c r="AK60" s="74">
        <f t="shared" ca="1" si="11"/>
        <v>0</v>
      </c>
      <c r="AL60" s="103">
        <f t="shared" ca="1" si="12"/>
        <v>0</v>
      </c>
      <c r="AM60" s="103">
        <f t="shared" ca="1" si="13"/>
        <v>0</v>
      </c>
      <c r="AN60" s="103">
        <f t="shared" ca="1" si="14"/>
        <v>0</v>
      </c>
      <c r="AO60" s="103">
        <f t="shared" ca="1" si="15"/>
        <v>0</v>
      </c>
      <c r="AP60" s="103" t="str">
        <f t="shared" ca="1" si="16"/>
        <v/>
      </c>
      <c r="AQ60" s="74">
        <f t="shared" ca="1" si="17"/>
        <v>0</v>
      </c>
      <c r="AR60" s="103">
        <f t="shared" ca="1" si="18"/>
        <v>0</v>
      </c>
      <c r="AS60" s="103">
        <f t="shared" ca="1" si="19"/>
        <v>0</v>
      </c>
      <c r="AT60" s="103">
        <f t="shared" ca="1" si="20"/>
        <v>0</v>
      </c>
      <c r="AU60" s="103">
        <f t="shared" ca="1" si="21"/>
        <v>0</v>
      </c>
      <c r="AV60" s="103" t="str">
        <f t="shared" ca="1" si="22"/>
        <v/>
      </c>
      <c r="AW60" s="74">
        <f t="shared" ca="1" si="23"/>
        <v>0</v>
      </c>
      <c r="AX60" s="103">
        <f t="shared" ca="1" si="24"/>
        <v>0</v>
      </c>
      <c r="AY60" s="103">
        <f t="shared" ca="1" si="25"/>
        <v>0</v>
      </c>
      <c r="AZ60" s="103">
        <f t="shared" ca="1" si="26"/>
        <v>0</v>
      </c>
      <c r="BA60" s="103">
        <f t="shared" ca="1" si="27"/>
        <v>0</v>
      </c>
      <c r="BB60" s="103" t="str">
        <f t="shared" ca="1" si="28"/>
        <v/>
      </c>
      <c r="BC60" s="74">
        <f t="shared" ca="1" si="29"/>
        <v>0</v>
      </c>
      <c r="BD60" s="103">
        <f t="shared" ca="1" si="30"/>
        <v>0</v>
      </c>
      <c r="BE60" s="103">
        <f t="shared" ca="1" si="31"/>
        <v>0</v>
      </c>
      <c r="BF60" s="103">
        <f t="shared" ca="1" si="32"/>
        <v>0</v>
      </c>
      <c r="BG60" s="103">
        <f t="shared" ca="1" si="33"/>
        <v>0</v>
      </c>
      <c r="BH60" s="103" t="str">
        <f t="shared" ca="1" si="34"/>
        <v/>
      </c>
      <c r="BI60" s="74">
        <f t="shared" ca="1" si="35"/>
        <v>0</v>
      </c>
      <c r="BJ60" s="103">
        <f t="shared" ca="1" si="36"/>
        <v>0</v>
      </c>
      <c r="BK60" s="103">
        <f t="shared" ca="1" si="37"/>
        <v>0</v>
      </c>
      <c r="BL60" s="103">
        <f t="shared" ca="1" si="38"/>
        <v>0</v>
      </c>
      <c r="BM60" s="103">
        <f t="shared" ca="1" si="39"/>
        <v>0</v>
      </c>
      <c r="BN60" s="103" t="str">
        <f t="shared" ca="1" si="40"/>
        <v/>
      </c>
      <c r="BO60" s="74">
        <f t="shared" ca="1" si="41"/>
        <v>0</v>
      </c>
      <c r="BP60" s="103">
        <f t="shared" ca="1" si="42"/>
        <v>0</v>
      </c>
      <c r="BQ60" s="103">
        <f t="shared" ca="1" si="43"/>
        <v>0</v>
      </c>
      <c r="BR60" s="103">
        <f t="shared" ca="1" si="44"/>
        <v>0</v>
      </c>
      <c r="BS60" s="103">
        <f t="shared" ca="1" si="45"/>
        <v>0</v>
      </c>
      <c r="BT60" s="103" t="str">
        <f t="shared" ca="1" si="46"/>
        <v/>
      </c>
      <c r="BU60" s="74">
        <f t="shared" ca="1" si="47"/>
        <v>0</v>
      </c>
      <c r="BV60" s="103">
        <f t="shared" ca="1" si="48"/>
        <v>0</v>
      </c>
      <c r="BW60" s="14"/>
      <c r="BX60" s="14"/>
      <c r="BY60" s="14"/>
      <c r="BZ60" s="14"/>
      <c r="CA60" s="14"/>
      <c r="CB60" s="14"/>
      <c r="CC60" s="14"/>
      <c r="CD60" s="14"/>
      <c r="CE60" s="14"/>
      <c r="CF60" s="14"/>
      <c r="CG60" s="14"/>
      <c r="CH60" s="14"/>
      <c r="CI60" s="14"/>
      <c r="CJ60" s="14"/>
    </row>
    <row r="61" spans="1:88" outlineLevel="1" x14ac:dyDescent="0.2">
      <c r="A61" s="63" t="str">
        <f>'Week A'!A61</f>
        <v>Verschueren</v>
      </c>
      <c r="B61" s="64" t="str">
        <f>'Week A'!B61</f>
        <v>Bettina</v>
      </c>
      <c r="C61" s="63" t="str">
        <f>'Week A'!C61</f>
        <v>B2B-Secretaresse</v>
      </c>
      <c r="D61" s="63" t="str">
        <f>'Week A'!D61</f>
        <v>Bediende</v>
      </c>
      <c r="E61" s="63" t="str">
        <f>'Week A'!E61</f>
        <v>Back</v>
      </c>
      <c r="F61" s="24" t="s">
        <v>19</v>
      </c>
      <c r="G61" s="43"/>
      <c r="H61" s="11"/>
      <c r="I61" s="11"/>
      <c r="J61" s="11"/>
      <c r="K61" s="11"/>
      <c r="L61" s="11"/>
      <c r="M61" s="11"/>
      <c r="N61" s="54"/>
      <c r="O61" s="61"/>
      <c r="P61" s="65"/>
      <c r="Q61" s="66"/>
      <c r="R61" s="67"/>
      <c r="S61" s="14"/>
      <c r="T61" s="14"/>
      <c r="U61" s="14"/>
      <c r="V61" s="14"/>
      <c r="W61" s="14"/>
      <c r="X61" s="14"/>
      <c r="Y61" s="14"/>
      <c r="Z61" s="14"/>
      <c r="AA61" s="102">
        <v>7</v>
      </c>
      <c r="AB61" s="103" t="str">
        <f t="shared" ca="1" si="2"/>
        <v>Vanlommel</v>
      </c>
      <c r="AC61" s="103" t="str">
        <f t="shared" ca="1" si="3"/>
        <v>Benny</v>
      </c>
      <c r="AD61" s="103" t="str">
        <f t="shared" ca="1" si="4"/>
        <v>Operateur</v>
      </c>
      <c r="AE61" s="103" t="str">
        <f t="shared" ca="1" si="5"/>
        <v>Arbeider</v>
      </c>
      <c r="AF61" s="103" t="str">
        <f t="shared" ca="1" si="6"/>
        <v>Back</v>
      </c>
      <c r="AG61" s="103">
        <f t="shared" ca="1" si="7"/>
        <v>0</v>
      </c>
      <c r="AH61" s="103">
        <f t="shared" ca="1" si="8"/>
        <v>0</v>
      </c>
      <c r="AI61" s="103">
        <f t="shared" ca="1" si="9"/>
        <v>0</v>
      </c>
      <c r="AJ61" s="103" t="str">
        <f t="shared" ca="1" si="10"/>
        <v/>
      </c>
      <c r="AK61" s="74">
        <f t="shared" ca="1" si="11"/>
        <v>0</v>
      </c>
      <c r="AL61" s="103">
        <f t="shared" ca="1" si="12"/>
        <v>0</v>
      </c>
      <c r="AM61" s="103">
        <f t="shared" ca="1" si="13"/>
        <v>0</v>
      </c>
      <c r="AN61" s="103">
        <f t="shared" ca="1" si="14"/>
        <v>0</v>
      </c>
      <c r="AO61" s="103">
        <f t="shared" ca="1" si="15"/>
        <v>0</v>
      </c>
      <c r="AP61" s="103" t="str">
        <f t="shared" ca="1" si="16"/>
        <v/>
      </c>
      <c r="AQ61" s="74">
        <f t="shared" ca="1" si="17"/>
        <v>0</v>
      </c>
      <c r="AR61" s="103">
        <f t="shared" ca="1" si="18"/>
        <v>0</v>
      </c>
      <c r="AS61" s="103">
        <f t="shared" ca="1" si="19"/>
        <v>0</v>
      </c>
      <c r="AT61" s="103">
        <f t="shared" ca="1" si="20"/>
        <v>0</v>
      </c>
      <c r="AU61" s="103">
        <f t="shared" ca="1" si="21"/>
        <v>0</v>
      </c>
      <c r="AV61" s="103" t="str">
        <f t="shared" ca="1" si="22"/>
        <v/>
      </c>
      <c r="AW61" s="74">
        <f t="shared" ca="1" si="23"/>
        <v>0</v>
      </c>
      <c r="AX61" s="103">
        <f t="shared" ca="1" si="24"/>
        <v>0</v>
      </c>
      <c r="AY61" s="103">
        <f t="shared" ca="1" si="25"/>
        <v>0</v>
      </c>
      <c r="AZ61" s="103">
        <f t="shared" ca="1" si="26"/>
        <v>0</v>
      </c>
      <c r="BA61" s="103">
        <f t="shared" ca="1" si="27"/>
        <v>0</v>
      </c>
      <c r="BB61" s="103" t="str">
        <f t="shared" ca="1" si="28"/>
        <v/>
      </c>
      <c r="BC61" s="74">
        <f t="shared" ca="1" si="29"/>
        <v>0</v>
      </c>
      <c r="BD61" s="103">
        <f t="shared" ca="1" si="30"/>
        <v>0</v>
      </c>
      <c r="BE61" s="103">
        <f t="shared" ca="1" si="31"/>
        <v>0</v>
      </c>
      <c r="BF61" s="103">
        <f t="shared" ca="1" si="32"/>
        <v>0</v>
      </c>
      <c r="BG61" s="103">
        <f t="shared" ca="1" si="33"/>
        <v>0</v>
      </c>
      <c r="BH61" s="103" t="str">
        <f t="shared" ca="1" si="34"/>
        <v/>
      </c>
      <c r="BI61" s="74">
        <f t="shared" ca="1" si="35"/>
        <v>0</v>
      </c>
      <c r="BJ61" s="103">
        <f t="shared" ca="1" si="36"/>
        <v>0</v>
      </c>
      <c r="BK61" s="103">
        <f t="shared" ca="1" si="37"/>
        <v>0</v>
      </c>
      <c r="BL61" s="103">
        <f t="shared" ca="1" si="38"/>
        <v>0</v>
      </c>
      <c r="BM61" s="103">
        <f t="shared" ca="1" si="39"/>
        <v>0</v>
      </c>
      <c r="BN61" s="103" t="str">
        <f t="shared" ca="1" si="40"/>
        <v/>
      </c>
      <c r="BO61" s="74">
        <f t="shared" ca="1" si="41"/>
        <v>0</v>
      </c>
      <c r="BP61" s="103">
        <f t="shared" ca="1" si="42"/>
        <v>0</v>
      </c>
      <c r="BQ61" s="103">
        <f t="shared" ca="1" si="43"/>
        <v>0</v>
      </c>
      <c r="BR61" s="103">
        <f t="shared" ca="1" si="44"/>
        <v>0</v>
      </c>
      <c r="BS61" s="103">
        <f t="shared" ca="1" si="45"/>
        <v>0</v>
      </c>
      <c r="BT61" s="103" t="str">
        <f t="shared" ca="1" si="46"/>
        <v/>
      </c>
      <c r="BU61" s="74">
        <f t="shared" ca="1" si="47"/>
        <v>0</v>
      </c>
      <c r="BV61" s="103">
        <f t="shared" ca="1" si="48"/>
        <v>0</v>
      </c>
      <c r="BW61" s="14"/>
      <c r="BX61" s="14"/>
      <c r="BY61" s="14"/>
      <c r="BZ61" s="14"/>
      <c r="CA61" s="14"/>
      <c r="CB61" s="14"/>
      <c r="CC61" s="14"/>
      <c r="CD61" s="14"/>
      <c r="CE61" s="14"/>
      <c r="CF61" s="14"/>
      <c r="CG61" s="14"/>
      <c r="CH61" s="14"/>
      <c r="CI61" s="14"/>
      <c r="CJ61" s="14"/>
    </row>
    <row r="62" spans="1:88" outlineLevel="2" x14ac:dyDescent="0.2">
      <c r="A62" s="20"/>
      <c r="B62" s="21"/>
      <c r="C62" s="20"/>
      <c r="D62" s="20"/>
      <c r="E62" s="20"/>
      <c r="F62" s="25" t="s">
        <v>20</v>
      </c>
      <c r="G62" s="35"/>
      <c r="H62" s="42"/>
      <c r="I62" s="42"/>
      <c r="J62" s="12"/>
      <c r="K62" s="12"/>
      <c r="L62" s="42"/>
      <c r="M62" s="42"/>
      <c r="N62" s="56"/>
      <c r="O62" s="55"/>
      <c r="P62" s="68"/>
      <c r="Q62" s="69"/>
      <c r="R62" s="70"/>
      <c r="S62" s="14"/>
      <c r="T62" s="14"/>
      <c r="U62" s="14"/>
      <c r="V62" s="14"/>
      <c r="W62" s="14"/>
      <c r="X62" s="14"/>
      <c r="Y62" s="14"/>
      <c r="Z62" s="14"/>
      <c r="AA62" s="102">
        <v>8</v>
      </c>
      <c r="AB62" s="103" t="str">
        <f t="shared" ca="1" si="2"/>
        <v>Bentla</v>
      </c>
      <c r="AC62" s="103" t="str">
        <f t="shared" ca="1" si="3"/>
        <v>Imane</v>
      </c>
      <c r="AD62" s="103" t="str">
        <f t="shared" ca="1" si="4"/>
        <v>Steward</v>
      </c>
      <c r="AE62" s="103" t="str">
        <f t="shared" ca="1" si="5"/>
        <v>Arbeider</v>
      </c>
      <c r="AF62" s="103" t="str">
        <f t="shared" ca="1" si="6"/>
        <v>Front</v>
      </c>
      <c r="AG62" s="103">
        <f t="shared" ca="1" si="7"/>
        <v>0</v>
      </c>
      <c r="AH62" s="103">
        <f t="shared" ca="1" si="8"/>
        <v>0</v>
      </c>
      <c r="AI62" s="103">
        <f t="shared" ca="1" si="9"/>
        <v>0</v>
      </c>
      <c r="AJ62" s="103" t="str">
        <f t="shared" ca="1" si="10"/>
        <v/>
      </c>
      <c r="AK62" s="74">
        <f t="shared" ca="1" si="11"/>
        <v>0</v>
      </c>
      <c r="AL62" s="103">
        <f t="shared" ca="1" si="12"/>
        <v>0</v>
      </c>
      <c r="AM62" s="103">
        <f t="shared" ca="1" si="13"/>
        <v>0</v>
      </c>
      <c r="AN62" s="103">
        <f t="shared" ca="1" si="14"/>
        <v>0</v>
      </c>
      <c r="AO62" s="103">
        <f t="shared" ca="1" si="15"/>
        <v>0</v>
      </c>
      <c r="AP62" s="103" t="str">
        <f t="shared" ca="1" si="16"/>
        <v/>
      </c>
      <c r="AQ62" s="74">
        <f t="shared" ca="1" si="17"/>
        <v>0</v>
      </c>
      <c r="AR62" s="103">
        <f t="shared" ca="1" si="18"/>
        <v>0</v>
      </c>
      <c r="AS62" s="103">
        <f t="shared" ca="1" si="19"/>
        <v>0</v>
      </c>
      <c r="AT62" s="103">
        <f t="shared" ca="1" si="20"/>
        <v>0</v>
      </c>
      <c r="AU62" s="103">
        <f t="shared" ca="1" si="21"/>
        <v>0</v>
      </c>
      <c r="AV62" s="103" t="str">
        <f t="shared" ca="1" si="22"/>
        <v/>
      </c>
      <c r="AW62" s="74">
        <f t="shared" ca="1" si="23"/>
        <v>0</v>
      </c>
      <c r="AX62" s="103">
        <f t="shared" ca="1" si="24"/>
        <v>0</v>
      </c>
      <c r="AY62" s="103">
        <f t="shared" ca="1" si="25"/>
        <v>0</v>
      </c>
      <c r="AZ62" s="103">
        <f t="shared" ca="1" si="26"/>
        <v>0</v>
      </c>
      <c r="BA62" s="103">
        <f t="shared" ca="1" si="27"/>
        <v>0</v>
      </c>
      <c r="BB62" s="103" t="str">
        <f t="shared" ca="1" si="28"/>
        <v/>
      </c>
      <c r="BC62" s="74">
        <f t="shared" ca="1" si="29"/>
        <v>0</v>
      </c>
      <c r="BD62" s="103">
        <f t="shared" ca="1" si="30"/>
        <v>0</v>
      </c>
      <c r="BE62" s="103">
        <f t="shared" ca="1" si="31"/>
        <v>0</v>
      </c>
      <c r="BF62" s="103">
        <f t="shared" ca="1" si="32"/>
        <v>0</v>
      </c>
      <c r="BG62" s="103">
        <f t="shared" ca="1" si="33"/>
        <v>0</v>
      </c>
      <c r="BH62" s="103" t="str">
        <f t="shared" ca="1" si="34"/>
        <v/>
      </c>
      <c r="BI62" s="74">
        <f t="shared" ca="1" si="35"/>
        <v>0</v>
      </c>
      <c r="BJ62" s="103">
        <f t="shared" ca="1" si="36"/>
        <v>0</v>
      </c>
      <c r="BK62" s="103">
        <f t="shared" ca="1" si="37"/>
        <v>0</v>
      </c>
      <c r="BL62" s="103">
        <f t="shared" ca="1" si="38"/>
        <v>0</v>
      </c>
      <c r="BM62" s="103">
        <f t="shared" ca="1" si="39"/>
        <v>0</v>
      </c>
      <c r="BN62" s="103" t="str">
        <f t="shared" ca="1" si="40"/>
        <v/>
      </c>
      <c r="BO62" s="74">
        <f t="shared" ca="1" si="41"/>
        <v>0</v>
      </c>
      <c r="BP62" s="103">
        <f t="shared" ca="1" si="42"/>
        <v>0</v>
      </c>
      <c r="BQ62" s="103">
        <f t="shared" ca="1" si="43"/>
        <v>0</v>
      </c>
      <c r="BR62" s="103">
        <f t="shared" ca="1" si="44"/>
        <v>0</v>
      </c>
      <c r="BS62" s="103">
        <f t="shared" ca="1" si="45"/>
        <v>0</v>
      </c>
      <c r="BT62" s="103" t="str">
        <f t="shared" ca="1" si="46"/>
        <v/>
      </c>
      <c r="BU62" s="74">
        <f t="shared" ca="1" si="47"/>
        <v>0</v>
      </c>
      <c r="BV62" s="103">
        <f t="shared" ca="1" si="48"/>
        <v>0</v>
      </c>
      <c r="BW62" s="14"/>
      <c r="BX62" s="14"/>
      <c r="BY62" s="14"/>
      <c r="BZ62" s="14"/>
      <c r="CA62" s="14"/>
      <c r="CB62" s="14"/>
      <c r="CC62" s="14"/>
      <c r="CD62" s="14"/>
      <c r="CE62" s="14"/>
      <c r="CF62" s="14"/>
      <c r="CG62" s="14"/>
      <c r="CH62" s="14"/>
      <c r="CI62" s="14"/>
      <c r="CJ62" s="14"/>
    </row>
    <row r="63" spans="1:88" outlineLevel="2" x14ac:dyDescent="0.2">
      <c r="A63" s="20"/>
      <c r="B63" s="21"/>
      <c r="C63" s="20"/>
      <c r="D63" s="20"/>
      <c r="E63" s="20"/>
      <c r="F63" s="25" t="s">
        <v>21</v>
      </c>
      <c r="G63" s="13"/>
      <c r="H63" s="13"/>
      <c r="I63" s="13"/>
      <c r="J63" s="13"/>
      <c r="K63" s="13"/>
      <c r="L63" s="13"/>
      <c r="M63" s="13"/>
      <c r="N63" s="56"/>
      <c r="O63" s="55"/>
      <c r="P63" s="68"/>
      <c r="Q63" s="69"/>
      <c r="R63" s="70"/>
      <c r="S63" s="14"/>
      <c r="T63" s="14"/>
      <c r="U63" s="14"/>
      <c r="V63" s="14"/>
      <c r="W63" s="14"/>
      <c r="X63" s="14"/>
      <c r="Y63" s="14"/>
      <c r="Z63" s="14"/>
      <c r="AA63" s="102">
        <v>9</v>
      </c>
      <c r="AB63" s="103" t="str">
        <f t="shared" ca="1" si="2"/>
        <v>Herreman</v>
      </c>
      <c r="AC63" s="103" t="str">
        <f t="shared" ca="1" si="3"/>
        <v>Astrid</v>
      </c>
      <c r="AD63" s="103" t="str">
        <f t="shared" ca="1" si="4"/>
        <v>Steward</v>
      </c>
      <c r="AE63" s="103" t="str">
        <f t="shared" ca="1" si="5"/>
        <v>Student</v>
      </c>
      <c r="AF63" s="103" t="str">
        <f t="shared" ca="1" si="6"/>
        <v>Front</v>
      </c>
      <c r="AG63" s="103">
        <f t="shared" ca="1" si="7"/>
        <v>0</v>
      </c>
      <c r="AH63" s="103">
        <f t="shared" ca="1" si="8"/>
        <v>0</v>
      </c>
      <c r="AI63" s="103">
        <f t="shared" ca="1" si="9"/>
        <v>0</v>
      </c>
      <c r="AJ63" s="103" t="str">
        <f t="shared" ca="1" si="10"/>
        <v/>
      </c>
      <c r="AK63" s="74">
        <f t="shared" ca="1" si="11"/>
        <v>0</v>
      </c>
      <c r="AL63" s="103">
        <f t="shared" ca="1" si="12"/>
        <v>0</v>
      </c>
      <c r="AM63" s="103">
        <f t="shared" ca="1" si="13"/>
        <v>0</v>
      </c>
      <c r="AN63" s="103">
        <f t="shared" ca="1" si="14"/>
        <v>0</v>
      </c>
      <c r="AO63" s="103">
        <f t="shared" ca="1" si="15"/>
        <v>0</v>
      </c>
      <c r="AP63" s="103" t="str">
        <f t="shared" ca="1" si="16"/>
        <v/>
      </c>
      <c r="AQ63" s="74">
        <f t="shared" ca="1" si="17"/>
        <v>0</v>
      </c>
      <c r="AR63" s="103">
        <f t="shared" ca="1" si="18"/>
        <v>0</v>
      </c>
      <c r="AS63" s="103">
        <f t="shared" ca="1" si="19"/>
        <v>0</v>
      </c>
      <c r="AT63" s="103">
        <f t="shared" ca="1" si="20"/>
        <v>0</v>
      </c>
      <c r="AU63" s="103">
        <f t="shared" ca="1" si="21"/>
        <v>0</v>
      </c>
      <c r="AV63" s="103" t="str">
        <f t="shared" ca="1" si="22"/>
        <v/>
      </c>
      <c r="AW63" s="74">
        <f t="shared" ca="1" si="23"/>
        <v>0</v>
      </c>
      <c r="AX63" s="103">
        <f t="shared" ca="1" si="24"/>
        <v>0</v>
      </c>
      <c r="AY63" s="103">
        <f t="shared" ca="1" si="25"/>
        <v>0</v>
      </c>
      <c r="AZ63" s="103">
        <f t="shared" ca="1" si="26"/>
        <v>0</v>
      </c>
      <c r="BA63" s="103">
        <f t="shared" ca="1" si="27"/>
        <v>0</v>
      </c>
      <c r="BB63" s="103" t="str">
        <f t="shared" ca="1" si="28"/>
        <v/>
      </c>
      <c r="BC63" s="74">
        <f t="shared" ca="1" si="29"/>
        <v>0</v>
      </c>
      <c r="BD63" s="103">
        <f t="shared" ca="1" si="30"/>
        <v>0</v>
      </c>
      <c r="BE63" s="103">
        <f t="shared" ca="1" si="31"/>
        <v>0</v>
      </c>
      <c r="BF63" s="103">
        <f t="shared" ca="1" si="32"/>
        <v>0</v>
      </c>
      <c r="BG63" s="103">
        <f t="shared" ca="1" si="33"/>
        <v>0</v>
      </c>
      <c r="BH63" s="103" t="str">
        <f t="shared" ca="1" si="34"/>
        <v/>
      </c>
      <c r="BI63" s="74">
        <f t="shared" ca="1" si="35"/>
        <v>0</v>
      </c>
      <c r="BJ63" s="103">
        <f t="shared" ca="1" si="36"/>
        <v>0</v>
      </c>
      <c r="BK63" s="103">
        <f t="shared" ca="1" si="37"/>
        <v>0</v>
      </c>
      <c r="BL63" s="103">
        <f t="shared" ca="1" si="38"/>
        <v>0</v>
      </c>
      <c r="BM63" s="103">
        <f t="shared" ca="1" si="39"/>
        <v>0</v>
      </c>
      <c r="BN63" s="103" t="str">
        <f t="shared" ca="1" si="40"/>
        <v/>
      </c>
      <c r="BO63" s="74">
        <f t="shared" ca="1" si="41"/>
        <v>0</v>
      </c>
      <c r="BP63" s="103">
        <f t="shared" ca="1" si="42"/>
        <v>0</v>
      </c>
      <c r="BQ63" s="103">
        <f t="shared" ca="1" si="43"/>
        <v>0</v>
      </c>
      <c r="BR63" s="103">
        <f t="shared" ca="1" si="44"/>
        <v>0</v>
      </c>
      <c r="BS63" s="103">
        <f t="shared" ca="1" si="45"/>
        <v>0</v>
      </c>
      <c r="BT63" s="103" t="str">
        <f t="shared" ca="1" si="46"/>
        <v/>
      </c>
      <c r="BU63" s="74">
        <f t="shared" ca="1" si="47"/>
        <v>0</v>
      </c>
      <c r="BV63" s="103">
        <f t="shared" ca="1" si="48"/>
        <v>0</v>
      </c>
      <c r="BW63" s="14"/>
      <c r="BX63" s="14"/>
      <c r="BY63" s="14"/>
      <c r="BZ63" s="14"/>
      <c r="CA63" s="14"/>
      <c r="CB63" s="14"/>
      <c r="CC63" s="14"/>
      <c r="CD63" s="14"/>
      <c r="CE63" s="14"/>
      <c r="CF63" s="14"/>
      <c r="CG63" s="14"/>
      <c r="CH63" s="14"/>
      <c r="CI63" s="14"/>
      <c r="CJ63" s="14"/>
    </row>
    <row r="64" spans="1:88" outlineLevel="2" x14ac:dyDescent="0.2">
      <c r="A64" s="20"/>
      <c r="B64" s="21"/>
      <c r="C64" s="20"/>
      <c r="D64" s="20"/>
      <c r="E64" s="20"/>
      <c r="F64" s="25" t="s">
        <v>22</v>
      </c>
      <c r="G64" s="29" t="str">
        <f t="shared" ref="G64:M64" si="52">IF(G62="","",IF(G62&gt;G61,(G62-G61-G63),(1-G61-G63+G62)))</f>
        <v/>
      </c>
      <c r="H64" s="29" t="str">
        <f t="shared" si="52"/>
        <v/>
      </c>
      <c r="I64" s="29" t="str">
        <f t="shared" si="52"/>
        <v/>
      </c>
      <c r="J64" s="29" t="str">
        <f t="shared" si="52"/>
        <v/>
      </c>
      <c r="K64" s="29" t="str">
        <f t="shared" si="52"/>
        <v/>
      </c>
      <c r="L64" s="29" t="str">
        <f t="shared" si="52"/>
        <v/>
      </c>
      <c r="M64" s="29" t="str">
        <f t="shared" si="52"/>
        <v/>
      </c>
      <c r="N64" s="57">
        <f t="shared" ref="N64" si="53">SUMIF(G65:M65,"",G64:M64)</f>
        <v>0</v>
      </c>
      <c r="O64" s="58">
        <f t="shared" ref="O64" si="54">SUM(G64:M64)</f>
        <v>0</v>
      </c>
      <c r="P64" s="68"/>
      <c r="Q64" s="69"/>
      <c r="R64" s="70"/>
      <c r="S64" s="14"/>
      <c r="T64" s="14"/>
      <c r="U64" s="14"/>
      <c r="V64" s="14"/>
      <c r="W64" s="14"/>
      <c r="X64" s="14"/>
      <c r="Y64" s="14"/>
      <c r="Z64" s="14"/>
      <c r="AA64" s="102">
        <v>10</v>
      </c>
      <c r="AB64" s="103" t="str">
        <f t="shared" ca="1" si="2"/>
        <v>Tarakhchyan</v>
      </c>
      <c r="AC64" s="103" t="str">
        <f t="shared" ca="1" si="3"/>
        <v>Avetis</v>
      </c>
      <c r="AD64" s="103" t="str">
        <f t="shared" ca="1" si="4"/>
        <v>Steward</v>
      </c>
      <c r="AE64" s="103" t="str">
        <f t="shared" ca="1" si="5"/>
        <v>Student</v>
      </c>
      <c r="AF64" s="103" t="str">
        <f t="shared" ca="1" si="6"/>
        <v>Front</v>
      </c>
      <c r="AG64" s="103">
        <f t="shared" ca="1" si="7"/>
        <v>0</v>
      </c>
      <c r="AH64" s="103">
        <f t="shared" ca="1" si="8"/>
        <v>0</v>
      </c>
      <c r="AI64" s="103">
        <f t="shared" ca="1" si="9"/>
        <v>0</v>
      </c>
      <c r="AJ64" s="103" t="str">
        <f t="shared" ca="1" si="10"/>
        <v/>
      </c>
      <c r="AK64" s="74">
        <f t="shared" ca="1" si="11"/>
        <v>0</v>
      </c>
      <c r="AL64" s="103">
        <f t="shared" ca="1" si="12"/>
        <v>0</v>
      </c>
      <c r="AM64" s="103">
        <f t="shared" ca="1" si="13"/>
        <v>0</v>
      </c>
      <c r="AN64" s="103">
        <f t="shared" ca="1" si="14"/>
        <v>0</v>
      </c>
      <c r="AO64" s="103">
        <f t="shared" ca="1" si="15"/>
        <v>0</v>
      </c>
      <c r="AP64" s="103" t="str">
        <f t="shared" ca="1" si="16"/>
        <v/>
      </c>
      <c r="AQ64" s="74">
        <f t="shared" ca="1" si="17"/>
        <v>0</v>
      </c>
      <c r="AR64" s="103">
        <f t="shared" ca="1" si="18"/>
        <v>0</v>
      </c>
      <c r="AS64" s="103">
        <f t="shared" ca="1" si="19"/>
        <v>0</v>
      </c>
      <c r="AT64" s="103">
        <f t="shared" ca="1" si="20"/>
        <v>0</v>
      </c>
      <c r="AU64" s="103">
        <f t="shared" ca="1" si="21"/>
        <v>0</v>
      </c>
      <c r="AV64" s="103" t="str">
        <f t="shared" ca="1" si="22"/>
        <v/>
      </c>
      <c r="AW64" s="74">
        <f t="shared" ca="1" si="23"/>
        <v>0</v>
      </c>
      <c r="AX64" s="103">
        <f t="shared" ca="1" si="24"/>
        <v>0</v>
      </c>
      <c r="AY64" s="103">
        <f t="shared" ca="1" si="25"/>
        <v>0</v>
      </c>
      <c r="AZ64" s="103">
        <f t="shared" ca="1" si="26"/>
        <v>0</v>
      </c>
      <c r="BA64" s="103">
        <f t="shared" ca="1" si="27"/>
        <v>0</v>
      </c>
      <c r="BB64" s="103" t="str">
        <f t="shared" ca="1" si="28"/>
        <v/>
      </c>
      <c r="BC64" s="74">
        <f t="shared" ca="1" si="29"/>
        <v>0</v>
      </c>
      <c r="BD64" s="103">
        <f t="shared" ca="1" si="30"/>
        <v>0</v>
      </c>
      <c r="BE64" s="103">
        <f t="shared" ca="1" si="31"/>
        <v>0</v>
      </c>
      <c r="BF64" s="103">
        <f t="shared" ca="1" si="32"/>
        <v>0</v>
      </c>
      <c r="BG64" s="103">
        <f t="shared" ca="1" si="33"/>
        <v>0</v>
      </c>
      <c r="BH64" s="103" t="str">
        <f t="shared" ca="1" si="34"/>
        <v/>
      </c>
      <c r="BI64" s="74">
        <f t="shared" ca="1" si="35"/>
        <v>0</v>
      </c>
      <c r="BJ64" s="103">
        <f t="shared" ca="1" si="36"/>
        <v>0</v>
      </c>
      <c r="BK64" s="103">
        <f t="shared" ca="1" si="37"/>
        <v>0</v>
      </c>
      <c r="BL64" s="103">
        <f t="shared" ca="1" si="38"/>
        <v>0</v>
      </c>
      <c r="BM64" s="103">
        <f t="shared" ca="1" si="39"/>
        <v>0</v>
      </c>
      <c r="BN64" s="103" t="str">
        <f t="shared" ca="1" si="40"/>
        <v/>
      </c>
      <c r="BO64" s="74">
        <f t="shared" ca="1" si="41"/>
        <v>0</v>
      </c>
      <c r="BP64" s="103">
        <f t="shared" ca="1" si="42"/>
        <v>0</v>
      </c>
      <c r="BQ64" s="103">
        <f t="shared" ca="1" si="43"/>
        <v>0</v>
      </c>
      <c r="BR64" s="103">
        <f t="shared" ca="1" si="44"/>
        <v>0</v>
      </c>
      <c r="BS64" s="103">
        <f t="shared" ca="1" si="45"/>
        <v>0</v>
      </c>
      <c r="BT64" s="103" t="str">
        <f t="shared" ca="1" si="46"/>
        <v/>
      </c>
      <c r="BU64" s="74">
        <f t="shared" ca="1" si="47"/>
        <v>0</v>
      </c>
      <c r="BV64" s="103">
        <f t="shared" ca="1" si="48"/>
        <v>0</v>
      </c>
      <c r="BW64" s="14"/>
      <c r="BX64" s="14"/>
      <c r="BY64" s="14"/>
      <c r="BZ64" s="14"/>
      <c r="CA64" s="14"/>
      <c r="CB64" s="14"/>
      <c r="CC64" s="14"/>
      <c r="CD64" s="14"/>
      <c r="CE64" s="14"/>
      <c r="CF64" s="14"/>
      <c r="CG64" s="14"/>
      <c r="CH64" s="14"/>
      <c r="CI64" s="14"/>
      <c r="CJ64" s="14"/>
    </row>
    <row r="65" spans="1:88" outlineLevel="2" x14ac:dyDescent="0.2">
      <c r="A65" s="20"/>
      <c r="B65" s="21"/>
      <c r="C65" s="20"/>
      <c r="D65" s="20"/>
      <c r="E65" s="20"/>
      <c r="F65" s="26" t="s">
        <v>39</v>
      </c>
      <c r="G65" s="34"/>
      <c r="H65" s="34"/>
      <c r="I65" s="34"/>
      <c r="J65" s="34"/>
      <c r="K65" s="34"/>
      <c r="L65" s="34"/>
      <c r="M65" s="34"/>
      <c r="N65" s="56"/>
      <c r="O65" s="55"/>
      <c r="P65" s="68"/>
      <c r="Q65" s="69"/>
      <c r="R65" s="70"/>
      <c r="S65" s="14"/>
      <c r="T65" s="14"/>
      <c r="U65" s="14"/>
      <c r="V65" s="14"/>
      <c r="W65" s="14"/>
      <c r="X65" s="14"/>
      <c r="Y65" s="14"/>
      <c r="Z65" s="14"/>
      <c r="AA65" s="102">
        <v>11</v>
      </c>
      <c r="AB65" s="103" t="str">
        <f t="shared" ca="1" si="2"/>
        <v>Taous</v>
      </c>
      <c r="AC65" s="103" t="str">
        <f t="shared" ca="1" si="3"/>
        <v>Anass</v>
      </c>
      <c r="AD65" s="103" t="str">
        <f t="shared" ca="1" si="4"/>
        <v>Steward</v>
      </c>
      <c r="AE65" s="103" t="str">
        <f t="shared" ca="1" si="5"/>
        <v>Student</v>
      </c>
      <c r="AF65" s="103" t="str">
        <f t="shared" ca="1" si="6"/>
        <v>Front</v>
      </c>
      <c r="AG65" s="103">
        <f t="shared" ca="1" si="7"/>
        <v>0</v>
      </c>
      <c r="AH65" s="103">
        <f t="shared" ca="1" si="8"/>
        <v>0</v>
      </c>
      <c r="AI65" s="103">
        <f t="shared" ca="1" si="9"/>
        <v>0</v>
      </c>
      <c r="AJ65" s="103" t="str">
        <f t="shared" ca="1" si="10"/>
        <v/>
      </c>
      <c r="AK65" s="74">
        <f t="shared" ca="1" si="11"/>
        <v>0</v>
      </c>
      <c r="AL65" s="103">
        <f t="shared" ca="1" si="12"/>
        <v>0</v>
      </c>
      <c r="AM65" s="103">
        <f t="shared" ca="1" si="13"/>
        <v>0</v>
      </c>
      <c r="AN65" s="103">
        <f t="shared" ca="1" si="14"/>
        <v>0</v>
      </c>
      <c r="AO65" s="103">
        <f t="shared" ca="1" si="15"/>
        <v>0</v>
      </c>
      <c r="AP65" s="103" t="str">
        <f t="shared" ca="1" si="16"/>
        <v/>
      </c>
      <c r="AQ65" s="74">
        <f t="shared" ca="1" si="17"/>
        <v>0</v>
      </c>
      <c r="AR65" s="103">
        <f t="shared" ca="1" si="18"/>
        <v>0</v>
      </c>
      <c r="AS65" s="103">
        <f t="shared" ca="1" si="19"/>
        <v>0</v>
      </c>
      <c r="AT65" s="103">
        <f t="shared" ca="1" si="20"/>
        <v>0</v>
      </c>
      <c r="AU65" s="103">
        <f t="shared" ca="1" si="21"/>
        <v>0</v>
      </c>
      <c r="AV65" s="103" t="str">
        <f t="shared" ca="1" si="22"/>
        <v/>
      </c>
      <c r="AW65" s="74">
        <f t="shared" ca="1" si="23"/>
        <v>0</v>
      </c>
      <c r="AX65" s="103">
        <f t="shared" ca="1" si="24"/>
        <v>0</v>
      </c>
      <c r="AY65" s="103">
        <f t="shared" ca="1" si="25"/>
        <v>0</v>
      </c>
      <c r="AZ65" s="103">
        <f t="shared" ca="1" si="26"/>
        <v>0</v>
      </c>
      <c r="BA65" s="103">
        <f t="shared" ca="1" si="27"/>
        <v>0</v>
      </c>
      <c r="BB65" s="103" t="str">
        <f t="shared" ca="1" si="28"/>
        <v/>
      </c>
      <c r="BC65" s="74">
        <f t="shared" ca="1" si="29"/>
        <v>0</v>
      </c>
      <c r="BD65" s="103">
        <f t="shared" ca="1" si="30"/>
        <v>0</v>
      </c>
      <c r="BE65" s="103">
        <f t="shared" ca="1" si="31"/>
        <v>0</v>
      </c>
      <c r="BF65" s="103">
        <f t="shared" ca="1" si="32"/>
        <v>0</v>
      </c>
      <c r="BG65" s="103">
        <f t="shared" ca="1" si="33"/>
        <v>0</v>
      </c>
      <c r="BH65" s="103" t="str">
        <f t="shared" ca="1" si="34"/>
        <v/>
      </c>
      <c r="BI65" s="74">
        <f t="shared" ca="1" si="35"/>
        <v>0</v>
      </c>
      <c r="BJ65" s="103">
        <f t="shared" ca="1" si="36"/>
        <v>0</v>
      </c>
      <c r="BK65" s="103">
        <f t="shared" ca="1" si="37"/>
        <v>0</v>
      </c>
      <c r="BL65" s="103">
        <f t="shared" ca="1" si="38"/>
        <v>0</v>
      </c>
      <c r="BM65" s="103">
        <f t="shared" ca="1" si="39"/>
        <v>0</v>
      </c>
      <c r="BN65" s="103" t="str">
        <f t="shared" ca="1" si="40"/>
        <v/>
      </c>
      <c r="BO65" s="74">
        <f t="shared" ca="1" si="41"/>
        <v>0</v>
      </c>
      <c r="BP65" s="103">
        <f t="shared" ca="1" si="42"/>
        <v>0</v>
      </c>
      <c r="BQ65" s="103">
        <f t="shared" ca="1" si="43"/>
        <v>0</v>
      </c>
      <c r="BR65" s="103">
        <f t="shared" ca="1" si="44"/>
        <v>0</v>
      </c>
      <c r="BS65" s="103">
        <f t="shared" ca="1" si="45"/>
        <v>0</v>
      </c>
      <c r="BT65" s="103" t="str">
        <f t="shared" ca="1" si="46"/>
        <v/>
      </c>
      <c r="BU65" s="74">
        <f t="shared" ca="1" si="47"/>
        <v>0</v>
      </c>
      <c r="BV65" s="103">
        <f t="shared" ca="1" si="48"/>
        <v>0</v>
      </c>
      <c r="BW65" s="14"/>
      <c r="BX65" s="14"/>
      <c r="BY65" s="14"/>
      <c r="BZ65" s="14"/>
      <c r="CA65" s="14"/>
      <c r="CB65" s="14"/>
      <c r="CC65" s="14"/>
      <c r="CD65" s="14"/>
      <c r="CE65" s="14"/>
      <c r="CF65" s="14"/>
      <c r="CG65" s="14"/>
      <c r="CH65" s="14"/>
      <c r="CI65" s="14"/>
      <c r="CJ65" s="14"/>
    </row>
    <row r="66" spans="1:88" ht="13.5" outlineLevel="2" thickBot="1" x14ac:dyDescent="0.25">
      <c r="A66" s="22"/>
      <c r="B66" s="23"/>
      <c r="C66" s="22"/>
      <c r="D66" s="22"/>
      <c r="E66" s="22"/>
      <c r="F66" s="27" t="s">
        <v>40</v>
      </c>
      <c r="G66" s="33"/>
      <c r="H66" s="33"/>
      <c r="I66" s="33"/>
      <c r="J66" s="33"/>
      <c r="K66" s="33"/>
      <c r="L66" s="33"/>
      <c r="M66" s="33"/>
      <c r="N66" s="59"/>
      <c r="O66" s="62"/>
      <c r="P66" s="71"/>
      <c r="Q66" s="72"/>
      <c r="R66" s="73"/>
      <c r="S66" s="14"/>
      <c r="T66" s="14"/>
      <c r="U66" s="14"/>
      <c r="V66" s="14"/>
      <c r="W66" s="14"/>
      <c r="X66" s="14"/>
      <c r="Y66" s="14"/>
      <c r="Z66" s="14"/>
      <c r="AA66" s="102">
        <v>12</v>
      </c>
      <c r="AB66" s="103" t="str">
        <f t="shared" ca="1" si="2"/>
        <v>Rabhi</v>
      </c>
      <c r="AC66" s="103" t="str">
        <f t="shared" ca="1" si="3"/>
        <v>Abdelillah</v>
      </c>
      <c r="AD66" s="103" t="str">
        <f t="shared" ca="1" si="4"/>
        <v>Steward</v>
      </c>
      <c r="AE66" s="103" t="str">
        <f t="shared" ca="1" si="5"/>
        <v>Student</v>
      </c>
      <c r="AF66" s="103" t="str">
        <f t="shared" ca="1" si="6"/>
        <v>Front</v>
      </c>
      <c r="AG66" s="103">
        <f t="shared" ca="1" si="7"/>
        <v>0</v>
      </c>
      <c r="AH66" s="103">
        <f t="shared" ca="1" si="8"/>
        <v>0</v>
      </c>
      <c r="AI66" s="103">
        <f t="shared" ca="1" si="9"/>
        <v>0</v>
      </c>
      <c r="AJ66" s="103" t="str">
        <f t="shared" ca="1" si="10"/>
        <v/>
      </c>
      <c r="AK66" s="74">
        <f t="shared" ca="1" si="11"/>
        <v>0</v>
      </c>
      <c r="AL66" s="103">
        <f t="shared" ca="1" si="12"/>
        <v>0</v>
      </c>
      <c r="AM66" s="103">
        <f t="shared" ca="1" si="13"/>
        <v>0</v>
      </c>
      <c r="AN66" s="103">
        <f t="shared" ca="1" si="14"/>
        <v>0</v>
      </c>
      <c r="AO66" s="103">
        <f t="shared" ca="1" si="15"/>
        <v>0</v>
      </c>
      <c r="AP66" s="103" t="str">
        <f t="shared" ca="1" si="16"/>
        <v/>
      </c>
      <c r="AQ66" s="74">
        <f t="shared" ca="1" si="17"/>
        <v>0</v>
      </c>
      <c r="AR66" s="103">
        <f t="shared" ca="1" si="18"/>
        <v>0</v>
      </c>
      <c r="AS66" s="103">
        <f t="shared" ca="1" si="19"/>
        <v>0</v>
      </c>
      <c r="AT66" s="103">
        <f t="shared" ca="1" si="20"/>
        <v>0</v>
      </c>
      <c r="AU66" s="103">
        <f t="shared" ca="1" si="21"/>
        <v>0</v>
      </c>
      <c r="AV66" s="103" t="str">
        <f t="shared" ca="1" si="22"/>
        <v/>
      </c>
      <c r="AW66" s="74">
        <f t="shared" ca="1" si="23"/>
        <v>0</v>
      </c>
      <c r="AX66" s="103">
        <f t="shared" ca="1" si="24"/>
        <v>0</v>
      </c>
      <c r="AY66" s="103">
        <f t="shared" ca="1" si="25"/>
        <v>0</v>
      </c>
      <c r="AZ66" s="103">
        <f t="shared" ca="1" si="26"/>
        <v>0</v>
      </c>
      <c r="BA66" s="103">
        <f t="shared" ca="1" si="27"/>
        <v>0</v>
      </c>
      <c r="BB66" s="103" t="str">
        <f t="shared" ca="1" si="28"/>
        <v/>
      </c>
      <c r="BC66" s="74">
        <f t="shared" ca="1" si="29"/>
        <v>0</v>
      </c>
      <c r="BD66" s="103">
        <f t="shared" ca="1" si="30"/>
        <v>0</v>
      </c>
      <c r="BE66" s="103">
        <f t="shared" ca="1" si="31"/>
        <v>0</v>
      </c>
      <c r="BF66" s="103">
        <f t="shared" ca="1" si="32"/>
        <v>0</v>
      </c>
      <c r="BG66" s="103">
        <f t="shared" ca="1" si="33"/>
        <v>0</v>
      </c>
      <c r="BH66" s="103" t="str">
        <f t="shared" ca="1" si="34"/>
        <v/>
      </c>
      <c r="BI66" s="74">
        <f t="shared" ca="1" si="35"/>
        <v>0</v>
      </c>
      <c r="BJ66" s="103">
        <f t="shared" ca="1" si="36"/>
        <v>0</v>
      </c>
      <c r="BK66" s="103">
        <f t="shared" ca="1" si="37"/>
        <v>0</v>
      </c>
      <c r="BL66" s="103">
        <f t="shared" ca="1" si="38"/>
        <v>0</v>
      </c>
      <c r="BM66" s="103">
        <f t="shared" ca="1" si="39"/>
        <v>0</v>
      </c>
      <c r="BN66" s="103" t="str">
        <f t="shared" ca="1" si="40"/>
        <v/>
      </c>
      <c r="BO66" s="74">
        <f t="shared" ca="1" si="41"/>
        <v>0</v>
      </c>
      <c r="BP66" s="103">
        <f t="shared" ca="1" si="42"/>
        <v>0</v>
      </c>
      <c r="BQ66" s="103">
        <f t="shared" ca="1" si="43"/>
        <v>0</v>
      </c>
      <c r="BR66" s="103">
        <f t="shared" ca="1" si="44"/>
        <v>0</v>
      </c>
      <c r="BS66" s="103">
        <f t="shared" ca="1" si="45"/>
        <v>0</v>
      </c>
      <c r="BT66" s="103" t="str">
        <f t="shared" ca="1" si="46"/>
        <v/>
      </c>
      <c r="BU66" s="74">
        <f t="shared" ca="1" si="47"/>
        <v>0</v>
      </c>
      <c r="BV66" s="103">
        <f t="shared" ca="1" si="48"/>
        <v>0</v>
      </c>
      <c r="BW66" s="14"/>
      <c r="BX66" s="14"/>
      <c r="BY66" s="14"/>
      <c r="BZ66" s="14"/>
      <c r="CA66" s="14"/>
      <c r="CB66" s="14"/>
      <c r="CC66" s="14"/>
      <c r="CD66" s="14"/>
      <c r="CE66" s="14"/>
      <c r="CF66" s="14"/>
      <c r="CG66" s="14"/>
      <c r="CH66" s="14"/>
      <c r="CI66" s="14"/>
      <c r="CJ66" s="14"/>
    </row>
    <row r="67" spans="1:88" outlineLevel="1" x14ac:dyDescent="0.2">
      <c r="A67" s="63" t="str">
        <f>'Week A'!A67</f>
        <v>Broeckhoven</v>
      </c>
      <c r="B67" s="64" t="str">
        <f>'Week A'!B67</f>
        <v>Sam</v>
      </c>
      <c r="C67" s="63" t="str">
        <f>'Week A'!C67</f>
        <v>Assistant Theatre Manager</v>
      </c>
      <c r="D67" s="63" t="str">
        <f>'Week A'!D67</f>
        <v>Bediende</v>
      </c>
      <c r="E67" s="63" t="str">
        <f>'Week A'!E67</f>
        <v>Back</v>
      </c>
      <c r="F67" s="24" t="s">
        <v>19</v>
      </c>
      <c r="G67" s="43"/>
      <c r="H67" s="11"/>
      <c r="I67" s="11"/>
      <c r="J67" s="11"/>
      <c r="K67" s="11"/>
      <c r="L67" s="11"/>
      <c r="M67" s="11"/>
      <c r="N67" s="54"/>
      <c r="O67" s="61"/>
      <c r="P67" s="65"/>
      <c r="Q67" s="66"/>
      <c r="R67" s="67"/>
      <c r="S67" s="14"/>
      <c r="T67" s="14"/>
      <c r="U67" s="14"/>
      <c r="V67" s="14"/>
      <c r="W67" s="14"/>
      <c r="X67" s="14"/>
      <c r="Y67" s="14"/>
      <c r="Z67" s="14"/>
      <c r="AA67" s="102">
        <v>13</v>
      </c>
      <c r="AB67" s="103" t="str">
        <f t="shared" ca="1" si="2"/>
        <v>Lobanzo</v>
      </c>
      <c r="AC67" s="103" t="str">
        <f t="shared" ca="1" si="3"/>
        <v>Bénédicte</v>
      </c>
      <c r="AD67" s="103" t="str">
        <f t="shared" ca="1" si="4"/>
        <v>Steward</v>
      </c>
      <c r="AE67" s="103" t="str">
        <f t="shared" ca="1" si="5"/>
        <v>Student</v>
      </c>
      <c r="AF67" s="103" t="str">
        <f t="shared" ca="1" si="6"/>
        <v>Front</v>
      </c>
      <c r="AG67" s="103">
        <f t="shared" ca="1" si="7"/>
        <v>0</v>
      </c>
      <c r="AH67" s="103">
        <f t="shared" ca="1" si="8"/>
        <v>0</v>
      </c>
      <c r="AI67" s="103">
        <f t="shared" ca="1" si="9"/>
        <v>0</v>
      </c>
      <c r="AJ67" s="103" t="str">
        <f t="shared" ca="1" si="10"/>
        <v/>
      </c>
      <c r="AK67" s="74">
        <f t="shared" ca="1" si="11"/>
        <v>0</v>
      </c>
      <c r="AL67" s="103">
        <f t="shared" ca="1" si="12"/>
        <v>0</v>
      </c>
      <c r="AM67" s="103">
        <f t="shared" ca="1" si="13"/>
        <v>0</v>
      </c>
      <c r="AN67" s="103">
        <f t="shared" ca="1" si="14"/>
        <v>0</v>
      </c>
      <c r="AO67" s="103">
        <f t="shared" ca="1" si="15"/>
        <v>0</v>
      </c>
      <c r="AP67" s="103" t="str">
        <f t="shared" ca="1" si="16"/>
        <v/>
      </c>
      <c r="AQ67" s="74">
        <f t="shared" ca="1" si="17"/>
        <v>0</v>
      </c>
      <c r="AR67" s="103">
        <f t="shared" ca="1" si="18"/>
        <v>0</v>
      </c>
      <c r="AS67" s="103">
        <f t="shared" ca="1" si="19"/>
        <v>0</v>
      </c>
      <c r="AT67" s="103">
        <f t="shared" ca="1" si="20"/>
        <v>0</v>
      </c>
      <c r="AU67" s="103">
        <f t="shared" ca="1" si="21"/>
        <v>0</v>
      </c>
      <c r="AV67" s="103" t="str">
        <f t="shared" ca="1" si="22"/>
        <v/>
      </c>
      <c r="AW67" s="74">
        <f t="shared" ca="1" si="23"/>
        <v>0</v>
      </c>
      <c r="AX67" s="103">
        <f t="shared" ca="1" si="24"/>
        <v>0</v>
      </c>
      <c r="AY67" s="103">
        <f t="shared" ca="1" si="25"/>
        <v>0</v>
      </c>
      <c r="AZ67" s="103">
        <f t="shared" ca="1" si="26"/>
        <v>0</v>
      </c>
      <c r="BA67" s="103">
        <f t="shared" ca="1" si="27"/>
        <v>0</v>
      </c>
      <c r="BB67" s="103" t="str">
        <f t="shared" ca="1" si="28"/>
        <v/>
      </c>
      <c r="BC67" s="74">
        <f t="shared" ca="1" si="29"/>
        <v>0</v>
      </c>
      <c r="BD67" s="103">
        <f t="shared" ca="1" si="30"/>
        <v>0</v>
      </c>
      <c r="BE67" s="103">
        <f t="shared" ca="1" si="31"/>
        <v>0</v>
      </c>
      <c r="BF67" s="103">
        <f t="shared" ca="1" si="32"/>
        <v>0</v>
      </c>
      <c r="BG67" s="103">
        <f t="shared" ca="1" si="33"/>
        <v>0</v>
      </c>
      <c r="BH67" s="103" t="str">
        <f t="shared" ca="1" si="34"/>
        <v/>
      </c>
      <c r="BI67" s="74">
        <f t="shared" ca="1" si="35"/>
        <v>0</v>
      </c>
      <c r="BJ67" s="103">
        <f t="shared" ca="1" si="36"/>
        <v>0</v>
      </c>
      <c r="BK67" s="103">
        <f t="shared" ca="1" si="37"/>
        <v>0</v>
      </c>
      <c r="BL67" s="103">
        <f t="shared" ca="1" si="38"/>
        <v>0</v>
      </c>
      <c r="BM67" s="103">
        <f t="shared" ca="1" si="39"/>
        <v>0</v>
      </c>
      <c r="BN67" s="103" t="str">
        <f t="shared" ca="1" si="40"/>
        <v/>
      </c>
      <c r="BO67" s="74">
        <f t="shared" ca="1" si="41"/>
        <v>0</v>
      </c>
      <c r="BP67" s="103">
        <f t="shared" ca="1" si="42"/>
        <v>0</v>
      </c>
      <c r="BQ67" s="103">
        <f t="shared" ca="1" si="43"/>
        <v>0</v>
      </c>
      <c r="BR67" s="103">
        <f t="shared" ca="1" si="44"/>
        <v>0</v>
      </c>
      <c r="BS67" s="103">
        <f t="shared" ca="1" si="45"/>
        <v>0</v>
      </c>
      <c r="BT67" s="103" t="str">
        <f t="shared" ca="1" si="46"/>
        <v/>
      </c>
      <c r="BU67" s="74">
        <f t="shared" ca="1" si="47"/>
        <v>0</v>
      </c>
      <c r="BV67" s="103">
        <f t="shared" ca="1" si="48"/>
        <v>0</v>
      </c>
      <c r="BW67" s="14"/>
      <c r="BX67" s="14"/>
      <c r="BY67" s="14"/>
      <c r="BZ67" s="14"/>
      <c r="CA67" s="14"/>
      <c r="CB67" s="14"/>
      <c r="CC67" s="14"/>
      <c r="CD67" s="14"/>
      <c r="CE67" s="14"/>
      <c r="CF67" s="14"/>
      <c r="CG67" s="14"/>
      <c r="CH67" s="14"/>
      <c r="CI67" s="14"/>
      <c r="CJ67" s="14"/>
    </row>
    <row r="68" spans="1:88" outlineLevel="2" x14ac:dyDescent="0.2">
      <c r="A68" s="20"/>
      <c r="B68" s="21"/>
      <c r="C68" s="20"/>
      <c r="D68" s="20"/>
      <c r="E68" s="20"/>
      <c r="F68" s="25" t="s">
        <v>20</v>
      </c>
      <c r="G68" s="35"/>
      <c r="H68" s="42"/>
      <c r="I68" s="12"/>
      <c r="J68" s="12"/>
      <c r="K68" s="12"/>
      <c r="L68" s="12"/>
      <c r="M68" s="12"/>
      <c r="N68" s="56"/>
      <c r="O68" s="55"/>
      <c r="P68" s="68"/>
      <c r="Q68" s="69"/>
      <c r="R68" s="70"/>
      <c r="S68" s="14"/>
      <c r="T68" s="14"/>
      <c r="U68" s="14"/>
      <c r="V68" s="14"/>
      <c r="W68" s="14"/>
      <c r="X68" s="14"/>
      <c r="Y68" s="14"/>
      <c r="Z68" s="14"/>
      <c r="AA68" s="102">
        <v>14</v>
      </c>
      <c r="AB68" s="103" t="str">
        <f t="shared" ca="1" si="2"/>
        <v>Haesaerts</v>
      </c>
      <c r="AC68" s="103" t="str">
        <f t="shared" ca="1" si="3"/>
        <v>Dries</v>
      </c>
      <c r="AD68" s="103" t="str">
        <f t="shared" ca="1" si="4"/>
        <v>Steward</v>
      </c>
      <c r="AE68" s="103" t="str">
        <f t="shared" ca="1" si="5"/>
        <v>Student</v>
      </c>
      <c r="AF68" s="103" t="str">
        <f t="shared" ca="1" si="6"/>
        <v>Front</v>
      </c>
      <c r="AG68" s="103">
        <f t="shared" ca="1" si="7"/>
        <v>0</v>
      </c>
      <c r="AH68" s="103">
        <f t="shared" ca="1" si="8"/>
        <v>0</v>
      </c>
      <c r="AI68" s="103">
        <f t="shared" ca="1" si="9"/>
        <v>0</v>
      </c>
      <c r="AJ68" s="103" t="str">
        <f t="shared" ca="1" si="10"/>
        <v/>
      </c>
      <c r="AK68" s="74">
        <f t="shared" ca="1" si="11"/>
        <v>0</v>
      </c>
      <c r="AL68" s="103">
        <f t="shared" ca="1" si="12"/>
        <v>0</v>
      </c>
      <c r="AM68" s="103">
        <f t="shared" ca="1" si="13"/>
        <v>0</v>
      </c>
      <c r="AN68" s="103">
        <f t="shared" ca="1" si="14"/>
        <v>0</v>
      </c>
      <c r="AO68" s="103">
        <f t="shared" ca="1" si="15"/>
        <v>0</v>
      </c>
      <c r="AP68" s="103" t="str">
        <f t="shared" ca="1" si="16"/>
        <v/>
      </c>
      <c r="AQ68" s="74">
        <f t="shared" ca="1" si="17"/>
        <v>0</v>
      </c>
      <c r="AR68" s="103">
        <f t="shared" ca="1" si="18"/>
        <v>0</v>
      </c>
      <c r="AS68" s="103">
        <f t="shared" ca="1" si="19"/>
        <v>0</v>
      </c>
      <c r="AT68" s="103">
        <f t="shared" ca="1" si="20"/>
        <v>0</v>
      </c>
      <c r="AU68" s="103">
        <f t="shared" ca="1" si="21"/>
        <v>0</v>
      </c>
      <c r="AV68" s="103" t="str">
        <f t="shared" ca="1" si="22"/>
        <v/>
      </c>
      <c r="AW68" s="74">
        <f t="shared" ca="1" si="23"/>
        <v>0</v>
      </c>
      <c r="AX68" s="103">
        <f t="shared" ca="1" si="24"/>
        <v>0</v>
      </c>
      <c r="AY68" s="103">
        <f t="shared" ca="1" si="25"/>
        <v>0</v>
      </c>
      <c r="AZ68" s="103">
        <f t="shared" ca="1" si="26"/>
        <v>0</v>
      </c>
      <c r="BA68" s="103">
        <f t="shared" ca="1" si="27"/>
        <v>0</v>
      </c>
      <c r="BB68" s="103" t="str">
        <f t="shared" ca="1" si="28"/>
        <v/>
      </c>
      <c r="BC68" s="74">
        <f t="shared" ca="1" si="29"/>
        <v>0</v>
      </c>
      <c r="BD68" s="103">
        <f t="shared" ca="1" si="30"/>
        <v>0</v>
      </c>
      <c r="BE68" s="103">
        <f t="shared" ca="1" si="31"/>
        <v>0</v>
      </c>
      <c r="BF68" s="103">
        <f t="shared" ca="1" si="32"/>
        <v>0</v>
      </c>
      <c r="BG68" s="103">
        <f t="shared" ca="1" si="33"/>
        <v>0</v>
      </c>
      <c r="BH68" s="103" t="str">
        <f t="shared" ca="1" si="34"/>
        <v/>
      </c>
      <c r="BI68" s="74">
        <f t="shared" ca="1" si="35"/>
        <v>0</v>
      </c>
      <c r="BJ68" s="103">
        <f t="shared" ca="1" si="36"/>
        <v>0</v>
      </c>
      <c r="BK68" s="103">
        <f t="shared" ca="1" si="37"/>
        <v>0</v>
      </c>
      <c r="BL68" s="103">
        <f t="shared" ca="1" si="38"/>
        <v>0</v>
      </c>
      <c r="BM68" s="103">
        <f t="shared" ca="1" si="39"/>
        <v>0</v>
      </c>
      <c r="BN68" s="103" t="str">
        <f t="shared" ca="1" si="40"/>
        <v/>
      </c>
      <c r="BO68" s="74">
        <f t="shared" ca="1" si="41"/>
        <v>0</v>
      </c>
      <c r="BP68" s="103">
        <f t="shared" ca="1" si="42"/>
        <v>0</v>
      </c>
      <c r="BQ68" s="103">
        <f t="shared" ca="1" si="43"/>
        <v>0</v>
      </c>
      <c r="BR68" s="103">
        <f t="shared" ca="1" si="44"/>
        <v>0</v>
      </c>
      <c r="BS68" s="103">
        <f t="shared" ca="1" si="45"/>
        <v>0</v>
      </c>
      <c r="BT68" s="103" t="str">
        <f t="shared" ca="1" si="46"/>
        <v/>
      </c>
      <c r="BU68" s="74">
        <f t="shared" ca="1" si="47"/>
        <v>0</v>
      </c>
      <c r="BV68" s="103">
        <f t="shared" ca="1" si="48"/>
        <v>0</v>
      </c>
      <c r="BW68" s="14"/>
      <c r="BX68" s="14"/>
      <c r="BY68" s="14"/>
      <c r="BZ68" s="14"/>
      <c r="CA68" s="14"/>
      <c r="CB68" s="14"/>
      <c r="CC68" s="14"/>
      <c r="CD68" s="14"/>
      <c r="CE68" s="14"/>
      <c r="CF68" s="14"/>
      <c r="CG68" s="14"/>
      <c r="CH68" s="14"/>
      <c r="CI68" s="14"/>
      <c r="CJ68" s="14"/>
    </row>
    <row r="69" spans="1:88" outlineLevel="2" x14ac:dyDescent="0.2">
      <c r="A69" s="20"/>
      <c r="B69" s="21"/>
      <c r="C69" s="20"/>
      <c r="D69" s="20"/>
      <c r="E69" s="20"/>
      <c r="F69" s="25" t="s">
        <v>21</v>
      </c>
      <c r="G69" s="13"/>
      <c r="H69" s="13"/>
      <c r="I69" s="13"/>
      <c r="J69" s="13"/>
      <c r="K69" s="13"/>
      <c r="L69" s="13"/>
      <c r="M69" s="13"/>
      <c r="N69" s="56"/>
      <c r="O69" s="55"/>
      <c r="P69" s="68"/>
      <c r="Q69" s="69"/>
      <c r="R69" s="70"/>
      <c r="S69" s="14"/>
      <c r="T69" s="14"/>
      <c r="U69" s="14"/>
      <c r="V69" s="14"/>
      <c r="W69" s="14"/>
      <c r="X69" s="14"/>
      <c r="Y69" s="14"/>
      <c r="Z69" s="14"/>
      <c r="AA69" s="102">
        <v>15</v>
      </c>
      <c r="AB69" s="103" t="str">
        <f t="shared" ca="1" si="2"/>
        <v>Hendrickx</v>
      </c>
      <c r="AC69" s="103" t="str">
        <f t="shared" ca="1" si="3"/>
        <v>Ella</v>
      </c>
      <c r="AD69" s="103" t="str">
        <f t="shared" ca="1" si="4"/>
        <v>Steward</v>
      </c>
      <c r="AE69" s="103" t="str">
        <f t="shared" ca="1" si="5"/>
        <v>Student</v>
      </c>
      <c r="AF69" s="103" t="str">
        <f t="shared" ca="1" si="6"/>
        <v>Front</v>
      </c>
      <c r="AG69" s="103">
        <f t="shared" ca="1" si="7"/>
        <v>0</v>
      </c>
      <c r="AH69" s="103">
        <f t="shared" ca="1" si="8"/>
        <v>0</v>
      </c>
      <c r="AI69" s="103">
        <f t="shared" ca="1" si="9"/>
        <v>0</v>
      </c>
      <c r="AJ69" s="103" t="str">
        <f t="shared" ca="1" si="10"/>
        <v/>
      </c>
      <c r="AK69" s="74">
        <f t="shared" ca="1" si="11"/>
        <v>0</v>
      </c>
      <c r="AL69" s="103">
        <f t="shared" ca="1" si="12"/>
        <v>0</v>
      </c>
      <c r="AM69" s="103">
        <f t="shared" ca="1" si="13"/>
        <v>0</v>
      </c>
      <c r="AN69" s="103">
        <f t="shared" ca="1" si="14"/>
        <v>0</v>
      </c>
      <c r="AO69" s="103">
        <f t="shared" ca="1" si="15"/>
        <v>0</v>
      </c>
      <c r="AP69" s="103" t="str">
        <f t="shared" ca="1" si="16"/>
        <v/>
      </c>
      <c r="AQ69" s="74">
        <f t="shared" ca="1" si="17"/>
        <v>0</v>
      </c>
      <c r="AR69" s="103">
        <f t="shared" ca="1" si="18"/>
        <v>0</v>
      </c>
      <c r="AS69" s="103">
        <f t="shared" ca="1" si="19"/>
        <v>0</v>
      </c>
      <c r="AT69" s="103">
        <f t="shared" ca="1" si="20"/>
        <v>0</v>
      </c>
      <c r="AU69" s="103">
        <f t="shared" ca="1" si="21"/>
        <v>0</v>
      </c>
      <c r="AV69" s="103" t="str">
        <f t="shared" ca="1" si="22"/>
        <v/>
      </c>
      <c r="AW69" s="74">
        <f t="shared" ca="1" si="23"/>
        <v>0</v>
      </c>
      <c r="AX69" s="103">
        <f t="shared" ca="1" si="24"/>
        <v>0</v>
      </c>
      <c r="AY69" s="103">
        <f t="shared" ca="1" si="25"/>
        <v>0</v>
      </c>
      <c r="AZ69" s="103">
        <f t="shared" ca="1" si="26"/>
        <v>0</v>
      </c>
      <c r="BA69" s="103">
        <f t="shared" ca="1" si="27"/>
        <v>0</v>
      </c>
      <c r="BB69" s="103" t="str">
        <f t="shared" ca="1" si="28"/>
        <v/>
      </c>
      <c r="BC69" s="74">
        <f t="shared" ca="1" si="29"/>
        <v>0</v>
      </c>
      <c r="BD69" s="103">
        <f t="shared" ca="1" si="30"/>
        <v>0</v>
      </c>
      <c r="BE69" s="103">
        <f t="shared" ca="1" si="31"/>
        <v>0</v>
      </c>
      <c r="BF69" s="103">
        <f t="shared" ca="1" si="32"/>
        <v>0</v>
      </c>
      <c r="BG69" s="103">
        <f t="shared" ca="1" si="33"/>
        <v>0</v>
      </c>
      <c r="BH69" s="103" t="str">
        <f t="shared" ca="1" si="34"/>
        <v/>
      </c>
      <c r="BI69" s="74">
        <f t="shared" ca="1" si="35"/>
        <v>0</v>
      </c>
      <c r="BJ69" s="103">
        <f t="shared" ca="1" si="36"/>
        <v>0</v>
      </c>
      <c r="BK69" s="103">
        <f t="shared" ca="1" si="37"/>
        <v>0</v>
      </c>
      <c r="BL69" s="103">
        <f t="shared" ca="1" si="38"/>
        <v>0</v>
      </c>
      <c r="BM69" s="103">
        <f t="shared" ca="1" si="39"/>
        <v>0</v>
      </c>
      <c r="BN69" s="103" t="str">
        <f t="shared" ca="1" si="40"/>
        <v/>
      </c>
      <c r="BO69" s="74">
        <f t="shared" ca="1" si="41"/>
        <v>0</v>
      </c>
      <c r="BP69" s="103">
        <f t="shared" ca="1" si="42"/>
        <v>0</v>
      </c>
      <c r="BQ69" s="103">
        <f t="shared" ca="1" si="43"/>
        <v>0</v>
      </c>
      <c r="BR69" s="103">
        <f t="shared" ca="1" si="44"/>
        <v>0</v>
      </c>
      <c r="BS69" s="103">
        <f t="shared" ca="1" si="45"/>
        <v>0</v>
      </c>
      <c r="BT69" s="103" t="str">
        <f t="shared" ca="1" si="46"/>
        <v/>
      </c>
      <c r="BU69" s="74">
        <f t="shared" ca="1" si="47"/>
        <v>0</v>
      </c>
      <c r="BV69" s="103">
        <f t="shared" ca="1" si="48"/>
        <v>0</v>
      </c>
      <c r="BW69" s="14"/>
      <c r="BX69" s="14"/>
      <c r="BY69" s="14"/>
      <c r="BZ69" s="14"/>
      <c r="CA69" s="14"/>
      <c r="CB69" s="14"/>
      <c r="CC69" s="14"/>
      <c r="CD69" s="14"/>
      <c r="CE69" s="14"/>
      <c r="CF69" s="14"/>
      <c r="CG69" s="14"/>
      <c r="CH69" s="14"/>
      <c r="CI69" s="14"/>
      <c r="CJ69" s="14"/>
    </row>
    <row r="70" spans="1:88" outlineLevel="2" x14ac:dyDescent="0.2">
      <c r="A70" s="20"/>
      <c r="B70" s="21"/>
      <c r="C70" s="20"/>
      <c r="D70" s="20"/>
      <c r="E70" s="20"/>
      <c r="F70" s="25" t="s">
        <v>22</v>
      </c>
      <c r="G70" s="29" t="str">
        <f t="shared" ref="G70:M70" si="55">IF(G68="","",IF(G68&gt;G67,(G68-G67-G69),(1-G67-G69+G68)))</f>
        <v/>
      </c>
      <c r="H70" s="29" t="str">
        <f t="shared" si="55"/>
        <v/>
      </c>
      <c r="I70" s="29" t="str">
        <f t="shared" si="55"/>
        <v/>
      </c>
      <c r="J70" s="29" t="str">
        <f t="shared" si="55"/>
        <v/>
      </c>
      <c r="K70" s="29" t="str">
        <f t="shared" si="55"/>
        <v/>
      </c>
      <c r="L70" s="29" t="str">
        <f t="shared" si="55"/>
        <v/>
      </c>
      <c r="M70" s="29" t="str">
        <f t="shared" si="55"/>
        <v/>
      </c>
      <c r="N70" s="57">
        <f t="shared" ref="N70" si="56">SUMIF(G71:M71,"",G70:M70)</f>
        <v>0</v>
      </c>
      <c r="O70" s="58">
        <f t="shared" ref="O70" si="57">SUM(G70:M70)</f>
        <v>0</v>
      </c>
      <c r="P70" s="68"/>
      <c r="Q70" s="69"/>
      <c r="R70" s="70"/>
      <c r="S70" s="14"/>
      <c r="T70" s="14"/>
      <c r="U70" s="14"/>
      <c r="V70" s="14"/>
      <c r="W70" s="14"/>
      <c r="X70" s="14"/>
      <c r="Y70" s="14"/>
      <c r="Z70" s="14"/>
      <c r="AA70" s="102">
        <v>16</v>
      </c>
      <c r="AB70" s="103" t="str">
        <f t="shared" ca="1" si="2"/>
        <v>Degeeter</v>
      </c>
      <c r="AC70" s="103" t="str">
        <f t="shared" ca="1" si="3"/>
        <v>Emma</v>
      </c>
      <c r="AD70" s="103" t="str">
        <f t="shared" ca="1" si="4"/>
        <v>Steward</v>
      </c>
      <c r="AE70" s="103" t="str">
        <f t="shared" ca="1" si="5"/>
        <v>Student</v>
      </c>
      <c r="AF70" s="103" t="str">
        <f t="shared" ca="1" si="6"/>
        <v>Front</v>
      </c>
      <c r="AG70" s="103">
        <f t="shared" ca="1" si="7"/>
        <v>0</v>
      </c>
      <c r="AH70" s="103">
        <f t="shared" ca="1" si="8"/>
        <v>0</v>
      </c>
      <c r="AI70" s="103">
        <f t="shared" ca="1" si="9"/>
        <v>0</v>
      </c>
      <c r="AJ70" s="103" t="str">
        <f t="shared" ca="1" si="10"/>
        <v/>
      </c>
      <c r="AK70" s="74">
        <f t="shared" ca="1" si="11"/>
        <v>0</v>
      </c>
      <c r="AL70" s="103">
        <f t="shared" ca="1" si="12"/>
        <v>0</v>
      </c>
      <c r="AM70" s="103">
        <f t="shared" ca="1" si="13"/>
        <v>0</v>
      </c>
      <c r="AN70" s="103">
        <f t="shared" ca="1" si="14"/>
        <v>0</v>
      </c>
      <c r="AO70" s="103">
        <f t="shared" ca="1" si="15"/>
        <v>0</v>
      </c>
      <c r="AP70" s="103" t="str">
        <f t="shared" ca="1" si="16"/>
        <v/>
      </c>
      <c r="AQ70" s="74">
        <f t="shared" ca="1" si="17"/>
        <v>0</v>
      </c>
      <c r="AR70" s="103">
        <f t="shared" ca="1" si="18"/>
        <v>0</v>
      </c>
      <c r="AS70" s="103">
        <f t="shared" ca="1" si="19"/>
        <v>0</v>
      </c>
      <c r="AT70" s="103">
        <f t="shared" ca="1" si="20"/>
        <v>0</v>
      </c>
      <c r="AU70" s="103">
        <f t="shared" ca="1" si="21"/>
        <v>0</v>
      </c>
      <c r="AV70" s="103" t="str">
        <f t="shared" ca="1" si="22"/>
        <v/>
      </c>
      <c r="AW70" s="74">
        <f t="shared" ca="1" si="23"/>
        <v>0</v>
      </c>
      <c r="AX70" s="103">
        <f t="shared" ca="1" si="24"/>
        <v>0</v>
      </c>
      <c r="AY70" s="103">
        <f t="shared" ca="1" si="25"/>
        <v>0</v>
      </c>
      <c r="AZ70" s="103">
        <f t="shared" ca="1" si="26"/>
        <v>0</v>
      </c>
      <c r="BA70" s="103">
        <f t="shared" ca="1" si="27"/>
        <v>0</v>
      </c>
      <c r="BB70" s="103" t="str">
        <f t="shared" ca="1" si="28"/>
        <v/>
      </c>
      <c r="BC70" s="74">
        <f t="shared" ca="1" si="29"/>
        <v>0</v>
      </c>
      <c r="BD70" s="103">
        <f t="shared" ca="1" si="30"/>
        <v>0</v>
      </c>
      <c r="BE70" s="103">
        <f t="shared" ca="1" si="31"/>
        <v>0</v>
      </c>
      <c r="BF70" s="103">
        <f t="shared" ca="1" si="32"/>
        <v>0</v>
      </c>
      <c r="BG70" s="103">
        <f t="shared" ca="1" si="33"/>
        <v>0</v>
      </c>
      <c r="BH70" s="103" t="str">
        <f t="shared" ca="1" si="34"/>
        <v/>
      </c>
      <c r="BI70" s="74">
        <f t="shared" ca="1" si="35"/>
        <v>0</v>
      </c>
      <c r="BJ70" s="103">
        <f t="shared" ca="1" si="36"/>
        <v>0</v>
      </c>
      <c r="BK70" s="103">
        <f t="shared" ca="1" si="37"/>
        <v>0</v>
      </c>
      <c r="BL70" s="103">
        <f t="shared" ca="1" si="38"/>
        <v>0</v>
      </c>
      <c r="BM70" s="103">
        <f t="shared" ca="1" si="39"/>
        <v>0</v>
      </c>
      <c r="BN70" s="103" t="str">
        <f t="shared" ca="1" si="40"/>
        <v/>
      </c>
      <c r="BO70" s="74">
        <f t="shared" ca="1" si="41"/>
        <v>0</v>
      </c>
      <c r="BP70" s="103">
        <f t="shared" ca="1" si="42"/>
        <v>0</v>
      </c>
      <c r="BQ70" s="103">
        <f t="shared" ca="1" si="43"/>
        <v>0</v>
      </c>
      <c r="BR70" s="103">
        <f t="shared" ca="1" si="44"/>
        <v>0</v>
      </c>
      <c r="BS70" s="103">
        <f t="shared" ca="1" si="45"/>
        <v>0</v>
      </c>
      <c r="BT70" s="103" t="str">
        <f t="shared" ca="1" si="46"/>
        <v/>
      </c>
      <c r="BU70" s="74">
        <f t="shared" ca="1" si="47"/>
        <v>0</v>
      </c>
      <c r="BV70" s="103">
        <f t="shared" ca="1" si="48"/>
        <v>0</v>
      </c>
      <c r="BW70" s="14"/>
      <c r="BX70" s="14"/>
      <c r="BY70" s="14"/>
      <c r="BZ70" s="14"/>
      <c r="CA70" s="14"/>
      <c r="CB70" s="14"/>
      <c r="CC70" s="14"/>
      <c r="CD70" s="14"/>
      <c r="CE70" s="14"/>
      <c r="CF70" s="14"/>
      <c r="CG70" s="14"/>
      <c r="CH70" s="14"/>
      <c r="CI70" s="14"/>
      <c r="CJ70" s="14"/>
    </row>
    <row r="71" spans="1:88" outlineLevel="2" x14ac:dyDescent="0.2">
      <c r="A71" s="20"/>
      <c r="B71" s="21"/>
      <c r="C71" s="20"/>
      <c r="D71" s="20"/>
      <c r="E71" s="20"/>
      <c r="F71" s="26" t="s">
        <v>39</v>
      </c>
      <c r="G71" s="34"/>
      <c r="H71" s="34"/>
      <c r="I71" s="34"/>
      <c r="J71" s="34"/>
      <c r="K71" s="34"/>
      <c r="L71" s="34"/>
      <c r="M71" s="34"/>
      <c r="N71" s="56"/>
      <c r="O71" s="55"/>
      <c r="P71" s="68"/>
      <c r="Q71" s="69"/>
      <c r="R71" s="70"/>
      <c r="S71" s="14"/>
      <c r="T71" s="14"/>
      <c r="U71" s="14"/>
      <c r="V71" s="14"/>
      <c r="W71" s="14"/>
      <c r="X71" s="14"/>
      <c r="Y71" s="14"/>
      <c r="Z71" s="14"/>
      <c r="AA71" s="102">
        <v>17</v>
      </c>
      <c r="AB71" s="103" t="str">
        <f t="shared" ca="1" si="2"/>
        <v>Taous</v>
      </c>
      <c r="AC71" s="103" t="str">
        <f t="shared" ca="1" si="3"/>
        <v>Ilias</v>
      </c>
      <c r="AD71" s="103" t="str">
        <f t="shared" ca="1" si="4"/>
        <v>Steward</v>
      </c>
      <c r="AE71" s="103" t="str">
        <f t="shared" ca="1" si="5"/>
        <v>Student</v>
      </c>
      <c r="AF71" s="103" t="str">
        <f t="shared" ca="1" si="6"/>
        <v>Front</v>
      </c>
      <c r="AG71" s="103">
        <f t="shared" ca="1" si="7"/>
        <v>0</v>
      </c>
      <c r="AH71" s="103">
        <f t="shared" ca="1" si="8"/>
        <v>0</v>
      </c>
      <c r="AI71" s="103">
        <f t="shared" ca="1" si="9"/>
        <v>0</v>
      </c>
      <c r="AJ71" s="103" t="str">
        <f t="shared" ca="1" si="10"/>
        <v/>
      </c>
      <c r="AK71" s="74">
        <f t="shared" ca="1" si="11"/>
        <v>0</v>
      </c>
      <c r="AL71" s="103">
        <f t="shared" ca="1" si="12"/>
        <v>0</v>
      </c>
      <c r="AM71" s="103">
        <f t="shared" ca="1" si="13"/>
        <v>0</v>
      </c>
      <c r="AN71" s="103">
        <f t="shared" ca="1" si="14"/>
        <v>0</v>
      </c>
      <c r="AO71" s="103">
        <f t="shared" ca="1" si="15"/>
        <v>0</v>
      </c>
      <c r="AP71" s="103" t="str">
        <f t="shared" ca="1" si="16"/>
        <v/>
      </c>
      <c r="AQ71" s="74">
        <f t="shared" ca="1" si="17"/>
        <v>0</v>
      </c>
      <c r="AR71" s="103">
        <f t="shared" ca="1" si="18"/>
        <v>0</v>
      </c>
      <c r="AS71" s="103">
        <f t="shared" ca="1" si="19"/>
        <v>0</v>
      </c>
      <c r="AT71" s="103">
        <f t="shared" ca="1" si="20"/>
        <v>0</v>
      </c>
      <c r="AU71" s="103">
        <f t="shared" ca="1" si="21"/>
        <v>0</v>
      </c>
      <c r="AV71" s="103" t="str">
        <f t="shared" ca="1" si="22"/>
        <v/>
      </c>
      <c r="AW71" s="74">
        <f t="shared" ca="1" si="23"/>
        <v>0</v>
      </c>
      <c r="AX71" s="103">
        <f t="shared" ca="1" si="24"/>
        <v>0</v>
      </c>
      <c r="AY71" s="103">
        <f t="shared" ca="1" si="25"/>
        <v>0</v>
      </c>
      <c r="AZ71" s="103">
        <f t="shared" ca="1" si="26"/>
        <v>0</v>
      </c>
      <c r="BA71" s="103">
        <f t="shared" ca="1" si="27"/>
        <v>0</v>
      </c>
      <c r="BB71" s="103" t="str">
        <f t="shared" ca="1" si="28"/>
        <v/>
      </c>
      <c r="BC71" s="74">
        <f t="shared" ca="1" si="29"/>
        <v>0</v>
      </c>
      <c r="BD71" s="103">
        <f t="shared" ca="1" si="30"/>
        <v>0</v>
      </c>
      <c r="BE71" s="103">
        <f t="shared" ca="1" si="31"/>
        <v>0</v>
      </c>
      <c r="BF71" s="103">
        <f t="shared" ca="1" si="32"/>
        <v>0</v>
      </c>
      <c r="BG71" s="103">
        <f t="shared" ca="1" si="33"/>
        <v>0</v>
      </c>
      <c r="BH71" s="103" t="str">
        <f t="shared" ca="1" si="34"/>
        <v/>
      </c>
      <c r="BI71" s="74">
        <f t="shared" ca="1" si="35"/>
        <v>0</v>
      </c>
      <c r="BJ71" s="103">
        <f t="shared" ca="1" si="36"/>
        <v>0</v>
      </c>
      <c r="BK71" s="103">
        <f t="shared" ca="1" si="37"/>
        <v>0</v>
      </c>
      <c r="BL71" s="103">
        <f t="shared" ca="1" si="38"/>
        <v>0</v>
      </c>
      <c r="BM71" s="103">
        <f t="shared" ca="1" si="39"/>
        <v>0</v>
      </c>
      <c r="BN71" s="103" t="str">
        <f t="shared" ca="1" si="40"/>
        <v/>
      </c>
      <c r="BO71" s="74">
        <f t="shared" ca="1" si="41"/>
        <v>0</v>
      </c>
      <c r="BP71" s="103">
        <f t="shared" ca="1" si="42"/>
        <v>0</v>
      </c>
      <c r="BQ71" s="103">
        <f t="shared" ca="1" si="43"/>
        <v>0</v>
      </c>
      <c r="BR71" s="103">
        <f t="shared" ca="1" si="44"/>
        <v>0</v>
      </c>
      <c r="BS71" s="103">
        <f t="shared" ca="1" si="45"/>
        <v>0</v>
      </c>
      <c r="BT71" s="103" t="str">
        <f t="shared" ca="1" si="46"/>
        <v/>
      </c>
      <c r="BU71" s="74">
        <f t="shared" ca="1" si="47"/>
        <v>0</v>
      </c>
      <c r="BV71" s="103">
        <f t="shared" ca="1" si="48"/>
        <v>0</v>
      </c>
      <c r="BW71" s="14"/>
      <c r="BX71" s="14"/>
      <c r="BY71" s="14"/>
      <c r="BZ71" s="14"/>
      <c r="CA71" s="14"/>
      <c r="CB71" s="14"/>
      <c r="CC71" s="14"/>
      <c r="CD71" s="14"/>
      <c r="CE71" s="14"/>
      <c r="CF71" s="14"/>
      <c r="CG71" s="14"/>
      <c r="CH71" s="14"/>
      <c r="CI71" s="14"/>
      <c r="CJ71" s="14"/>
    </row>
    <row r="72" spans="1:88" ht="13.5" outlineLevel="2" thickBot="1" x14ac:dyDescent="0.25">
      <c r="A72" s="22"/>
      <c r="B72" s="23"/>
      <c r="C72" s="22"/>
      <c r="D72" s="22"/>
      <c r="E72" s="22"/>
      <c r="F72" s="27" t="s">
        <v>40</v>
      </c>
      <c r="G72" s="33"/>
      <c r="H72" s="33"/>
      <c r="I72" s="33"/>
      <c r="J72" s="33"/>
      <c r="K72" s="33"/>
      <c r="L72" s="33"/>
      <c r="M72" s="33"/>
      <c r="N72" s="59"/>
      <c r="O72" s="62"/>
      <c r="P72" s="71"/>
      <c r="Q72" s="72"/>
      <c r="R72" s="73"/>
      <c r="S72" s="14"/>
      <c r="T72" s="14"/>
      <c r="U72" s="14"/>
      <c r="V72" s="14"/>
      <c r="W72" s="14"/>
      <c r="X72" s="14"/>
      <c r="Y72" s="14"/>
      <c r="Z72" s="14"/>
      <c r="AA72" s="102">
        <v>18</v>
      </c>
      <c r="AB72" s="103" t="str">
        <f t="shared" ca="1" si="2"/>
        <v>El Harcha</v>
      </c>
      <c r="AC72" s="103" t="str">
        <f t="shared" ca="1" si="3"/>
        <v>Ihsane</v>
      </c>
      <c r="AD72" s="103" t="str">
        <f t="shared" ca="1" si="4"/>
        <v>Steward</v>
      </c>
      <c r="AE72" s="103" t="str">
        <f t="shared" ca="1" si="5"/>
        <v>Student</v>
      </c>
      <c r="AF72" s="103" t="str">
        <f t="shared" ca="1" si="6"/>
        <v>Front</v>
      </c>
      <c r="AG72" s="103">
        <f t="shared" ca="1" si="7"/>
        <v>0</v>
      </c>
      <c r="AH72" s="103">
        <f t="shared" ca="1" si="8"/>
        <v>0</v>
      </c>
      <c r="AI72" s="103">
        <f t="shared" ca="1" si="9"/>
        <v>0</v>
      </c>
      <c r="AJ72" s="103" t="str">
        <f t="shared" ca="1" si="10"/>
        <v/>
      </c>
      <c r="AK72" s="74">
        <f t="shared" ca="1" si="11"/>
        <v>0</v>
      </c>
      <c r="AL72" s="103">
        <f t="shared" ca="1" si="12"/>
        <v>0</v>
      </c>
      <c r="AM72" s="103">
        <f t="shared" ca="1" si="13"/>
        <v>0</v>
      </c>
      <c r="AN72" s="103">
        <f t="shared" ca="1" si="14"/>
        <v>0</v>
      </c>
      <c r="AO72" s="103">
        <f t="shared" ca="1" si="15"/>
        <v>0</v>
      </c>
      <c r="AP72" s="103" t="str">
        <f t="shared" ca="1" si="16"/>
        <v/>
      </c>
      <c r="AQ72" s="74">
        <f t="shared" ca="1" si="17"/>
        <v>0</v>
      </c>
      <c r="AR72" s="103">
        <f t="shared" ca="1" si="18"/>
        <v>0</v>
      </c>
      <c r="AS72" s="103">
        <f t="shared" ca="1" si="19"/>
        <v>0</v>
      </c>
      <c r="AT72" s="103">
        <f t="shared" ca="1" si="20"/>
        <v>0</v>
      </c>
      <c r="AU72" s="103">
        <f t="shared" ca="1" si="21"/>
        <v>0</v>
      </c>
      <c r="AV72" s="103" t="str">
        <f t="shared" ca="1" si="22"/>
        <v/>
      </c>
      <c r="AW72" s="74">
        <f t="shared" ca="1" si="23"/>
        <v>0</v>
      </c>
      <c r="AX72" s="103">
        <f t="shared" ca="1" si="24"/>
        <v>0</v>
      </c>
      <c r="AY72" s="103">
        <f t="shared" ca="1" si="25"/>
        <v>0</v>
      </c>
      <c r="AZ72" s="103">
        <f t="shared" ca="1" si="26"/>
        <v>0</v>
      </c>
      <c r="BA72" s="103">
        <f t="shared" ca="1" si="27"/>
        <v>0</v>
      </c>
      <c r="BB72" s="103" t="str">
        <f t="shared" ca="1" si="28"/>
        <v/>
      </c>
      <c r="BC72" s="74">
        <f t="shared" ca="1" si="29"/>
        <v>0</v>
      </c>
      <c r="BD72" s="103">
        <f t="shared" ca="1" si="30"/>
        <v>0</v>
      </c>
      <c r="BE72" s="103">
        <f t="shared" ca="1" si="31"/>
        <v>0</v>
      </c>
      <c r="BF72" s="103">
        <f t="shared" ca="1" si="32"/>
        <v>0</v>
      </c>
      <c r="BG72" s="103">
        <f t="shared" ca="1" si="33"/>
        <v>0</v>
      </c>
      <c r="BH72" s="103" t="str">
        <f t="shared" ca="1" si="34"/>
        <v/>
      </c>
      <c r="BI72" s="74">
        <f t="shared" ca="1" si="35"/>
        <v>0</v>
      </c>
      <c r="BJ72" s="103">
        <f t="shared" ca="1" si="36"/>
        <v>0</v>
      </c>
      <c r="BK72" s="103">
        <f t="shared" ca="1" si="37"/>
        <v>0</v>
      </c>
      <c r="BL72" s="103">
        <f t="shared" ca="1" si="38"/>
        <v>0</v>
      </c>
      <c r="BM72" s="103">
        <f t="shared" ca="1" si="39"/>
        <v>0</v>
      </c>
      <c r="BN72" s="103" t="str">
        <f t="shared" ca="1" si="40"/>
        <v/>
      </c>
      <c r="BO72" s="74">
        <f t="shared" ca="1" si="41"/>
        <v>0</v>
      </c>
      <c r="BP72" s="103">
        <f t="shared" ca="1" si="42"/>
        <v>0</v>
      </c>
      <c r="BQ72" s="103">
        <f t="shared" ca="1" si="43"/>
        <v>0</v>
      </c>
      <c r="BR72" s="103">
        <f t="shared" ca="1" si="44"/>
        <v>0</v>
      </c>
      <c r="BS72" s="103">
        <f t="shared" ca="1" si="45"/>
        <v>0</v>
      </c>
      <c r="BT72" s="103" t="str">
        <f t="shared" ca="1" si="46"/>
        <v/>
      </c>
      <c r="BU72" s="74">
        <f t="shared" ca="1" si="47"/>
        <v>0</v>
      </c>
      <c r="BV72" s="103">
        <f t="shared" ca="1" si="48"/>
        <v>0</v>
      </c>
      <c r="BW72" s="14"/>
      <c r="BX72" s="14"/>
      <c r="BY72" s="14"/>
      <c r="BZ72" s="14"/>
      <c r="CA72" s="14"/>
      <c r="CB72" s="14"/>
      <c r="CC72" s="14"/>
      <c r="CD72" s="14"/>
      <c r="CE72" s="14"/>
      <c r="CF72" s="14"/>
      <c r="CG72" s="14"/>
      <c r="CH72" s="14"/>
      <c r="CI72" s="14"/>
      <c r="CJ72" s="14"/>
    </row>
    <row r="73" spans="1:88" outlineLevel="1" x14ac:dyDescent="0.2">
      <c r="A73" s="63" t="str">
        <f>'Week A'!A73</f>
        <v>Van Kelst</v>
      </c>
      <c r="B73" s="64" t="str">
        <f>'Week A'!B73</f>
        <v>Stef</v>
      </c>
      <c r="C73" s="63" t="str">
        <f>'Week A'!C73</f>
        <v>Assistant Theatre Manager</v>
      </c>
      <c r="D73" s="63" t="str">
        <f>'Week A'!D73</f>
        <v>Bediende</v>
      </c>
      <c r="E73" s="63" t="str">
        <f>'Week A'!E73</f>
        <v>Back</v>
      </c>
      <c r="F73" s="24" t="s">
        <v>19</v>
      </c>
      <c r="G73" s="43"/>
      <c r="H73" s="11"/>
      <c r="I73" s="11"/>
      <c r="J73" s="11"/>
      <c r="K73" s="11"/>
      <c r="L73" s="11"/>
      <c r="M73" s="11"/>
      <c r="N73" s="54"/>
      <c r="O73" s="61"/>
      <c r="P73" s="65"/>
      <c r="Q73" s="66"/>
      <c r="R73" s="67"/>
      <c r="S73" s="14"/>
      <c r="T73" s="14"/>
      <c r="U73" s="14"/>
      <c r="V73" s="14"/>
      <c r="W73" s="14"/>
      <c r="X73" s="14"/>
      <c r="Y73" s="14"/>
      <c r="Z73" s="14"/>
      <c r="AA73" s="102">
        <v>19</v>
      </c>
      <c r="AB73" s="103" t="str">
        <f t="shared" ca="1" si="2"/>
        <v>Siraje</v>
      </c>
      <c r="AC73" s="103" t="str">
        <f t="shared" ca="1" si="3"/>
        <v>Ismail</v>
      </c>
      <c r="AD73" s="103" t="str">
        <f t="shared" ca="1" si="4"/>
        <v>Steward</v>
      </c>
      <c r="AE73" s="103" t="str">
        <f t="shared" ca="1" si="5"/>
        <v>Student</v>
      </c>
      <c r="AF73" s="103" t="str">
        <f t="shared" ca="1" si="6"/>
        <v>Front</v>
      </c>
      <c r="AG73" s="103">
        <f t="shared" ca="1" si="7"/>
        <v>0</v>
      </c>
      <c r="AH73" s="103">
        <f t="shared" ca="1" si="8"/>
        <v>0</v>
      </c>
      <c r="AI73" s="103">
        <f t="shared" ca="1" si="9"/>
        <v>0</v>
      </c>
      <c r="AJ73" s="103" t="str">
        <f t="shared" ca="1" si="10"/>
        <v/>
      </c>
      <c r="AK73" s="74">
        <f t="shared" ca="1" si="11"/>
        <v>0</v>
      </c>
      <c r="AL73" s="103">
        <f t="shared" ca="1" si="12"/>
        <v>0</v>
      </c>
      <c r="AM73" s="103">
        <f t="shared" ca="1" si="13"/>
        <v>0</v>
      </c>
      <c r="AN73" s="103">
        <f t="shared" ca="1" si="14"/>
        <v>0</v>
      </c>
      <c r="AO73" s="103">
        <f t="shared" ca="1" si="15"/>
        <v>0</v>
      </c>
      <c r="AP73" s="103" t="str">
        <f t="shared" ca="1" si="16"/>
        <v/>
      </c>
      <c r="AQ73" s="74">
        <f t="shared" ca="1" si="17"/>
        <v>0</v>
      </c>
      <c r="AR73" s="103">
        <f t="shared" ca="1" si="18"/>
        <v>0</v>
      </c>
      <c r="AS73" s="103">
        <f t="shared" ca="1" si="19"/>
        <v>0</v>
      </c>
      <c r="AT73" s="103">
        <f t="shared" ca="1" si="20"/>
        <v>0</v>
      </c>
      <c r="AU73" s="103">
        <f t="shared" ca="1" si="21"/>
        <v>0</v>
      </c>
      <c r="AV73" s="103" t="str">
        <f t="shared" ca="1" si="22"/>
        <v/>
      </c>
      <c r="AW73" s="74">
        <f t="shared" ca="1" si="23"/>
        <v>0</v>
      </c>
      <c r="AX73" s="103">
        <f t="shared" ca="1" si="24"/>
        <v>0</v>
      </c>
      <c r="AY73" s="103">
        <f t="shared" ca="1" si="25"/>
        <v>0</v>
      </c>
      <c r="AZ73" s="103">
        <f t="shared" ca="1" si="26"/>
        <v>0</v>
      </c>
      <c r="BA73" s="103">
        <f t="shared" ca="1" si="27"/>
        <v>0</v>
      </c>
      <c r="BB73" s="103" t="str">
        <f t="shared" ca="1" si="28"/>
        <v/>
      </c>
      <c r="BC73" s="74">
        <f t="shared" ca="1" si="29"/>
        <v>0</v>
      </c>
      <c r="BD73" s="103">
        <f t="shared" ca="1" si="30"/>
        <v>0</v>
      </c>
      <c r="BE73" s="103">
        <f t="shared" ca="1" si="31"/>
        <v>0</v>
      </c>
      <c r="BF73" s="103">
        <f t="shared" ca="1" si="32"/>
        <v>0</v>
      </c>
      <c r="BG73" s="103">
        <f t="shared" ca="1" si="33"/>
        <v>0</v>
      </c>
      <c r="BH73" s="103" t="str">
        <f t="shared" ca="1" si="34"/>
        <v/>
      </c>
      <c r="BI73" s="74">
        <f t="shared" ca="1" si="35"/>
        <v>0</v>
      </c>
      <c r="BJ73" s="103">
        <f t="shared" ca="1" si="36"/>
        <v>0</v>
      </c>
      <c r="BK73" s="103">
        <f t="shared" ca="1" si="37"/>
        <v>0</v>
      </c>
      <c r="BL73" s="103">
        <f t="shared" ca="1" si="38"/>
        <v>0</v>
      </c>
      <c r="BM73" s="103">
        <f t="shared" ca="1" si="39"/>
        <v>0</v>
      </c>
      <c r="BN73" s="103" t="str">
        <f t="shared" ca="1" si="40"/>
        <v/>
      </c>
      <c r="BO73" s="74">
        <f t="shared" ca="1" si="41"/>
        <v>0</v>
      </c>
      <c r="BP73" s="103">
        <f t="shared" ca="1" si="42"/>
        <v>0</v>
      </c>
      <c r="BQ73" s="103">
        <f t="shared" ca="1" si="43"/>
        <v>0</v>
      </c>
      <c r="BR73" s="103">
        <f t="shared" ca="1" si="44"/>
        <v>0</v>
      </c>
      <c r="BS73" s="103">
        <f t="shared" ca="1" si="45"/>
        <v>0</v>
      </c>
      <c r="BT73" s="103" t="str">
        <f t="shared" ca="1" si="46"/>
        <v/>
      </c>
      <c r="BU73" s="74">
        <f t="shared" ca="1" si="47"/>
        <v>0</v>
      </c>
      <c r="BV73" s="103">
        <f t="shared" ca="1" si="48"/>
        <v>0</v>
      </c>
      <c r="BW73" s="14"/>
      <c r="BX73" s="14"/>
      <c r="BY73" s="14"/>
      <c r="BZ73" s="14"/>
      <c r="CA73" s="14"/>
      <c r="CB73" s="14"/>
      <c r="CC73" s="14"/>
      <c r="CD73" s="14"/>
      <c r="CE73" s="14"/>
      <c r="CF73" s="14"/>
      <c r="CG73" s="14"/>
      <c r="CH73" s="14"/>
      <c r="CI73" s="14"/>
      <c r="CJ73" s="14"/>
    </row>
    <row r="74" spans="1:88" outlineLevel="2" x14ac:dyDescent="0.2">
      <c r="A74" s="20"/>
      <c r="B74" s="21"/>
      <c r="C74" s="20"/>
      <c r="D74" s="20"/>
      <c r="E74" s="20"/>
      <c r="F74" s="25" t="s">
        <v>20</v>
      </c>
      <c r="G74" s="35"/>
      <c r="H74" s="42"/>
      <c r="I74" s="12"/>
      <c r="J74" s="12"/>
      <c r="K74" s="12"/>
      <c r="L74" s="12"/>
      <c r="M74" s="12"/>
      <c r="N74" s="56"/>
      <c r="O74" s="55"/>
      <c r="P74" s="68"/>
      <c r="Q74" s="69"/>
      <c r="R74" s="70"/>
      <c r="S74" s="14"/>
      <c r="T74" s="14"/>
      <c r="U74" s="14"/>
      <c r="V74" s="14"/>
      <c r="W74" s="14"/>
      <c r="X74" s="14"/>
      <c r="Y74" s="14"/>
      <c r="Z74" s="14"/>
      <c r="AA74" s="102">
        <v>20</v>
      </c>
      <c r="AB74" s="103" t="str">
        <f t="shared" ca="1" si="2"/>
        <v xml:space="preserve">Hendrickx </v>
      </c>
      <c r="AC74" s="103" t="str">
        <f t="shared" ca="1" si="3"/>
        <v>Jarne</v>
      </c>
      <c r="AD74" s="103" t="str">
        <f t="shared" ca="1" si="4"/>
        <v>Steward</v>
      </c>
      <c r="AE74" s="103" t="str">
        <f t="shared" ca="1" si="5"/>
        <v>Student</v>
      </c>
      <c r="AF74" s="103" t="str">
        <f t="shared" ca="1" si="6"/>
        <v>Front</v>
      </c>
      <c r="AG74" s="103">
        <f t="shared" ca="1" si="7"/>
        <v>0</v>
      </c>
      <c r="AH74" s="103">
        <f t="shared" ca="1" si="8"/>
        <v>0</v>
      </c>
      <c r="AI74" s="103">
        <f t="shared" ca="1" si="9"/>
        <v>0</v>
      </c>
      <c r="AJ74" s="103" t="str">
        <f t="shared" ca="1" si="10"/>
        <v/>
      </c>
      <c r="AK74" s="74">
        <f t="shared" ca="1" si="11"/>
        <v>0</v>
      </c>
      <c r="AL74" s="103">
        <f t="shared" ca="1" si="12"/>
        <v>0</v>
      </c>
      <c r="AM74" s="103">
        <f t="shared" ca="1" si="13"/>
        <v>0</v>
      </c>
      <c r="AN74" s="103">
        <f t="shared" ca="1" si="14"/>
        <v>0</v>
      </c>
      <c r="AO74" s="103">
        <f t="shared" ca="1" si="15"/>
        <v>0</v>
      </c>
      <c r="AP74" s="103" t="str">
        <f t="shared" ca="1" si="16"/>
        <v/>
      </c>
      <c r="AQ74" s="74">
        <f t="shared" ca="1" si="17"/>
        <v>0</v>
      </c>
      <c r="AR74" s="103">
        <f t="shared" ca="1" si="18"/>
        <v>0</v>
      </c>
      <c r="AS74" s="103">
        <f t="shared" ca="1" si="19"/>
        <v>0</v>
      </c>
      <c r="AT74" s="103">
        <f t="shared" ca="1" si="20"/>
        <v>0</v>
      </c>
      <c r="AU74" s="103">
        <f t="shared" ca="1" si="21"/>
        <v>0</v>
      </c>
      <c r="AV74" s="103" t="str">
        <f t="shared" ca="1" si="22"/>
        <v/>
      </c>
      <c r="AW74" s="74">
        <f t="shared" ca="1" si="23"/>
        <v>0</v>
      </c>
      <c r="AX74" s="103">
        <f t="shared" ca="1" si="24"/>
        <v>0</v>
      </c>
      <c r="AY74" s="103">
        <f t="shared" ca="1" si="25"/>
        <v>0</v>
      </c>
      <c r="AZ74" s="103">
        <f t="shared" ca="1" si="26"/>
        <v>0</v>
      </c>
      <c r="BA74" s="103">
        <f t="shared" ca="1" si="27"/>
        <v>0</v>
      </c>
      <c r="BB74" s="103" t="str">
        <f t="shared" ca="1" si="28"/>
        <v/>
      </c>
      <c r="BC74" s="74">
        <f t="shared" ca="1" si="29"/>
        <v>0</v>
      </c>
      <c r="BD74" s="103">
        <f t="shared" ca="1" si="30"/>
        <v>0</v>
      </c>
      <c r="BE74" s="103">
        <f t="shared" ca="1" si="31"/>
        <v>0</v>
      </c>
      <c r="BF74" s="103">
        <f t="shared" ca="1" si="32"/>
        <v>0</v>
      </c>
      <c r="BG74" s="103">
        <f t="shared" ca="1" si="33"/>
        <v>0</v>
      </c>
      <c r="BH74" s="103" t="str">
        <f t="shared" ca="1" si="34"/>
        <v/>
      </c>
      <c r="BI74" s="74">
        <f t="shared" ca="1" si="35"/>
        <v>0</v>
      </c>
      <c r="BJ74" s="103">
        <f t="shared" ca="1" si="36"/>
        <v>0</v>
      </c>
      <c r="BK74" s="103">
        <f t="shared" ca="1" si="37"/>
        <v>0</v>
      </c>
      <c r="BL74" s="103">
        <f t="shared" ca="1" si="38"/>
        <v>0</v>
      </c>
      <c r="BM74" s="103">
        <f t="shared" ca="1" si="39"/>
        <v>0</v>
      </c>
      <c r="BN74" s="103" t="str">
        <f t="shared" ca="1" si="40"/>
        <v/>
      </c>
      <c r="BO74" s="74">
        <f t="shared" ca="1" si="41"/>
        <v>0</v>
      </c>
      <c r="BP74" s="103">
        <f t="shared" ca="1" si="42"/>
        <v>0</v>
      </c>
      <c r="BQ74" s="103">
        <f t="shared" ca="1" si="43"/>
        <v>0</v>
      </c>
      <c r="BR74" s="103">
        <f t="shared" ca="1" si="44"/>
        <v>0</v>
      </c>
      <c r="BS74" s="103">
        <f t="shared" ca="1" si="45"/>
        <v>0</v>
      </c>
      <c r="BT74" s="103" t="str">
        <f t="shared" ca="1" si="46"/>
        <v/>
      </c>
      <c r="BU74" s="74">
        <f t="shared" ca="1" si="47"/>
        <v>0</v>
      </c>
      <c r="BV74" s="103">
        <f t="shared" ca="1" si="48"/>
        <v>0</v>
      </c>
      <c r="BW74" s="14"/>
      <c r="BX74" s="14"/>
      <c r="BY74" s="14"/>
      <c r="BZ74" s="14"/>
      <c r="CA74" s="14"/>
      <c r="CB74" s="14"/>
      <c r="CC74" s="14"/>
      <c r="CD74" s="14"/>
      <c r="CE74" s="14"/>
      <c r="CF74" s="14"/>
      <c r="CG74" s="14"/>
      <c r="CH74" s="14"/>
      <c r="CI74" s="14"/>
      <c r="CJ74" s="14"/>
    </row>
    <row r="75" spans="1:88" outlineLevel="2" x14ac:dyDescent="0.2">
      <c r="A75" s="20"/>
      <c r="B75" s="21"/>
      <c r="C75" s="20"/>
      <c r="D75" s="20"/>
      <c r="E75" s="20"/>
      <c r="F75" s="25" t="s">
        <v>21</v>
      </c>
      <c r="G75" s="13"/>
      <c r="H75" s="13"/>
      <c r="I75" s="13"/>
      <c r="J75" s="13"/>
      <c r="K75" s="13"/>
      <c r="L75" s="13"/>
      <c r="M75" s="13"/>
      <c r="N75" s="56"/>
      <c r="O75" s="55"/>
      <c r="P75" s="68"/>
      <c r="Q75" s="69"/>
      <c r="R75" s="70"/>
      <c r="S75" s="14"/>
      <c r="T75" s="14"/>
      <c r="U75" s="14"/>
      <c r="V75" s="14"/>
      <c r="W75" s="14"/>
      <c r="X75" s="14"/>
      <c r="Y75" s="14"/>
      <c r="Z75" s="14"/>
      <c r="AA75" s="102">
        <v>21</v>
      </c>
      <c r="AB75" s="103" t="str">
        <f t="shared" ca="1" si="2"/>
        <v>Minten</v>
      </c>
      <c r="AC75" s="103" t="str">
        <f t="shared" ca="1" si="3"/>
        <v>Klaas</v>
      </c>
      <c r="AD75" s="103" t="str">
        <f t="shared" ca="1" si="4"/>
        <v>Steward</v>
      </c>
      <c r="AE75" s="103" t="str">
        <f t="shared" ca="1" si="5"/>
        <v>Student</v>
      </c>
      <c r="AF75" s="103" t="str">
        <f t="shared" ca="1" si="6"/>
        <v>Front</v>
      </c>
      <c r="AG75" s="103">
        <f t="shared" ca="1" si="7"/>
        <v>0</v>
      </c>
      <c r="AH75" s="103">
        <f t="shared" ca="1" si="8"/>
        <v>0</v>
      </c>
      <c r="AI75" s="103">
        <f t="shared" ca="1" si="9"/>
        <v>0</v>
      </c>
      <c r="AJ75" s="103" t="str">
        <f t="shared" ca="1" si="10"/>
        <v/>
      </c>
      <c r="AK75" s="74">
        <f t="shared" ca="1" si="11"/>
        <v>0</v>
      </c>
      <c r="AL75" s="103">
        <f t="shared" ca="1" si="12"/>
        <v>0</v>
      </c>
      <c r="AM75" s="103">
        <f t="shared" ca="1" si="13"/>
        <v>0</v>
      </c>
      <c r="AN75" s="103">
        <f t="shared" ca="1" si="14"/>
        <v>0</v>
      </c>
      <c r="AO75" s="103">
        <f t="shared" ca="1" si="15"/>
        <v>0</v>
      </c>
      <c r="AP75" s="103" t="str">
        <f t="shared" ca="1" si="16"/>
        <v/>
      </c>
      <c r="AQ75" s="74">
        <f t="shared" ca="1" si="17"/>
        <v>0</v>
      </c>
      <c r="AR75" s="103">
        <f t="shared" ca="1" si="18"/>
        <v>0</v>
      </c>
      <c r="AS75" s="103">
        <f t="shared" ca="1" si="19"/>
        <v>0</v>
      </c>
      <c r="AT75" s="103">
        <f t="shared" ca="1" si="20"/>
        <v>0</v>
      </c>
      <c r="AU75" s="103">
        <f t="shared" ca="1" si="21"/>
        <v>0</v>
      </c>
      <c r="AV75" s="103" t="str">
        <f t="shared" ca="1" si="22"/>
        <v/>
      </c>
      <c r="AW75" s="74">
        <f t="shared" ca="1" si="23"/>
        <v>0</v>
      </c>
      <c r="AX75" s="103">
        <f t="shared" ca="1" si="24"/>
        <v>0</v>
      </c>
      <c r="AY75" s="103">
        <f t="shared" ca="1" si="25"/>
        <v>0</v>
      </c>
      <c r="AZ75" s="103">
        <f t="shared" ca="1" si="26"/>
        <v>0</v>
      </c>
      <c r="BA75" s="103">
        <f t="shared" ca="1" si="27"/>
        <v>0</v>
      </c>
      <c r="BB75" s="103" t="str">
        <f t="shared" ca="1" si="28"/>
        <v/>
      </c>
      <c r="BC75" s="74">
        <f t="shared" ca="1" si="29"/>
        <v>0</v>
      </c>
      <c r="BD75" s="103">
        <f t="shared" ca="1" si="30"/>
        <v>0</v>
      </c>
      <c r="BE75" s="103">
        <f t="shared" ca="1" si="31"/>
        <v>0</v>
      </c>
      <c r="BF75" s="103">
        <f t="shared" ca="1" si="32"/>
        <v>0</v>
      </c>
      <c r="BG75" s="103">
        <f t="shared" ca="1" si="33"/>
        <v>0</v>
      </c>
      <c r="BH75" s="103" t="str">
        <f t="shared" ca="1" si="34"/>
        <v/>
      </c>
      <c r="BI75" s="74">
        <f t="shared" ca="1" si="35"/>
        <v>0</v>
      </c>
      <c r="BJ75" s="103">
        <f t="shared" ca="1" si="36"/>
        <v>0</v>
      </c>
      <c r="BK75" s="103">
        <f t="shared" ca="1" si="37"/>
        <v>0</v>
      </c>
      <c r="BL75" s="103">
        <f t="shared" ca="1" si="38"/>
        <v>0</v>
      </c>
      <c r="BM75" s="103">
        <f t="shared" ca="1" si="39"/>
        <v>0</v>
      </c>
      <c r="BN75" s="103" t="str">
        <f t="shared" ca="1" si="40"/>
        <v/>
      </c>
      <c r="BO75" s="74">
        <f t="shared" ca="1" si="41"/>
        <v>0</v>
      </c>
      <c r="BP75" s="103">
        <f t="shared" ca="1" si="42"/>
        <v>0</v>
      </c>
      <c r="BQ75" s="103">
        <f t="shared" ca="1" si="43"/>
        <v>0</v>
      </c>
      <c r="BR75" s="103">
        <f t="shared" ca="1" si="44"/>
        <v>0</v>
      </c>
      <c r="BS75" s="103">
        <f t="shared" ca="1" si="45"/>
        <v>0</v>
      </c>
      <c r="BT75" s="103" t="str">
        <f t="shared" ca="1" si="46"/>
        <v/>
      </c>
      <c r="BU75" s="74">
        <f t="shared" ca="1" si="47"/>
        <v>0</v>
      </c>
      <c r="BV75" s="103">
        <f t="shared" ca="1" si="48"/>
        <v>0</v>
      </c>
      <c r="BW75" s="14"/>
      <c r="BX75" s="14"/>
      <c r="BY75" s="14"/>
      <c r="BZ75" s="14"/>
      <c r="CA75" s="14"/>
      <c r="CB75" s="14"/>
      <c r="CC75" s="14"/>
      <c r="CD75" s="14"/>
      <c r="CE75" s="14"/>
      <c r="CF75" s="14"/>
      <c r="CG75" s="14"/>
      <c r="CH75" s="14"/>
      <c r="CI75" s="14"/>
      <c r="CJ75" s="14"/>
    </row>
    <row r="76" spans="1:88" outlineLevel="2" x14ac:dyDescent="0.2">
      <c r="A76" s="20"/>
      <c r="B76" s="21"/>
      <c r="C76" s="20"/>
      <c r="D76" s="20"/>
      <c r="E76" s="20"/>
      <c r="F76" s="25" t="s">
        <v>22</v>
      </c>
      <c r="G76" s="29" t="str">
        <f t="shared" ref="G76:M76" si="58">IF(G74="","",IF(G74&gt;G73,(G74-G73-G75),(1-G73-G75+G74)))</f>
        <v/>
      </c>
      <c r="H76" s="29" t="str">
        <f t="shared" si="58"/>
        <v/>
      </c>
      <c r="I76" s="29" t="str">
        <f t="shared" si="58"/>
        <v/>
      </c>
      <c r="J76" s="29" t="str">
        <f t="shared" si="58"/>
        <v/>
      </c>
      <c r="K76" s="29" t="str">
        <f t="shared" si="58"/>
        <v/>
      </c>
      <c r="L76" s="29" t="str">
        <f t="shared" si="58"/>
        <v/>
      </c>
      <c r="M76" s="29" t="str">
        <f t="shared" si="58"/>
        <v/>
      </c>
      <c r="N76" s="57">
        <f t="shared" ref="N76" si="59">SUMIF(G77:M77,"",G76:M76)</f>
        <v>0</v>
      </c>
      <c r="O76" s="58">
        <f t="shared" ref="O76" si="60">SUM(G76:M76)</f>
        <v>0</v>
      </c>
      <c r="P76" s="68"/>
      <c r="Q76" s="69"/>
      <c r="R76" s="70"/>
      <c r="S76" s="14"/>
      <c r="T76" s="14"/>
      <c r="U76" s="14"/>
      <c r="V76" s="14"/>
      <c r="W76" s="14"/>
      <c r="X76" s="14"/>
      <c r="Y76" s="14"/>
      <c r="Z76" s="14"/>
      <c r="AA76" s="102">
        <v>22</v>
      </c>
      <c r="AB76" s="103" t="str">
        <f t="shared" ca="1" si="2"/>
        <v>Note</v>
      </c>
      <c r="AC76" s="103" t="str">
        <f t="shared" ca="1" si="3"/>
        <v>Leen</v>
      </c>
      <c r="AD76" s="103" t="str">
        <f t="shared" ca="1" si="4"/>
        <v>Steward</v>
      </c>
      <c r="AE76" s="103" t="str">
        <f t="shared" ca="1" si="5"/>
        <v>Student</v>
      </c>
      <c r="AF76" s="103" t="str">
        <f t="shared" ca="1" si="6"/>
        <v>Front</v>
      </c>
      <c r="AG76" s="103">
        <f t="shared" ca="1" si="7"/>
        <v>0</v>
      </c>
      <c r="AH76" s="103">
        <f t="shared" ca="1" si="8"/>
        <v>0</v>
      </c>
      <c r="AI76" s="103">
        <f t="shared" ca="1" si="9"/>
        <v>0</v>
      </c>
      <c r="AJ76" s="103" t="str">
        <f t="shared" ca="1" si="10"/>
        <v/>
      </c>
      <c r="AK76" s="74">
        <f t="shared" ca="1" si="11"/>
        <v>0</v>
      </c>
      <c r="AL76" s="103">
        <f t="shared" ca="1" si="12"/>
        <v>0</v>
      </c>
      <c r="AM76" s="103">
        <f t="shared" ca="1" si="13"/>
        <v>0</v>
      </c>
      <c r="AN76" s="103">
        <f t="shared" ca="1" si="14"/>
        <v>0</v>
      </c>
      <c r="AO76" s="103">
        <f t="shared" ca="1" si="15"/>
        <v>0</v>
      </c>
      <c r="AP76" s="103" t="str">
        <f t="shared" ca="1" si="16"/>
        <v/>
      </c>
      <c r="AQ76" s="74">
        <f t="shared" ca="1" si="17"/>
        <v>0</v>
      </c>
      <c r="AR76" s="103">
        <f t="shared" ca="1" si="18"/>
        <v>0</v>
      </c>
      <c r="AS76" s="103">
        <f t="shared" ca="1" si="19"/>
        <v>0</v>
      </c>
      <c r="AT76" s="103">
        <f t="shared" ca="1" si="20"/>
        <v>0</v>
      </c>
      <c r="AU76" s="103">
        <f t="shared" ca="1" si="21"/>
        <v>0</v>
      </c>
      <c r="AV76" s="103" t="str">
        <f t="shared" ca="1" si="22"/>
        <v/>
      </c>
      <c r="AW76" s="74">
        <f t="shared" ca="1" si="23"/>
        <v>0</v>
      </c>
      <c r="AX76" s="103">
        <f t="shared" ca="1" si="24"/>
        <v>0</v>
      </c>
      <c r="AY76" s="103">
        <f t="shared" ca="1" si="25"/>
        <v>0</v>
      </c>
      <c r="AZ76" s="103">
        <f t="shared" ca="1" si="26"/>
        <v>0</v>
      </c>
      <c r="BA76" s="103">
        <f t="shared" ca="1" si="27"/>
        <v>0</v>
      </c>
      <c r="BB76" s="103" t="str">
        <f t="shared" ca="1" si="28"/>
        <v/>
      </c>
      <c r="BC76" s="74">
        <f t="shared" ca="1" si="29"/>
        <v>0</v>
      </c>
      <c r="BD76" s="103">
        <f t="shared" ca="1" si="30"/>
        <v>0</v>
      </c>
      <c r="BE76" s="103">
        <f t="shared" ca="1" si="31"/>
        <v>0</v>
      </c>
      <c r="BF76" s="103">
        <f t="shared" ca="1" si="32"/>
        <v>0</v>
      </c>
      <c r="BG76" s="103">
        <f t="shared" ca="1" si="33"/>
        <v>0</v>
      </c>
      <c r="BH76" s="103" t="str">
        <f t="shared" ca="1" si="34"/>
        <v/>
      </c>
      <c r="BI76" s="74">
        <f t="shared" ca="1" si="35"/>
        <v>0</v>
      </c>
      <c r="BJ76" s="103">
        <f t="shared" ca="1" si="36"/>
        <v>0</v>
      </c>
      <c r="BK76" s="103">
        <f t="shared" ca="1" si="37"/>
        <v>0</v>
      </c>
      <c r="BL76" s="103">
        <f t="shared" ca="1" si="38"/>
        <v>0</v>
      </c>
      <c r="BM76" s="103">
        <f t="shared" ca="1" si="39"/>
        <v>0</v>
      </c>
      <c r="BN76" s="103" t="str">
        <f t="shared" ca="1" si="40"/>
        <v/>
      </c>
      <c r="BO76" s="74">
        <f t="shared" ca="1" si="41"/>
        <v>0</v>
      </c>
      <c r="BP76" s="103">
        <f t="shared" ca="1" si="42"/>
        <v>0</v>
      </c>
      <c r="BQ76" s="103">
        <f t="shared" ca="1" si="43"/>
        <v>0</v>
      </c>
      <c r="BR76" s="103">
        <f t="shared" ca="1" si="44"/>
        <v>0</v>
      </c>
      <c r="BS76" s="103">
        <f t="shared" ca="1" si="45"/>
        <v>0</v>
      </c>
      <c r="BT76" s="103" t="str">
        <f t="shared" ca="1" si="46"/>
        <v/>
      </c>
      <c r="BU76" s="74">
        <f t="shared" ca="1" si="47"/>
        <v>0</v>
      </c>
      <c r="BV76" s="103">
        <f t="shared" ca="1" si="48"/>
        <v>0</v>
      </c>
      <c r="BW76" s="14"/>
      <c r="BX76" s="14"/>
      <c r="BY76" s="14"/>
      <c r="BZ76" s="14"/>
      <c r="CA76" s="14"/>
      <c r="CB76" s="14"/>
      <c r="CC76" s="14"/>
      <c r="CD76" s="14"/>
      <c r="CE76" s="14"/>
      <c r="CF76" s="14"/>
      <c r="CG76" s="14"/>
      <c r="CH76" s="14"/>
      <c r="CI76" s="14"/>
      <c r="CJ76" s="14"/>
    </row>
    <row r="77" spans="1:88" outlineLevel="2" x14ac:dyDescent="0.2">
      <c r="A77" s="20"/>
      <c r="B77" s="21"/>
      <c r="C77" s="20"/>
      <c r="D77" s="20"/>
      <c r="E77" s="20"/>
      <c r="F77" s="26" t="s">
        <v>39</v>
      </c>
      <c r="G77" s="34"/>
      <c r="H77" s="34"/>
      <c r="I77" s="34"/>
      <c r="J77" s="34"/>
      <c r="K77" s="34"/>
      <c r="L77" s="34"/>
      <c r="M77" s="34"/>
      <c r="N77" s="56"/>
      <c r="O77" s="55"/>
      <c r="P77" s="68"/>
      <c r="Q77" s="69"/>
      <c r="R77" s="70"/>
      <c r="S77" s="14"/>
      <c r="T77" s="14"/>
      <c r="U77" s="14"/>
      <c r="V77" s="14"/>
      <c r="W77" s="14"/>
      <c r="X77" s="14"/>
      <c r="Y77" s="14"/>
      <c r="Z77" s="14"/>
      <c r="AA77" s="102">
        <v>23</v>
      </c>
      <c r="AB77" s="103" t="str">
        <f t="shared" ca="1" si="2"/>
        <v>Ouchbab</v>
      </c>
      <c r="AC77" s="103" t="str">
        <f t="shared" ca="1" si="3"/>
        <v>Lamyae</v>
      </c>
      <c r="AD77" s="103" t="str">
        <f t="shared" ca="1" si="4"/>
        <v>Steward</v>
      </c>
      <c r="AE77" s="103" t="str">
        <f t="shared" ca="1" si="5"/>
        <v>Student</v>
      </c>
      <c r="AF77" s="103" t="str">
        <f t="shared" ca="1" si="6"/>
        <v>Front</v>
      </c>
      <c r="AG77" s="103">
        <f t="shared" ca="1" si="7"/>
        <v>0</v>
      </c>
      <c r="AH77" s="103">
        <f t="shared" ca="1" si="8"/>
        <v>0</v>
      </c>
      <c r="AI77" s="103">
        <f t="shared" ca="1" si="9"/>
        <v>0</v>
      </c>
      <c r="AJ77" s="103" t="str">
        <f t="shared" ca="1" si="10"/>
        <v/>
      </c>
      <c r="AK77" s="74">
        <f t="shared" ca="1" si="11"/>
        <v>0</v>
      </c>
      <c r="AL77" s="103">
        <f t="shared" ca="1" si="12"/>
        <v>0</v>
      </c>
      <c r="AM77" s="103">
        <f t="shared" ca="1" si="13"/>
        <v>0</v>
      </c>
      <c r="AN77" s="103">
        <f t="shared" ca="1" si="14"/>
        <v>0</v>
      </c>
      <c r="AO77" s="103">
        <f t="shared" ca="1" si="15"/>
        <v>0</v>
      </c>
      <c r="AP77" s="103" t="str">
        <f t="shared" ca="1" si="16"/>
        <v/>
      </c>
      <c r="AQ77" s="74">
        <f t="shared" ca="1" si="17"/>
        <v>0</v>
      </c>
      <c r="AR77" s="103">
        <f t="shared" ca="1" si="18"/>
        <v>0</v>
      </c>
      <c r="AS77" s="103">
        <f t="shared" ca="1" si="19"/>
        <v>0</v>
      </c>
      <c r="AT77" s="103">
        <f t="shared" ca="1" si="20"/>
        <v>0</v>
      </c>
      <c r="AU77" s="103">
        <f t="shared" ca="1" si="21"/>
        <v>0</v>
      </c>
      <c r="AV77" s="103" t="str">
        <f t="shared" ca="1" si="22"/>
        <v/>
      </c>
      <c r="AW77" s="74">
        <f t="shared" ca="1" si="23"/>
        <v>0</v>
      </c>
      <c r="AX77" s="103">
        <f t="shared" ca="1" si="24"/>
        <v>0</v>
      </c>
      <c r="AY77" s="103">
        <f t="shared" ca="1" si="25"/>
        <v>0</v>
      </c>
      <c r="AZ77" s="103">
        <f t="shared" ca="1" si="26"/>
        <v>0</v>
      </c>
      <c r="BA77" s="103">
        <f t="shared" ca="1" si="27"/>
        <v>0</v>
      </c>
      <c r="BB77" s="103" t="str">
        <f t="shared" ca="1" si="28"/>
        <v/>
      </c>
      <c r="BC77" s="74">
        <f t="shared" ca="1" si="29"/>
        <v>0</v>
      </c>
      <c r="BD77" s="103">
        <f t="shared" ca="1" si="30"/>
        <v>0</v>
      </c>
      <c r="BE77" s="103">
        <f t="shared" ca="1" si="31"/>
        <v>0</v>
      </c>
      <c r="BF77" s="103">
        <f t="shared" ca="1" si="32"/>
        <v>0</v>
      </c>
      <c r="BG77" s="103">
        <f t="shared" ca="1" si="33"/>
        <v>0</v>
      </c>
      <c r="BH77" s="103" t="str">
        <f t="shared" ca="1" si="34"/>
        <v/>
      </c>
      <c r="BI77" s="74">
        <f t="shared" ca="1" si="35"/>
        <v>0</v>
      </c>
      <c r="BJ77" s="103">
        <f t="shared" ca="1" si="36"/>
        <v>0</v>
      </c>
      <c r="BK77" s="103">
        <f t="shared" ca="1" si="37"/>
        <v>0</v>
      </c>
      <c r="BL77" s="103">
        <f t="shared" ca="1" si="38"/>
        <v>0</v>
      </c>
      <c r="BM77" s="103">
        <f t="shared" ca="1" si="39"/>
        <v>0</v>
      </c>
      <c r="BN77" s="103" t="str">
        <f t="shared" ca="1" si="40"/>
        <v/>
      </c>
      <c r="BO77" s="74">
        <f t="shared" ca="1" si="41"/>
        <v>0</v>
      </c>
      <c r="BP77" s="103">
        <f t="shared" ca="1" si="42"/>
        <v>0</v>
      </c>
      <c r="BQ77" s="103">
        <f t="shared" ca="1" si="43"/>
        <v>0</v>
      </c>
      <c r="BR77" s="103">
        <f t="shared" ca="1" si="44"/>
        <v>0</v>
      </c>
      <c r="BS77" s="103">
        <f t="shared" ca="1" si="45"/>
        <v>0</v>
      </c>
      <c r="BT77" s="103" t="str">
        <f t="shared" ca="1" si="46"/>
        <v/>
      </c>
      <c r="BU77" s="74">
        <f t="shared" ca="1" si="47"/>
        <v>0</v>
      </c>
      <c r="BV77" s="103">
        <f t="shared" ca="1" si="48"/>
        <v>0</v>
      </c>
      <c r="BW77" s="14"/>
      <c r="BX77" s="14"/>
      <c r="BY77" s="14"/>
      <c r="BZ77" s="14"/>
      <c r="CA77" s="14"/>
      <c r="CB77" s="14"/>
      <c r="CC77" s="14"/>
      <c r="CD77" s="14"/>
      <c r="CE77" s="14"/>
      <c r="CF77" s="14"/>
      <c r="CG77" s="14"/>
      <c r="CH77" s="14"/>
      <c r="CI77" s="14"/>
      <c r="CJ77" s="14"/>
    </row>
    <row r="78" spans="1:88" ht="13.5" outlineLevel="2" thickBot="1" x14ac:dyDescent="0.25">
      <c r="A78" s="22"/>
      <c r="B78" s="23"/>
      <c r="C78" s="22"/>
      <c r="D78" s="22"/>
      <c r="E78" s="22"/>
      <c r="F78" s="27" t="s">
        <v>40</v>
      </c>
      <c r="G78" s="33"/>
      <c r="H78" s="33"/>
      <c r="I78" s="33"/>
      <c r="J78" s="33"/>
      <c r="K78" s="33"/>
      <c r="L78" s="33"/>
      <c r="M78" s="33"/>
      <c r="N78" s="59"/>
      <c r="O78" s="62"/>
      <c r="P78" s="71"/>
      <c r="Q78" s="72"/>
      <c r="R78" s="73"/>
      <c r="S78" s="14"/>
      <c r="T78" s="14"/>
      <c r="U78" s="14"/>
      <c r="V78" s="14"/>
      <c r="W78" s="14"/>
      <c r="X78" s="14"/>
      <c r="Y78" s="14"/>
      <c r="Z78" s="14"/>
      <c r="AA78" s="102">
        <v>24</v>
      </c>
      <c r="AB78" s="103" t="str">
        <f t="shared" ca="1" si="2"/>
        <v xml:space="preserve">Azieva </v>
      </c>
      <c r="AC78" s="103" t="str">
        <f t="shared" ca="1" si="3"/>
        <v>Linda</v>
      </c>
      <c r="AD78" s="103" t="str">
        <f t="shared" ca="1" si="4"/>
        <v>Steward</v>
      </c>
      <c r="AE78" s="103" t="str">
        <f t="shared" ca="1" si="5"/>
        <v>Student</v>
      </c>
      <c r="AF78" s="103" t="str">
        <f t="shared" ca="1" si="6"/>
        <v>Front</v>
      </c>
      <c r="AG78" s="103">
        <f t="shared" ca="1" si="7"/>
        <v>0</v>
      </c>
      <c r="AH78" s="103">
        <f t="shared" ca="1" si="8"/>
        <v>0</v>
      </c>
      <c r="AI78" s="103">
        <f t="shared" ca="1" si="9"/>
        <v>0</v>
      </c>
      <c r="AJ78" s="103" t="str">
        <f t="shared" ca="1" si="10"/>
        <v/>
      </c>
      <c r="AK78" s="74">
        <f t="shared" ca="1" si="11"/>
        <v>0</v>
      </c>
      <c r="AL78" s="103">
        <f t="shared" ca="1" si="12"/>
        <v>0</v>
      </c>
      <c r="AM78" s="103">
        <f t="shared" ca="1" si="13"/>
        <v>0</v>
      </c>
      <c r="AN78" s="103">
        <f t="shared" ca="1" si="14"/>
        <v>0</v>
      </c>
      <c r="AO78" s="103">
        <f t="shared" ca="1" si="15"/>
        <v>0</v>
      </c>
      <c r="AP78" s="103" t="str">
        <f t="shared" ca="1" si="16"/>
        <v/>
      </c>
      <c r="AQ78" s="74">
        <f t="shared" ca="1" si="17"/>
        <v>0</v>
      </c>
      <c r="AR78" s="103">
        <f t="shared" ca="1" si="18"/>
        <v>0</v>
      </c>
      <c r="AS78" s="103">
        <f t="shared" ca="1" si="19"/>
        <v>0</v>
      </c>
      <c r="AT78" s="103">
        <f t="shared" ca="1" si="20"/>
        <v>0</v>
      </c>
      <c r="AU78" s="103">
        <f t="shared" ca="1" si="21"/>
        <v>0</v>
      </c>
      <c r="AV78" s="103" t="str">
        <f t="shared" ca="1" si="22"/>
        <v/>
      </c>
      <c r="AW78" s="74">
        <f t="shared" ca="1" si="23"/>
        <v>0</v>
      </c>
      <c r="AX78" s="103">
        <f t="shared" ca="1" si="24"/>
        <v>0</v>
      </c>
      <c r="AY78" s="103">
        <f t="shared" ca="1" si="25"/>
        <v>0</v>
      </c>
      <c r="AZ78" s="103">
        <f t="shared" ca="1" si="26"/>
        <v>0</v>
      </c>
      <c r="BA78" s="103">
        <f t="shared" ca="1" si="27"/>
        <v>0</v>
      </c>
      <c r="BB78" s="103" t="str">
        <f t="shared" ca="1" si="28"/>
        <v/>
      </c>
      <c r="BC78" s="74">
        <f t="shared" ca="1" si="29"/>
        <v>0</v>
      </c>
      <c r="BD78" s="103">
        <f t="shared" ca="1" si="30"/>
        <v>0</v>
      </c>
      <c r="BE78" s="103">
        <f t="shared" ca="1" si="31"/>
        <v>0</v>
      </c>
      <c r="BF78" s="103">
        <f t="shared" ca="1" si="32"/>
        <v>0</v>
      </c>
      <c r="BG78" s="103">
        <f t="shared" ca="1" si="33"/>
        <v>0</v>
      </c>
      <c r="BH78" s="103" t="str">
        <f t="shared" ca="1" si="34"/>
        <v/>
      </c>
      <c r="BI78" s="74">
        <f t="shared" ca="1" si="35"/>
        <v>0</v>
      </c>
      <c r="BJ78" s="103">
        <f t="shared" ca="1" si="36"/>
        <v>0</v>
      </c>
      <c r="BK78" s="103">
        <f t="shared" ca="1" si="37"/>
        <v>0</v>
      </c>
      <c r="BL78" s="103">
        <f t="shared" ca="1" si="38"/>
        <v>0</v>
      </c>
      <c r="BM78" s="103">
        <f t="shared" ca="1" si="39"/>
        <v>0</v>
      </c>
      <c r="BN78" s="103" t="str">
        <f t="shared" ca="1" si="40"/>
        <v/>
      </c>
      <c r="BO78" s="74">
        <f t="shared" ca="1" si="41"/>
        <v>0</v>
      </c>
      <c r="BP78" s="103">
        <f t="shared" ca="1" si="42"/>
        <v>0</v>
      </c>
      <c r="BQ78" s="103">
        <f t="shared" ca="1" si="43"/>
        <v>0</v>
      </c>
      <c r="BR78" s="103">
        <f t="shared" ca="1" si="44"/>
        <v>0</v>
      </c>
      <c r="BS78" s="103">
        <f t="shared" ca="1" si="45"/>
        <v>0</v>
      </c>
      <c r="BT78" s="103" t="str">
        <f t="shared" ca="1" si="46"/>
        <v/>
      </c>
      <c r="BU78" s="74">
        <f t="shared" ca="1" si="47"/>
        <v>0</v>
      </c>
      <c r="BV78" s="103">
        <f t="shared" ca="1" si="48"/>
        <v>0</v>
      </c>
      <c r="BW78" s="14"/>
      <c r="BX78" s="14"/>
      <c r="BY78" s="14"/>
      <c r="BZ78" s="14"/>
      <c r="CA78" s="14"/>
      <c r="CB78" s="14"/>
      <c r="CC78" s="14"/>
      <c r="CD78" s="14"/>
      <c r="CE78" s="14"/>
      <c r="CF78" s="14"/>
      <c r="CG78" s="14"/>
      <c r="CH78" s="14"/>
      <c r="CI78" s="14"/>
      <c r="CJ78" s="14"/>
    </row>
    <row r="79" spans="1:88" outlineLevel="1" x14ac:dyDescent="0.2">
      <c r="A79" s="63" t="str">
        <f>'Week A'!A79</f>
        <v>Broeckhoven</v>
      </c>
      <c r="B79" s="64" t="str">
        <f>'Week A'!B79</f>
        <v>Margo</v>
      </c>
      <c r="C79" s="63" t="str">
        <f>'Week A'!C79</f>
        <v>Hoofdoperateur</v>
      </c>
      <c r="D79" s="63" t="str">
        <f>'Week A'!D79</f>
        <v>Bediende</v>
      </c>
      <c r="E79" s="63" t="str">
        <f>'Week A'!E79</f>
        <v>Back</v>
      </c>
      <c r="F79" s="24" t="s">
        <v>19</v>
      </c>
      <c r="G79" s="43"/>
      <c r="H79" s="11"/>
      <c r="I79" s="11"/>
      <c r="J79" s="43"/>
      <c r="K79" s="11"/>
      <c r="L79" s="11"/>
      <c r="M79" s="43"/>
      <c r="N79" s="54"/>
      <c r="O79" s="61"/>
      <c r="P79" s="65"/>
      <c r="Q79" s="66"/>
      <c r="R79" s="67"/>
      <c r="S79" s="14"/>
      <c r="T79" s="14"/>
      <c r="U79" s="14"/>
      <c r="V79" s="14"/>
      <c r="W79" s="14"/>
      <c r="X79" s="14"/>
      <c r="Y79" s="14"/>
      <c r="Z79" s="14"/>
      <c r="AA79" s="102">
        <v>25</v>
      </c>
      <c r="AB79" s="103" t="str">
        <f t="shared" ca="1" si="2"/>
        <v>Siraje</v>
      </c>
      <c r="AC79" s="103" t="str">
        <f t="shared" ca="1" si="3"/>
        <v>Mounir</v>
      </c>
      <c r="AD79" s="103" t="str">
        <f t="shared" ca="1" si="4"/>
        <v>Steward</v>
      </c>
      <c r="AE79" s="103" t="str">
        <f t="shared" ca="1" si="5"/>
        <v>Student</v>
      </c>
      <c r="AF79" s="103" t="str">
        <f t="shared" ca="1" si="6"/>
        <v>Front</v>
      </c>
      <c r="AG79" s="103">
        <f t="shared" ca="1" si="7"/>
        <v>0</v>
      </c>
      <c r="AH79" s="103">
        <f t="shared" ca="1" si="8"/>
        <v>0</v>
      </c>
      <c r="AI79" s="103">
        <f t="shared" ca="1" si="9"/>
        <v>0</v>
      </c>
      <c r="AJ79" s="103" t="str">
        <f t="shared" ca="1" si="10"/>
        <v/>
      </c>
      <c r="AK79" s="74">
        <f t="shared" ca="1" si="11"/>
        <v>0</v>
      </c>
      <c r="AL79" s="103">
        <f t="shared" ca="1" si="12"/>
        <v>0</v>
      </c>
      <c r="AM79" s="103">
        <f t="shared" ca="1" si="13"/>
        <v>0</v>
      </c>
      <c r="AN79" s="103">
        <f t="shared" ca="1" si="14"/>
        <v>0</v>
      </c>
      <c r="AO79" s="103">
        <f t="shared" ca="1" si="15"/>
        <v>0</v>
      </c>
      <c r="AP79" s="103" t="str">
        <f t="shared" ca="1" si="16"/>
        <v/>
      </c>
      <c r="AQ79" s="74">
        <f t="shared" ca="1" si="17"/>
        <v>0</v>
      </c>
      <c r="AR79" s="103">
        <f t="shared" ca="1" si="18"/>
        <v>0</v>
      </c>
      <c r="AS79" s="103">
        <f t="shared" ca="1" si="19"/>
        <v>0</v>
      </c>
      <c r="AT79" s="103">
        <f t="shared" ca="1" si="20"/>
        <v>0</v>
      </c>
      <c r="AU79" s="103">
        <f t="shared" ca="1" si="21"/>
        <v>0</v>
      </c>
      <c r="AV79" s="103" t="str">
        <f t="shared" ca="1" si="22"/>
        <v/>
      </c>
      <c r="AW79" s="74">
        <f t="shared" ca="1" si="23"/>
        <v>0</v>
      </c>
      <c r="AX79" s="103">
        <f t="shared" ca="1" si="24"/>
        <v>0</v>
      </c>
      <c r="AY79" s="103">
        <f t="shared" ca="1" si="25"/>
        <v>0</v>
      </c>
      <c r="AZ79" s="103">
        <f t="shared" ca="1" si="26"/>
        <v>0</v>
      </c>
      <c r="BA79" s="103">
        <f t="shared" ca="1" si="27"/>
        <v>0</v>
      </c>
      <c r="BB79" s="103" t="str">
        <f t="shared" ca="1" si="28"/>
        <v/>
      </c>
      <c r="BC79" s="74">
        <f t="shared" ca="1" si="29"/>
        <v>0</v>
      </c>
      <c r="BD79" s="103">
        <f t="shared" ca="1" si="30"/>
        <v>0</v>
      </c>
      <c r="BE79" s="103">
        <f t="shared" ca="1" si="31"/>
        <v>0</v>
      </c>
      <c r="BF79" s="103">
        <f t="shared" ca="1" si="32"/>
        <v>0</v>
      </c>
      <c r="BG79" s="103">
        <f t="shared" ca="1" si="33"/>
        <v>0</v>
      </c>
      <c r="BH79" s="103" t="str">
        <f t="shared" ca="1" si="34"/>
        <v/>
      </c>
      <c r="BI79" s="74">
        <f t="shared" ca="1" si="35"/>
        <v>0</v>
      </c>
      <c r="BJ79" s="103">
        <f t="shared" ca="1" si="36"/>
        <v>0</v>
      </c>
      <c r="BK79" s="103">
        <f t="shared" ca="1" si="37"/>
        <v>0</v>
      </c>
      <c r="BL79" s="103">
        <f t="shared" ca="1" si="38"/>
        <v>0</v>
      </c>
      <c r="BM79" s="103">
        <f t="shared" ca="1" si="39"/>
        <v>0</v>
      </c>
      <c r="BN79" s="103" t="str">
        <f t="shared" ca="1" si="40"/>
        <v/>
      </c>
      <c r="BO79" s="74">
        <f t="shared" ca="1" si="41"/>
        <v>0</v>
      </c>
      <c r="BP79" s="103">
        <f t="shared" ca="1" si="42"/>
        <v>0</v>
      </c>
      <c r="BQ79" s="103">
        <f t="shared" ca="1" si="43"/>
        <v>0</v>
      </c>
      <c r="BR79" s="103">
        <f t="shared" ca="1" si="44"/>
        <v>0</v>
      </c>
      <c r="BS79" s="103">
        <f t="shared" ca="1" si="45"/>
        <v>0</v>
      </c>
      <c r="BT79" s="103" t="str">
        <f t="shared" ca="1" si="46"/>
        <v/>
      </c>
      <c r="BU79" s="74">
        <f t="shared" ca="1" si="47"/>
        <v>0</v>
      </c>
      <c r="BV79" s="103">
        <f t="shared" ca="1" si="48"/>
        <v>0</v>
      </c>
      <c r="BW79" s="14"/>
      <c r="BX79" s="14"/>
      <c r="BY79" s="14"/>
      <c r="BZ79" s="14"/>
      <c r="CA79" s="14"/>
      <c r="CB79" s="14"/>
      <c r="CC79" s="14"/>
      <c r="CD79" s="14"/>
      <c r="CE79" s="14"/>
      <c r="CF79" s="14"/>
      <c r="CG79" s="14"/>
      <c r="CH79" s="14"/>
      <c r="CI79" s="14"/>
      <c r="CJ79" s="14"/>
    </row>
    <row r="80" spans="1:88" outlineLevel="2" x14ac:dyDescent="0.2">
      <c r="A80" s="20"/>
      <c r="B80" s="21"/>
      <c r="C80" s="20"/>
      <c r="D80" s="20"/>
      <c r="E80" s="20"/>
      <c r="F80" s="25" t="s">
        <v>20</v>
      </c>
      <c r="G80" s="35"/>
      <c r="H80" s="42"/>
      <c r="I80" s="12"/>
      <c r="J80" s="35"/>
      <c r="K80" s="12"/>
      <c r="L80" s="12"/>
      <c r="M80" s="35"/>
      <c r="N80" s="56"/>
      <c r="O80" s="55"/>
      <c r="P80" s="68"/>
      <c r="Q80" s="69"/>
      <c r="R80" s="70"/>
      <c r="S80" s="14"/>
      <c r="T80" s="14"/>
      <c r="U80" s="14"/>
      <c r="V80" s="14"/>
      <c r="W80" s="14"/>
      <c r="X80" s="14"/>
      <c r="Y80" s="14"/>
      <c r="Z80" s="14"/>
      <c r="AA80" s="102">
        <v>26</v>
      </c>
      <c r="AB80" s="103" t="str">
        <f t="shared" ca="1" si="2"/>
        <v>Oulad Ali</v>
      </c>
      <c r="AC80" s="103" t="str">
        <f t="shared" ca="1" si="3"/>
        <v>Mohammed</v>
      </c>
      <c r="AD80" s="103" t="str">
        <f t="shared" ca="1" si="4"/>
        <v>Steward</v>
      </c>
      <c r="AE80" s="103" t="str">
        <f t="shared" ca="1" si="5"/>
        <v>Student</v>
      </c>
      <c r="AF80" s="103" t="str">
        <f t="shared" ca="1" si="6"/>
        <v>Front</v>
      </c>
      <c r="AG80" s="103">
        <f t="shared" ca="1" si="7"/>
        <v>0</v>
      </c>
      <c r="AH80" s="103">
        <f t="shared" ca="1" si="8"/>
        <v>0</v>
      </c>
      <c r="AI80" s="103">
        <f t="shared" ca="1" si="9"/>
        <v>0</v>
      </c>
      <c r="AJ80" s="103" t="str">
        <f t="shared" ca="1" si="10"/>
        <v/>
      </c>
      <c r="AK80" s="74">
        <f t="shared" ca="1" si="11"/>
        <v>0</v>
      </c>
      <c r="AL80" s="103">
        <f t="shared" ca="1" si="12"/>
        <v>0</v>
      </c>
      <c r="AM80" s="103">
        <f t="shared" ca="1" si="13"/>
        <v>0</v>
      </c>
      <c r="AN80" s="103">
        <f t="shared" ca="1" si="14"/>
        <v>0</v>
      </c>
      <c r="AO80" s="103">
        <f t="shared" ca="1" si="15"/>
        <v>0</v>
      </c>
      <c r="AP80" s="103" t="str">
        <f t="shared" ca="1" si="16"/>
        <v/>
      </c>
      <c r="AQ80" s="74">
        <f t="shared" ca="1" si="17"/>
        <v>0</v>
      </c>
      <c r="AR80" s="103">
        <f t="shared" ca="1" si="18"/>
        <v>0</v>
      </c>
      <c r="AS80" s="103">
        <f t="shared" ca="1" si="19"/>
        <v>0</v>
      </c>
      <c r="AT80" s="103">
        <f t="shared" ca="1" si="20"/>
        <v>0</v>
      </c>
      <c r="AU80" s="103">
        <f t="shared" ca="1" si="21"/>
        <v>0</v>
      </c>
      <c r="AV80" s="103" t="str">
        <f t="shared" ca="1" si="22"/>
        <v/>
      </c>
      <c r="AW80" s="74">
        <f t="shared" ca="1" si="23"/>
        <v>0</v>
      </c>
      <c r="AX80" s="103">
        <f t="shared" ca="1" si="24"/>
        <v>0</v>
      </c>
      <c r="AY80" s="103">
        <f t="shared" ca="1" si="25"/>
        <v>0</v>
      </c>
      <c r="AZ80" s="103">
        <f t="shared" ca="1" si="26"/>
        <v>0</v>
      </c>
      <c r="BA80" s="103">
        <f t="shared" ca="1" si="27"/>
        <v>0</v>
      </c>
      <c r="BB80" s="103" t="str">
        <f t="shared" ca="1" si="28"/>
        <v/>
      </c>
      <c r="BC80" s="74">
        <f t="shared" ca="1" si="29"/>
        <v>0</v>
      </c>
      <c r="BD80" s="103">
        <f t="shared" ca="1" si="30"/>
        <v>0</v>
      </c>
      <c r="BE80" s="103">
        <f t="shared" ca="1" si="31"/>
        <v>0</v>
      </c>
      <c r="BF80" s="103">
        <f t="shared" ca="1" si="32"/>
        <v>0</v>
      </c>
      <c r="BG80" s="103">
        <f t="shared" ca="1" si="33"/>
        <v>0</v>
      </c>
      <c r="BH80" s="103" t="str">
        <f t="shared" ca="1" si="34"/>
        <v/>
      </c>
      <c r="BI80" s="74">
        <f t="shared" ca="1" si="35"/>
        <v>0</v>
      </c>
      <c r="BJ80" s="103">
        <f t="shared" ca="1" si="36"/>
        <v>0</v>
      </c>
      <c r="BK80" s="103">
        <f t="shared" ca="1" si="37"/>
        <v>0</v>
      </c>
      <c r="BL80" s="103">
        <f t="shared" ca="1" si="38"/>
        <v>0</v>
      </c>
      <c r="BM80" s="103">
        <f t="shared" ca="1" si="39"/>
        <v>0</v>
      </c>
      <c r="BN80" s="103" t="str">
        <f t="shared" ca="1" si="40"/>
        <v/>
      </c>
      <c r="BO80" s="74">
        <f t="shared" ca="1" si="41"/>
        <v>0</v>
      </c>
      <c r="BP80" s="103">
        <f t="shared" ca="1" si="42"/>
        <v>0</v>
      </c>
      <c r="BQ80" s="103">
        <f t="shared" ca="1" si="43"/>
        <v>0</v>
      </c>
      <c r="BR80" s="103">
        <f t="shared" ca="1" si="44"/>
        <v>0</v>
      </c>
      <c r="BS80" s="103">
        <f t="shared" ca="1" si="45"/>
        <v>0</v>
      </c>
      <c r="BT80" s="103" t="str">
        <f t="shared" ca="1" si="46"/>
        <v/>
      </c>
      <c r="BU80" s="74">
        <f t="shared" ca="1" si="47"/>
        <v>0</v>
      </c>
      <c r="BV80" s="103">
        <f t="shared" ca="1" si="48"/>
        <v>0</v>
      </c>
      <c r="BW80" s="14"/>
      <c r="BX80" s="14"/>
      <c r="BY80" s="14"/>
      <c r="BZ80" s="14"/>
      <c r="CA80" s="14"/>
      <c r="CB80" s="14"/>
      <c r="CC80" s="14"/>
      <c r="CD80" s="14"/>
      <c r="CE80" s="14"/>
      <c r="CF80" s="14"/>
      <c r="CG80" s="14"/>
      <c r="CH80" s="14"/>
      <c r="CI80" s="14"/>
      <c r="CJ80" s="14"/>
    </row>
    <row r="81" spans="1:88" outlineLevel="2" x14ac:dyDescent="0.2">
      <c r="A81" s="20"/>
      <c r="B81" s="21"/>
      <c r="C81" s="20"/>
      <c r="D81" s="20"/>
      <c r="E81" s="20"/>
      <c r="F81" s="25" t="s">
        <v>21</v>
      </c>
      <c r="G81" s="13"/>
      <c r="H81" s="13"/>
      <c r="I81" s="13"/>
      <c r="J81" s="13"/>
      <c r="K81" s="13"/>
      <c r="L81" s="13"/>
      <c r="M81" s="13"/>
      <c r="N81" s="56"/>
      <c r="O81" s="55"/>
      <c r="P81" s="68"/>
      <c r="Q81" s="69"/>
      <c r="R81" s="70"/>
      <c r="S81" s="14"/>
      <c r="T81" s="14"/>
      <c r="U81" s="14"/>
      <c r="V81" s="14"/>
      <c r="W81" s="14"/>
      <c r="X81" s="14"/>
      <c r="Y81" s="14"/>
      <c r="Z81" s="14"/>
      <c r="AA81" s="102">
        <v>27</v>
      </c>
      <c r="AB81" s="103" t="str">
        <f t="shared" ca="1" si="2"/>
        <v>El Kadi</v>
      </c>
      <c r="AC81" s="103" t="str">
        <f t="shared" ca="1" si="3"/>
        <v>Mohammed</v>
      </c>
      <c r="AD81" s="103" t="str">
        <f t="shared" ca="1" si="4"/>
        <v>Steward</v>
      </c>
      <c r="AE81" s="103" t="str">
        <f t="shared" ca="1" si="5"/>
        <v>Student</v>
      </c>
      <c r="AF81" s="103" t="str">
        <f t="shared" ca="1" si="6"/>
        <v>Front</v>
      </c>
      <c r="AG81" s="103">
        <f t="shared" ca="1" si="7"/>
        <v>0</v>
      </c>
      <c r="AH81" s="103">
        <f t="shared" ca="1" si="8"/>
        <v>0</v>
      </c>
      <c r="AI81" s="103">
        <f t="shared" ca="1" si="9"/>
        <v>0</v>
      </c>
      <c r="AJ81" s="103" t="str">
        <f t="shared" ca="1" si="10"/>
        <v/>
      </c>
      <c r="AK81" s="74">
        <f t="shared" ca="1" si="11"/>
        <v>0</v>
      </c>
      <c r="AL81" s="103">
        <f t="shared" ca="1" si="12"/>
        <v>0</v>
      </c>
      <c r="AM81" s="103">
        <f t="shared" ca="1" si="13"/>
        <v>0</v>
      </c>
      <c r="AN81" s="103">
        <f t="shared" ca="1" si="14"/>
        <v>0</v>
      </c>
      <c r="AO81" s="103">
        <f t="shared" ca="1" si="15"/>
        <v>0</v>
      </c>
      <c r="AP81" s="103" t="str">
        <f t="shared" ca="1" si="16"/>
        <v/>
      </c>
      <c r="AQ81" s="74">
        <f t="shared" ca="1" si="17"/>
        <v>0</v>
      </c>
      <c r="AR81" s="103">
        <f t="shared" ca="1" si="18"/>
        <v>0</v>
      </c>
      <c r="AS81" s="103">
        <f t="shared" ca="1" si="19"/>
        <v>0</v>
      </c>
      <c r="AT81" s="103">
        <f t="shared" ca="1" si="20"/>
        <v>0</v>
      </c>
      <c r="AU81" s="103">
        <f t="shared" ca="1" si="21"/>
        <v>0</v>
      </c>
      <c r="AV81" s="103" t="str">
        <f t="shared" ca="1" si="22"/>
        <v/>
      </c>
      <c r="AW81" s="74">
        <f t="shared" ca="1" si="23"/>
        <v>0</v>
      </c>
      <c r="AX81" s="103">
        <f t="shared" ca="1" si="24"/>
        <v>0</v>
      </c>
      <c r="AY81" s="103">
        <f t="shared" ca="1" si="25"/>
        <v>0</v>
      </c>
      <c r="AZ81" s="103">
        <f t="shared" ca="1" si="26"/>
        <v>0</v>
      </c>
      <c r="BA81" s="103">
        <f t="shared" ca="1" si="27"/>
        <v>0</v>
      </c>
      <c r="BB81" s="103" t="str">
        <f t="shared" ca="1" si="28"/>
        <v/>
      </c>
      <c r="BC81" s="74">
        <f t="shared" ca="1" si="29"/>
        <v>0</v>
      </c>
      <c r="BD81" s="103">
        <f t="shared" ca="1" si="30"/>
        <v>0</v>
      </c>
      <c r="BE81" s="103">
        <f t="shared" ca="1" si="31"/>
        <v>0</v>
      </c>
      <c r="BF81" s="103">
        <f t="shared" ca="1" si="32"/>
        <v>0</v>
      </c>
      <c r="BG81" s="103">
        <f t="shared" ca="1" si="33"/>
        <v>0</v>
      </c>
      <c r="BH81" s="103" t="str">
        <f t="shared" ca="1" si="34"/>
        <v/>
      </c>
      <c r="BI81" s="74">
        <f t="shared" ca="1" si="35"/>
        <v>0</v>
      </c>
      <c r="BJ81" s="103">
        <f t="shared" ca="1" si="36"/>
        <v>0</v>
      </c>
      <c r="BK81" s="103">
        <f t="shared" ca="1" si="37"/>
        <v>0</v>
      </c>
      <c r="BL81" s="103">
        <f t="shared" ca="1" si="38"/>
        <v>0</v>
      </c>
      <c r="BM81" s="103">
        <f t="shared" ca="1" si="39"/>
        <v>0</v>
      </c>
      <c r="BN81" s="103" t="str">
        <f t="shared" ca="1" si="40"/>
        <v/>
      </c>
      <c r="BO81" s="74">
        <f t="shared" ca="1" si="41"/>
        <v>0</v>
      </c>
      <c r="BP81" s="103">
        <f t="shared" ca="1" si="42"/>
        <v>0</v>
      </c>
      <c r="BQ81" s="103">
        <f t="shared" ca="1" si="43"/>
        <v>0</v>
      </c>
      <c r="BR81" s="103">
        <f t="shared" ca="1" si="44"/>
        <v>0</v>
      </c>
      <c r="BS81" s="103">
        <f t="shared" ca="1" si="45"/>
        <v>0</v>
      </c>
      <c r="BT81" s="103" t="str">
        <f t="shared" ca="1" si="46"/>
        <v/>
      </c>
      <c r="BU81" s="74">
        <f t="shared" ca="1" si="47"/>
        <v>0</v>
      </c>
      <c r="BV81" s="103">
        <f t="shared" ca="1" si="48"/>
        <v>0</v>
      </c>
      <c r="BW81" s="14"/>
      <c r="BX81" s="14"/>
      <c r="BY81" s="14"/>
      <c r="BZ81" s="14"/>
      <c r="CA81" s="14"/>
      <c r="CB81" s="14"/>
      <c r="CC81" s="14"/>
      <c r="CD81" s="14"/>
      <c r="CE81" s="14"/>
      <c r="CF81" s="14"/>
      <c r="CG81" s="14"/>
      <c r="CH81" s="14"/>
      <c r="CI81" s="14"/>
      <c r="CJ81" s="14"/>
    </row>
    <row r="82" spans="1:88" outlineLevel="2" x14ac:dyDescent="0.2">
      <c r="A82" s="20"/>
      <c r="B82" s="21"/>
      <c r="C82" s="20"/>
      <c r="D82" s="20"/>
      <c r="E82" s="20"/>
      <c r="F82" s="25" t="s">
        <v>22</v>
      </c>
      <c r="G82" s="29" t="str">
        <f t="shared" ref="G82:M82" si="61">IF(G80="","",IF(G80&gt;G79,(G80-G79-G81),(1-G79-G81+G80)))</f>
        <v/>
      </c>
      <c r="H82" s="29" t="str">
        <f t="shared" si="61"/>
        <v/>
      </c>
      <c r="I82" s="29" t="str">
        <f t="shared" si="61"/>
        <v/>
      </c>
      <c r="J82" s="29" t="str">
        <f t="shared" si="61"/>
        <v/>
      </c>
      <c r="K82" s="29" t="str">
        <f t="shared" si="61"/>
        <v/>
      </c>
      <c r="L82" s="29" t="str">
        <f t="shared" si="61"/>
        <v/>
      </c>
      <c r="M82" s="29" t="str">
        <f t="shared" si="61"/>
        <v/>
      </c>
      <c r="N82" s="57">
        <f t="shared" ref="N82" si="62">SUMIF(G83:M83,"",G82:M82)</f>
        <v>0</v>
      </c>
      <c r="O82" s="58">
        <f t="shared" ref="O82" si="63">SUM(G82:M82)</f>
        <v>0</v>
      </c>
      <c r="P82" s="68"/>
      <c r="Q82" s="69"/>
      <c r="R82" s="70"/>
      <c r="S82" s="14"/>
      <c r="T82" s="14"/>
      <c r="U82" s="14"/>
      <c r="V82" s="14"/>
      <c r="W82" s="14"/>
      <c r="X82" s="14"/>
      <c r="Y82" s="14"/>
      <c r="Z82" s="14"/>
      <c r="AA82" s="102">
        <v>28</v>
      </c>
      <c r="AB82" s="103" t="str">
        <f t="shared" ca="1" si="2"/>
        <v>Vanlommel</v>
      </c>
      <c r="AC82" s="103" t="str">
        <f t="shared" ca="1" si="3"/>
        <v>Mathis</v>
      </c>
      <c r="AD82" s="103" t="str">
        <f t="shared" ca="1" si="4"/>
        <v>Steward</v>
      </c>
      <c r="AE82" s="103" t="str">
        <f t="shared" ca="1" si="5"/>
        <v>Student</v>
      </c>
      <c r="AF82" s="103" t="str">
        <f t="shared" ca="1" si="6"/>
        <v>Front</v>
      </c>
      <c r="AG82" s="103">
        <f t="shared" ca="1" si="7"/>
        <v>0</v>
      </c>
      <c r="AH82" s="103">
        <f t="shared" ca="1" si="8"/>
        <v>0</v>
      </c>
      <c r="AI82" s="103">
        <f t="shared" ca="1" si="9"/>
        <v>0</v>
      </c>
      <c r="AJ82" s="103" t="str">
        <f t="shared" ca="1" si="10"/>
        <v/>
      </c>
      <c r="AK82" s="74">
        <f t="shared" ca="1" si="11"/>
        <v>0</v>
      </c>
      <c r="AL82" s="103">
        <f t="shared" ca="1" si="12"/>
        <v>0</v>
      </c>
      <c r="AM82" s="103">
        <f t="shared" ca="1" si="13"/>
        <v>0</v>
      </c>
      <c r="AN82" s="103">
        <f t="shared" ca="1" si="14"/>
        <v>0</v>
      </c>
      <c r="AO82" s="103">
        <f t="shared" ca="1" si="15"/>
        <v>0</v>
      </c>
      <c r="AP82" s="103" t="str">
        <f t="shared" ca="1" si="16"/>
        <v/>
      </c>
      <c r="AQ82" s="74">
        <f t="shared" ca="1" si="17"/>
        <v>0</v>
      </c>
      <c r="AR82" s="103">
        <f t="shared" ca="1" si="18"/>
        <v>0</v>
      </c>
      <c r="AS82" s="103">
        <f t="shared" ca="1" si="19"/>
        <v>0</v>
      </c>
      <c r="AT82" s="103">
        <f t="shared" ca="1" si="20"/>
        <v>0</v>
      </c>
      <c r="AU82" s="103">
        <f t="shared" ca="1" si="21"/>
        <v>0</v>
      </c>
      <c r="AV82" s="103" t="str">
        <f t="shared" ca="1" si="22"/>
        <v/>
      </c>
      <c r="AW82" s="74">
        <f t="shared" ca="1" si="23"/>
        <v>0</v>
      </c>
      <c r="AX82" s="103">
        <f t="shared" ca="1" si="24"/>
        <v>0</v>
      </c>
      <c r="AY82" s="103">
        <f t="shared" ca="1" si="25"/>
        <v>0</v>
      </c>
      <c r="AZ82" s="103">
        <f t="shared" ca="1" si="26"/>
        <v>0</v>
      </c>
      <c r="BA82" s="103">
        <f t="shared" ca="1" si="27"/>
        <v>0</v>
      </c>
      <c r="BB82" s="103" t="str">
        <f t="shared" ca="1" si="28"/>
        <v/>
      </c>
      <c r="BC82" s="74">
        <f t="shared" ca="1" si="29"/>
        <v>0</v>
      </c>
      <c r="BD82" s="103">
        <f t="shared" ca="1" si="30"/>
        <v>0</v>
      </c>
      <c r="BE82" s="103">
        <f t="shared" ca="1" si="31"/>
        <v>0</v>
      </c>
      <c r="BF82" s="103">
        <f t="shared" ca="1" si="32"/>
        <v>0</v>
      </c>
      <c r="BG82" s="103">
        <f t="shared" ca="1" si="33"/>
        <v>0</v>
      </c>
      <c r="BH82" s="103" t="str">
        <f t="shared" ca="1" si="34"/>
        <v/>
      </c>
      <c r="BI82" s="74">
        <f t="shared" ca="1" si="35"/>
        <v>0</v>
      </c>
      <c r="BJ82" s="103">
        <f t="shared" ca="1" si="36"/>
        <v>0</v>
      </c>
      <c r="BK82" s="103">
        <f t="shared" ca="1" si="37"/>
        <v>0</v>
      </c>
      <c r="BL82" s="103">
        <f t="shared" ca="1" si="38"/>
        <v>0</v>
      </c>
      <c r="BM82" s="103">
        <f t="shared" ca="1" si="39"/>
        <v>0</v>
      </c>
      <c r="BN82" s="103" t="str">
        <f t="shared" ca="1" si="40"/>
        <v/>
      </c>
      <c r="BO82" s="74">
        <f t="shared" ca="1" si="41"/>
        <v>0</v>
      </c>
      <c r="BP82" s="103">
        <f t="shared" ca="1" si="42"/>
        <v>0</v>
      </c>
      <c r="BQ82" s="103">
        <f t="shared" ca="1" si="43"/>
        <v>0</v>
      </c>
      <c r="BR82" s="103">
        <f t="shared" ca="1" si="44"/>
        <v>0</v>
      </c>
      <c r="BS82" s="103">
        <f t="shared" ca="1" si="45"/>
        <v>0</v>
      </c>
      <c r="BT82" s="103" t="str">
        <f t="shared" ca="1" si="46"/>
        <v/>
      </c>
      <c r="BU82" s="74">
        <f t="shared" ca="1" si="47"/>
        <v>0</v>
      </c>
      <c r="BV82" s="103">
        <f t="shared" ca="1" si="48"/>
        <v>0</v>
      </c>
      <c r="BW82" s="14"/>
      <c r="BX82" s="14"/>
      <c r="BY82" s="14"/>
      <c r="BZ82" s="14"/>
      <c r="CA82" s="14"/>
      <c r="CB82" s="14"/>
      <c r="CC82" s="14"/>
      <c r="CD82" s="14"/>
      <c r="CE82" s="14"/>
      <c r="CF82" s="14"/>
      <c r="CG82" s="14"/>
      <c r="CH82" s="14"/>
      <c r="CI82" s="14"/>
      <c r="CJ82" s="14"/>
    </row>
    <row r="83" spans="1:88" outlineLevel="2" x14ac:dyDescent="0.2">
      <c r="A83" s="20"/>
      <c r="B83" s="21"/>
      <c r="C83" s="20"/>
      <c r="D83" s="20"/>
      <c r="E83" s="20"/>
      <c r="F83" s="26" t="s">
        <v>39</v>
      </c>
      <c r="G83" s="34"/>
      <c r="H83" s="34"/>
      <c r="I83" s="34"/>
      <c r="J83" s="34"/>
      <c r="K83" s="34"/>
      <c r="L83" s="34"/>
      <c r="M83" s="34"/>
      <c r="N83" s="56"/>
      <c r="O83" s="55"/>
      <c r="P83" s="68"/>
      <c r="Q83" s="69"/>
      <c r="R83" s="70"/>
      <c r="S83" s="14"/>
      <c r="T83" s="14"/>
      <c r="U83" s="14"/>
      <c r="V83" s="14"/>
      <c r="W83" s="14"/>
      <c r="X83" s="14"/>
      <c r="Y83" s="14"/>
      <c r="Z83" s="14"/>
      <c r="AA83" s="102">
        <v>29</v>
      </c>
      <c r="AB83" s="103" t="str">
        <f t="shared" ca="1" si="2"/>
        <v>Van den Broeck</v>
      </c>
      <c r="AC83" s="103" t="str">
        <f t="shared" ca="1" si="3"/>
        <v>Niels</v>
      </c>
      <c r="AD83" s="103" t="str">
        <f t="shared" ca="1" si="4"/>
        <v>Steward</v>
      </c>
      <c r="AE83" s="103" t="str">
        <f t="shared" ca="1" si="5"/>
        <v>Student</v>
      </c>
      <c r="AF83" s="103" t="str">
        <f t="shared" ca="1" si="6"/>
        <v>Front</v>
      </c>
      <c r="AG83" s="103">
        <f t="shared" ca="1" si="7"/>
        <v>0</v>
      </c>
      <c r="AH83" s="103">
        <f t="shared" ca="1" si="8"/>
        <v>0</v>
      </c>
      <c r="AI83" s="103">
        <f t="shared" ca="1" si="9"/>
        <v>0</v>
      </c>
      <c r="AJ83" s="103" t="str">
        <f t="shared" ca="1" si="10"/>
        <v/>
      </c>
      <c r="AK83" s="74">
        <f t="shared" ca="1" si="11"/>
        <v>0</v>
      </c>
      <c r="AL83" s="103">
        <f t="shared" ca="1" si="12"/>
        <v>0</v>
      </c>
      <c r="AM83" s="103">
        <f t="shared" ca="1" si="13"/>
        <v>0</v>
      </c>
      <c r="AN83" s="103">
        <f t="shared" ca="1" si="14"/>
        <v>0</v>
      </c>
      <c r="AO83" s="103">
        <f t="shared" ca="1" si="15"/>
        <v>0</v>
      </c>
      <c r="AP83" s="103" t="str">
        <f t="shared" ca="1" si="16"/>
        <v/>
      </c>
      <c r="AQ83" s="74">
        <f t="shared" ca="1" si="17"/>
        <v>0</v>
      </c>
      <c r="AR83" s="103">
        <f t="shared" ca="1" si="18"/>
        <v>0</v>
      </c>
      <c r="AS83" s="103">
        <f t="shared" ca="1" si="19"/>
        <v>0</v>
      </c>
      <c r="AT83" s="103">
        <f t="shared" ca="1" si="20"/>
        <v>0</v>
      </c>
      <c r="AU83" s="103">
        <f t="shared" ca="1" si="21"/>
        <v>0</v>
      </c>
      <c r="AV83" s="103" t="str">
        <f t="shared" ca="1" si="22"/>
        <v/>
      </c>
      <c r="AW83" s="74">
        <f t="shared" ca="1" si="23"/>
        <v>0</v>
      </c>
      <c r="AX83" s="103">
        <f t="shared" ca="1" si="24"/>
        <v>0</v>
      </c>
      <c r="AY83" s="103">
        <f t="shared" ca="1" si="25"/>
        <v>0</v>
      </c>
      <c r="AZ83" s="103">
        <f t="shared" ca="1" si="26"/>
        <v>0</v>
      </c>
      <c r="BA83" s="103">
        <f t="shared" ca="1" si="27"/>
        <v>0</v>
      </c>
      <c r="BB83" s="103" t="str">
        <f t="shared" ca="1" si="28"/>
        <v/>
      </c>
      <c r="BC83" s="74">
        <f t="shared" ca="1" si="29"/>
        <v>0</v>
      </c>
      <c r="BD83" s="103">
        <f t="shared" ca="1" si="30"/>
        <v>0</v>
      </c>
      <c r="BE83" s="103">
        <f t="shared" ca="1" si="31"/>
        <v>0</v>
      </c>
      <c r="BF83" s="103">
        <f t="shared" ca="1" si="32"/>
        <v>0</v>
      </c>
      <c r="BG83" s="103">
        <f t="shared" ca="1" si="33"/>
        <v>0</v>
      </c>
      <c r="BH83" s="103" t="str">
        <f t="shared" ca="1" si="34"/>
        <v/>
      </c>
      <c r="BI83" s="74">
        <f t="shared" ca="1" si="35"/>
        <v>0</v>
      </c>
      <c r="BJ83" s="103">
        <f t="shared" ca="1" si="36"/>
        <v>0</v>
      </c>
      <c r="BK83" s="103">
        <f t="shared" ca="1" si="37"/>
        <v>0</v>
      </c>
      <c r="BL83" s="103">
        <f t="shared" ca="1" si="38"/>
        <v>0</v>
      </c>
      <c r="BM83" s="103">
        <f t="shared" ca="1" si="39"/>
        <v>0</v>
      </c>
      <c r="BN83" s="103" t="str">
        <f t="shared" ca="1" si="40"/>
        <v/>
      </c>
      <c r="BO83" s="74">
        <f t="shared" ca="1" si="41"/>
        <v>0</v>
      </c>
      <c r="BP83" s="103">
        <f t="shared" ca="1" si="42"/>
        <v>0</v>
      </c>
      <c r="BQ83" s="103">
        <f t="shared" ca="1" si="43"/>
        <v>0</v>
      </c>
      <c r="BR83" s="103">
        <f t="shared" ca="1" si="44"/>
        <v>0</v>
      </c>
      <c r="BS83" s="103">
        <f t="shared" ca="1" si="45"/>
        <v>0</v>
      </c>
      <c r="BT83" s="103" t="str">
        <f t="shared" ca="1" si="46"/>
        <v/>
      </c>
      <c r="BU83" s="74">
        <f t="shared" ca="1" si="47"/>
        <v>0</v>
      </c>
      <c r="BV83" s="103">
        <f t="shared" ca="1" si="48"/>
        <v>0</v>
      </c>
      <c r="BW83" s="14"/>
      <c r="BX83" s="14"/>
      <c r="BY83" s="14"/>
      <c r="BZ83" s="14"/>
      <c r="CA83" s="14"/>
      <c r="CB83" s="14"/>
      <c r="CC83" s="14"/>
      <c r="CD83" s="14"/>
      <c r="CE83" s="14"/>
      <c r="CF83" s="14"/>
      <c r="CG83" s="14"/>
      <c r="CH83" s="14"/>
      <c r="CI83" s="14"/>
      <c r="CJ83" s="14"/>
    </row>
    <row r="84" spans="1:88" ht="13.5" outlineLevel="2" thickBot="1" x14ac:dyDescent="0.25">
      <c r="A84" s="22"/>
      <c r="B84" s="23"/>
      <c r="C84" s="22"/>
      <c r="D84" s="22"/>
      <c r="E84" s="22"/>
      <c r="F84" s="27" t="s">
        <v>40</v>
      </c>
      <c r="G84" s="33"/>
      <c r="H84" s="33"/>
      <c r="I84" s="33"/>
      <c r="J84" s="33"/>
      <c r="K84" s="33"/>
      <c r="L84" s="33"/>
      <c r="M84" s="33"/>
      <c r="N84" s="59"/>
      <c r="O84" s="62"/>
      <c r="P84" s="71"/>
      <c r="Q84" s="72"/>
      <c r="R84" s="73"/>
      <c r="S84" s="14"/>
      <c r="T84" s="14"/>
      <c r="U84" s="14"/>
      <c r="V84" s="14"/>
      <c r="W84" s="14"/>
      <c r="X84" s="14"/>
      <c r="Y84" s="14"/>
      <c r="Z84" s="14"/>
      <c r="AA84" s="102">
        <v>30</v>
      </c>
      <c r="AB84" s="103" t="str">
        <f t="shared" ca="1" si="2"/>
        <v>Rheleimi</v>
      </c>
      <c r="AC84" s="103" t="str">
        <f t="shared" ca="1" si="3"/>
        <v>Noah</v>
      </c>
      <c r="AD84" s="103" t="str">
        <f t="shared" ca="1" si="4"/>
        <v>Steward</v>
      </c>
      <c r="AE84" s="103" t="str">
        <f t="shared" ca="1" si="5"/>
        <v>Student</v>
      </c>
      <c r="AF84" s="103" t="str">
        <f t="shared" ca="1" si="6"/>
        <v>Front</v>
      </c>
      <c r="AG84" s="103">
        <f t="shared" ca="1" si="7"/>
        <v>0</v>
      </c>
      <c r="AH84" s="103">
        <f t="shared" ca="1" si="8"/>
        <v>0</v>
      </c>
      <c r="AI84" s="103">
        <f t="shared" ca="1" si="9"/>
        <v>0</v>
      </c>
      <c r="AJ84" s="103" t="str">
        <f t="shared" ca="1" si="10"/>
        <v/>
      </c>
      <c r="AK84" s="74">
        <f t="shared" ca="1" si="11"/>
        <v>0</v>
      </c>
      <c r="AL84" s="103">
        <f t="shared" ca="1" si="12"/>
        <v>0</v>
      </c>
      <c r="AM84" s="103">
        <f t="shared" ca="1" si="13"/>
        <v>0</v>
      </c>
      <c r="AN84" s="103">
        <f t="shared" ca="1" si="14"/>
        <v>0</v>
      </c>
      <c r="AO84" s="103">
        <f t="shared" ca="1" si="15"/>
        <v>0</v>
      </c>
      <c r="AP84" s="103" t="str">
        <f t="shared" ca="1" si="16"/>
        <v/>
      </c>
      <c r="AQ84" s="74">
        <f t="shared" ca="1" si="17"/>
        <v>0</v>
      </c>
      <c r="AR84" s="103">
        <f t="shared" ca="1" si="18"/>
        <v>0</v>
      </c>
      <c r="AS84" s="103">
        <f t="shared" ca="1" si="19"/>
        <v>0</v>
      </c>
      <c r="AT84" s="103">
        <f t="shared" ca="1" si="20"/>
        <v>0</v>
      </c>
      <c r="AU84" s="103">
        <f t="shared" ca="1" si="21"/>
        <v>0</v>
      </c>
      <c r="AV84" s="103" t="str">
        <f t="shared" ca="1" si="22"/>
        <v/>
      </c>
      <c r="AW84" s="74">
        <f t="shared" ca="1" si="23"/>
        <v>0</v>
      </c>
      <c r="AX84" s="103">
        <f t="shared" ca="1" si="24"/>
        <v>0</v>
      </c>
      <c r="AY84" s="103">
        <f t="shared" ca="1" si="25"/>
        <v>0</v>
      </c>
      <c r="AZ84" s="103">
        <f t="shared" ca="1" si="26"/>
        <v>0</v>
      </c>
      <c r="BA84" s="103">
        <f t="shared" ca="1" si="27"/>
        <v>0</v>
      </c>
      <c r="BB84" s="103" t="str">
        <f t="shared" ca="1" si="28"/>
        <v/>
      </c>
      <c r="BC84" s="74">
        <f t="shared" ca="1" si="29"/>
        <v>0</v>
      </c>
      <c r="BD84" s="103">
        <f t="shared" ca="1" si="30"/>
        <v>0</v>
      </c>
      <c r="BE84" s="103">
        <f t="shared" ca="1" si="31"/>
        <v>0</v>
      </c>
      <c r="BF84" s="103">
        <f t="shared" ca="1" si="32"/>
        <v>0</v>
      </c>
      <c r="BG84" s="103">
        <f t="shared" ca="1" si="33"/>
        <v>0</v>
      </c>
      <c r="BH84" s="103" t="str">
        <f t="shared" ca="1" si="34"/>
        <v/>
      </c>
      <c r="BI84" s="74">
        <f t="shared" ca="1" si="35"/>
        <v>0</v>
      </c>
      <c r="BJ84" s="103">
        <f t="shared" ca="1" si="36"/>
        <v>0</v>
      </c>
      <c r="BK84" s="103">
        <f t="shared" ca="1" si="37"/>
        <v>0</v>
      </c>
      <c r="BL84" s="103">
        <f t="shared" ca="1" si="38"/>
        <v>0</v>
      </c>
      <c r="BM84" s="103">
        <f t="shared" ca="1" si="39"/>
        <v>0</v>
      </c>
      <c r="BN84" s="103" t="str">
        <f t="shared" ca="1" si="40"/>
        <v/>
      </c>
      <c r="BO84" s="74">
        <f t="shared" ca="1" si="41"/>
        <v>0</v>
      </c>
      <c r="BP84" s="103">
        <f t="shared" ca="1" si="42"/>
        <v>0</v>
      </c>
      <c r="BQ84" s="103">
        <f t="shared" ca="1" si="43"/>
        <v>0</v>
      </c>
      <c r="BR84" s="103">
        <f t="shared" ca="1" si="44"/>
        <v>0</v>
      </c>
      <c r="BS84" s="103">
        <f t="shared" ca="1" si="45"/>
        <v>0</v>
      </c>
      <c r="BT84" s="103" t="str">
        <f t="shared" ca="1" si="46"/>
        <v/>
      </c>
      <c r="BU84" s="74">
        <f t="shared" ca="1" si="47"/>
        <v>0</v>
      </c>
      <c r="BV84" s="103">
        <f t="shared" ca="1" si="48"/>
        <v>0</v>
      </c>
      <c r="BW84" s="14"/>
      <c r="BX84" s="14"/>
      <c r="BY84" s="14"/>
      <c r="BZ84" s="14"/>
      <c r="CA84" s="14"/>
      <c r="CB84" s="14"/>
      <c r="CC84" s="14"/>
      <c r="CD84" s="14"/>
      <c r="CE84" s="14"/>
      <c r="CF84" s="14"/>
      <c r="CG84" s="14"/>
      <c r="CH84" s="14"/>
      <c r="CI84" s="14"/>
      <c r="CJ84" s="14"/>
    </row>
    <row r="85" spans="1:88" x14ac:dyDescent="0.2">
      <c r="A85" s="63" t="str">
        <f>'Week A'!A85</f>
        <v>Bougrine</v>
      </c>
      <c r="B85" s="64" t="str">
        <f>'Week A'!B85</f>
        <v>Leila</v>
      </c>
      <c r="C85" s="63" t="str">
        <f>'Week A'!C85</f>
        <v>Onderhoudstechnieker</v>
      </c>
      <c r="D85" s="63" t="str">
        <f>'Week A'!D85</f>
        <v>Arbeider</v>
      </c>
      <c r="E85" s="63" t="str">
        <f>'Week A'!E85</f>
        <v>Back</v>
      </c>
      <c r="F85" s="24" t="s">
        <v>19</v>
      </c>
      <c r="G85" s="43"/>
      <c r="H85" s="43"/>
      <c r="I85" s="11"/>
      <c r="J85" s="11"/>
      <c r="K85" s="11"/>
      <c r="L85" s="11"/>
      <c r="M85" s="11"/>
      <c r="N85" s="54"/>
      <c r="O85" s="61"/>
      <c r="P85" s="65"/>
      <c r="Q85" s="66"/>
      <c r="R85" s="67"/>
      <c r="S85" s="14"/>
      <c r="T85" s="14"/>
      <c r="U85" s="14"/>
      <c r="V85" s="14"/>
      <c r="W85" s="14"/>
      <c r="X85" s="14"/>
      <c r="Y85" s="14"/>
      <c r="Z85" s="14"/>
      <c r="AA85" s="102">
        <v>31</v>
      </c>
      <c r="AB85" s="103" t="str">
        <f t="shared" ca="1" si="2"/>
        <v xml:space="preserve">Luyten </v>
      </c>
      <c r="AC85" s="103" t="str">
        <f t="shared" ca="1" si="3"/>
        <v>Roos</v>
      </c>
      <c r="AD85" s="103" t="str">
        <f t="shared" ca="1" si="4"/>
        <v>Steward</v>
      </c>
      <c r="AE85" s="103" t="str">
        <f t="shared" ca="1" si="5"/>
        <v>Student</v>
      </c>
      <c r="AF85" s="103" t="str">
        <f t="shared" ca="1" si="6"/>
        <v>Front</v>
      </c>
      <c r="AG85" s="103">
        <f t="shared" ca="1" si="7"/>
        <v>0</v>
      </c>
      <c r="AH85" s="103">
        <f t="shared" ca="1" si="8"/>
        <v>0</v>
      </c>
      <c r="AI85" s="103">
        <f t="shared" ca="1" si="9"/>
        <v>0</v>
      </c>
      <c r="AJ85" s="103" t="str">
        <f t="shared" ca="1" si="10"/>
        <v/>
      </c>
      <c r="AK85" s="74">
        <f t="shared" ca="1" si="11"/>
        <v>0</v>
      </c>
      <c r="AL85" s="103">
        <f t="shared" ca="1" si="12"/>
        <v>0</v>
      </c>
      <c r="AM85" s="103">
        <f t="shared" ca="1" si="13"/>
        <v>0</v>
      </c>
      <c r="AN85" s="103">
        <f t="shared" ca="1" si="14"/>
        <v>0</v>
      </c>
      <c r="AO85" s="103">
        <f t="shared" ca="1" si="15"/>
        <v>0</v>
      </c>
      <c r="AP85" s="103" t="str">
        <f t="shared" ca="1" si="16"/>
        <v/>
      </c>
      <c r="AQ85" s="74">
        <f t="shared" ca="1" si="17"/>
        <v>0</v>
      </c>
      <c r="AR85" s="103">
        <f t="shared" ca="1" si="18"/>
        <v>0</v>
      </c>
      <c r="AS85" s="103">
        <f t="shared" ca="1" si="19"/>
        <v>0</v>
      </c>
      <c r="AT85" s="103">
        <f t="shared" ca="1" si="20"/>
        <v>0</v>
      </c>
      <c r="AU85" s="103">
        <f t="shared" ca="1" si="21"/>
        <v>0</v>
      </c>
      <c r="AV85" s="103" t="str">
        <f t="shared" ca="1" si="22"/>
        <v/>
      </c>
      <c r="AW85" s="74">
        <f t="shared" ca="1" si="23"/>
        <v>0</v>
      </c>
      <c r="AX85" s="103">
        <f t="shared" ca="1" si="24"/>
        <v>0</v>
      </c>
      <c r="AY85" s="103">
        <f t="shared" ca="1" si="25"/>
        <v>0</v>
      </c>
      <c r="AZ85" s="103">
        <f t="shared" ca="1" si="26"/>
        <v>0</v>
      </c>
      <c r="BA85" s="103">
        <f t="shared" ca="1" si="27"/>
        <v>0</v>
      </c>
      <c r="BB85" s="103" t="str">
        <f t="shared" ca="1" si="28"/>
        <v/>
      </c>
      <c r="BC85" s="74">
        <f t="shared" ca="1" si="29"/>
        <v>0</v>
      </c>
      <c r="BD85" s="103">
        <f t="shared" ca="1" si="30"/>
        <v>0</v>
      </c>
      <c r="BE85" s="103">
        <f t="shared" ca="1" si="31"/>
        <v>0</v>
      </c>
      <c r="BF85" s="103">
        <f t="shared" ca="1" si="32"/>
        <v>0</v>
      </c>
      <c r="BG85" s="103">
        <f t="shared" ca="1" si="33"/>
        <v>0</v>
      </c>
      <c r="BH85" s="103" t="str">
        <f t="shared" ca="1" si="34"/>
        <v/>
      </c>
      <c r="BI85" s="74">
        <f t="shared" ca="1" si="35"/>
        <v>0</v>
      </c>
      <c r="BJ85" s="103">
        <f t="shared" ca="1" si="36"/>
        <v>0</v>
      </c>
      <c r="BK85" s="103">
        <f t="shared" ca="1" si="37"/>
        <v>0</v>
      </c>
      <c r="BL85" s="103">
        <f t="shared" ca="1" si="38"/>
        <v>0</v>
      </c>
      <c r="BM85" s="103">
        <f t="shared" ca="1" si="39"/>
        <v>0</v>
      </c>
      <c r="BN85" s="103" t="str">
        <f t="shared" ca="1" si="40"/>
        <v/>
      </c>
      <c r="BO85" s="74">
        <f t="shared" ca="1" si="41"/>
        <v>0</v>
      </c>
      <c r="BP85" s="103">
        <f t="shared" ca="1" si="42"/>
        <v>0</v>
      </c>
      <c r="BQ85" s="103">
        <f t="shared" ca="1" si="43"/>
        <v>0</v>
      </c>
      <c r="BR85" s="103">
        <f t="shared" ca="1" si="44"/>
        <v>0</v>
      </c>
      <c r="BS85" s="103">
        <f t="shared" ca="1" si="45"/>
        <v>0</v>
      </c>
      <c r="BT85" s="103" t="str">
        <f t="shared" ca="1" si="46"/>
        <v/>
      </c>
      <c r="BU85" s="74">
        <f t="shared" ca="1" si="47"/>
        <v>0</v>
      </c>
      <c r="BV85" s="103">
        <f t="shared" ca="1" si="48"/>
        <v>0</v>
      </c>
      <c r="BW85" s="14"/>
      <c r="BX85" s="14"/>
      <c r="BY85" s="14"/>
      <c r="BZ85" s="14"/>
      <c r="CA85" s="14"/>
      <c r="CB85" s="14"/>
      <c r="CC85" s="14"/>
      <c r="CD85" s="14"/>
      <c r="CE85" s="14"/>
      <c r="CF85" s="14"/>
      <c r="CG85" s="14"/>
      <c r="CH85" s="14"/>
      <c r="CI85" s="14"/>
      <c r="CJ85" s="14"/>
    </row>
    <row r="86" spans="1:88" outlineLevel="1" x14ac:dyDescent="0.2">
      <c r="A86" s="20"/>
      <c r="B86" s="21"/>
      <c r="C86" s="20"/>
      <c r="D86" s="20"/>
      <c r="E86" s="20"/>
      <c r="F86" s="25" t="s">
        <v>20</v>
      </c>
      <c r="G86" s="35"/>
      <c r="H86" s="35"/>
      <c r="I86" s="12"/>
      <c r="J86" s="12"/>
      <c r="K86" s="12"/>
      <c r="L86" s="12"/>
      <c r="M86" s="12"/>
      <c r="N86" s="56"/>
      <c r="O86" s="55"/>
      <c r="P86" s="68"/>
      <c r="Q86" s="69"/>
      <c r="R86" s="70"/>
      <c r="S86" s="14"/>
      <c r="T86" s="14"/>
      <c r="U86" s="14"/>
      <c r="V86" s="14"/>
      <c r="W86" s="14"/>
      <c r="X86" s="14"/>
      <c r="Y86" s="14"/>
      <c r="Z86" s="14"/>
      <c r="AA86" s="102">
        <v>32</v>
      </c>
      <c r="AB86" s="103" t="str">
        <f t="shared" ca="1" si="2"/>
        <v>El Morabet</v>
      </c>
      <c r="AC86" s="103" t="str">
        <f t="shared" ca="1" si="3"/>
        <v>Redouane</v>
      </c>
      <c r="AD86" s="103" t="str">
        <f t="shared" ca="1" si="4"/>
        <v>Steward</v>
      </c>
      <c r="AE86" s="103" t="str">
        <f t="shared" ca="1" si="5"/>
        <v>Student</v>
      </c>
      <c r="AF86" s="103" t="str">
        <f t="shared" ca="1" si="6"/>
        <v>Front</v>
      </c>
      <c r="AG86" s="103">
        <f t="shared" ca="1" si="7"/>
        <v>0</v>
      </c>
      <c r="AH86" s="103">
        <f t="shared" ca="1" si="8"/>
        <v>0</v>
      </c>
      <c r="AI86" s="103">
        <f t="shared" ca="1" si="9"/>
        <v>0</v>
      </c>
      <c r="AJ86" s="103" t="str">
        <f t="shared" ca="1" si="10"/>
        <v/>
      </c>
      <c r="AK86" s="74">
        <f t="shared" ca="1" si="11"/>
        <v>0</v>
      </c>
      <c r="AL86" s="103">
        <f t="shared" ca="1" si="12"/>
        <v>0</v>
      </c>
      <c r="AM86" s="103">
        <f t="shared" ca="1" si="13"/>
        <v>0</v>
      </c>
      <c r="AN86" s="103">
        <f t="shared" ca="1" si="14"/>
        <v>0</v>
      </c>
      <c r="AO86" s="103">
        <f t="shared" ca="1" si="15"/>
        <v>0</v>
      </c>
      <c r="AP86" s="103" t="str">
        <f t="shared" ca="1" si="16"/>
        <v/>
      </c>
      <c r="AQ86" s="74">
        <f t="shared" ca="1" si="17"/>
        <v>0</v>
      </c>
      <c r="AR86" s="103">
        <f t="shared" ca="1" si="18"/>
        <v>0</v>
      </c>
      <c r="AS86" s="103">
        <f t="shared" ca="1" si="19"/>
        <v>0</v>
      </c>
      <c r="AT86" s="103">
        <f t="shared" ca="1" si="20"/>
        <v>0</v>
      </c>
      <c r="AU86" s="103">
        <f t="shared" ca="1" si="21"/>
        <v>0</v>
      </c>
      <c r="AV86" s="103" t="str">
        <f t="shared" ca="1" si="22"/>
        <v/>
      </c>
      <c r="AW86" s="74">
        <f t="shared" ca="1" si="23"/>
        <v>0</v>
      </c>
      <c r="AX86" s="103">
        <f t="shared" ca="1" si="24"/>
        <v>0</v>
      </c>
      <c r="AY86" s="103">
        <f t="shared" ca="1" si="25"/>
        <v>0</v>
      </c>
      <c r="AZ86" s="103">
        <f t="shared" ca="1" si="26"/>
        <v>0</v>
      </c>
      <c r="BA86" s="103">
        <f t="shared" ca="1" si="27"/>
        <v>0</v>
      </c>
      <c r="BB86" s="103" t="str">
        <f t="shared" ca="1" si="28"/>
        <v/>
      </c>
      <c r="BC86" s="74">
        <f t="shared" ca="1" si="29"/>
        <v>0</v>
      </c>
      <c r="BD86" s="103">
        <f t="shared" ca="1" si="30"/>
        <v>0</v>
      </c>
      <c r="BE86" s="103">
        <f t="shared" ca="1" si="31"/>
        <v>0</v>
      </c>
      <c r="BF86" s="103">
        <f t="shared" ca="1" si="32"/>
        <v>0</v>
      </c>
      <c r="BG86" s="103">
        <f t="shared" ca="1" si="33"/>
        <v>0</v>
      </c>
      <c r="BH86" s="103" t="str">
        <f t="shared" ca="1" si="34"/>
        <v/>
      </c>
      <c r="BI86" s="74">
        <f t="shared" ca="1" si="35"/>
        <v>0</v>
      </c>
      <c r="BJ86" s="103">
        <f t="shared" ca="1" si="36"/>
        <v>0</v>
      </c>
      <c r="BK86" s="103">
        <f t="shared" ca="1" si="37"/>
        <v>0</v>
      </c>
      <c r="BL86" s="103">
        <f t="shared" ca="1" si="38"/>
        <v>0</v>
      </c>
      <c r="BM86" s="103">
        <f t="shared" ca="1" si="39"/>
        <v>0</v>
      </c>
      <c r="BN86" s="103" t="str">
        <f t="shared" ca="1" si="40"/>
        <v/>
      </c>
      <c r="BO86" s="74">
        <f t="shared" ca="1" si="41"/>
        <v>0</v>
      </c>
      <c r="BP86" s="103">
        <f t="shared" ca="1" si="42"/>
        <v>0</v>
      </c>
      <c r="BQ86" s="103">
        <f t="shared" ca="1" si="43"/>
        <v>0</v>
      </c>
      <c r="BR86" s="103">
        <f t="shared" ca="1" si="44"/>
        <v>0</v>
      </c>
      <c r="BS86" s="103">
        <f t="shared" ca="1" si="45"/>
        <v>0</v>
      </c>
      <c r="BT86" s="103" t="str">
        <f t="shared" ca="1" si="46"/>
        <v/>
      </c>
      <c r="BU86" s="74">
        <f t="shared" ca="1" si="47"/>
        <v>0</v>
      </c>
      <c r="BV86" s="103">
        <f t="shared" ca="1" si="48"/>
        <v>0</v>
      </c>
      <c r="BW86" s="14"/>
      <c r="BX86" s="14"/>
      <c r="BY86" s="14"/>
      <c r="BZ86" s="14"/>
      <c r="CA86" s="14"/>
      <c r="CB86" s="14"/>
      <c r="CC86" s="14"/>
      <c r="CD86" s="14"/>
      <c r="CE86" s="14"/>
      <c r="CF86" s="14"/>
      <c r="CG86" s="14"/>
      <c r="CH86" s="14"/>
      <c r="CI86" s="14"/>
      <c r="CJ86" s="14"/>
    </row>
    <row r="87" spans="1:88" outlineLevel="1" x14ac:dyDescent="0.2">
      <c r="A87" s="20"/>
      <c r="B87" s="21"/>
      <c r="C87" s="20"/>
      <c r="D87" s="20"/>
      <c r="E87" s="20"/>
      <c r="F87" s="25" t="s">
        <v>21</v>
      </c>
      <c r="G87" s="13"/>
      <c r="H87" s="13"/>
      <c r="I87" s="13"/>
      <c r="J87" s="13"/>
      <c r="K87" s="13"/>
      <c r="L87" s="13"/>
      <c r="M87" s="13"/>
      <c r="N87" s="56"/>
      <c r="O87" s="55"/>
      <c r="P87" s="68"/>
      <c r="Q87" s="69"/>
      <c r="R87" s="70"/>
      <c r="S87" s="14"/>
      <c r="T87" s="14"/>
      <c r="U87" s="14"/>
      <c r="V87" s="14"/>
      <c r="W87" s="14"/>
      <c r="X87" s="14"/>
      <c r="Y87" s="14"/>
      <c r="Z87" s="14"/>
      <c r="AA87" s="102">
        <v>33</v>
      </c>
      <c r="AB87" s="103" t="str">
        <f t="shared" ca="1" si="2"/>
        <v>Bougrine</v>
      </c>
      <c r="AC87" s="103" t="str">
        <f t="shared" ca="1" si="3"/>
        <v>Rayan</v>
      </c>
      <c r="AD87" s="103" t="str">
        <f t="shared" ca="1" si="4"/>
        <v>Steward</v>
      </c>
      <c r="AE87" s="103" t="str">
        <f t="shared" ca="1" si="5"/>
        <v>Student</v>
      </c>
      <c r="AF87" s="103" t="str">
        <f t="shared" ca="1" si="6"/>
        <v>Front</v>
      </c>
      <c r="AG87" s="103">
        <f t="shared" ca="1" si="7"/>
        <v>0</v>
      </c>
      <c r="AH87" s="103">
        <f t="shared" ca="1" si="8"/>
        <v>0</v>
      </c>
      <c r="AI87" s="103">
        <f t="shared" ca="1" si="9"/>
        <v>0</v>
      </c>
      <c r="AJ87" s="103" t="str">
        <f t="shared" ca="1" si="10"/>
        <v/>
      </c>
      <c r="AK87" s="74">
        <f t="shared" ca="1" si="11"/>
        <v>0</v>
      </c>
      <c r="AL87" s="103">
        <f t="shared" ca="1" si="12"/>
        <v>0</v>
      </c>
      <c r="AM87" s="103">
        <f t="shared" ca="1" si="13"/>
        <v>0</v>
      </c>
      <c r="AN87" s="103">
        <f t="shared" ca="1" si="14"/>
        <v>0</v>
      </c>
      <c r="AO87" s="103">
        <f t="shared" ca="1" si="15"/>
        <v>0</v>
      </c>
      <c r="AP87" s="103" t="str">
        <f t="shared" ca="1" si="16"/>
        <v/>
      </c>
      <c r="AQ87" s="74">
        <f t="shared" ca="1" si="17"/>
        <v>0</v>
      </c>
      <c r="AR87" s="103">
        <f t="shared" ca="1" si="18"/>
        <v>0</v>
      </c>
      <c r="AS87" s="103">
        <f t="shared" ca="1" si="19"/>
        <v>0</v>
      </c>
      <c r="AT87" s="103">
        <f t="shared" ca="1" si="20"/>
        <v>0</v>
      </c>
      <c r="AU87" s="103">
        <f t="shared" ca="1" si="21"/>
        <v>0</v>
      </c>
      <c r="AV87" s="103" t="str">
        <f t="shared" ca="1" si="22"/>
        <v/>
      </c>
      <c r="AW87" s="74">
        <f t="shared" ca="1" si="23"/>
        <v>0</v>
      </c>
      <c r="AX87" s="103">
        <f t="shared" ca="1" si="24"/>
        <v>0</v>
      </c>
      <c r="AY87" s="103">
        <f t="shared" ca="1" si="25"/>
        <v>0</v>
      </c>
      <c r="AZ87" s="103">
        <f t="shared" ca="1" si="26"/>
        <v>0</v>
      </c>
      <c r="BA87" s="103">
        <f t="shared" ca="1" si="27"/>
        <v>0</v>
      </c>
      <c r="BB87" s="103" t="str">
        <f t="shared" ca="1" si="28"/>
        <v/>
      </c>
      <c r="BC87" s="74">
        <f t="shared" ca="1" si="29"/>
        <v>0</v>
      </c>
      <c r="BD87" s="103">
        <f t="shared" ca="1" si="30"/>
        <v>0</v>
      </c>
      <c r="BE87" s="103">
        <f t="shared" ca="1" si="31"/>
        <v>0</v>
      </c>
      <c r="BF87" s="103">
        <f t="shared" ca="1" si="32"/>
        <v>0</v>
      </c>
      <c r="BG87" s="103">
        <f t="shared" ca="1" si="33"/>
        <v>0</v>
      </c>
      <c r="BH87" s="103" t="str">
        <f t="shared" ca="1" si="34"/>
        <v/>
      </c>
      <c r="BI87" s="74">
        <f t="shared" ca="1" si="35"/>
        <v>0</v>
      </c>
      <c r="BJ87" s="103">
        <f t="shared" ca="1" si="36"/>
        <v>0</v>
      </c>
      <c r="BK87" s="103">
        <f t="shared" ca="1" si="37"/>
        <v>0</v>
      </c>
      <c r="BL87" s="103">
        <f t="shared" ca="1" si="38"/>
        <v>0</v>
      </c>
      <c r="BM87" s="103">
        <f t="shared" ca="1" si="39"/>
        <v>0</v>
      </c>
      <c r="BN87" s="103" t="str">
        <f t="shared" ca="1" si="40"/>
        <v/>
      </c>
      <c r="BO87" s="74">
        <f t="shared" ca="1" si="41"/>
        <v>0</v>
      </c>
      <c r="BP87" s="103">
        <f t="shared" ca="1" si="42"/>
        <v>0</v>
      </c>
      <c r="BQ87" s="103">
        <f t="shared" ca="1" si="43"/>
        <v>0</v>
      </c>
      <c r="BR87" s="103">
        <f t="shared" ca="1" si="44"/>
        <v>0</v>
      </c>
      <c r="BS87" s="103">
        <f t="shared" ca="1" si="45"/>
        <v>0</v>
      </c>
      <c r="BT87" s="103" t="str">
        <f t="shared" ca="1" si="46"/>
        <v/>
      </c>
      <c r="BU87" s="74">
        <f t="shared" ca="1" si="47"/>
        <v>0</v>
      </c>
      <c r="BV87" s="103">
        <f t="shared" ca="1" si="48"/>
        <v>0</v>
      </c>
      <c r="BW87" s="14"/>
      <c r="BX87" s="14"/>
      <c r="BY87" s="14"/>
      <c r="BZ87" s="14"/>
      <c r="CA87" s="14"/>
      <c r="CB87" s="14"/>
      <c r="CC87" s="14"/>
      <c r="CD87" s="14"/>
      <c r="CE87" s="14"/>
      <c r="CF87" s="14"/>
      <c r="CG87" s="14"/>
      <c r="CH87" s="14"/>
      <c r="CI87" s="14"/>
      <c r="CJ87" s="14"/>
    </row>
    <row r="88" spans="1:88" outlineLevel="1" x14ac:dyDescent="0.2">
      <c r="A88" s="20"/>
      <c r="B88" s="21"/>
      <c r="C88" s="20"/>
      <c r="D88" s="20"/>
      <c r="E88" s="20"/>
      <c r="F88" s="25" t="s">
        <v>22</v>
      </c>
      <c r="G88" s="29" t="str">
        <f t="shared" ref="G88:M88" si="64">IF(G86="","",IF(G86&gt;G85,(G86-G85-G87),(1-G85-G87+G86)))</f>
        <v/>
      </c>
      <c r="H88" s="29" t="str">
        <f t="shared" si="64"/>
        <v/>
      </c>
      <c r="I88" s="29" t="str">
        <f t="shared" si="64"/>
        <v/>
      </c>
      <c r="J88" s="29" t="str">
        <f t="shared" si="64"/>
        <v/>
      </c>
      <c r="K88" s="29" t="str">
        <f t="shared" si="64"/>
        <v/>
      </c>
      <c r="L88" s="29" t="str">
        <f t="shared" si="64"/>
        <v/>
      </c>
      <c r="M88" s="29" t="str">
        <f t="shared" si="64"/>
        <v/>
      </c>
      <c r="N88" s="57">
        <f t="shared" ref="N88" si="65">SUMIF(G89:M89,"",G88:M88)</f>
        <v>0</v>
      </c>
      <c r="O88" s="58">
        <f t="shared" ref="O88" si="66">SUM(G88:M88)</f>
        <v>0</v>
      </c>
      <c r="P88" s="68"/>
      <c r="Q88" s="69"/>
      <c r="R88" s="70"/>
      <c r="S88" s="14"/>
      <c r="T88" s="14"/>
      <c r="U88" s="14"/>
      <c r="V88" s="14"/>
      <c r="W88" s="14"/>
      <c r="X88" s="14"/>
      <c r="Y88" s="14"/>
      <c r="Z88" s="14"/>
      <c r="AA88" s="102">
        <v>34</v>
      </c>
      <c r="AB88" s="103" t="str">
        <f t="shared" ca="1" si="2"/>
        <v>Daemen</v>
      </c>
      <c r="AC88" s="103" t="str">
        <f t="shared" ca="1" si="3"/>
        <v>Silke</v>
      </c>
      <c r="AD88" s="103" t="str">
        <f t="shared" ca="1" si="4"/>
        <v>Steward</v>
      </c>
      <c r="AE88" s="103" t="str">
        <f t="shared" ca="1" si="5"/>
        <v>Student</v>
      </c>
      <c r="AF88" s="103" t="str">
        <f t="shared" ca="1" si="6"/>
        <v>Front</v>
      </c>
      <c r="AG88" s="103">
        <f t="shared" ca="1" si="7"/>
        <v>0</v>
      </c>
      <c r="AH88" s="103">
        <f t="shared" ca="1" si="8"/>
        <v>0</v>
      </c>
      <c r="AI88" s="103">
        <f t="shared" ca="1" si="9"/>
        <v>0</v>
      </c>
      <c r="AJ88" s="103" t="str">
        <f t="shared" ca="1" si="10"/>
        <v/>
      </c>
      <c r="AK88" s="74">
        <f t="shared" ca="1" si="11"/>
        <v>0</v>
      </c>
      <c r="AL88" s="103">
        <f t="shared" ca="1" si="12"/>
        <v>0</v>
      </c>
      <c r="AM88" s="103">
        <f t="shared" ca="1" si="13"/>
        <v>0</v>
      </c>
      <c r="AN88" s="103">
        <f t="shared" ca="1" si="14"/>
        <v>0</v>
      </c>
      <c r="AO88" s="103">
        <f t="shared" ca="1" si="15"/>
        <v>0</v>
      </c>
      <c r="AP88" s="103" t="str">
        <f t="shared" ca="1" si="16"/>
        <v/>
      </c>
      <c r="AQ88" s="74">
        <f t="shared" ca="1" si="17"/>
        <v>0</v>
      </c>
      <c r="AR88" s="103">
        <f t="shared" ca="1" si="18"/>
        <v>0</v>
      </c>
      <c r="AS88" s="103">
        <f t="shared" ca="1" si="19"/>
        <v>0</v>
      </c>
      <c r="AT88" s="103">
        <f t="shared" ca="1" si="20"/>
        <v>0</v>
      </c>
      <c r="AU88" s="103">
        <f t="shared" ca="1" si="21"/>
        <v>0</v>
      </c>
      <c r="AV88" s="103" t="str">
        <f t="shared" ca="1" si="22"/>
        <v/>
      </c>
      <c r="AW88" s="74">
        <f t="shared" ca="1" si="23"/>
        <v>0</v>
      </c>
      <c r="AX88" s="103">
        <f t="shared" ca="1" si="24"/>
        <v>0</v>
      </c>
      <c r="AY88" s="103">
        <f t="shared" ca="1" si="25"/>
        <v>0</v>
      </c>
      <c r="AZ88" s="103">
        <f t="shared" ca="1" si="26"/>
        <v>0</v>
      </c>
      <c r="BA88" s="103">
        <f t="shared" ca="1" si="27"/>
        <v>0</v>
      </c>
      <c r="BB88" s="103" t="str">
        <f t="shared" ca="1" si="28"/>
        <v/>
      </c>
      <c r="BC88" s="74">
        <f t="shared" ca="1" si="29"/>
        <v>0</v>
      </c>
      <c r="BD88" s="103">
        <f t="shared" ca="1" si="30"/>
        <v>0</v>
      </c>
      <c r="BE88" s="103">
        <f t="shared" ca="1" si="31"/>
        <v>0</v>
      </c>
      <c r="BF88" s="103">
        <f t="shared" ca="1" si="32"/>
        <v>0</v>
      </c>
      <c r="BG88" s="103">
        <f t="shared" ca="1" si="33"/>
        <v>0</v>
      </c>
      <c r="BH88" s="103" t="str">
        <f t="shared" ca="1" si="34"/>
        <v/>
      </c>
      <c r="BI88" s="74">
        <f t="shared" ca="1" si="35"/>
        <v>0</v>
      </c>
      <c r="BJ88" s="103">
        <f t="shared" ca="1" si="36"/>
        <v>0</v>
      </c>
      <c r="BK88" s="103">
        <f t="shared" ca="1" si="37"/>
        <v>0</v>
      </c>
      <c r="BL88" s="103">
        <f t="shared" ca="1" si="38"/>
        <v>0</v>
      </c>
      <c r="BM88" s="103">
        <f t="shared" ca="1" si="39"/>
        <v>0</v>
      </c>
      <c r="BN88" s="103" t="str">
        <f t="shared" ca="1" si="40"/>
        <v/>
      </c>
      <c r="BO88" s="74">
        <f t="shared" ca="1" si="41"/>
        <v>0</v>
      </c>
      <c r="BP88" s="103">
        <f t="shared" ca="1" si="42"/>
        <v>0</v>
      </c>
      <c r="BQ88" s="103">
        <f t="shared" ca="1" si="43"/>
        <v>0</v>
      </c>
      <c r="BR88" s="103">
        <f t="shared" ca="1" si="44"/>
        <v>0</v>
      </c>
      <c r="BS88" s="103">
        <f t="shared" ca="1" si="45"/>
        <v>0</v>
      </c>
      <c r="BT88" s="103" t="str">
        <f t="shared" ca="1" si="46"/>
        <v/>
      </c>
      <c r="BU88" s="74">
        <f t="shared" ca="1" si="47"/>
        <v>0</v>
      </c>
      <c r="BV88" s="103">
        <f t="shared" ca="1" si="48"/>
        <v>0</v>
      </c>
      <c r="BW88" s="14"/>
      <c r="BX88" s="14"/>
      <c r="BY88" s="14"/>
      <c r="BZ88" s="14"/>
      <c r="CA88" s="14"/>
      <c r="CB88" s="14"/>
      <c r="CC88" s="14"/>
      <c r="CD88" s="14"/>
      <c r="CE88" s="14"/>
      <c r="CF88" s="14"/>
      <c r="CG88" s="14"/>
      <c r="CH88" s="14"/>
      <c r="CI88" s="14"/>
      <c r="CJ88" s="14"/>
    </row>
    <row r="89" spans="1:88" outlineLevel="1" x14ac:dyDescent="0.2">
      <c r="A89" s="20"/>
      <c r="B89" s="21"/>
      <c r="C89" s="20"/>
      <c r="D89" s="20"/>
      <c r="E89" s="20"/>
      <c r="F89" s="26" t="s">
        <v>39</v>
      </c>
      <c r="G89" s="34"/>
      <c r="H89" s="34"/>
      <c r="I89" s="34"/>
      <c r="J89" s="34"/>
      <c r="K89" s="34"/>
      <c r="L89" s="34"/>
      <c r="M89" s="34"/>
      <c r="N89" s="56"/>
      <c r="O89" s="55"/>
      <c r="P89" s="68"/>
      <c r="Q89" s="69"/>
      <c r="R89" s="70"/>
      <c r="S89" s="14"/>
      <c r="T89" s="14"/>
      <c r="U89" s="14"/>
      <c r="V89" s="14"/>
      <c r="W89" s="14"/>
      <c r="X89" s="14"/>
      <c r="Y89" s="14"/>
      <c r="Z89" s="14"/>
      <c r="AA89" s="102">
        <v>35</v>
      </c>
      <c r="AB89" s="103" t="str">
        <f t="shared" ca="1" si="2"/>
        <v>Orourke</v>
      </c>
      <c r="AC89" s="103" t="str">
        <f t="shared" ca="1" si="3"/>
        <v>Tiernan</v>
      </c>
      <c r="AD89" s="103" t="str">
        <f t="shared" ca="1" si="4"/>
        <v>Steward</v>
      </c>
      <c r="AE89" s="103" t="str">
        <f t="shared" ca="1" si="5"/>
        <v>Student</v>
      </c>
      <c r="AF89" s="103" t="str">
        <f t="shared" ca="1" si="6"/>
        <v>Front</v>
      </c>
      <c r="AG89" s="103">
        <f t="shared" ca="1" si="7"/>
        <v>0</v>
      </c>
      <c r="AH89" s="103">
        <f t="shared" ca="1" si="8"/>
        <v>0</v>
      </c>
      <c r="AI89" s="103">
        <f t="shared" ca="1" si="9"/>
        <v>0</v>
      </c>
      <c r="AJ89" s="103" t="str">
        <f t="shared" ca="1" si="10"/>
        <v/>
      </c>
      <c r="AK89" s="74">
        <f t="shared" ca="1" si="11"/>
        <v>0</v>
      </c>
      <c r="AL89" s="103">
        <f t="shared" ca="1" si="12"/>
        <v>0</v>
      </c>
      <c r="AM89" s="103">
        <f t="shared" ca="1" si="13"/>
        <v>0</v>
      </c>
      <c r="AN89" s="103">
        <f t="shared" ca="1" si="14"/>
        <v>0</v>
      </c>
      <c r="AO89" s="103">
        <f t="shared" ca="1" si="15"/>
        <v>0</v>
      </c>
      <c r="AP89" s="103" t="str">
        <f t="shared" ca="1" si="16"/>
        <v/>
      </c>
      <c r="AQ89" s="74">
        <f t="shared" ca="1" si="17"/>
        <v>0</v>
      </c>
      <c r="AR89" s="103">
        <f t="shared" ca="1" si="18"/>
        <v>0</v>
      </c>
      <c r="AS89" s="103">
        <f t="shared" ca="1" si="19"/>
        <v>0</v>
      </c>
      <c r="AT89" s="103">
        <f t="shared" ca="1" si="20"/>
        <v>0</v>
      </c>
      <c r="AU89" s="103">
        <f t="shared" ca="1" si="21"/>
        <v>0</v>
      </c>
      <c r="AV89" s="103" t="str">
        <f t="shared" ca="1" si="22"/>
        <v/>
      </c>
      <c r="AW89" s="74">
        <f t="shared" ca="1" si="23"/>
        <v>0</v>
      </c>
      <c r="AX89" s="103">
        <f t="shared" ca="1" si="24"/>
        <v>0</v>
      </c>
      <c r="AY89" s="103">
        <f t="shared" ca="1" si="25"/>
        <v>0</v>
      </c>
      <c r="AZ89" s="103">
        <f t="shared" ca="1" si="26"/>
        <v>0</v>
      </c>
      <c r="BA89" s="103">
        <f t="shared" ca="1" si="27"/>
        <v>0</v>
      </c>
      <c r="BB89" s="103" t="str">
        <f t="shared" ca="1" si="28"/>
        <v/>
      </c>
      <c r="BC89" s="74">
        <f t="shared" ca="1" si="29"/>
        <v>0</v>
      </c>
      <c r="BD89" s="103">
        <f t="shared" ca="1" si="30"/>
        <v>0</v>
      </c>
      <c r="BE89" s="103">
        <f t="shared" ca="1" si="31"/>
        <v>0</v>
      </c>
      <c r="BF89" s="103">
        <f t="shared" ca="1" si="32"/>
        <v>0</v>
      </c>
      <c r="BG89" s="103">
        <f t="shared" ca="1" si="33"/>
        <v>0</v>
      </c>
      <c r="BH89" s="103" t="str">
        <f t="shared" ca="1" si="34"/>
        <v/>
      </c>
      <c r="BI89" s="74">
        <f t="shared" ca="1" si="35"/>
        <v>0</v>
      </c>
      <c r="BJ89" s="103">
        <f t="shared" ca="1" si="36"/>
        <v>0</v>
      </c>
      <c r="BK89" s="103">
        <f t="shared" ca="1" si="37"/>
        <v>0</v>
      </c>
      <c r="BL89" s="103">
        <f t="shared" ca="1" si="38"/>
        <v>0</v>
      </c>
      <c r="BM89" s="103">
        <f t="shared" ca="1" si="39"/>
        <v>0</v>
      </c>
      <c r="BN89" s="103" t="str">
        <f t="shared" ca="1" si="40"/>
        <v/>
      </c>
      <c r="BO89" s="74">
        <f t="shared" ca="1" si="41"/>
        <v>0</v>
      </c>
      <c r="BP89" s="103">
        <f t="shared" ca="1" si="42"/>
        <v>0</v>
      </c>
      <c r="BQ89" s="103">
        <f t="shared" ca="1" si="43"/>
        <v>0</v>
      </c>
      <c r="BR89" s="103">
        <f t="shared" ca="1" si="44"/>
        <v>0</v>
      </c>
      <c r="BS89" s="103">
        <f t="shared" ca="1" si="45"/>
        <v>0</v>
      </c>
      <c r="BT89" s="103" t="str">
        <f t="shared" ca="1" si="46"/>
        <v/>
      </c>
      <c r="BU89" s="74">
        <f t="shared" ca="1" si="47"/>
        <v>0</v>
      </c>
      <c r="BV89" s="103">
        <f t="shared" ca="1" si="48"/>
        <v>0</v>
      </c>
      <c r="BW89" s="14"/>
      <c r="BX89" s="14"/>
      <c r="BY89" s="14"/>
      <c r="BZ89" s="14"/>
      <c r="CA89" s="14"/>
      <c r="CB89" s="14"/>
      <c r="CC89" s="14"/>
      <c r="CD89" s="14"/>
      <c r="CE89" s="14"/>
      <c r="CF89" s="14"/>
      <c r="CG89" s="14"/>
      <c r="CH89" s="14"/>
      <c r="CI89" s="14"/>
      <c r="CJ89" s="14"/>
    </row>
    <row r="90" spans="1:88" ht="13.5" outlineLevel="1" thickBot="1" x14ac:dyDescent="0.25">
      <c r="A90" s="22"/>
      <c r="B90" s="23"/>
      <c r="C90" s="22"/>
      <c r="D90" s="22"/>
      <c r="E90" s="22"/>
      <c r="F90" s="27" t="s">
        <v>40</v>
      </c>
      <c r="G90" s="33"/>
      <c r="H90" s="33"/>
      <c r="I90" s="33"/>
      <c r="J90" s="33"/>
      <c r="K90" s="33"/>
      <c r="L90" s="33"/>
      <c r="M90" s="33"/>
      <c r="N90" s="59"/>
      <c r="O90" s="62"/>
      <c r="P90" s="71"/>
      <c r="Q90" s="72"/>
      <c r="R90" s="73"/>
      <c r="S90" s="14"/>
      <c r="T90" s="14"/>
      <c r="U90" s="14"/>
      <c r="V90" s="14"/>
      <c r="W90" s="14"/>
      <c r="X90" s="14"/>
      <c r="Y90" s="14"/>
      <c r="Z90" s="14"/>
      <c r="AA90" s="102">
        <v>36</v>
      </c>
      <c r="AB90" s="103" t="str">
        <f t="shared" ca="1" si="2"/>
        <v>Aouriaghel</v>
      </c>
      <c r="AC90" s="103" t="str">
        <f t="shared" ca="1" si="3"/>
        <v>Yassine</v>
      </c>
      <c r="AD90" s="103" t="str">
        <f t="shared" ca="1" si="4"/>
        <v>Steward</v>
      </c>
      <c r="AE90" s="103" t="str">
        <f t="shared" ca="1" si="5"/>
        <v>Student</v>
      </c>
      <c r="AF90" s="103" t="str">
        <f t="shared" ca="1" si="6"/>
        <v>Front</v>
      </c>
      <c r="AG90" s="103">
        <f t="shared" ca="1" si="7"/>
        <v>0</v>
      </c>
      <c r="AH90" s="103">
        <f t="shared" ca="1" si="8"/>
        <v>0</v>
      </c>
      <c r="AI90" s="103">
        <f t="shared" ca="1" si="9"/>
        <v>0</v>
      </c>
      <c r="AJ90" s="103" t="str">
        <f t="shared" ca="1" si="10"/>
        <v/>
      </c>
      <c r="AK90" s="74">
        <f t="shared" ca="1" si="11"/>
        <v>0</v>
      </c>
      <c r="AL90" s="103">
        <f t="shared" ca="1" si="12"/>
        <v>0</v>
      </c>
      <c r="AM90" s="103">
        <f t="shared" ca="1" si="13"/>
        <v>0</v>
      </c>
      <c r="AN90" s="103">
        <f t="shared" ca="1" si="14"/>
        <v>0</v>
      </c>
      <c r="AO90" s="103">
        <f t="shared" ca="1" si="15"/>
        <v>0</v>
      </c>
      <c r="AP90" s="103" t="str">
        <f t="shared" ca="1" si="16"/>
        <v/>
      </c>
      <c r="AQ90" s="74">
        <f t="shared" ca="1" si="17"/>
        <v>0</v>
      </c>
      <c r="AR90" s="103">
        <f t="shared" ca="1" si="18"/>
        <v>0</v>
      </c>
      <c r="AS90" s="103">
        <f t="shared" ca="1" si="19"/>
        <v>0</v>
      </c>
      <c r="AT90" s="103">
        <f t="shared" ca="1" si="20"/>
        <v>0</v>
      </c>
      <c r="AU90" s="103">
        <f t="shared" ca="1" si="21"/>
        <v>0</v>
      </c>
      <c r="AV90" s="103" t="str">
        <f t="shared" ca="1" si="22"/>
        <v/>
      </c>
      <c r="AW90" s="74">
        <f t="shared" ca="1" si="23"/>
        <v>0</v>
      </c>
      <c r="AX90" s="103">
        <f t="shared" ca="1" si="24"/>
        <v>0</v>
      </c>
      <c r="AY90" s="103">
        <f t="shared" ca="1" si="25"/>
        <v>0</v>
      </c>
      <c r="AZ90" s="103">
        <f t="shared" ca="1" si="26"/>
        <v>0</v>
      </c>
      <c r="BA90" s="103">
        <f t="shared" ca="1" si="27"/>
        <v>0</v>
      </c>
      <c r="BB90" s="103" t="str">
        <f t="shared" ca="1" si="28"/>
        <v/>
      </c>
      <c r="BC90" s="74">
        <f t="shared" ca="1" si="29"/>
        <v>0</v>
      </c>
      <c r="BD90" s="103">
        <f t="shared" ca="1" si="30"/>
        <v>0</v>
      </c>
      <c r="BE90" s="103">
        <f t="shared" ca="1" si="31"/>
        <v>0</v>
      </c>
      <c r="BF90" s="103">
        <f t="shared" ca="1" si="32"/>
        <v>0</v>
      </c>
      <c r="BG90" s="103">
        <f t="shared" ca="1" si="33"/>
        <v>0</v>
      </c>
      <c r="BH90" s="103" t="str">
        <f t="shared" ca="1" si="34"/>
        <v/>
      </c>
      <c r="BI90" s="74">
        <f t="shared" ca="1" si="35"/>
        <v>0</v>
      </c>
      <c r="BJ90" s="103">
        <f t="shared" ca="1" si="36"/>
        <v>0</v>
      </c>
      <c r="BK90" s="103">
        <f t="shared" ca="1" si="37"/>
        <v>0</v>
      </c>
      <c r="BL90" s="103">
        <f t="shared" ca="1" si="38"/>
        <v>0</v>
      </c>
      <c r="BM90" s="103">
        <f t="shared" ca="1" si="39"/>
        <v>0</v>
      </c>
      <c r="BN90" s="103" t="str">
        <f t="shared" ca="1" si="40"/>
        <v/>
      </c>
      <c r="BO90" s="74">
        <f t="shared" ca="1" si="41"/>
        <v>0</v>
      </c>
      <c r="BP90" s="103">
        <f t="shared" ca="1" si="42"/>
        <v>0</v>
      </c>
      <c r="BQ90" s="103">
        <f t="shared" ca="1" si="43"/>
        <v>0</v>
      </c>
      <c r="BR90" s="103">
        <f t="shared" ca="1" si="44"/>
        <v>0</v>
      </c>
      <c r="BS90" s="103">
        <f t="shared" ca="1" si="45"/>
        <v>0</v>
      </c>
      <c r="BT90" s="103" t="str">
        <f t="shared" ca="1" si="46"/>
        <v/>
      </c>
      <c r="BU90" s="74">
        <f t="shared" ca="1" si="47"/>
        <v>0</v>
      </c>
      <c r="BV90" s="103">
        <f t="shared" ca="1" si="48"/>
        <v>0</v>
      </c>
      <c r="BW90" s="14"/>
      <c r="BX90" s="14"/>
      <c r="BY90" s="14"/>
      <c r="BZ90" s="14"/>
      <c r="CA90" s="14"/>
      <c r="CB90" s="14"/>
      <c r="CC90" s="14"/>
      <c r="CD90" s="14"/>
      <c r="CE90" s="14"/>
      <c r="CF90" s="14"/>
      <c r="CG90" s="14"/>
      <c r="CH90" s="14"/>
      <c r="CI90" s="14"/>
      <c r="CJ90" s="14"/>
    </row>
    <row r="91" spans="1:88" x14ac:dyDescent="0.2">
      <c r="A91" s="63" t="str">
        <f>'Week A'!A91</f>
        <v>Vanlommel</v>
      </c>
      <c r="B91" s="64" t="str">
        <f>'Week A'!B91</f>
        <v>Benny</v>
      </c>
      <c r="C91" s="63" t="str">
        <f>'Week A'!C91</f>
        <v>Operateur</v>
      </c>
      <c r="D91" s="63" t="str">
        <f>'Week A'!D91</f>
        <v>Arbeider</v>
      </c>
      <c r="E91" s="63" t="str">
        <f>'Week A'!E91</f>
        <v>Back</v>
      </c>
      <c r="F91" s="24" t="s">
        <v>19</v>
      </c>
      <c r="G91" s="43"/>
      <c r="H91" s="43"/>
      <c r="I91" s="43"/>
      <c r="J91" s="43"/>
      <c r="K91" s="43"/>
      <c r="L91" s="11"/>
      <c r="M91" s="11"/>
      <c r="N91" s="54"/>
      <c r="O91" s="61"/>
      <c r="P91" s="65"/>
      <c r="Q91" s="66"/>
      <c r="R91" s="67"/>
      <c r="S91" s="14"/>
      <c r="T91" s="14"/>
      <c r="U91" s="14"/>
      <c r="V91" s="14"/>
      <c r="W91" s="14"/>
      <c r="X91" s="14"/>
      <c r="Y91" s="14"/>
      <c r="Z91" s="14"/>
      <c r="AA91" s="102">
        <v>37</v>
      </c>
      <c r="AB91" s="103" t="str">
        <f t="shared" ca="1" si="2"/>
        <v>Bentla</v>
      </c>
      <c r="AC91" s="103" t="str">
        <f t="shared" ca="1" si="3"/>
        <v>Yasmina</v>
      </c>
      <c r="AD91" s="103" t="str">
        <f t="shared" ca="1" si="4"/>
        <v>Steward</v>
      </c>
      <c r="AE91" s="103" t="str">
        <f t="shared" ca="1" si="5"/>
        <v>Student</v>
      </c>
      <c r="AF91" s="103" t="str">
        <f t="shared" ca="1" si="6"/>
        <v>Front</v>
      </c>
      <c r="AG91" s="103">
        <f t="shared" ca="1" si="7"/>
        <v>0</v>
      </c>
      <c r="AH91" s="103">
        <f t="shared" ca="1" si="8"/>
        <v>0</v>
      </c>
      <c r="AI91" s="103">
        <f t="shared" ca="1" si="9"/>
        <v>0</v>
      </c>
      <c r="AJ91" s="103" t="str">
        <f t="shared" ca="1" si="10"/>
        <v/>
      </c>
      <c r="AK91" s="74">
        <f t="shared" ca="1" si="11"/>
        <v>0</v>
      </c>
      <c r="AL91" s="103">
        <f t="shared" ca="1" si="12"/>
        <v>0</v>
      </c>
      <c r="AM91" s="103">
        <f t="shared" ca="1" si="13"/>
        <v>0</v>
      </c>
      <c r="AN91" s="103">
        <f t="shared" ca="1" si="14"/>
        <v>0</v>
      </c>
      <c r="AO91" s="103">
        <f t="shared" ca="1" si="15"/>
        <v>0</v>
      </c>
      <c r="AP91" s="103" t="str">
        <f t="shared" ca="1" si="16"/>
        <v/>
      </c>
      <c r="AQ91" s="74">
        <f t="shared" ca="1" si="17"/>
        <v>0</v>
      </c>
      <c r="AR91" s="103">
        <f t="shared" ca="1" si="18"/>
        <v>0</v>
      </c>
      <c r="AS91" s="103">
        <f t="shared" ca="1" si="19"/>
        <v>0</v>
      </c>
      <c r="AT91" s="103">
        <f t="shared" ca="1" si="20"/>
        <v>0</v>
      </c>
      <c r="AU91" s="103">
        <f t="shared" ca="1" si="21"/>
        <v>0</v>
      </c>
      <c r="AV91" s="103" t="str">
        <f t="shared" ca="1" si="22"/>
        <v/>
      </c>
      <c r="AW91" s="74">
        <f t="shared" ca="1" si="23"/>
        <v>0</v>
      </c>
      <c r="AX91" s="103">
        <f t="shared" ca="1" si="24"/>
        <v>0</v>
      </c>
      <c r="AY91" s="103">
        <f t="shared" ca="1" si="25"/>
        <v>0</v>
      </c>
      <c r="AZ91" s="103">
        <f t="shared" ca="1" si="26"/>
        <v>0</v>
      </c>
      <c r="BA91" s="103">
        <f t="shared" ca="1" si="27"/>
        <v>0</v>
      </c>
      <c r="BB91" s="103" t="str">
        <f t="shared" ca="1" si="28"/>
        <v/>
      </c>
      <c r="BC91" s="74">
        <f t="shared" ca="1" si="29"/>
        <v>0</v>
      </c>
      <c r="BD91" s="103">
        <f t="shared" ca="1" si="30"/>
        <v>0</v>
      </c>
      <c r="BE91" s="103">
        <f t="shared" ca="1" si="31"/>
        <v>0</v>
      </c>
      <c r="BF91" s="103">
        <f t="shared" ca="1" si="32"/>
        <v>0</v>
      </c>
      <c r="BG91" s="103">
        <f t="shared" ca="1" si="33"/>
        <v>0</v>
      </c>
      <c r="BH91" s="103" t="str">
        <f t="shared" ca="1" si="34"/>
        <v/>
      </c>
      <c r="BI91" s="74">
        <f t="shared" ca="1" si="35"/>
        <v>0</v>
      </c>
      <c r="BJ91" s="103">
        <f t="shared" ca="1" si="36"/>
        <v>0</v>
      </c>
      <c r="BK91" s="103">
        <f t="shared" ca="1" si="37"/>
        <v>0</v>
      </c>
      <c r="BL91" s="103">
        <f t="shared" ca="1" si="38"/>
        <v>0</v>
      </c>
      <c r="BM91" s="103">
        <f t="shared" ca="1" si="39"/>
        <v>0</v>
      </c>
      <c r="BN91" s="103" t="str">
        <f t="shared" ca="1" si="40"/>
        <v/>
      </c>
      <c r="BO91" s="74">
        <f t="shared" ca="1" si="41"/>
        <v>0</v>
      </c>
      <c r="BP91" s="103">
        <f t="shared" ca="1" si="42"/>
        <v>0</v>
      </c>
      <c r="BQ91" s="103">
        <f t="shared" ca="1" si="43"/>
        <v>0</v>
      </c>
      <c r="BR91" s="103">
        <f t="shared" ca="1" si="44"/>
        <v>0</v>
      </c>
      <c r="BS91" s="103">
        <f t="shared" ca="1" si="45"/>
        <v>0</v>
      </c>
      <c r="BT91" s="103" t="str">
        <f t="shared" ca="1" si="46"/>
        <v/>
      </c>
      <c r="BU91" s="74">
        <f t="shared" ca="1" si="47"/>
        <v>0</v>
      </c>
      <c r="BV91" s="103">
        <f t="shared" ca="1" si="48"/>
        <v>0</v>
      </c>
      <c r="BW91" s="14"/>
      <c r="BX91" s="14"/>
      <c r="BY91" s="14"/>
      <c r="BZ91" s="14"/>
      <c r="CA91" s="14"/>
      <c r="CB91" s="14"/>
      <c r="CC91" s="14"/>
      <c r="CD91" s="14"/>
      <c r="CE91" s="14"/>
      <c r="CF91" s="14"/>
      <c r="CG91" s="14"/>
      <c r="CH91" s="14"/>
      <c r="CI91" s="14"/>
      <c r="CJ91" s="14"/>
    </row>
    <row r="92" spans="1:88" outlineLevel="1" x14ac:dyDescent="0.2">
      <c r="A92" s="20"/>
      <c r="B92" s="21"/>
      <c r="C92" s="20"/>
      <c r="D92" s="20"/>
      <c r="E92" s="20"/>
      <c r="F92" s="25" t="s">
        <v>20</v>
      </c>
      <c r="G92" s="35"/>
      <c r="H92" s="35"/>
      <c r="I92" s="35"/>
      <c r="J92" s="35"/>
      <c r="K92" s="35"/>
      <c r="L92" s="12"/>
      <c r="M92" s="12"/>
      <c r="N92" s="56"/>
      <c r="O92" s="55"/>
      <c r="P92" s="68"/>
      <c r="Q92" s="69"/>
      <c r="R92" s="70"/>
      <c r="S92" s="14"/>
      <c r="T92" s="14"/>
      <c r="U92" s="14"/>
      <c r="V92" s="14"/>
      <c r="W92" s="14"/>
      <c r="X92" s="14"/>
      <c r="Y92" s="14"/>
      <c r="Z92" s="14"/>
      <c r="AA92" s="102">
        <v>38</v>
      </c>
      <c r="AB92" s="103" t="str">
        <f t="shared" ca="1" si="2"/>
        <v>Aouriaghel</v>
      </c>
      <c r="AC92" s="103" t="str">
        <f t="shared" ca="1" si="3"/>
        <v>Zakaria</v>
      </c>
      <c r="AD92" s="103" t="str">
        <f t="shared" ca="1" si="4"/>
        <v>Steward</v>
      </c>
      <c r="AE92" s="103" t="str">
        <f t="shared" ca="1" si="5"/>
        <v>Student</v>
      </c>
      <c r="AF92" s="103" t="str">
        <f t="shared" ca="1" si="6"/>
        <v>Front</v>
      </c>
      <c r="AG92" s="103">
        <f t="shared" ca="1" si="7"/>
        <v>0</v>
      </c>
      <c r="AH92" s="103">
        <f t="shared" ca="1" si="8"/>
        <v>0</v>
      </c>
      <c r="AI92" s="103">
        <f t="shared" ca="1" si="9"/>
        <v>0</v>
      </c>
      <c r="AJ92" s="103" t="str">
        <f t="shared" ca="1" si="10"/>
        <v/>
      </c>
      <c r="AK92" s="74">
        <f t="shared" ca="1" si="11"/>
        <v>0</v>
      </c>
      <c r="AL92" s="103">
        <f t="shared" ca="1" si="12"/>
        <v>0</v>
      </c>
      <c r="AM92" s="103">
        <f t="shared" ca="1" si="13"/>
        <v>0</v>
      </c>
      <c r="AN92" s="103">
        <f t="shared" ca="1" si="14"/>
        <v>0</v>
      </c>
      <c r="AO92" s="103">
        <f t="shared" ca="1" si="15"/>
        <v>0</v>
      </c>
      <c r="AP92" s="103" t="str">
        <f t="shared" ca="1" si="16"/>
        <v/>
      </c>
      <c r="AQ92" s="74">
        <f t="shared" ca="1" si="17"/>
        <v>0</v>
      </c>
      <c r="AR92" s="103">
        <f t="shared" ca="1" si="18"/>
        <v>0</v>
      </c>
      <c r="AS92" s="103">
        <f t="shared" ca="1" si="19"/>
        <v>0</v>
      </c>
      <c r="AT92" s="103">
        <f t="shared" ca="1" si="20"/>
        <v>0</v>
      </c>
      <c r="AU92" s="103">
        <f t="shared" ca="1" si="21"/>
        <v>0</v>
      </c>
      <c r="AV92" s="103" t="str">
        <f t="shared" ca="1" si="22"/>
        <v/>
      </c>
      <c r="AW92" s="74">
        <f t="shared" ca="1" si="23"/>
        <v>0</v>
      </c>
      <c r="AX92" s="103">
        <f t="shared" ca="1" si="24"/>
        <v>0</v>
      </c>
      <c r="AY92" s="103">
        <f t="shared" ca="1" si="25"/>
        <v>0</v>
      </c>
      <c r="AZ92" s="103">
        <f t="shared" ca="1" si="26"/>
        <v>0</v>
      </c>
      <c r="BA92" s="103">
        <f t="shared" ca="1" si="27"/>
        <v>0</v>
      </c>
      <c r="BB92" s="103" t="str">
        <f t="shared" ca="1" si="28"/>
        <v/>
      </c>
      <c r="BC92" s="74">
        <f t="shared" ca="1" si="29"/>
        <v>0</v>
      </c>
      <c r="BD92" s="103">
        <f t="shared" ca="1" si="30"/>
        <v>0</v>
      </c>
      <c r="BE92" s="103">
        <f t="shared" ca="1" si="31"/>
        <v>0</v>
      </c>
      <c r="BF92" s="103">
        <f t="shared" ca="1" si="32"/>
        <v>0</v>
      </c>
      <c r="BG92" s="103">
        <f t="shared" ca="1" si="33"/>
        <v>0</v>
      </c>
      <c r="BH92" s="103" t="str">
        <f t="shared" ca="1" si="34"/>
        <v/>
      </c>
      <c r="BI92" s="74">
        <f t="shared" ca="1" si="35"/>
        <v>0</v>
      </c>
      <c r="BJ92" s="103">
        <f t="shared" ca="1" si="36"/>
        <v>0</v>
      </c>
      <c r="BK92" s="103">
        <f t="shared" ca="1" si="37"/>
        <v>0</v>
      </c>
      <c r="BL92" s="103">
        <f t="shared" ca="1" si="38"/>
        <v>0</v>
      </c>
      <c r="BM92" s="103">
        <f t="shared" ca="1" si="39"/>
        <v>0</v>
      </c>
      <c r="BN92" s="103" t="str">
        <f t="shared" ca="1" si="40"/>
        <v/>
      </c>
      <c r="BO92" s="74">
        <f t="shared" ca="1" si="41"/>
        <v>0</v>
      </c>
      <c r="BP92" s="103">
        <f t="shared" ca="1" si="42"/>
        <v>0</v>
      </c>
      <c r="BQ92" s="103">
        <f t="shared" ca="1" si="43"/>
        <v>0</v>
      </c>
      <c r="BR92" s="103">
        <f t="shared" ca="1" si="44"/>
        <v>0</v>
      </c>
      <c r="BS92" s="103">
        <f t="shared" ca="1" si="45"/>
        <v>0</v>
      </c>
      <c r="BT92" s="103" t="str">
        <f t="shared" ca="1" si="46"/>
        <v/>
      </c>
      <c r="BU92" s="74">
        <f t="shared" ca="1" si="47"/>
        <v>0</v>
      </c>
      <c r="BV92" s="103">
        <f t="shared" ca="1" si="48"/>
        <v>0</v>
      </c>
      <c r="BW92" s="14"/>
      <c r="BX92" s="14"/>
      <c r="BY92" s="14"/>
      <c r="BZ92" s="14"/>
      <c r="CA92" s="14"/>
      <c r="CB92" s="14"/>
      <c r="CC92" s="14"/>
      <c r="CD92" s="14"/>
      <c r="CE92" s="14"/>
      <c r="CF92" s="14"/>
      <c r="CG92" s="14"/>
      <c r="CH92" s="14"/>
      <c r="CI92" s="14"/>
      <c r="CJ92" s="14"/>
    </row>
    <row r="93" spans="1:88" outlineLevel="1" x14ac:dyDescent="0.2">
      <c r="A93" s="20"/>
      <c r="B93" s="21"/>
      <c r="C93" s="20"/>
      <c r="D93" s="20"/>
      <c r="E93" s="20"/>
      <c r="F93" s="25" t="s">
        <v>21</v>
      </c>
      <c r="G93" s="13"/>
      <c r="H93" s="13"/>
      <c r="I93" s="13"/>
      <c r="J93" s="13"/>
      <c r="K93" s="13"/>
      <c r="L93" s="13"/>
      <c r="M93" s="13"/>
      <c r="N93" s="56"/>
      <c r="O93" s="55"/>
      <c r="P93" s="68"/>
      <c r="Q93" s="69"/>
      <c r="R93" s="70"/>
      <c r="S93" s="14"/>
      <c r="T93" s="14"/>
      <c r="U93" s="14"/>
      <c r="V93" s="14"/>
      <c r="W93" s="14"/>
      <c r="X93" s="14"/>
      <c r="Y93" s="14"/>
      <c r="Z93" s="14"/>
      <c r="AA93" s="102">
        <v>39</v>
      </c>
      <c r="AB93" s="103" t="str">
        <f t="shared" ca="1" si="2"/>
        <v>Agbaze</v>
      </c>
      <c r="AC93" s="103" t="str">
        <f t="shared" ca="1" si="3"/>
        <v>Jedidiah</v>
      </c>
      <c r="AD93" s="103" t="str">
        <f t="shared" ca="1" si="4"/>
        <v>Steward</v>
      </c>
      <c r="AE93" s="103" t="str">
        <f t="shared" ca="1" si="5"/>
        <v>Student</v>
      </c>
      <c r="AF93" s="103" t="str">
        <f t="shared" ca="1" si="6"/>
        <v>Front</v>
      </c>
      <c r="AG93" s="103">
        <f t="shared" ca="1" si="7"/>
        <v>0</v>
      </c>
      <c r="AH93" s="103">
        <f t="shared" ca="1" si="8"/>
        <v>0</v>
      </c>
      <c r="AI93" s="103">
        <f t="shared" ca="1" si="9"/>
        <v>0</v>
      </c>
      <c r="AJ93" s="103" t="str">
        <f t="shared" ca="1" si="10"/>
        <v/>
      </c>
      <c r="AK93" s="74">
        <f t="shared" ca="1" si="11"/>
        <v>0</v>
      </c>
      <c r="AL93" s="103">
        <f t="shared" ca="1" si="12"/>
        <v>0</v>
      </c>
      <c r="AM93" s="103">
        <f t="shared" ca="1" si="13"/>
        <v>0</v>
      </c>
      <c r="AN93" s="103">
        <f t="shared" ca="1" si="14"/>
        <v>0</v>
      </c>
      <c r="AO93" s="103">
        <f t="shared" ca="1" si="15"/>
        <v>0</v>
      </c>
      <c r="AP93" s="103" t="str">
        <f t="shared" ca="1" si="16"/>
        <v/>
      </c>
      <c r="AQ93" s="74">
        <f t="shared" ca="1" si="17"/>
        <v>0</v>
      </c>
      <c r="AR93" s="103">
        <f t="shared" ca="1" si="18"/>
        <v>0</v>
      </c>
      <c r="AS93" s="103">
        <f t="shared" ca="1" si="19"/>
        <v>0</v>
      </c>
      <c r="AT93" s="103">
        <f t="shared" ca="1" si="20"/>
        <v>0</v>
      </c>
      <c r="AU93" s="103">
        <f t="shared" ca="1" si="21"/>
        <v>0</v>
      </c>
      <c r="AV93" s="103" t="str">
        <f t="shared" ca="1" si="22"/>
        <v/>
      </c>
      <c r="AW93" s="74">
        <f t="shared" ca="1" si="23"/>
        <v>0</v>
      </c>
      <c r="AX93" s="103">
        <f t="shared" ca="1" si="24"/>
        <v>0</v>
      </c>
      <c r="AY93" s="103">
        <f t="shared" ca="1" si="25"/>
        <v>0</v>
      </c>
      <c r="AZ93" s="103">
        <f t="shared" ca="1" si="26"/>
        <v>0</v>
      </c>
      <c r="BA93" s="103">
        <f t="shared" ca="1" si="27"/>
        <v>0</v>
      </c>
      <c r="BB93" s="103" t="str">
        <f t="shared" ca="1" si="28"/>
        <v/>
      </c>
      <c r="BC93" s="74">
        <f t="shared" ca="1" si="29"/>
        <v>0</v>
      </c>
      <c r="BD93" s="103">
        <f t="shared" ca="1" si="30"/>
        <v>0</v>
      </c>
      <c r="BE93" s="103">
        <f t="shared" ca="1" si="31"/>
        <v>0</v>
      </c>
      <c r="BF93" s="103">
        <f t="shared" ca="1" si="32"/>
        <v>0</v>
      </c>
      <c r="BG93" s="103">
        <f t="shared" ca="1" si="33"/>
        <v>0</v>
      </c>
      <c r="BH93" s="103" t="str">
        <f t="shared" ca="1" si="34"/>
        <v/>
      </c>
      <c r="BI93" s="74">
        <f t="shared" ca="1" si="35"/>
        <v>0</v>
      </c>
      <c r="BJ93" s="103">
        <f t="shared" ca="1" si="36"/>
        <v>0</v>
      </c>
      <c r="BK93" s="103">
        <f t="shared" ca="1" si="37"/>
        <v>0</v>
      </c>
      <c r="BL93" s="103">
        <f t="shared" ca="1" si="38"/>
        <v>0</v>
      </c>
      <c r="BM93" s="103">
        <f t="shared" ca="1" si="39"/>
        <v>0</v>
      </c>
      <c r="BN93" s="103" t="str">
        <f t="shared" ca="1" si="40"/>
        <v/>
      </c>
      <c r="BO93" s="74">
        <f t="shared" ca="1" si="41"/>
        <v>0</v>
      </c>
      <c r="BP93" s="103">
        <f t="shared" ca="1" si="42"/>
        <v>0</v>
      </c>
      <c r="BQ93" s="103">
        <f t="shared" ca="1" si="43"/>
        <v>0</v>
      </c>
      <c r="BR93" s="103">
        <f t="shared" ca="1" si="44"/>
        <v>0</v>
      </c>
      <c r="BS93" s="103">
        <f t="shared" ca="1" si="45"/>
        <v>0</v>
      </c>
      <c r="BT93" s="103" t="str">
        <f t="shared" ca="1" si="46"/>
        <v/>
      </c>
      <c r="BU93" s="74">
        <f t="shared" ca="1" si="47"/>
        <v>0</v>
      </c>
      <c r="BV93" s="103">
        <f t="shared" ca="1" si="48"/>
        <v>0</v>
      </c>
      <c r="BW93" s="14"/>
      <c r="BX93" s="14"/>
      <c r="BY93" s="14"/>
      <c r="BZ93" s="14"/>
      <c r="CA93" s="14"/>
      <c r="CB93" s="14"/>
      <c r="CC93" s="14"/>
      <c r="CD93" s="14"/>
      <c r="CE93" s="14"/>
      <c r="CF93" s="14"/>
      <c r="CG93" s="14"/>
      <c r="CH93" s="14"/>
      <c r="CI93" s="14"/>
      <c r="CJ93" s="14"/>
    </row>
    <row r="94" spans="1:88" outlineLevel="1" x14ac:dyDescent="0.2">
      <c r="A94" s="20"/>
      <c r="B94" s="21"/>
      <c r="C94" s="20"/>
      <c r="D94" s="20"/>
      <c r="E94" s="20"/>
      <c r="F94" s="25" t="s">
        <v>22</v>
      </c>
      <c r="G94" s="29" t="str">
        <f t="shared" ref="G94:M94" si="67">IF(G92="","",IF(G92&gt;G91,(G92-G91-G93),(1-G91-G93+G92)))</f>
        <v/>
      </c>
      <c r="H94" s="29" t="str">
        <f t="shared" si="67"/>
        <v/>
      </c>
      <c r="I94" s="29" t="str">
        <f t="shared" si="67"/>
        <v/>
      </c>
      <c r="J94" s="29" t="str">
        <f t="shared" si="67"/>
        <v/>
      </c>
      <c r="K94" s="29" t="str">
        <f t="shared" si="67"/>
        <v/>
      </c>
      <c r="L94" s="29" t="str">
        <f t="shared" si="67"/>
        <v/>
      </c>
      <c r="M94" s="29" t="str">
        <f t="shared" si="67"/>
        <v/>
      </c>
      <c r="N94" s="57">
        <f t="shared" ref="N94" si="68">SUMIF(G95:M95,"",G94:M94)</f>
        <v>0</v>
      </c>
      <c r="O94" s="58">
        <f t="shared" ref="O94" si="69">SUM(G94:M94)</f>
        <v>0</v>
      </c>
      <c r="P94" s="68"/>
      <c r="Q94" s="69"/>
      <c r="R94" s="70"/>
      <c r="S94" s="14"/>
      <c r="T94" s="14"/>
      <c r="U94" s="14"/>
      <c r="V94" s="14"/>
      <c r="W94" s="14"/>
      <c r="X94" s="14"/>
      <c r="Y94" s="14"/>
      <c r="Z94" s="14"/>
      <c r="AA94" s="102">
        <v>40</v>
      </c>
      <c r="AB94" s="103" t="str">
        <f t="shared" ca="1" si="2"/>
        <v>NAAM</v>
      </c>
      <c r="AC94" s="103" t="str">
        <f t="shared" ca="1" si="3"/>
        <v>Voornaam</v>
      </c>
      <c r="AD94" s="103" t="str">
        <f t="shared" ca="1" si="4"/>
        <v>Steward</v>
      </c>
      <c r="AE94" s="103" t="str">
        <f t="shared" ca="1" si="5"/>
        <v>Student</v>
      </c>
      <c r="AF94" s="103" t="str">
        <f t="shared" ca="1" si="6"/>
        <v>Front</v>
      </c>
      <c r="AG94" s="103">
        <f t="shared" ca="1" si="7"/>
        <v>0</v>
      </c>
      <c r="AH94" s="103">
        <f t="shared" ca="1" si="8"/>
        <v>0</v>
      </c>
      <c r="AI94" s="103">
        <f t="shared" ca="1" si="9"/>
        <v>0</v>
      </c>
      <c r="AJ94" s="103" t="str">
        <f t="shared" ca="1" si="10"/>
        <v/>
      </c>
      <c r="AK94" s="74">
        <f t="shared" ca="1" si="11"/>
        <v>0</v>
      </c>
      <c r="AL94" s="103">
        <f t="shared" ca="1" si="12"/>
        <v>0</v>
      </c>
      <c r="AM94" s="103">
        <f t="shared" ca="1" si="13"/>
        <v>0</v>
      </c>
      <c r="AN94" s="103">
        <f t="shared" ca="1" si="14"/>
        <v>0</v>
      </c>
      <c r="AO94" s="103">
        <f t="shared" ca="1" si="15"/>
        <v>0</v>
      </c>
      <c r="AP94" s="103" t="str">
        <f t="shared" ca="1" si="16"/>
        <v/>
      </c>
      <c r="AQ94" s="74">
        <f t="shared" ca="1" si="17"/>
        <v>0</v>
      </c>
      <c r="AR94" s="103">
        <f t="shared" ca="1" si="18"/>
        <v>0</v>
      </c>
      <c r="AS94" s="103">
        <f t="shared" ca="1" si="19"/>
        <v>0</v>
      </c>
      <c r="AT94" s="103">
        <f t="shared" ca="1" si="20"/>
        <v>0</v>
      </c>
      <c r="AU94" s="103">
        <f t="shared" ca="1" si="21"/>
        <v>0</v>
      </c>
      <c r="AV94" s="103" t="str">
        <f t="shared" ca="1" si="22"/>
        <v/>
      </c>
      <c r="AW94" s="74">
        <f t="shared" ca="1" si="23"/>
        <v>0</v>
      </c>
      <c r="AX94" s="103">
        <f t="shared" ca="1" si="24"/>
        <v>0</v>
      </c>
      <c r="AY94" s="103">
        <f t="shared" ca="1" si="25"/>
        <v>0</v>
      </c>
      <c r="AZ94" s="103">
        <f t="shared" ca="1" si="26"/>
        <v>0</v>
      </c>
      <c r="BA94" s="103">
        <f t="shared" ca="1" si="27"/>
        <v>0</v>
      </c>
      <c r="BB94" s="103" t="str">
        <f t="shared" ca="1" si="28"/>
        <v/>
      </c>
      <c r="BC94" s="74">
        <f t="shared" ca="1" si="29"/>
        <v>0</v>
      </c>
      <c r="BD94" s="103">
        <f t="shared" ca="1" si="30"/>
        <v>0</v>
      </c>
      <c r="BE94" s="103">
        <f t="shared" ca="1" si="31"/>
        <v>0</v>
      </c>
      <c r="BF94" s="103">
        <f t="shared" ca="1" si="32"/>
        <v>0</v>
      </c>
      <c r="BG94" s="103">
        <f t="shared" ca="1" si="33"/>
        <v>0</v>
      </c>
      <c r="BH94" s="103" t="str">
        <f t="shared" ca="1" si="34"/>
        <v/>
      </c>
      <c r="BI94" s="74">
        <f t="shared" ca="1" si="35"/>
        <v>0</v>
      </c>
      <c r="BJ94" s="103">
        <f t="shared" ca="1" si="36"/>
        <v>0</v>
      </c>
      <c r="BK94" s="103">
        <f t="shared" ca="1" si="37"/>
        <v>0</v>
      </c>
      <c r="BL94" s="103">
        <f t="shared" ca="1" si="38"/>
        <v>0</v>
      </c>
      <c r="BM94" s="103">
        <f t="shared" ca="1" si="39"/>
        <v>0</v>
      </c>
      <c r="BN94" s="103" t="str">
        <f t="shared" ca="1" si="40"/>
        <v/>
      </c>
      <c r="BO94" s="74">
        <f t="shared" ca="1" si="41"/>
        <v>0</v>
      </c>
      <c r="BP94" s="103">
        <f t="shared" ca="1" si="42"/>
        <v>0</v>
      </c>
      <c r="BQ94" s="103">
        <f t="shared" ca="1" si="43"/>
        <v>0</v>
      </c>
      <c r="BR94" s="103">
        <f t="shared" ca="1" si="44"/>
        <v>0</v>
      </c>
      <c r="BS94" s="103">
        <f t="shared" ca="1" si="45"/>
        <v>0</v>
      </c>
      <c r="BT94" s="103" t="str">
        <f t="shared" ca="1" si="46"/>
        <v/>
      </c>
      <c r="BU94" s="74">
        <f t="shared" ca="1" si="47"/>
        <v>0</v>
      </c>
      <c r="BV94" s="103">
        <f t="shared" ca="1" si="48"/>
        <v>0</v>
      </c>
      <c r="BW94" s="14"/>
      <c r="BX94" s="14"/>
      <c r="BY94" s="14"/>
      <c r="BZ94" s="14"/>
      <c r="CA94" s="14"/>
      <c r="CB94" s="14"/>
      <c r="CC94" s="14"/>
      <c r="CD94" s="14"/>
      <c r="CE94" s="14"/>
      <c r="CF94" s="14"/>
      <c r="CG94" s="14"/>
      <c r="CH94" s="14"/>
      <c r="CI94" s="14"/>
      <c r="CJ94" s="14"/>
    </row>
    <row r="95" spans="1:88" outlineLevel="1" x14ac:dyDescent="0.2">
      <c r="A95" s="20"/>
      <c r="B95" s="21"/>
      <c r="C95" s="20"/>
      <c r="D95" s="20"/>
      <c r="E95" s="20"/>
      <c r="F95" s="26" t="s">
        <v>39</v>
      </c>
      <c r="G95" s="34"/>
      <c r="H95" s="34"/>
      <c r="I95" s="34"/>
      <c r="J95" s="34"/>
      <c r="K95" s="34"/>
      <c r="L95" s="34"/>
      <c r="M95" s="34"/>
      <c r="N95" s="56"/>
      <c r="O95" s="55"/>
      <c r="P95" s="68"/>
      <c r="Q95" s="69"/>
      <c r="R95" s="70"/>
      <c r="S95" s="14"/>
      <c r="T95" s="14"/>
      <c r="U95" s="14"/>
      <c r="V95" s="14"/>
      <c r="W95" s="14"/>
      <c r="X95" s="14"/>
      <c r="Y95" s="14"/>
      <c r="Z95" s="14"/>
      <c r="AA95" s="102">
        <v>41</v>
      </c>
      <c r="AB95" s="103" t="str">
        <f t="shared" ca="1" si="2"/>
        <v>NAAM</v>
      </c>
      <c r="AC95" s="103" t="str">
        <f t="shared" ca="1" si="3"/>
        <v>Voornaam</v>
      </c>
      <c r="AD95" s="103" t="str">
        <f t="shared" ca="1" si="4"/>
        <v>Steward</v>
      </c>
      <c r="AE95" s="103" t="str">
        <f t="shared" ca="1" si="5"/>
        <v>Student</v>
      </c>
      <c r="AF95" s="103" t="str">
        <f t="shared" ca="1" si="6"/>
        <v>Front</v>
      </c>
      <c r="AG95" s="103">
        <f t="shared" ca="1" si="7"/>
        <v>0</v>
      </c>
      <c r="AH95" s="103">
        <f t="shared" ca="1" si="8"/>
        <v>0</v>
      </c>
      <c r="AI95" s="103">
        <f t="shared" ca="1" si="9"/>
        <v>0</v>
      </c>
      <c r="AJ95" s="103" t="str">
        <f t="shared" ca="1" si="10"/>
        <v/>
      </c>
      <c r="AK95" s="74">
        <f t="shared" ca="1" si="11"/>
        <v>0</v>
      </c>
      <c r="AL95" s="103">
        <f t="shared" ca="1" si="12"/>
        <v>0</v>
      </c>
      <c r="AM95" s="103">
        <f t="shared" ca="1" si="13"/>
        <v>0</v>
      </c>
      <c r="AN95" s="103">
        <f t="shared" ca="1" si="14"/>
        <v>0</v>
      </c>
      <c r="AO95" s="103">
        <f t="shared" ca="1" si="15"/>
        <v>0</v>
      </c>
      <c r="AP95" s="103" t="str">
        <f t="shared" ca="1" si="16"/>
        <v/>
      </c>
      <c r="AQ95" s="74">
        <f t="shared" ca="1" si="17"/>
        <v>0</v>
      </c>
      <c r="AR95" s="103">
        <f t="shared" ca="1" si="18"/>
        <v>0</v>
      </c>
      <c r="AS95" s="103">
        <f t="shared" ca="1" si="19"/>
        <v>0</v>
      </c>
      <c r="AT95" s="103">
        <f t="shared" ca="1" si="20"/>
        <v>0</v>
      </c>
      <c r="AU95" s="103">
        <f t="shared" ca="1" si="21"/>
        <v>0</v>
      </c>
      <c r="AV95" s="103" t="str">
        <f t="shared" ca="1" si="22"/>
        <v/>
      </c>
      <c r="AW95" s="74">
        <f t="shared" ca="1" si="23"/>
        <v>0</v>
      </c>
      <c r="AX95" s="103">
        <f t="shared" ca="1" si="24"/>
        <v>0</v>
      </c>
      <c r="AY95" s="103">
        <f t="shared" ca="1" si="25"/>
        <v>0</v>
      </c>
      <c r="AZ95" s="103">
        <f t="shared" ca="1" si="26"/>
        <v>0</v>
      </c>
      <c r="BA95" s="103">
        <f t="shared" ca="1" si="27"/>
        <v>0</v>
      </c>
      <c r="BB95" s="103" t="str">
        <f t="shared" ca="1" si="28"/>
        <v/>
      </c>
      <c r="BC95" s="74">
        <f t="shared" ca="1" si="29"/>
        <v>0</v>
      </c>
      <c r="BD95" s="103">
        <f t="shared" ca="1" si="30"/>
        <v>0</v>
      </c>
      <c r="BE95" s="103">
        <f t="shared" ca="1" si="31"/>
        <v>0</v>
      </c>
      <c r="BF95" s="103">
        <f t="shared" ca="1" si="32"/>
        <v>0</v>
      </c>
      <c r="BG95" s="103">
        <f t="shared" ca="1" si="33"/>
        <v>0</v>
      </c>
      <c r="BH95" s="103" t="str">
        <f t="shared" ca="1" si="34"/>
        <v/>
      </c>
      <c r="BI95" s="74">
        <f t="shared" ca="1" si="35"/>
        <v>0</v>
      </c>
      <c r="BJ95" s="103">
        <f t="shared" ca="1" si="36"/>
        <v>0</v>
      </c>
      <c r="BK95" s="103">
        <f t="shared" ca="1" si="37"/>
        <v>0</v>
      </c>
      <c r="BL95" s="103">
        <f t="shared" ca="1" si="38"/>
        <v>0</v>
      </c>
      <c r="BM95" s="103">
        <f t="shared" ca="1" si="39"/>
        <v>0</v>
      </c>
      <c r="BN95" s="103" t="str">
        <f t="shared" ca="1" si="40"/>
        <v/>
      </c>
      <c r="BO95" s="74">
        <f t="shared" ca="1" si="41"/>
        <v>0</v>
      </c>
      <c r="BP95" s="103">
        <f t="shared" ca="1" si="42"/>
        <v>0</v>
      </c>
      <c r="BQ95" s="103">
        <f t="shared" ca="1" si="43"/>
        <v>0</v>
      </c>
      <c r="BR95" s="103">
        <f t="shared" ca="1" si="44"/>
        <v>0</v>
      </c>
      <c r="BS95" s="103">
        <f t="shared" ca="1" si="45"/>
        <v>0</v>
      </c>
      <c r="BT95" s="103" t="str">
        <f t="shared" ca="1" si="46"/>
        <v/>
      </c>
      <c r="BU95" s="74">
        <f t="shared" ca="1" si="47"/>
        <v>0</v>
      </c>
      <c r="BV95" s="103">
        <f t="shared" ca="1" si="48"/>
        <v>0</v>
      </c>
      <c r="BW95" s="14"/>
      <c r="BX95" s="14"/>
      <c r="BY95" s="14"/>
      <c r="BZ95" s="14"/>
      <c r="CA95" s="14"/>
      <c r="CB95" s="14"/>
      <c r="CC95" s="14"/>
      <c r="CD95" s="14"/>
      <c r="CE95" s="14"/>
      <c r="CF95" s="14"/>
      <c r="CG95" s="14"/>
      <c r="CH95" s="14"/>
      <c r="CI95" s="14"/>
      <c r="CJ95" s="14"/>
    </row>
    <row r="96" spans="1:88" ht="13.5" outlineLevel="1" thickBot="1" x14ac:dyDescent="0.25">
      <c r="A96" s="22"/>
      <c r="B96" s="23"/>
      <c r="C96" s="22"/>
      <c r="D96" s="22"/>
      <c r="E96" s="22"/>
      <c r="F96" s="27" t="s">
        <v>40</v>
      </c>
      <c r="G96" s="33"/>
      <c r="H96" s="33"/>
      <c r="I96" s="33"/>
      <c r="J96" s="33"/>
      <c r="K96" s="33"/>
      <c r="L96" s="33"/>
      <c r="M96" s="33"/>
      <c r="N96" s="59"/>
      <c r="O96" s="62"/>
      <c r="P96" s="71"/>
      <c r="Q96" s="72"/>
      <c r="R96" s="73"/>
      <c r="S96" s="14"/>
      <c r="T96" s="14"/>
      <c r="U96" s="14"/>
      <c r="V96" s="14"/>
      <c r="W96" s="14"/>
      <c r="X96" s="14"/>
      <c r="Y96" s="14"/>
      <c r="Z96" s="14"/>
      <c r="AA96" s="102">
        <v>42</v>
      </c>
      <c r="AB96" s="103" t="str">
        <f t="shared" ca="1" si="2"/>
        <v>NAAM</v>
      </c>
      <c r="AC96" s="103" t="str">
        <f t="shared" ca="1" si="3"/>
        <v>Voornaam</v>
      </c>
      <c r="AD96" s="103" t="str">
        <f t="shared" ca="1" si="4"/>
        <v>Steward</v>
      </c>
      <c r="AE96" s="103" t="str">
        <f t="shared" ca="1" si="5"/>
        <v>Student</v>
      </c>
      <c r="AF96" s="103" t="str">
        <f t="shared" ca="1" si="6"/>
        <v>Front</v>
      </c>
      <c r="AG96" s="103">
        <f t="shared" ca="1" si="7"/>
        <v>0</v>
      </c>
      <c r="AH96" s="103">
        <f t="shared" ca="1" si="8"/>
        <v>0</v>
      </c>
      <c r="AI96" s="103">
        <f t="shared" ca="1" si="9"/>
        <v>0</v>
      </c>
      <c r="AJ96" s="103" t="str">
        <f t="shared" ca="1" si="10"/>
        <v/>
      </c>
      <c r="AK96" s="74">
        <f t="shared" ca="1" si="11"/>
        <v>0</v>
      </c>
      <c r="AL96" s="103">
        <f t="shared" ca="1" si="12"/>
        <v>0</v>
      </c>
      <c r="AM96" s="103">
        <f t="shared" ca="1" si="13"/>
        <v>0</v>
      </c>
      <c r="AN96" s="103">
        <f t="shared" ca="1" si="14"/>
        <v>0</v>
      </c>
      <c r="AO96" s="103">
        <f t="shared" ca="1" si="15"/>
        <v>0</v>
      </c>
      <c r="AP96" s="103" t="str">
        <f t="shared" ca="1" si="16"/>
        <v/>
      </c>
      <c r="AQ96" s="74">
        <f t="shared" ca="1" si="17"/>
        <v>0</v>
      </c>
      <c r="AR96" s="103">
        <f t="shared" ca="1" si="18"/>
        <v>0</v>
      </c>
      <c r="AS96" s="103">
        <f t="shared" ca="1" si="19"/>
        <v>0</v>
      </c>
      <c r="AT96" s="103">
        <f t="shared" ca="1" si="20"/>
        <v>0</v>
      </c>
      <c r="AU96" s="103">
        <f t="shared" ca="1" si="21"/>
        <v>0</v>
      </c>
      <c r="AV96" s="103" t="str">
        <f t="shared" ca="1" si="22"/>
        <v/>
      </c>
      <c r="AW96" s="74">
        <f t="shared" ca="1" si="23"/>
        <v>0</v>
      </c>
      <c r="AX96" s="103">
        <f t="shared" ca="1" si="24"/>
        <v>0</v>
      </c>
      <c r="AY96" s="103">
        <f t="shared" ca="1" si="25"/>
        <v>0</v>
      </c>
      <c r="AZ96" s="103">
        <f t="shared" ca="1" si="26"/>
        <v>0</v>
      </c>
      <c r="BA96" s="103">
        <f t="shared" ca="1" si="27"/>
        <v>0</v>
      </c>
      <c r="BB96" s="103" t="str">
        <f t="shared" ca="1" si="28"/>
        <v/>
      </c>
      <c r="BC96" s="74">
        <f t="shared" ca="1" si="29"/>
        <v>0</v>
      </c>
      <c r="BD96" s="103">
        <f t="shared" ca="1" si="30"/>
        <v>0</v>
      </c>
      <c r="BE96" s="103">
        <f t="shared" ca="1" si="31"/>
        <v>0</v>
      </c>
      <c r="BF96" s="103">
        <f t="shared" ca="1" si="32"/>
        <v>0</v>
      </c>
      <c r="BG96" s="103">
        <f t="shared" ca="1" si="33"/>
        <v>0</v>
      </c>
      <c r="BH96" s="103" t="str">
        <f t="shared" ca="1" si="34"/>
        <v/>
      </c>
      <c r="BI96" s="74">
        <f t="shared" ca="1" si="35"/>
        <v>0</v>
      </c>
      <c r="BJ96" s="103">
        <f t="shared" ca="1" si="36"/>
        <v>0</v>
      </c>
      <c r="BK96" s="103">
        <f t="shared" ca="1" si="37"/>
        <v>0</v>
      </c>
      <c r="BL96" s="103">
        <f t="shared" ca="1" si="38"/>
        <v>0</v>
      </c>
      <c r="BM96" s="103">
        <f t="shared" ca="1" si="39"/>
        <v>0</v>
      </c>
      <c r="BN96" s="103" t="str">
        <f t="shared" ca="1" si="40"/>
        <v/>
      </c>
      <c r="BO96" s="74">
        <f t="shared" ca="1" si="41"/>
        <v>0</v>
      </c>
      <c r="BP96" s="103">
        <f t="shared" ca="1" si="42"/>
        <v>0</v>
      </c>
      <c r="BQ96" s="103">
        <f t="shared" ca="1" si="43"/>
        <v>0</v>
      </c>
      <c r="BR96" s="103">
        <f t="shared" ca="1" si="44"/>
        <v>0</v>
      </c>
      <c r="BS96" s="103">
        <f t="shared" ca="1" si="45"/>
        <v>0</v>
      </c>
      <c r="BT96" s="103" t="str">
        <f t="shared" ca="1" si="46"/>
        <v/>
      </c>
      <c r="BU96" s="74">
        <f t="shared" ca="1" si="47"/>
        <v>0</v>
      </c>
      <c r="BV96" s="103">
        <f t="shared" ca="1" si="48"/>
        <v>0</v>
      </c>
      <c r="BW96" s="14"/>
      <c r="BX96" s="14"/>
      <c r="BY96" s="14"/>
      <c r="BZ96" s="14"/>
      <c r="CA96" s="14"/>
      <c r="CB96" s="14"/>
      <c r="CC96" s="14"/>
      <c r="CD96" s="14"/>
      <c r="CE96" s="14"/>
      <c r="CF96" s="14"/>
      <c r="CG96" s="14"/>
      <c r="CH96" s="14"/>
      <c r="CI96" s="14"/>
      <c r="CJ96" s="14"/>
    </row>
    <row r="97" spans="1:88" x14ac:dyDescent="0.2">
      <c r="A97" s="63" t="str">
        <f>'Week A'!A97</f>
        <v>Bentla</v>
      </c>
      <c r="B97" s="64" t="str">
        <f>'Week A'!B97</f>
        <v>Imane</v>
      </c>
      <c r="C97" s="63" t="str">
        <f>'Week A'!C97</f>
        <v>Steward</v>
      </c>
      <c r="D97" s="63" t="str">
        <f>'Week A'!D97</f>
        <v>Arbeider</v>
      </c>
      <c r="E97" s="63" t="str">
        <f>'Week A'!E97</f>
        <v>Front</v>
      </c>
      <c r="F97" s="24" t="s">
        <v>19</v>
      </c>
      <c r="G97" s="43"/>
      <c r="H97" s="11"/>
      <c r="I97" s="11"/>
      <c r="J97" s="11"/>
      <c r="K97" s="11"/>
      <c r="L97" s="11"/>
      <c r="M97" s="11"/>
      <c r="N97" s="54"/>
      <c r="O97" s="61"/>
      <c r="P97" s="65"/>
      <c r="Q97" s="66"/>
      <c r="R97" s="67"/>
      <c r="S97" s="14"/>
      <c r="T97" s="14"/>
      <c r="U97" s="14"/>
      <c r="V97" s="14"/>
      <c r="W97" s="14"/>
      <c r="X97" s="14"/>
      <c r="Y97" s="14"/>
      <c r="Z97" s="14"/>
      <c r="AA97" s="102">
        <v>43</v>
      </c>
      <c r="AB97" s="103" t="str">
        <f t="shared" ca="1" si="2"/>
        <v>NAAM</v>
      </c>
      <c r="AC97" s="103" t="str">
        <f t="shared" ca="1" si="3"/>
        <v>Voornaam</v>
      </c>
      <c r="AD97" s="103" t="str">
        <f t="shared" ca="1" si="4"/>
        <v>Steward</v>
      </c>
      <c r="AE97" s="103" t="str">
        <f t="shared" ca="1" si="5"/>
        <v>Student</v>
      </c>
      <c r="AF97" s="103" t="str">
        <f t="shared" ca="1" si="6"/>
        <v>Front</v>
      </c>
      <c r="AG97" s="103">
        <f t="shared" ca="1" si="7"/>
        <v>0</v>
      </c>
      <c r="AH97" s="103">
        <f t="shared" ca="1" si="8"/>
        <v>0</v>
      </c>
      <c r="AI97" s="103">
        <f t="shared" ca="1" si="9"/>
        <v>0</v>
      </c>
      <c r="AJ97" s="103" t="str">
        <f t="shared" ca="1" si="10"/>
        <v/>
      </c>
      <c r="AK97" s="74">
        <f t="shared" ca="1" si="11"/>
        <v>0</v>
      </c>
      <c r="AL97" s="103">
        <f t="shared" ca="1" si="12"/>
        <v>0</v>
      </c>
      <c r="AM97" s="103">
        <f t="shared" ca="1" si="13"/>
        <v>0</v>
      </c>
      <c r="AN97" s="103">
        <f t="shared" ca="1" si="14"/>
        <v>0</v>
      </c>
      <c r="AO97" s="103">
        <f t="shared" ca="1" si="15"/>
        <v>0</v>
      </c>
      <c r="AP97" s="103" t="str">
        <f t="shared" ca="1" si="16"/>
        <v/>
      </c>
      <c r="AQ97" s="74">
        <f t="shared" ca="1" si="17"/>
        <v>0</v>
      </c>
      <c r="AR97" s="103">
        <f t="shared" ca="1" si="18"/>
        <v>0</v>
      </c>
      <c r="AS97" s="103">
        <f t="shared" ca="1" si="19"/>
        <v>0</v>
      </c>
      <c r="AT97" s="103">
        <f t="shared" ca="1" si="20"/>
        <v>0</v>
      </c>
      <c r="AU97" s="103">
        <f t="shared" ca="1" si="21"/>
        <v>0</v>
      </c>
      <c r="AV97" s="103" t="str">
        <f t="shared" ca="1" si="22"/>
        <v/>
      </c>
      <c r="AW97" s="74">
        <f t="shared" ca="1" si="23"/>
        <v>0</v>
      </c>
      <c r="AX97" s="103">
        <f t="shared" ca="1" si="24"/>
        <v>0</v>
      </c>
      <c r="AY97" s="103">
        <f t="shared" ca="1" si="25"/>
        <v>0</v>
      </c>
      <c r="AZ97" s="103">
        <f t="shared" ca="1" si="26"/>
        <v>0</v>
      </c>
      <c r="BA97" s="103">
        <f t="shared" ca="1" si="27"/>
        <v>0</v>
      </c>
      <c r="BB97" s="103" t="str">
        <f t="shared" ca="1" si="28"/>
        <v/>
      </c>
      <c r="BC97" s="74">
        <f t="shared" ca="1" si="29"/>
        <v>0</v>
      </c>
      <c r="BD97" s="103">
        <f t="shared" ca="1" si="30"/>
        <v>0</v>
      </c>
      <c r="BE97" s="103">
        <f t="shared" ca="1" si="31"/>
        <v>0</v>
      </c>
      <c r="BF97" s="103">
        <f t="shared" ca="1" si="32"/>
        <v>0</v>
      </c>
      <c r="BG97" s="103">
        <f t="shared" ca="1" si="33"/>
        <v>0</v>
      </c>
      <c r="BH97" s="103" t="str">
        <f t="shared" ca="1" si="34"/>
        <v/>
      </c>
      <c r="BI97" s="74">
        <f t="shared" ca="1" si="35"/>
        <v>0</v>
      </c>
      <c r="BJ97" s="103">
        <f t="shared" ca="1" si="36"/>
        <v>0</v>
      </c>
      <c r="BK97" s="103">
        <f t="shared" ca="1" si="37"/>
        <v>0</v>
      </c>
      <c r="BL97" s="103">
        <f t="shared" ca="1" si="38"/>
        <v>0</v>
      </c>
      <c r="BM97" s="103">
        <f t="shared" ca="1" si="39"/>
        <v>0</v>
      </c>
      <c r="BN97" s="103" t="str">
        <f t="shared" ca="1" si="40"/>
        <v/>
      </c>
      <c r="BO97" s="74">
        <f t="shared" ca="1" si="41"/>
        <v>0</v>
      </c>
      <c r="BP97" s="103">
        <f t="shared" ca="1" si="42"/>
        <v>0</v>
      </c>
      <c r="BQ97" s="103">
        <f t="shared" ca="1" si="43"/>
        <v>0</v>
      </c>
      <c r="BR97" s="103">
        <f t="shared" ca="1" si="44"/>
        <v>0</v>
      </c>
      <c r="BS97" s="103">
        <f t="shared" ca="1" si="45"/>
        <v>0</v>
      </c>
      <c r="BT97" s="103" t="str">
        <f t="shared" ca="1" si="46"/>
        <v/>
      </c>
      <c r="BU97" s="74">
        <f t="shared" ca="1" si="47"/>
        <v>0</v>
      </c>
      <c r="BV97" s="103">
        <f t="shared" ca="1" si="48"/>
        <v>0</v>
      </c>
      <c r="BW97" s="14"/>
      <c r="BX97" s="14"/>
      <c r="BY97" s="14"/>
      <c r="BZ97" s="14"/>
      <c r="CA97" s="14"/>
      <c r="CB97" s="14"/>
      <c r="CC97" s="14"/>
      <c r="CD97" s="14"/>
      <c r="CE97" s="14"/>
      <c r="CF97" s="14"/>
      <c r="CG97" s="14"/>
      <c r="CH97" s="14"/>
      <c r="CI97" s="14"/>
      <c r="CJ97" s="14"/>
    </row>
    <row r="98" spans="1:88" outlineLevel="1" x14ac:dyDescent="0.2">
      <c r="A98" s="20"/>
      <c r="B98" s="21"/>
      <c r="C98" s="20"/>
      <c r="D98" s="20"/>
      <c r="E98" s="20"/>
      <c r="F98" s="25" t="s">
        <v>20</v>
      </c>
      <c r="G98" s="35"/>
      <c r="H98" s="42"/>
      <c r="I98" s="12"/>
      <c r="J98" s="12"/>
      <c r="K98" s="12"/>
      <c r="L98" s="12"/>
      <c r="M98" s="12"/>
      <c r="N98" s="56"/>
      <c r="O98" s="55"/>
      <c r="P98" s="68"/>
      <c r="Q98" s="69"/>
      <c r="R98" s="70"/>
      <c r="S98" s="14"/>
      <c r="T98" s="14"/>
      <c r="U98" s="14"/>
      <c r="V98" s="14"/>
      <c r="W98" s="14"/>
      <c r="X98" s="14"/>
      <c r="Y98" s="14"/>
      <c r="Z98" s="14"/>
      <c r="AA98" s="102">
        <v>44</v>
      </c>
      <c r="AB98" s="103" t="str">
        <f t="shared" ca="1" si="2"/>
        <v>NAAM</v>
      </c>
      <c r="AC98" s="103" t="str">
        <f t="shared" ca="1" si="3"/>
        <v>Voornaam</v>
      </c>
      <c r="AD98" s="103" t="str">
        <f t="shared" ca="1" si="4"/>
        <v>Steward</v>
      </c>
      <c r="AE98" s="103" t="str">
        <f t="shared" ca="1" si="5"/>
        <v>Student</v>
      </c>
      <c r="AF98" s="103" t="str">
        <f t="shared" ca="1" si="6"/>
        <v>Front</v>
      </c>
      <c r="AG98" s="103">
        <f t="shared" ca="1" si="7"/>
        <v>0</v>
      </c>
      <c r="AH98" s="103">
        <f t="shared" ca="1" si="8"/>
        <v>0</v>
      </c>
      <c r="AI98" s="103">
        <f t="shared" ca="1" si="9"/>
        <v>0</v>
      </c>
      <c r="AJ98" s="103" t="str">
        <f t="shared" ca="1" si="10"/>
        <v/>
      </c>
      <c r="AK98" s="74">
        <f t="shared" ca="1" si="11"/>
        <v>0</v>
      </c>
      <c r="AL98" s="103">
        <f t="shared" ca="1" si="12"/>
        <v>0</v>
      </c>
      <c r="AM98" s="103">
        <f t="shared" ca="1" si="13"/>
        <v>0</v>
      </c>
      <c r="AN98" s="103">
        <f t="shared" ca="1" si="14"/>
        <v>0</v>
      </c>
      <c r="AO98" s="103">
        <f t="shared" ca="1" si="15"/>
        <v>0</v>
      </c>
      <c r="AP98" s="103" t="str">
        <f t="shared" ca="1" si="16"/>
        <v/>
      </c>
      <c r="AQ98" s="74">
        <f t="shared" ca="1" si="17"/>
        <v>0</v>
      </c>
      <c r="AR98" s="103">
        <f t="shared" ca="1" si="18"/>
        <v>0</v>
      </c>
      <c r="AS98" s="103">
        <f t="shared" ca="1" si="19"/>
        <v>0</v>
      </c>
      <c r="AT98" s="103">
        <f t="shared" ca="1" si="20"/>
        <v>0</v>
      </c>
      <c r="AU98" s="103">
        <f t="shared" ca="1" si="21"/>
        <v>0</v>
      </c>
      <c r="AV98" s="103" t="str">
        <f t="shared" ca="1" si="22"/>
        <v/>
      </c>
      <c r="AW98" s="74">
        <f t="shared" ca="1" si="23"/>
        <v>0</v>
      </c>
      <c r="AX98" s="103">
        <f t="shared" ca="1" si="24"/>
        <v>0</v>
      </c>
      <c r="AY98" s="103">
        <f t="shared" ca="1" si="25"/>
        <v>0</v>
      </c>
      <c r="AZ98" s="103">
        <f t="shared" ca="1" si="26"/>
        <v>0</v>
      </c>
      <c r="BA98" s="103">
        <f t="shared" ca="1" si="27"/>
        <v>0</v>
      </c>
      <c r="BB98" s="103" t="str">
        <f t="shared" ca="1" si="28"/>
        <v/>
      </c>
      <c r="BC98" s="74">
        <f t="shared" ca="1" si="29"/>
        <v>0</v>
      </c>
      <c r="BD98" s="103">
        <f t="shared" ca="1" si="30"/>
        <v>0</v>
      </c>
      <c r="BE98" s="103">
        <f t="shared" ca="1" si="31"/>
        <v>0</v>
      </c>
      <c r="BF98" s="103">
        <f t="shared" ca="1" si="32"/>
        <v>0</v>
      </c>
      <c r="BG98" s="103">
        <f t="shared" ca="1" si="33"/>
        <v>0</v>
      </c>
      <c r="BH98" s="103" t="str">
        <f t="shared" ca="1" si="34"/>
        <v/>
      </c>
      <c r="BI98" s="74">
        <f t="shared" ca="1" si="35"/>
        <v>0</v>
      </c>
      <c r="BJ98" s="103">
        <f t="shared" ca="1" si="36"/>
        <v>0</v>
      </c>
      <c r="BK98" s="103">
        <f t="shared" ca="1" si="37"/>
        <v>0</v>
      </c>
      <c r="BL98" s="103">
        <f t="shared" ca="1" si="38"/>
        <v>0</v>
      </c>
      <c r="BM98" s="103">
        <f t="shared" ca="1" si="39"/>
        <v>0</v>
      </c>
      <c r="BN98" s="103" t="str">
        <f t="shared" ca="1" si="40"/>
        <v/>
      </c>
      <c r="BO98" s="74">
        <f t="shared" ca="1" si="41"/>
        <v>0</v>
      </c>
      <c r="BP98" s="103">
        <f t="shared" ca="1" si="42"/>
        <v>0</v>
      </c>
      <c r="BQ98" s="103">
        <f t="shared" ca="1" si="43"/>
        <v>0</v>
      </c>
      <c r="BR98" s="103">
        <f t="shared" ca="1" si="44"/>
        <v>0</v>
      </c>
      <c r="BS98" s="103">
        <f t="shared" ca="1" si="45"/>
        <v>0</v>
      </c>
      <c r="BT98" s="103" t="str">
        <f t="shared" ca="1" si="46"/>
        <v/>
      </c>
      <c r="BU98" s="74">
        <f t="shared" ca="1" si="47"/>
        <v>0</v>
      </c>
      <c r="BV98" s="103">
        <f t="shared" ca="1" si="48"/>
        <v>0</v>
      </c>
      <c r="BW98" s="14"/>
      <c r="BX98" s="14"/>
      <c r="BY98" s="14"/>
      <c r="BZ98" s="14"/>
      <c r="CA98" s="14"/>
      <c r="CB98" s="14"/>
      <c r="CC98" s="14"/>
      <c r="CD98" s="14"/>
      <c r="CE98" s="14"/>
      <c r="CF98" s="14"/>
      <c r="CG98" s="14"/>
      <c r="CH98" s="14"/>
      <c r="CI98" s="14"/>
      <c r="CJ98" s="14"/>
    </row>
    <row r="99" spans="1:88" outlineLevel="1" x14ac:dyDescent="0.2">
      <c r="A99" s="20"/>
      <c r="B99" s="21"/>
      <c r="C99" s="20"/>
      <c r="D99" s="20"/>
      <c r="E99" s="20"/>
      <c r="F99" s="25" t="s">
        <v>21</v>
      </c>
      <c r="G99" s="13"/>
      <c r="H99" s="13"/>
      <c r="I99" s="13"/>
      <c r="J99" s="13"/>
      <c r="K99" s="13"/>
      <c r="L99" s="13"/>
      <c r="M99" s="13"/>
      <c r="N99" s="56"/>
      <c r="O99" s="55"/>
      <c r="P99" s="68"/>
      <c r="Q99" s="69"/>
      <c r="R99" s="70"/>
      <c r="S99" s="14"/>
      <c r="T99" s="14"/>
      <c r="U99" s="14"/>
      <c r="V99" s="14"/>
      <c r="W99" s="14"/>
      <c r="X99" s="14"/>
      <c r="Y99" s="14"/>
      <c r="Z99" s="14"/>
      <c r="AA99" s="102">
        <v>45</v>
      </c>
      <c r="AB99" s="103" t="str">
        <f t="shared" ca="1" si="2"/>
        <v>NAAM</v>
      </c>
      <c r="AC99" s="103" t="str">
        <f t="shared" ca="1" si="3"/>
        <v>Voornaam</v>
      </c>
      <c r="AD99" s="103" t="str">
        <f t="shared" ca="1" si="4"/>
        <v>Steward</v>
      </c>
      <c r="AE99" s="103" t="str">
        <f t="shared" ca="1" si="5"/>
        <v>Student</v>
      </c>
      <c r="AF99" s="103" t="str">
        <f t="shared" ca="1" si="6"/>
        <v>Front</v>
      </c>
      <c r="AG99" s="103">
        <f t="shared" ca="1" si="7"/>
        <v>0</v>
      </c>
      <c r="AH99" s="103">
        <f t="shared" ca="1" si="8"/>
        <v>0</v>
      </c>
      <c r="AI99" s="103">
        <f t="shared" ca="1" si="9"/>
        <v>0</v>
      </c>
      <c r="AJ99" s="103" t="str">
        <f t="shared" ca="1" si="10"/>
        <v/>
      </c>
      <c r="AK99" s="74">
        <f t="shared" ca="1" si="11"/>
        <v>0</v>
      </c>
      <c r="AL99" s="103">
        <f t="shared" ca="1" si="12"/>
        <v>0</v>
      </c>
      <c r="AM99" s="103">
        <f t="shared" ca="1" si="13"/>
        <v>0</v>
      </c>
      <c r="AN99" s="103">
        <f t="shared" ca="1" si="14"/>
        <v>0</v>
      </c>
      <c r="AO99" s="103">
        <f t="shared" ca="1" si="15"/>
        <v>0</v>
      </c>
      <c r="AP99" s="103" t="str">
        <f t="shared" ca="1" si="16"/>
        <v/>
      </c>
      <c r="AQ99" s="74">
        <f t="shared" ca="1" si="17"/>
        <v>0</v>
      </c>
      <c r="AR99" s="103">
        <f t="shared" ca="1" si="18"/>
        <v>0</v>
      </c>
      <c r="AS99" s="103">
        <f t="shared" ca="1" si="19"/>
        <v>0</v>
      </c>
      <c r="AT99" s="103">
        <f t="shared" ca="1" si="20"/>
        <v>0</v>
      </c>
      <c r="AU99" s="103">
        <f t="shared" ca="1" si="21"/>
        <v>0</v>
      </c>
      <c r="AV99" s="103" t="str">
        <f t="shared" ca="1" si="22"/>
        <v/>
      </c>
      <c r="AW99" s="74">
        <f t="shared" ca="1" si="23"/>
        <v>0</v>
      </c>
      <c r="AX99" s="103">
        <f t="shared" ca="1" si="24"/>
        <v>0</v>
      </c>
      <c r="AY99" s="103">
        <f t="shared" ca="1" si="25"/>
        <v>0</v>
      </c>
      <c r="AZ99" s="103">
        <f t="shared" ca="1" si="26"/>
        <v>0</v>
      </c>
      <c r="BA99" s="103">
        <f t="shared" ca="1" si="27"/>
        <v>0</v>
      </c>
      <c r="BB99" s="103" t="str">
        <f t="shared" ca="1" si="28"/>
        <v/>
      </c>
      <c r="BC99" s="74">
        <f t="shared" ca="1" si="29"/>
        <v>0</v>
      </c>
      <c r="BD99" s="103">
        <f t="shared" ca="1" si="30"/>
        <v>0</v>
      </c>
      <c r="BE99" s="103">
        <f t="shared" ca="1" si="31"/>
        <v>0</v>
      </c>
      <c r="BF99" s="103">
        <f t="shared" ca="1" si="32"/>
        <v>0</v>
      </c>
      <c r="BG99" s="103">
        <f t="shared" ca="1" si="33"/>
        <v>0</v>
      </c>
      <c r="BH99" s="103" t="str">
        <f t="shared" ca="1" si="34"/>
        <v/>
      </c>
      <c r="BI99" s="74">
        <f t="shared" ca="1" si="35"/>
        <v>0</v>
      </c>
      <c r="BJ99" s="103">
        <f t="shared" ca="1" si="36"/>
        <v>0</v>
      </c>
      <c r="BK99" s="103">
        <f t="shared" ca="1" si="37"/>
        <v>0</v>
      </c>
      <c r="BL99" s="103">
        <f t="shared" ca="1" si="38"/>
        <v>0</v>
      </c>
      <c r="BM99" s="103">
        <f t="shared" ca="1" si="39"/>
        <v>0</v>
      </c>
      <c r="BN99" s="103" t="str">
        <f t="shared" ca="1" si="40"/>
        <v/>
      </c>
      <c r="BO99" s="74">
        <f t="shared" ca="1" si="41"/>
        <v>0</v>
      </c>
      <c r="BP99" s="103">
        <f t="shared" ca="1" si="42"/>
        <v>0</v>
      </c>
      <c r="BQ99" s="103">
        <f t="shared" ca="1" si="43"/>
        <v>0</v>
      </c>
      <c r="BR99" s="103">
        <f t="shared" ca="1" si="44"/>
        <v>0</v>
      </c>
      <c r="BS99" s="103">
        <f t="shared" ca="1" si="45"/>
        <v>0</v>
      </c>
      <c r="BT99" s="103" t="str">
        <f t="shared" ca="1" si="46"/>
        <v/>
      </c>
      <c r="BU99" s="74">
        <f t="shared" ca="1" si="47"/>
        <v>0</v>
      </c>
      <c r="BV99" s="103">
        <f t="shared" ca="1" si="48"/>
        <v>0</v>
      </c>
      <c r="BW99" s="14"/>
      <c r="BX99" s="14"/>
      <c r="BY99" s="14"/>
      <c r="BZ99" s="14"/>
      <c r="CA99" s="14"/>
      <c r="CB99" s="14"/>
      <c r="CC99" s="14"/>
      <c r="CD99" s="14"/>
      <c r="CE99" s="14"/>
      <c r="CF99" s="14"/>
      <c r="CG99" s="14"/>
      <c r="CH99" s="14"/>
      <c r="CI99" s="14"/>
      <c r="CJ99" s="14"/>
    </row>
    <row r="100" spans="1:88" outlineLevel="1" x14ac:dyDescent="0.2">
      <c r="A100" s="20"/>
      <c r="B100" s="21"/>
      <c r="C100" s="20"/>
      <c r="D100" s="20"/>
      <c r="E100" s="20"/>
      <c r="F100" s="25" t="s">
        <v>22</v>
      </c>
      <c r="G100" s="29" t="str">
        <f t="shared" ref="G100:M100" si="70">IF(G98="","",IF(G98&gt;G97,(G98-G97-G99),(1-G97-G99+G98)))</f>
        <v/>
      </c>
      <c r="H100" s="29" t="str">
        <f t="shared" si="70"/>
        <v/>
      </c>
      <c r="I100" s="29" t="str">
        <f t="shared" si="70"/>
        <v/>
      </c>
      <c r="J100" s="29" t="str">
        <f t="shared" si="70"/>
        <v/>
      </c>
      <c r="K100" s="29" t="str">
        <f t="shared" si="70"/>
        <v/>
      </c>
      <c r="L100" s="29" t="str">
        <f t="shared" si="70"/>
        <v/>
      </c>
      <c r="M100" s="29" t="str">
        <f t="shared" si="70"/>
        <v/>
      </c>
      <c r="N100" s="57">
        <f t="shared" ref="N100" si="71">SUMIF(G101:M101,"",G100:M100)</f>
        <v>0</v>
      </c>
      <c r="O100" s="58">
        <f t="shared" ref="O100" si="72">SUM(G100:M100)</f>
        <v>0</v>
      </c>
      <c r="P100" s="68"/>
      <c r="Q100" s="69"/>
      <c r="R100" s="70"/>
      <c r="S100" s="14"/>
      <c r="T100" s="14"/>
      <c r="U100" s="14"/>
      <c r="V100" s="14"/>
      <c r="W100" s="14"/>
      <c r="X100" s="14"/>
      <c r="Y100" s="14"/>
      <c r="Z100" s="14"/>
      <c r="AA100" s="102">
        <v>46</v>
      </c>
      <c r="AB100" s="103" t="str">
        <f t="shared" ca="1" si="2"/>
        <v>NAAM</v>
      </c>
      <c r="AC100" s="103" t="str">
        <f t="shared" ca="1" si="3"/>
        <v>Voornaam</v>
      </c>
      <c r="AD100" s="103" t="str">
        <f t="shared" ca="1" si="4"/>
        <v>Steward</v>
      </c>
      <c r="AE100" s="103" t="str">
        <f t="shared" ca="1" si="5"/>
        <v>Student</v>
      </c>
      <c r="AF100" s="103" t="str">
        <f t="shared" ca="1" si="6"/>
        <v>Front</v>
      </c>
      <c r="AG100" s="103">
        <f t="shared" ca="1" si="7"/>
        <v>0</v>
      </c>
      <c r="AH100" s="103">
        <f t="shared" ca="1" si="8"/>
        <v>0</v>
      </c>
      <c r="AI100" s="103">
        <f t="shared" ca="1" si="9"/>
        <v>0</v>
      </c>
      <c r="AJ100" s="103" t="str">
        <f t="shared" ca="1" si="10"/>
        <v/>
      </c>
      <c r="AK100" s="74">
        <f t="shared" ca="1" si="11"/>
        <v>0</v>
      </c>
      <c r="AL100" s="103">
        <f t="shared" ca="1" si="12"/>
        <v>0</v>
      </c>
      <c r="AM100" s="103">
        <f t="shared" ca="1" si="13"/>
        <v>0</v>
      </c>
      <c r="AN100" s="103">
        <f t="shared" ca="1" si="14"/>
        <v>0</v>
      </c>
      <c r="AO100" s="103">
        <f t="shared" ca="1" si="15"/>
        <v>0</v>
      </c>
      <c r="AP100" s="103" t="str">
        <f t="shared" ca="1" si="16"/>
        <v/>
      </c>
      <c r="AQ100" s="74">
        <f t="shared" ca="1" si="17"/>
        <v>0</v>
      </c>
      <c r="AR100" s="103">
        <f t="shared" ca="1" si="18"/>
        <v>0</v>
      </c>
      <c r="AS100" s="103">
        <f t="shared" ca="1" si="19"/>
        <v>0</v>
      </c>
      <c r="AT100" s="103">
        <f t="shared" ca="1" si="20"/>
        <v>0</v>
      </c>
      <c r="AU100" s="103">
        <f t="shared" ca="1" si="21"/>
        <v>0</v>
      </c>
      <c r="AV100" s="103" t="str">
        <f t="shared" ca="1" si="22"/>
        <v/>
      </c>
      <c r="AW100" s="74">
        <f t="shared" ca="1" si="23"/>
        <v>0</v>
      </c>
      <c r="AX100" s="103">
        <f t="shared" ca="1" si="24"/>
        <v>0</v>
      </c>
      <c r="AY100" s="103">
        <f t="shared" ca="1" si="25"/>
        <v>0</v>
      </c>
      <c r="AZ100" s="103">
        <f t="shared" ca="1" si="26"/>
        <v>0</v>
      </c>
      <c r="BA100" s="103">
        <f t="shared" ca="1" si="27"/>
        <v>0</v>
      </c>
      <c r="BB100" s="103" t="str">
        <f t="shared" ca="1" si="28"/>
        <v/>
      </c>
      <c r="BC100" s="74">
        <f t="shared" ca="1" si="29"/>
        <v>0</v>
      </c>
      <c r="BD100" s="103">
        <f t="shared" ca="1" si="30"/>
        <v>0</v>
      </c>
      <c r="BE100" s="103">
        <f t="shared" ca="1" si="31"/>
        <v>0</v>
      </c>
      <c r="BF100" s="103">
        <f t="shared" ca="1" si="32"/>
        <v>0</v>
      </c>
      <c r="BG100" s="103">
        <f t="shared" ca="1" si="33"/>
        <v>0</v>
      </c>
      <c r="BH100" s="103" t="str">
        <f t="shared" ca="1" si="34"/>
        <v/>
      </c>
      <c r="BI100" s="74">
        <f t="shared" ca="1" si="35"/>
        <v>0</v>
      </c>
      <c r="BJ100" s="103">
        <f t="shared" ca="1" si="36"/>
        <v>0</v>
      </c>
      <c r="BK100" s="103">
        <f t="shared" ca="1" si="37"/>
        <v>0</v>
      </c>
      <c r="BL100" s="103">
        <f t="shared" ca="1" si="38"/>
        <v>0</v>
      </c>
      <c r="BM100" s="103">
        <f t="shared" ca="1" si="39"/>
        <v>0</v>
      </c>
      <c r="BN100" s="103" t="str">
        <f t="shared" ca="1" si="40"/>
        <v/>
      </c>
      <c r="BO100" s="74">
        <f t="shared" ca="1" si="41"/>
        <v>0</v>
      </c>
      <c r="BP100" s="103">
        <f t="shared" ca="1" si="42"/>
        <v>0</v>
      </c>
      <c r="BQ100" s="103">
        <f t="shared" ca="1" si="43"/>
        <v>0</v>
      </c>
      <c r="BR100" s="103">
        <f t="shared" ca="1" si="44"/>
        <v>0</v>
      </c>
      <c r="BS100" s="103">
        <f t="shared" ca="1" si="45"/>
        <v>0</v>
      </c>
      <c r="BT100" s="103" t="str">
        <f t="shared" ca="1" si="46"/>
        <v/>
      </c>
      <c r="BU100" s="74">
        <f t="shared" ca="1" si="47"/>
        <v>0</v>
      </c>
      <c r="BV100" s="103">
        <f t="shared" ca="1" si="48"/>
        <v>0</v>
      </c>
      <c r="BW100" s="14"/>
      <c r="BX100" s="14"/>
      <c r="BY100" s="14"/>
      <c r="BZ100" s="14"/>
      <c r="CA100" s="14"/>
      <c r="CB100" s="14"/>
      <c r="CC100" s="14"/>
      <c r="CD100" s="14"/>
      <c r="CE100" s="14"/>
      <c r="CF100" s="14"/>
      <c r="CG100" s="14"/>
      <c r="CH100" s="14"/>
      <c r="CI100" s="14"/>
      <c r="CJ100" s="14"/>
    </row>
    <row r="101" spans="1:88" outlineLevel="1" x14ac:dyDescent="0.2">
      <c r="A101" s="20"/>
      <c r="B101" s="21"/>
      <c r="C101" s="20"/>
      <c r="D101" s="20"/>
      <c r="E101" s="20"/>
      <c r="F101" s="26" t="s">
        <v>39</v>
      </c>
      <c r="G101" s="34"/>
      <c r="H101" s="34"/>
      <c r="I101" s="34"/>
      <c r="J101" s="34"/>
      <c r="K101" s="34"/>
      <c r="L101" s="34"/>
      <c r="M101" s="34"/>
      <c r="N101" s="56"/>
      <c r="O101" s="55"/>
      <c r="P101" s="68"/>
      <c r="Q101" s="69"/>
      <c r="R101" s="70"/>
      <c r="S101" s="14"/>
      <c r="T101" s="14"/>
      <c r="U101" s="14"/>
      <c r="V101" s="14"/>
      <c r="W101" s="14"/>
      <c r="X101" s="14"/>
      <c r="Y101" s="14"/>
      <c r="Z101" s="14"/>
      <c r="AA101" s="102">
        <v>47</v>
      </c>
      <c r="AB101" s="103" t="str">
        <f t="shared" ca="1" si="2"/>
        <v>NAAM</v>
      </c>
      <c r="AC101" s="103" t="str">
        <f t="shared" ca="1" si="3"/>
        <v>Voornaam</v>
      </c>
      <c r="AD101" s="103" t="str">
        <f t="shared" ca="1" si="4"/>
        <v>Steward</v>
      </c>
      <c r="AE101" s="103" t="str">
        <f t="shared" ca="1" si="5"/>
        <v>Student</v>
      </c>
      <c r="AF101" s="103" t="str">
        <f t="shared" ca="1" si="6"/>
        <v>Front</v>
      </c>
      <c r="AG101" s="103">
        <f t="shared" ca="1" si="7"/>
        <v>0</v>
      </c>
      <c r="AH101" s="103">
        <f t="shared" ca="1" si="8"/>
        <v>0</v>
      </c>
      <c r="AI101" s="103">
        <f t="shared" ca="1" si="9"/>
        <v>0</v>
      </c>
      <c r="AJ101" s="103" t="str">
        <f t="shared" ca="1" si="10"/>
        <v/>
      </c>
      <c r="AK101" s="74">
        <f t="shared" ca="1" si="11"/>
        <v>0</v>
      </c>
      <c r="AL101" s="103">
        <f t="shared" ca="1" si="12"/>
        <v>0</v>
      </c>
      <c r="AM101" s="103">
        <f t="shared" ca="1" si="13"/>
        <v>0</v>
      </c>
      <c r="AN101" s="103">
        <f t="shared" ca="1" si="14"/>
        <v>0</v>
      </c>
      <c r="AO101" s="103">
        <f t="shared" ca="1" si="15"/>
        <v>0</v>
      </c>
      <c r="AP101" s="103" t="str">
        <f t="shared" ca="1" si="16"/>
        <v/>
      </c>
      <c r="AQ101" s="74">
        <f t="shared" ca="1" si="17"/>
        <v>0</v>
      </c>
      <c r="AR101" s="103">
        <f t="shared" ca="1" si="18"/>
        <v>0</v>
      </c>
      <c r="AS101" s="103">
        <f t="shared" ca="1" si="19"/>
        <v>0</v>
      </c>
      <c r="AT101" s="103">
        <f t="shared" ca="1" si="20"/>
        <v>0</v>
      </c>
      <c r="AU101" s="103">
        <f t="shared" ca="1" si="21"/>
        <v>0</v>
      </c>
      <c r="AV101" s="103" t="str">
        <f t="shared" ca="1" si="22"/>
        <v/>
      </c>
      <c r="AW101" s="74">
        <f t="shared" ca="1" si="23"/>
        <v>0</v>
      </c>
      <c r="AX101" s="103">
        <f t="shared" ca="1" si="24"/>
        <v>0</v>
      </c>
      <c r="AY101" s="103">
        <f t="shared" ca="1" si="25"/>
        <v>0</v>
      </c>
      <c r="AZ101" s="103">
        <f t="shared" ca="1" si="26"/>
        <v>0</v>
      </c>
      <c r="BA101" s="103">
        <f t="shared" ca="1" si="27"/>
        <v>0</v>
      </c>
      <c r="BB101" s="103" t="str">
        <f t="shared" ca="1" si="28"/>
        <v/>
      </c>
      <c r="BC101" s="74">
        <f t="shared" ca="1" si="29"/>
        <v>0</v>
      </c>
      <c r="BD101" s="103">
        <f t="shared" ca="1" si="30"/>
        <v>0</v>
      </c>
      <c r="BE101" s="103">
        <f t="shared" ca="1" si="31"/>
        <v>0</v>
      </c>
      <c r="BF101" s="103">
        <f t="shared" ca="1" si="32"/>
        <v>0</v>
      </c>
      <c r="BG101" s="103">
        <f t="shared" ca="1" si="33"/>
        <v>0</v>
      </c>
      <c r="BH101" s="103" t="str">
        <f t="shared" ca="1" si="34"/>
        <v/>
      </c>
      <c r="BI101" s="74">
        <f t="shared" ca="1" si="35"/>
        <v>0</v>
      </c>
      <c r="BJ101" s="103">
        <f t="shared" ca="1" si="36"/>
        <v>0</v>
      </c>
      <c r="BK101" s="103">
        <f t="shared" ca="1" si="37"/>
        <v>0</v>
      </c>
      <c r="BL101" s="103">
        <f t="shared" ca="1" si="38"/>
        <v>0</v>
      </c>
      <c r="BM101" s="103">
        <f t="shared" ca="1" si="39"/>
        <v>0</v>
      </c>
      <c r="BN101" s="103" t="str">
        <f t="shared" ca="1" si="40"/>
        <v/>
      </c>
      <c r="BO101" s="74">
        <f t="shared" ca="1" si="41"/>
        <v>0</v>
      </c>
      <c r="BP101" s="103">
        <f t="shared" ca="1" si="42"/>
        <v>0</v>
      </c>
      <c r="BQ101" s="103">
        <f t="shared" ca="1" si="43"/>
        <v>0</v>
      </c>
      <c r="BR101" s="103">
        <f t="shared" ca="1" si="44"/>
        <v>0</v>
      </c>
      <c r="BS101" s="103">
        <f t="shared" ca="1" si="45"/>
        <v>0</v>
      </c>
      <c r="BT101" s="103" t="str">
        <f t="shared" ca="1" si="46"/>
        <v/>
      </c>
      <c r="BU101" s="74">
        <f t="shared" ca="1" si="47"/>
        <v>0</v>
      </c>
      <c r="BV101" s="103">
        <f t="shared" ca="1" si="48"/>
        <v>0</v>
      </c>
      <c r="BW101" s="14"/>
      <c r="BX101" s="14"/>
      <c r="BY101" s="14"/>
      <c r="BZ101" s="14"/>
      <c r="CA101" s="14"/>
      <c r="CB101" s="14"/>
      <c r="CC101" s="14"/>
      <c r="CD101" s="14"/>
      <c r="CE101" s="14"/>
      <c r="CF101" s="14"/>
      <c r="CG101" s="14"/>
      <c r="CH101" s="14"/>
      <c r="CI101" s="14"/>
      <c r="CJ101" s="14"/>
    </row>
    <row r="102" spans="1:88" ht="13.5" outlineLevel="1" thickBot="1" x14ac:dyDescent="0.25">
      <c r="A102" s="22"/>
      <c r="B102" s="23"/>
      <c r="C102" s="22"/>
      <c r="D102" s="22"/>
      <c r="E102" s="22"/>
      <c r="F102" s="27" t="s">
        <v>40</v>
      </c>
      <c r="G102" s="33"/>
      <c r="H102" s="33"/>
      <c r="I102" s="33"/>
      <c r="J102" s="33"/>
      <c r="K102" s="33"/>
      <c r="L102" s="33"/>
      <c r="M102" s="33"/>
      <c r="N102" s="59"/>
      <c r="O102" s="62"/>
      <c r="P102" s="71"/>
      <c r="Q102" s="72"/>
      <c r="R102" s="73"/>
      <c r="S102" s="14"/>
      <c r="T102" s="14"/>
      <c r="U102" s="14"/>
      <c r="V102" s="14"/>
      <c r="W102" s="14"/>
      <c r="X102" s="14"/>
      <c r="Y102" s="14"/>
      <c r="Z102" s="14"/>
      <c r="AA102" s="102">
        <v>48</v>
      </c>
      <c r="AB102" s="103" t="str">
        <f t="shared" ca="1" si="2"/>
        <v>NAAM</v>
      </c>
      <c r="AC102" s="103" t="str">
        <f t="shared" ca="1" si="3"/>
        <v>Voornaam</v>
      </c>
      <c r="AD102" s="103" t="str">
        <f t="shared" ca="1" si="4"/>
        <v>Steward</v>
      </c>
      <c r="AE102" s="103" t="str">
        <f t="shared" ca="1" si="5"/>
        <v>Student</v>
      </c>
      <c r="AF102" s="103" t="str">
        <f t="shared" ca="1" si="6"/>
        <v>Front</v>
      </c>
      <c r="AG102" s="103">
        <f t="shared" ca="1" si="7"/>
        <v>0</v>
      </c>
      <c r="AH102" s="103">
        <f t="shared" ca="1" si="8"/>
        <v>0</v>
      </c>
      <c r="AI102" s="103">
        <f t="shared" ca="1" si="9"/>
        <v>0</v>
      </c>
      <c r="AJ102" s="103" t="str">
        <f t="shared" ca="1" si="10"/>
        <v/>
      </c>
      <c r="AK102" s="74">
        <f t="shared" ca="1" si="11"/>
        <v>0</v>
      </c>
      <c r="AL102" s="103">
        <f t="shared" ca="1" si="12"/>
        <v>0</v>
      </c>
      <c r="AM102" s="103">
        <f t="shared" ca="1" si="13"/>
        <v>0</v>
      </c>
      <c r="AN102" s="103">
        <f t="shared" ca="1" si="14"/>
        <v>0</v>
      </c>
      <c r="AO102" s="103">
        <f t="shared" ca="1" si="15"/>
        <v>0</v>
      </c>
      <c r="AP102" s="103" t="str">
        <f t="shared" ca="1" si="16"/>
        <v/>
      </c>
      <c r="AQ102" s="74">
        <f t="shared" ca="1" si="17"/>
        <v>0</v>
      </c>
      <c r="AR102" s="103">
        <f t="shared" ca="1" si="18"/>
        <v>0</v>
      </c>
      <c r="AS102" s="103">
        <f t="shared" ca="1" si="19"/>
        <v>0</v>
      </c>
      <c r="AT102" s="103">
        <f t="shared" ca="1" si="20"/>
        <v>0</v>
      </c>
      <c r="AU102" s="103">
        <f t="shared" ca="1" si="21"/>
        <v>0</v>
      </c>
      <c r="AV102" s="103" t="str">
        <f t="shared" ca="1" si="22"/>
        <v/>
      </c>
      <c r="AW102" s="74">
        <f t="shared" ca="1" si="23"/>
        <v>0</v>
      </c>
      <c r="AX102" s="103">
        <f t="shared" ca="1" si="24"/>
        <v>0</v>
      </c>
      <c r="AY102" s="103">
        <f t="shared" ca="1" si="25"/>
        <v>0</v>
      </c>
      <c r="AZ102" s="103">
        <f t="shared" ca="1" si="26"/>
        <v>0</v>
      </c>
      <c r="BA102" s="103">
        <f t="shared" ca="1" si="27"/>
        <v>0</v>
      </c>
      <c r="BB102" s="103" t="str">
        <f t="shared" ca="1" si="28"/>
        <v/>
      </c>
      <c r="BC102" s="74">
        <f t="shared" ca="1" si="29"/>
        <v>0</v>
      </c>
      <c r="BD102" s="103">
        <f t="shared" ca="1" si="30"/>
        <v>0</v>
      </c>
      <c r="BE102" s="103">
        <f t="shared" ca="1" si="31"/>
        <v>0</v>
      </c>
      <c r="BF102" s="103">
        <f t="shared" ca="1" si="32"/>
        <v>0</v>
      </c>
      <c r="BG102" s="103">
        <f t="shared" ca="1" si="33"/>
        <v>0</v>
      </c>
      <c r="BH102" s="103" t="str">
        <f t="shared" ca="1" si="34"/>
        <v/>
      </c>
      <c r="BI102" s="74">
        <f t="shared" ca="1" si="35"/>
        <v>0</v>
      </c>
      <c r="BJ102" s="103">
        <f t="shared" ca="1" si="36"/>
        <v>0</v>
      </c>
      <c r="BK102" s="103">
        <f t="shared" ca="1" si="37"/>
        <v>0</v>
      </c>
      <c r="BL102" s="103">
        <f t="shared" ca="1" si="38"/>
        <v>0</v>
      </c>
      <c r="BM102" s="103">
        <f t="shared" ca="1" si="39"/>
        <v>0</v>
      </c>
      <c r="BN102" s="103" t="str">
        <f t="shared" ca="1" si="40"/>
        <v/>
      </c>
      <c r="BO102" s="74">
        <f t="shared" ca="1" si="41"/>
        <v>0</v>
      </c>
      <c r="BP102" s="103">
        <f t="shared" ca="1" si="42"/>
        <v>0</v>
      </c>
      <c r="BQ102" s="103">
        <f t="shared" ca="1" si="43"/>
        <v>0</v>
      </c>
      <c r="BR102" s="103">
        <f t="shared" ca="1" si="44"/>
        <v>0</v>
      </c>
      <c r="BS102" s="103">
        <f t="shared" ca="1" si="45"/>
        <v>0</v>
      </c>
      <c r="BT102" s="103" t="str">
        <f t="shared" ca="1" si="46"/>
        <v/>
      </c>
      <c r="BU102" s="74">
        <f t="shared" ca="1" si="47"/>
        <v>0</v>
      </c>
      <c r="BV102" s="103">
        <f t="shared" ca="1" si="48"/>
        <v>0</v>
      </c>
      <c r="BW102" s="14"/>
      <c r="BX102" s="14"/>
      <c r="BY102" s="14"/>
      <c r="BZ102" s="14"/>
      <c r="CA102" s="14"/>
      <c r="CB102" s="14"/>
      <c r="CC102" s="14"/>
      <c r="CD102" s="14"/>
      <c r="CE102" s="14"/>
      <c r="CF102" s="14"/>
      <c r="CG102" s="14"/>
      <c r="CH102" s="14"/>
      <c r="CI102" s="14"/>
      <c r="CJ102" s="14"/>
    </row>
    <row r="103" spans="1:88" x14ac:dyDescent="0.2">
      <c r="A103" s="63" t="str">
        <f>'Week A'!A103</f>
        <v>Herreman</v>
      </c>
      <c r="B103" s="64" t="str">
        <f>'Week A'!B103</f>
        <v>Astrid</v>
      </c>
      <c r="C103" s="63" t="str">
        <f>'Week A'!C103</f>
        <v>Steward</v>
      </c>
      <c r="D103" s="63" t="str">
        <f>'Week A'!D103</f>
        <v>Student</v>
      </c>
      <c r="E103" s="63" t="str">
        <f>'Week A'!E103</f>
        <v>Front</v>
      </c>
      <c r="F103" s="24" t="s">
        <v>19</v>
      </c>
      <c r="G103" s="43"/>
      <c r="H103" s="11"/>
      <c r="I103" s="11"/>
      <c r="J103" s="11"/>
      <c r="K103" s="11"/>
      <c r="L103" s="11"/>
      <c r="M103" s="11"/>
      <c r="N103" s="54"/>
      <c r="O103" s="61"/>
      <c r="P103" s="65"/>
      <c r="Q103" s="66"/>
      <c r="R103" s="67"/>
      <c r="S103" s="14"/>
      <c r="T103" s="14"/>
      <c r="U103" s="14"/>
      <c r="V103" s="14"/>
      <c r="W103" s="14"/>
      <c r="X103" s="14"/>
      <c r="Y103" s="14"/>
      <c r="Z103" s="14"/>
      <c r="AA103" s="102">
        <v>49</v>
      </c>
      <c r="AB103" s="103" t="str">
        <f t="shared" ca="1" si="2"/>
        <v>NAAM</v>
      </c>
      <c r="AC103" s="103" t="str">
        <f t="shared" ca="1" si="3"/>
        <v>Voornaam</v>
      </c>
      <c r="AD103" s="103" t="str">
        <f t="shared" ca="1" si="4"/>
        <v>Steward</v>
      </c>
      <c r="AE103" s="103" t="str">
        <f t="shared" ca="1" si="5"/>
        <v>Student</v>
      </c>
      <c r="AF103" s="103" t="str">
        <f t="shared" ca="1" si="6"/>
        <v>Front</v>
      </c>
      <c r="AG103" s="103">
        <f t="shared" ca="1" si="7"/>
        <v>0</v>
      </c>
      <c r="AH103" s="103">
        <f t="shared" ca="1" si="8"/>
        <v>0</v>
      </c>
      <c r="AI103" s="103">
        <f t="shared" ca="1" si="9"/>
        <v>0</v>
      </c>
      <c r="AJ103" s="103" t="str">
        <f t="shared" ca="1" si="10"/>
        <v/>
      </c>
      <c r="AK103" s="74">
        <f t="shared" ca="1" si="11"/>
        <v>0</v>
      </c>
      <c r="AL103" s="103">
        <f t="shared" ca="1" si="12"/>
        <v>0</v>
      </c>
      <c r="AM103" s="103">
        <f t="shared" ca="1" si="13"/>
        <v>0</v>
      </c>
      <c r="AN103" s="103">
        <f t="shared" ca="1" si="14"/>
        <v>0</v>
      </c>
      <c r="AO103" s="103">
        <f t="shared" ca="1" si="15"/>
        <v>0</v>
      </c>
      <c r="AP103" s="103" t="str">
        <f t="shared" ca="1" si="16"/>
        <v/>
      </c>
      <c r="AQ103" s="74">
        <f t="shared" ca="1" si="17"/>
        <v>0</v>
      </c>
      <c r="AR103" s="103">
        <f t="shared" ca="1" si="18"/>
        <v>0</v>
      </c>
      <c r="AS103" s="103">
        <f t="shared" ca="1" si="19"/>
        <v>0</v>
      </c>
      <c r="AT103" s="103">
        <f t="shared" ca="1" si="20"/>
        <v>0</v>
      </c>
      <c r="AU103" s="103">
        <f t="shared" ca="1" si="21"/>
        <v>0</v>
      </c>
      <c r="AV103" s="103" t="str">
        <f t="shared" ca="1" si="22"/>
        <v/>
      </c>
      <c r="AW103" s="74">
        <f t="shared" ca="1" si="23"/>
        <v>0</v>
      </c>
      <c r="AX103" s="103">
        <f t="shared" ca="1" si="24"/>
        <v>0</v>
      </c>
      <c r="AY103" s="103">
        <f t="shared" ca="1" si="25"/>
        <v>0</v>
      </c>
      <c r="AZ103" s="103">
        <f t="shared" ca="1" si="26"/>
        <v>0</v>
      </c>
      <c r="BA103" s="103">
        <f t="shared" ca="1" si="27"/>
        <v>0</v>
      </c>
      <c r="BB103" s="103" t="str">
        <f t="shared" ca="1" si="28"/>
        <v/>
      </c>
      <c r="BC103" s="74">
        <f t="shared" ca="1" si="29"/>
        <v>0</v>
      </c>
      <c r="BD103" s="103">
        <f t="shared" ca="1" si="30"/>
        <v>0</v>
      </c>
      <c r="BE103" s="103">
        <f t="shared" ca="1" si="31"/>
        <v>0</v>
      </c>
      <c r="BF103" s="103">
        <f t="shared" ca="1" si="32"/>
        <v>0</v>
      </c>
      <c r="BG103" s="103">
        <f t="shared" ca="1" si="33"/>
        <v>0</v>
      </c>
      <c r="BH103" s="103" t="str">
        <f t="shared" ca="1" si="34"/>
        <v/>
      </c>
      <c r="BI103" s="74">
        <f t="shared" ca="1" si="35"/>
        <v>0</v>
      </c>
      <c r="BJ103" s="103">
        <f t="shared" ca="1" si="36"/>
        <v>0</v>
      </c>
      <c r="BK103" s="103">
        <f t="shared" ca="1" si="37"/>
        <v>0</v>
      </c>
      <c r="BL103" s="103">
        <f t="shared" ca="1" si="38"/>
        <v>0</v>
      </c>
      <c r="BM103" s="103">
        <f t="shared" ca="1" si="39"/>
        <v>0</v>
      </c>
      <c r="BN103" s="103" t="str">
        <f t="shared" ca="1" si="40"/>
        <v/>
      </c>
      <c r="BO103" s="74">
        <f t="shared" ca="1" si="41"/>
        <v>0</v>
      </c>
      <c r="BP103" s="103">
        <f t="shared" ca="1" si="42"/>
        <v>0</v>
      </c>
      <c r="BQ103" s="103">
        <f t="shared" ca="1" si="43"/>
        <v>0</v>
      </c>
      <c r="BR103" s="103">
        <f t="shared" ca="1" si="44"/>
        <v>0</v>
      </c>
      <c r="BS103" s="103">
        <f t="shared" ca="1" si="45"/>
        <v>0</v>
      </c>
      <c r="BT103" s="103" t="str">
        <f t="shared" ca="1" si="46"/>
        <v/>
      </c>
      <c r="BU103" s="74">
        <f t="shared" ca="1" si="47"/>
        <v>0</v>
      </c>
      <c r="BV103" s="103">
        <f t="shared" ca="1" si="48"/>
        <v>0</v>
      </c>
      <c r="BW103" s="14"/>
      <c r="BX103" s="14"/>
      <c r="BY103" s="14"/>
      <c r="BZ103" s="14"/>
      <c r="CA103" s="14"/>
      <c r="CB103" s="14"/>
      <c r="CC103" s="14"/>
      <c r="CD103" s="14"/>
      <c r="CE103" s="14"/>
      <c r="CF103" s="14"/>
      <c r="CG103" s="14"/>
      <c r="CH103" s="14"/>
      <c r="CI103" s="14"/>
      <c r="CJ103" s="14"/>
    </row>
    <row r="104" spans="1:88" outlineLevel="1" x14ac:dyDescent="0.2">
      <c r="A104" s="20"/>
      <c r="B104" s="21"/>
      <c r="C104" s="20"/>
      <c r="D104" s="20"/>
      <c r="E104" s="20"/>
      <c r="F104" s="25" t="s">
        <v>20</v>
      </c>
      <c r="G104" s="35"/>
      <c r="H104" s="42"/>
      <c r="I104" s="12"/>
      <c r="J104" s="12"/>
      <c r="K104" s="12"/>
      <c r="L104" s="12"/>
      <c r="M104" s="12"/>
      <c r="N104" s="56"/>
      <c r="O104" s="55"/>
      <c r="P104" s="68"/>
      <c r="Q104" s="69"/>
      <c r="R104" s="70"/>
      <c r="S104" s="14"/>
      <c r="T104" s="14"/>
      <c r="U104" s="14"/>
      <c r="V104" s="14"/>
      <c r="W104" s="14"/>
      <c r="X104" s="14"/>
      <c r="Y104" s="14"/>
      <c r="Z104" s="14"/>
      <c r="AA104" s="102">
        <v>50</v>
      </c>
      <c r="AB104" s="103" t="str">
        <f t="shared" ca="1" si="2"/>
        <v>NAAM</v>
      </c>
      <c r="AC104" s="103" t="str">
        <f t="shared" ca="1" si="3"/>
        <v>Voornaam</v>
      </c>
      <c r="AD104" s="103" t="str">
        <f t="shared" ca="1" si="4"/>
        <v>Steward</v>
      </c>
      <c r="AE104" s="103" t="str">
        <f t="shared" ca="1" si="5"/>
        <v>Student</v>
      </c>
      <c r="AF104" s="103" t="str">
        <f t="shared" ca="1" si="6"/>
        <v>Front</v>
      </c>
      <c r="AG104" s="103">
        <f t="shared" ca="1" si="7"/>
        <v>0</v>
      </c>
      <c r="AH104" s="103">
        <f t="shared" ca="1" si="8"/>
        <v>0</v>
      </c>
      <c r="AI104" s="103">
        <f t="shared" ca="1" si="9"/>
        <v>0</v>
      </c>
      <c r="AJ104" s="103" t="str">
        <f t="shared" ca="1" si="10"/>
        <v/>
      </c>
      <c r="AK104" s="74">
        <f t="shared" ca="1" si="11"/>
        <v>0</v>
      </c>
      <c r="AL104" s="103">
        <f t="shared" ca="1" si="12"/>
        <v>0</v>
      </c>
      <c r="AM104" s="103">
        <f t="shared" ca="1" si="13"/>
        <v>0</v>
      </c>
      <c r="AN104" s="103">
        <f t="shared" ca="1" si="14"/>
        <v>0</v>
      </c>
      <c r="AO104" s="103">
        <f t="shared" ca="1" si="15"/>
        <v>0</v>
      </c>
      <c r="AP104" s="103" t="str">
        <f t="shared" ca="1" si="16"/>
        <v/>
      </c>
      <c r="AQ104" s="74">
        <f t="shared" ca="1" si="17"/>
        <v>0</v>
      </c>
      <c r="AR104" s="103">
        <f t="shared" ca="1" si="18"/>
        <v>0</v>
      </c>
      <c r="AS104" s="103">
        <f t="shared" ca="1" si="19"/>
        <v>0</v>
      </c>
      <c r="AT104" s="103">
        <f t="shared" ca="1" si="20"/>
        <v>0</v>
      </c>
      <c r="AU104" s="103">
        <f t="shared" ca="1" si="21"/>
        <v>0</v>
      </c>
      <c r="AV104" s="103" t="str">
        <f t="shared" ca="1" si="22"/>
        <v/>
      </c>
      <c r="AW104" s="74">
        <f t="shared" ca="1" si="23"/>
        <v>0</v>
      </c>
      <c r="AX104" s="103">
        <f t="shared" ca="1" si="24"/>
        <v>0</v>
      </c>
      <c r="AY104" s="103">
        <f t="shared" ca="1" si="25"/>
        <v>0</v>
      </c>
      <c r="AZ104" s="103">
        <f t="shared" ca="1" si="26"/>
        <v>0</v>
      </c>
      <c r="BA104" s="103">
        <f t="shared" ca="1" si="27"/>
        <v>0</v>
      </c>
      <c r="BB104" s="103" t="str">
        <f t="shared" ca="1" si="28"/>
        <v/>
      </c>
      <c r="BC104" s="74">
        <f t="shared" ca="1" si="29"/>
        <v>0</v>
      </c>
      <c r="BD104" s="103">
        <f t="shared" ca="1" si="30"/>
        <v>0</v>
      </c>
      <c r="BE104" s="103">
        <f t="shared" ca="1" si="31"/>
        <v>0</v>
      </c>
      <c r="BF104" s="103">
        <f t="shared" ca="1" si="32"/>
        <v>0</v>
      </c>
      <c r="BG104" s="103">
        <f t="shared" ca="1" si="33"/>
        <v>0</v>
      </c>
      <c r="BH104" s="103" t="str">
        <f t="shared" ca="1" si="34"/>
        <v/>
      </c>
      <c r="BI104" s="74">
        <f t="shared" ca="1" si="35"/>
        <v>0</v>
      </c>
      <c r="BJ104" s="103">
        <f t="shared" ca="1" si="36"/>
        <v>0</v>
      </c>
      <c r="BK104" s="103">
        <f t="shared" ca="1" si="37"/>
        <v>0</v>
      </c>
      <c r="BL104" s="103">
        <f t="shared" ca="1" si="38"/>
        <v>0</v>
      </c>
      <c r="BM104" s="103">
        <f t="shared" ca="1" si="39"/>
        <v>0</v>
      </c>
      <c r="BN104" s="103" t="str">
        <f t="shared" ca="1" si="40"/>
        <v/>
      </c>
      <c r="BO104" s="74">
        <f t="shared" ca="1" si="41"/>
        <v>0</v>
      </c>
      <c r="BP104" s="103">
        <f t="shared" ca="1" si="42"/>
        <v>0</v>
      </c>
      <c r="BQ104" s="103">
        <f t="shared" ca="1" si="43"/>
        <v>0</v>
      </c>
      <c r="BR104" s="103">
        <f t="shared" ca="1" si="44"/>
        <v>0</v>
      </c>
      <c r="BS104" s="103">
        <f t="shared" ca="1" si="45"/>
        <v>0</v>
      </c>
      <c r="BT104" s="103" t="str">
        <f t="shared" ca="1" si="46"/>
        <v/>
      </c>
      <c r="BU104" s="74">
        <f t="shared" ca="1" si="47"/>
        <v>0</v>
      </c>
      <c r="BV104" s="103">
        <f t="shared" ca="1" si="48"/>
        <v>0</v>
      </c>
      <c r="BW104" s="14"/>
      <c r="BX104" s="14"/>
      <c r="BY104" s="14"/>
      <c r="BZ104" s="14"/>
      <c r="CA104" s="14"/>
      <c r="CB104" s="14"/>
      <c r="CC104" s="14"/>
      <c r="CD104" s="14"/>
      <c r="CE104" s="14"/>
      <c r="CF104" s="14"/>
      <c r="CG104" s="14"/>
      <c r="CH104" s="14"/>
      <c r="CI104" s="14"/>
      <c r="CJ104" s="14"/>
    </row>
    <row r="105" spans="1:88" outlineLevel="1" x14ac:dyDescent="0.2">
      <c r="A105" s="20"/>
      <c r="B105" s="21"/>
      <c r="C105" s="20"/>
      <c r="D105" s="20"/>
      <c r="E105" s="20"/>
      <c r="F105" s="25" t="s">
        <v>21</v>
      </c>
      <c r="G105" s="13"/>
      <c r="H105" s="13"/>
      <c r="I105" s="13"/>
      <c r="J105" s="13"/>
      <c r="K105" s="13"/>
      <c r="L105" s="13"/>
      <c r="M105" s="13"/>
      <c r="N105" s="56"/>
      <c r="O105" s="55"/>
      <c r="P105" s="68"/>
      <c r="Q105" s="69"/>
      <c r="R105" s="70"/>
      <c r="S105" s="14"/>
      <c r="T105" s="14"/>
      <c r="U105" s="14"/>
      <c r="V105" s="14"/>
      <c r="W105" s="14"/>
      <c r="X105" s="14"/>
      <c r="Y105" s="14"/>
      <c r="Z105" s="14"/>
      <c r="AA105" s="102">
        <v>51</v>
      </c>
      <c r="AB105" s="103" t="str">
        <f t="shared" ca="1" si="2"/>
        <v>NAAM</v>
      </c>
      <c r="AC105" s="103" t="str">
        <f t="shared" ca="1" si="3"/>
        <v>Voornaam</v>
      </c>
      <c r="AD105" s="103" t="str">
        <f t="shared" ca="1" si="4"/>
        <v>Steward</v>
      </c>
      <c r="AE105" s="103" t="str">
        <f t="shared" ca="1" si="5"/>
        <v>Student</v>
      </c>
      <c r="AF105" s="103" t="str">
        <f t="shared" ca="1" si="6"/>
        <v>Front</v>
      </c>
      <c r="AG105" s="103">
        <f t="shared" ca="1" si="7"/>
        <v>0</v>
      </c>
      <c r="AH105" s="103">
        <f t="shared" ca="1" si="8"/>
        <v>0</v>
      </c>
      <c r="AI105" s="103">
        <f t="shared" ca="1" si="9"/>
        <v>0</v>
      </c>
      <c r="AJ105" s="103" t="str">
        <f t="shared" ca="1" si="10"/>
        <v/>
      </c>
      <c r="AK105" s="74">
        <f t="shared" ca="1" si="11"/>
        <v>0</v>
      </c>
      <c r="AL105" s="103">
        <f t="shared" ca="1" si="12"/>
        <v>0</v>
      </c>
      <c r="AM105" s="103">
        <f t="shared" ca="1" si="13"/>
        <v>0</v>
      </c>
      <c r="AN105" s="103">
        <f t="shared" ca="1" si="14"/>
        <v>0</v>
      </c>
      <c r="AO105" s="103">
        <f t="shared" ca="1" si="15"/>
        <v>0</v>
      </c>
      <c r="AP105" s="103" t="str">
        <f t="shared" ca="1" si="16"/>
        <v/>
      </c>
      <c r="AQ105" s="74">
        <f t="shared" ca="1" si="17"/>
        <v>0</v>
      </c>
      <c r="AR105" s="103">
        <f t="shared" ca="1" si="18"/>
        <v>0</v>
      </c>
      <c r="AS105" s="103">
        <f t="shared" ca="1" si="19"/>
        <v>0</v>
      </c>
      <c r="AT105" s="103">
        <f t="shared" ca="1" si="20"/>
        <v>0</v>
      </c>
      <c r="AU105" s="103">
        <f t="shared" ca="1" si="21"/>
        <v>0</v>
      </c>
      <c r="AV105" s="103" t="str">
        <f t="shared" ca="1" si="22"/>
        <v/>
      </c>
      <c r="AW105" s="74">
        <f t="shared" ca="1" si="23"/>
        <v>0</v>
      </c>
      <c r="AX105" s="103">
        <f t="shared" ca="1" si="24"/>
        <v>0</v>
      </c>
      <c r="AY105" s="103">
        <f t="shared" ca="1" si="25"/>
        <v>0</v>
      </c>
      <c r="AZ105" s="103">
        <f t="shared" ca="1" si="26"/>
        <v>0</v>
      </c>
      <c r="BA105" s="103">
        <f t="shared" ca="1" si="27"/>
        <v>0</v>
      </c>
      <c r="BB105" s="103" t="str">
        <f t="shared" ca="1" si="28"/>
        <v/>
      </c>
      <c r="BC105" s="74">
        <f t="shared" ca="1" si="29"/>
        <v>0</v>
      </c>
      <c r="BD105" s="103">
        <f t="shared" ca="1" si="30"/>
        <v>0</v>
      </c>
      <c r="BE105" s="103">
        <f t="shared" ca="1" si="31"/>
        <v>0</v>
      </c>
      <c r="BF105" s="103">
        <f t="shared" ca="1" si="32"/>
        <v>0</v>
      </c>
      <c r="BG105" s="103">
        <f t="shared" ca="1" si="33"/>
        <v>0</v>
      </c>
      <c r="BH105" s="103" t="str">
        <f t="shared" ca="1" si="34"/>
        <v/>
      </c>
      <c r="BI105" s="74">
        <f t="shared" ca="1" si="35"/>
        <v>0</v>
      </c>
      <c r="BJ105" s="103">
        <f t="shared" ca="1" si="36"/>
        <v>0</v>
      </c>
      <c r="BK105" s="103">
        <f t="shared" ca="1" si="37"/>
        <v>0</v>
      </c>
      <c r="BL105" s="103">
        <f t="shared" ca="1" si="38"/>
        <v>0</v>
      </c>
      <c r="BM105" s="103">
        <f t="shared" ca="1" si="39"/>
        <v>0</v>
      </c>
      <c r="BN105" s="103" t="str">
        <f t="shared" ca="1" si="40"/>
        <v/>
      </c>
      <c r="BO105" s="74">
        <f t="shared" ca="1" si="41"/>
        <v>0</v>
      </c>
      <c r="BP105" s="103">
        <f t="shared" ca="1" si="42"/>
        <v>0</v>
      </c>
      <c r="BQ105" s="103">
        <f t="shared" ca="1" si="43"/>
        <v>0</v>
      </c>
      <c r="BR105" s="103">
        <f t="shared" ca="1" si="44"/>
        <v>0</v>
      </c>
      <c r="BS105" s="103">
        <f t="shared" ca="1" si="45"/>
        <v>0</v>
      </c>
      <c r="BT105" s="103" t="str">
        <f t="shared" ca="1" si="46"/>
        <v/>
      </c>
      <c r="BU105" s="74">
        <f t="shared" ca="1" si="47"/>
        <v>0</v>
      </c>
      <c r="BV105" s="103">
        <f t="shared" ca="1" si="48"/>
        <v>0</v>
      </c>
      <c r="BW105" s="14"/>
      <c r="BX105" s="14"/>
      <c r="BY105" s="14"/>
      <c r="BZ105" s="14"/>
      <c r="CA105" s="14"/>
      <c r="CB105" s="14"/>
      <c r="CC105" s="14"/>
      <c r="CD105" s="14"/>
      <c r="CE105" s="14"/>
      <c r="CF105" s="14"/>
      <c r="CG105" s="14"/>
      <c r="CH105" s="14"/>
      <c r="CI105" s="14"/>
      <c r="CJ105" s="14"/>
    </row>
    <row r="106" spans="1:88" outlineLevel="1" x14ac:dyDescent="0.2">
      <c r="A106" s="20"/>
      <c r="B106" s="21"/>
      <c r="C106" s="20"/>
      <c r="D106" s="20"/>
      <c r="E106" s="20"/>
      <c r="F106" s="25" t="s">
        <v>22</v>
      </c>
      <c r="G106" s="29" t="str">
        <f t="shared" ref="G106:M106" si="73">IF(G104="","",IF(G104&gt;G103,(G104-G103-G105),(1-G103-G105+G104)))</f>
        <v/>
      </c>
      <c r="H106" s="29" t="str">
        <f t="shared" si="73"/>
        <v/>
      </c>
      <c r="I106" s="29" t="str">
        <f t="shared" si="73"/>
        <v/>
      </c>
      <c r="J106" s="29" t="str">
        <f t="shared" si="73"/>
        <v/>
      </c>
      <c r="K106" s="29" t="str">
        <f t="shared" si="73"/>
        <v/>
      </c>
      <c r="L106" s="29" t="str">
        <f t="shared" si="73"/>
        <v/>
      </c>
      <c r="M106" s="29" t="str">
        <f t="shared" si="73"/>
        <v/>
      </c>
      <c r="N106" s="57">
        <f t="shared" ref="N106" si="74">SUMIF(G107:M107,"",G106:M106)</f>
        <v>0</v>
      </c>
      <c r="O106" s="58">
        <f t="shared" ref="O106" si="75">SUM(G106:M106)</f>
        <v>0</v>
      </c>
      <c r="P106" s="68"/>
      <c r="Q106" s="69"/>
      <c r="R106" s="70"/>
      <c r="S106" s="14"/>
      <c r="T106" s="14"/>
      <c r="U106" s="14"/>
      <c r="V106" s="14"/>
      <c r="W106" s="14"/>
      <c r="X106" s="14"/>
      <c r="Y106" s="14"/>
      <c r="Z106" s="14"/>
      <c r="AA106" s="102">
        <v>52</v>
      </c>
      <c r="AB106" s="103" t="str">
        <f t="shared" ca="1" si="2"/>
        <v>NAAM</v>
      </c>
      <c r="AC106" s="103" t="str">
        <f t="shared" ca="1" si="3"/>
        <v>Voornaam</v>
      </c>
      <c r="AD106" s="103" t="str">
        <f t="shared" ca="1" si="4"/>
        <v>Steward</v>
      </c>
      <c r="AE106" s="103" t="str">
        <f t="shared" ca="1" si="5"/>
        <v>Student</v>
      </c>
      <c r="AF106" s="103" t="str">
        <f t="shared" ca="1" si="6"/>
        <v>Front</v>
      </c>
      <c r="AG106" s="103">
        <f t="shared" ca="1" si="7"/>
        <v>0</v>
      </c>
      <c r="AH106" s="103">
        <f t="shared" ca="1" si="8"/>
        <v>0</v>
      </c>
      <c r="AI106" s="103">
        <f t="shared" ca="1" si="9"/>
        <v>0</v>
      </c>
      <c r="AJ106" s="103" t="str">
        <f t="shared" ca="1" si="10"/>
        <v/>
      </c>
      <c r="AK106" s="74">
        <f t="shared" ca="1" si="11"/>
        <v>0</v>
      </c>
      <c r="AL106" s="103">
        <f t="shared" ca="1" si="12"/>
        <v>0</v>
      </c>
      <c r="AM106" s="103">
        <f t="shared" ca="1" si="13"/>
        <v>0</v>
      </c>
      <c r="AN106" s="103">
        <f t="shared" ca="1" si="14"/>
        <v>0</v>
      </c>
      <c r="AO106" s="103">
        <f t="shared" ca="1" si="15"/>
        <v>0</v>
      </c>
      <c r="AP106" s="103" t="str">
        <f t="shared" ca="1" si="16"/>
        <v/>
      </c>
      <c r="AQ106" s="74">
        <f t="shared" ca="1" si="17"/>
        <v>0</v>
      </c>
      <c r="AR106" s="103">
        <f t="shared" ca="1" si="18"/>
        <v>0</v>
      </c>
      <c r="AS106" s="103">
        <f t="shared" ca="1" si="19"/>
        <v>0</v>
      </c>
      <c r="AT106" s="103">
        <f t="shared" ca="1" si="20"/>
        <v>0</v>
      </c>
      <c r="AU106" s="103">
        <f t="shared" ca="1" si="21"/>
        <v>0</v>
      </c>
      <c r="AV106" s="103" t="str">
        <f t="shared" ca="1" si="22"/>
        <v/>
      </c>
      <c r="AW106" s="74">
        <f t="shared" ca="1" si="23"/>
        <v>0</v>
      </c>
      <c r="AX106" s="103">
        <f t="shared" ca="1" si="24"/>
        <v>0</v>
      </c>
      <c r="AY106" s="103">
        <f t="shared" ca="1" si="25"/>
        <v>0</v>
      </c>
      <c r="AZ106" s="103">
        <f t="shared" ca="1" si="26"/>
        <v>0</v>
      </c>
      <c r="BA106" s="103">
        <f t="shared" ca="1" si="27"/>
        <v>0</v>
      </c>
      <c r="BB106" s="103" t="str">
        <f t="shared" ca="1" si="28"/>
        <v/>
      </c>
      <c r="BC106" s="74">
        <f t="shared" ca="1" si="29"/>
        <v>0</v>
      </c>
      <c r="BD106" s="103">
        <f t="shared" ca="1" si="30"/>
        <v>0</v>
      </c>
      <c r="BE106" s="103">
        <f t="shared" ca="1" si="31"/>
        <v>0</v>
      </c>
      <c r="BF106" s="103">
        <f t="shared" ca="1" si="32"/>
        <v>0</v>
      </c>
      <c r="BG106" s="103">
        <f t="shared" ca="1" si="33"/>
        <v>0</v>
      </c>
      <c r="BH106" s="103" t="str">
        <f t="shared" ca="1" si="34"/>
        <v/>
      </c>
      <c r="BI106" s="74">
        <f t="shared" ca="1" si="35"/>
        <v>0</v>
      </c>
      <c r="BJ106" s="103">
        <f t="shared" ca="1" si="36"/>
        <v>0</v>
      </c>
      <c r="BK106" s="103">
        <f t="shared" ca="1" si="37"/>
        <v>0</v>
      </c>
      <c r="BL106" s="103">
        <f t="shared" ca="1" si="38"/>
        <v>0</v>
      </c>
      <c r="BM106" s="103">
        <f t="shared" ca="1" si="39"/>
        <v>0</v>
      </c>
      <c r="BN106" s="103" t="str">
        <f t="shared" ca="1" si="40"/>
        <v/>
      </c>
      <c r="BO106" s="74">
        <f t="shared" ca="1" si="41"/>
        <v>0</v>
      </c>
      <c r="BP106" s="103">
        <f t="shared" ca="1" si="42"/>
        <v>0</v>
      </c>
      <c r="BQ106" s="103">
        <f t="shared" ca="1" si="43"/>
        <v>0</v>
      </c>
      <c r="BR106" s="103">
        <f t="shared" ca="1" si="44"/>
        <v>0</v>
      </c>
      <c r="BS106" s="103">
        <f t="shared" ca="1" si="45"/>
        <v>0</v>
      </c>
      <c r="BT106" s="103" t="str">
        <f t="shared" ca="1" si="46"/>
        <v/>
      </c>
      <c r="BU106" s="74">
        <f t="shared" ca="1" si="47"/>
        <v>0</v>
      </c>
      <c r="BV106" s="103">
        <f t="shared" ca="1" si="48"/>
        <v>0</v>
      </c>
      <c r="BW106" s="14"/>
      <c r="BX106" s="14"/>
      <c r="BY106" s="14"/>
      <c r="BZ106" s="14"/>
      <c r="CA106" s="14"/>
      <c r="CB106" s="14"/>
      <c r="CC106" s="14"/>
      <c r="CD106" s="14"/>
      <c r="CE106" s="14"/>
      <c r="CF106" s="14"/>
      <c r="CG106" s="14"/>
      <c r="CH106" s="14"/>
      <c r="CI106" s="14"/>
      <c r="CJ106" s="14"/>
    </row>
    <row r="107" spans="1:88" outlineLevel="1" x14ac:dyDescent="0.2">
      <c r="A107" s="20"/>
      <c r="B107" s="21"/>
      <c r="C107" s="20"/>
      <c r="D107" s="20"/>
      <c r="E107" s="20"/>
      <c r="F107" s="26" t="s">
        <v>39</v>
      </c>
      <c r="G107" s="34"/>
      <c r="H107" s="34"/>
      <c r="I107" s="34"/>
      <c r="J107" s="34"/>
      <c r="K107" s="34"/>
      <c r="L107" s="34"/>
      <c r="M107" s="34"/>
      <c r="N107" s="56"/>
      <c r="O107" s="55"/>
      <c r="P107" s="68"/>
      <c r="Q107" s="69"/>
      <c r="R107" s="70"/>
      <c r="S107" s="14"/>
      <c r="T107" s="14"/>
      <c r="U107" s="14"/>
      <c r="V107" s="14"/>
      <c r="W107" s="14"/>
      <c r="X107" s="14"/>
      <c r="Y107" s="14"/>
      <c r="Z107" s="14"/>
      <c r="AA107" s="102">
        <v>53</v>
      </c>
      <c r="AB107" s="103" t="str">
        <f t="shared" ca="1" si="2"/>
        <v>NAAM</v>
      </c>
      <c r="AC107" s="103" t="str">
        <f t="shared" ca="1" si="3"/>
        <v>Voornaam</v>
      </c>
      <c r="AD107" s="103" t="str">
        <f t="shared" ca="1" si="4"/>
        <v>Steward</v>
      </c>
      <c r="AE107" s="103" t="str">
        <f t="shared" ca="1" si="5"/>
        <v>Student</v>
      </c>
      <c r="AF107" s="103" t="str">
        <f t="shared" ca="1" si="6"/>
        <v>Front</v>
      </c>
      <c r="AG107" s="103">
        <f t="shared" ca="1" si="7"/>
        <v>0</v>
      </c>
      <c r="AH107" s="103">
        <f t="shared" ca="1" si="8"/>
        <v>0</v>
      </c>
      <c r="AI107" s="103">
        <f t="shared" ca="1" si="9"/>
        <v>0</v>
      </c>
      <c r="AJ107" s="103" t="str">
        <f t="shared" ca="1" si="10"/>
        <v/>
      </c>
      <c r="AK107" s="74">
        <f t="shared" ca="1" si="11"/>
        <v>0</v>
      </c>
      <c r="AL107" s="103">
        <f t="shared" ca="1" si="12"/>
        <v>0</v>
      </c>
      <c r="AM107" s="103">
        <f t="shared" ca="1" si="13"/>
        <v>0</v>
      </c>
      <c r="AN107" s="103">
        <f t="shared" ca="1" si="14"/>
        <v>0</v>
      </c>
      <c r="AO107" s="103">
        <f t="shared" ca="1" si="15"/>
        <v>0</v>
      </c>
      <c r="AP107" s="103" t="str">
        <f t="shared" ca="1" si="16"/>
        <v/>
      </c>
      <c r="AQ107" s="74">
        <f t="shared" ca="1" si="17"/>
        <v>0</v>
      </c>
      <c r="AR107" s="103">
        <f t="shared" ca="1" si="18"/>
        <v>0</v>
      </c>
      <c r="AS107" s="103">
        <f t="shared" ca="1" si="19"/>
        <v>0</v>
      </c>
      <c r="AT107" s="103">
        <f t="shared" ca="1" si="20"/>
        <v>0</v>
      </c>
      <c r="AU107" s="103">
        <f t="shared" ca="1" si="21"/>
        <v>0</v>
      </c>
      <c r="AV107" s="103" t="str">
        <f t="shared" ca="1" si="22"/>
        <v/>
      </c>
      <c r="AW107" s="74">
        <f t="shared" ca="1" si="23"/>
        <v>0</v>
      </c>
      <c r="AX107" s="103">
        <f t="shared" ca="1" si="24"/>
        <v>0</v>
      </c>
      <c r="AY107" s="103">
        <f t="shared" ca="1" si="25"/>
        <v>0</v>
      </c>
      <c r="AZ107" s="103">
        <f t="shared" ca="1" si="26"/>
        <v>0</v>
      </c>
      <c r="BA107" s="103">
        <f t="shared" ca="1" si="27"/>
        <v>0</v>
      </c>
      <c r="BB107" s="103" t="str">
        <f t="shared" ca="1" si="28"/>
        <v/>
      </c>
      <c r="BC107" s="74">
        <f t="shared" ca="1" si="29"/>
        <v>0</v>
      </c>
      <c r="BD107" s="103">
        <f t="shared" ca="1" si="30"/>
        <v>0</v>
      </c>
      <c r="BE107" s="103">
        <f t="shared" ca="1" si="31"/>
        <v>0</v>
      </c>
      <c r="BF107" s="103">
        <f t="shared" ca="1" si="32"/>
        <v>0</v>
      </c>
      <c r="BG107" s="103">
        <f t="shared" ca="1" si="33"/>
        <v>0</v>
      </c>
      <c r="BH107" s="103" t="str">
        <f t="shared" ca="1" si="34"/>
        <v/>
      </c>
      <c r="BI107" s="74">
        <f t="shared" ca="1" si="35"/>
        <v>0</v>
      </c>
      <c r="BJ107" s="103">
        <f t="shared" ca="1" si="36"/>
        <v>0</v>
      </c>
      <c r="BK107" s="103">
        <f t="shared" ca="1" si="37"/>
        <v>0</v>
      </c>
      <c r="BL107" s="103">
        <f t="shared" ca="1" si="38"/>
        <v>0</v>
      </c>
      <c r="BM107" s="103">
        <f t="shared" ca="1" si="39"/>
        <v>0</v>
      </c>
      <c r="BN107" s="103" t="str">
        <f t="shared" ca="1" si="40"/>
        <v/>
      </c>
      <c r="BO107" s="74">
        <f t="shared" ca="1" si="41"/>
        <v>0</v>
      </c>
      <c r="BP107" s="103">
        <f t="shared" ca="1" si="42"/>
        <v>0</v>
      </c>
      <c r="BQ107" s="103">
        <f t="shared" ca="1" si="43"/>
        <v>0</v>
      </c>
      <c r="BR107" s="103">
        <f t="shared" ca="1" si="44"/>
        <v>0</v>
      </c>
      <c r="BS107" s="103">
        <f t="shared" ca="1" si="45"/>
        <v>0</v>
      </c>
      <c r="BT107" s="103" t="str">
        <f t="shared" ca="1" si="46"/>
        <v/>
      </c>
      <c r="BU107" s="74">
        <f t="shared" ca="1" si="47"/>
        <v>0</v>
      </c>
      <c r="BV107" s="103">
        <f t="shared" ca="1" si="48"/>
        <v>0</v>
      </c>
      <c r="BW107" s="14"/>
      <c r="BX107" s="14"/>
      <c r="BY107" s="14"/>
      <c r="BZ107" s="14"/>
      <c r="CA107" s="14"/>
      <c r="CB107" s="14"/>
      <c r="CC107" s="14"/>
      <c r="CD107" s="14"/>
      <c r="CE107" s="14"/>
      <c r="CF107" s="14"/>
      <c r="CG107" s="14"/>
      <c r="CH107" s="14"/>
      <c r="CI107" s="14"/>
      <c r="CJ107" s="14"/>
    </row>
    <row r="108" spans="1:88" ht="13.5" outlineLevel="1" thickBot="1" x14ac:dyDescent="0.25">
      <c r="A108" s="22"/>
      <c r="B108" s="23"/>
      <c r="C108" s="22"/>
      <c r="D108" s="22"/>
      <c r="E108" s="22"/>
      <c r="F108" s="27" t="s">
        <v>40</v>
      </c>
      <c r="G108" s="33"/>
      <c r="H108" s="33"/>
      <c r="I108" s="33"/>
      <c r="J108" s="33"/>
      <c r="K108" s="33"/>
      <c r="L108" s="33"/>
      <c r="M108" s="33"/>
      <c r="N108" s="59"/>
      <c r="O108" s="62"/>
      <c r="P108" s="71"/>
      <c r="Q108" s="72"/>
      <c r="R108" s="73"/>
      <c r="S108" s="14"/>
      <c r="T108" s="14"/>
      <c r="U108" s="14"/>
      <c r="V108" s="14"/>
      <c r="W108" s="14"/>
      <c r="X108" s="14"/>
      <c r="Y108" s="14"/>
      <c r="Z108" s="14"/>
      <c r="AA108" s="102">
        <v>54</v>
      </c>
      <c r="AB108" s="103" t="str">
        <f t="shared" ca="1" si="2"/>
        <v>NAAM</v>
      </c>
      <c r="AC108" s="103" t="str">
        <f t="shared" ca="1" si="3"/>
        <v>Voornaam</v>
      </c>
      <c r="AD108" s="103" t="str">
        <f t="shared" ca="1" si="4"/>
        <v>Steward</v>
      </c>
      <c r="AE108" s="103" t="str">
        <f t="shared" ca="1" si="5"/>
        <v>Student</v>
      </c>
      <c r="AF108" s="103" t="str">
        <f t="shared" ca="1" si="6"/>
        <v>Front</v>
      </c>
      <c r="AG108" s="103">
        <f t="shared" ca="1" si="7"/>
        <v>0</v>
      </c>
      <c r="AH108" s="103">
        <f t="shared" ca="1" si="8"/>
        <v>0</v>
      </c>
      <c r="AI108" s="103">
        <f t="shared" ca="1" si="9"/>
        <v>0</v>
      </c>
      <c r="AJ108" s="103" t="str">
        <f t="shared" ca="1" si="10"/>
        <v/>
      </c>
      <c r="AK108" s="74">
        <f t="shared" ca="1" si="11"/>
        <v>0</v>
      </c>
      <c r="AL108" s="103">
        <f t="shared" ca="1" si="12"/>
        <v>0</v>
      </c>
      <c r="AM108" s="103">
        <f t="shared" ca="1" si="13"/>
        <v>0</v>
      </c>
      <c r="AN108" s="103">
        <f t="shared" ca="1" si="14"/>
        <v>0</v>
      </c>
      <c r="AO108" s="103">
        <f t="shared" ca="1" si="15"/>
        <v>0</v>
      </c>
      <c r="AP108" s="103" t="str">
        <f t="shared" ca="1" si="16"/>
        <v/>
      </c>
      <c r="AQ108" s="74">
        <f t="shared" ca="1" si="17"/>
        <v>0</v>
      </c>
      <c r="AR108" s="103">
        <f t="shared" ca="1" si="18"/>
        <v>0</v>
      </c>
      <c r="AS108" s="103">
        <f t="shared" ca="1" si="19"/>
        <v>0</v>
      </c>
      <c r="AT108" s="103">
        <f t="shared" ca="1" si="20"/>
        <v>0</v>
      </c>
      <c r="AU108" s="103">
        <f t="shared" ca="1" si="21"/>
        <v>0</v>
      </c>
      <c r="AV108" s="103" t="str">
        <f t="shared" ca="1" si="22"/>
        <v/>
      </c>
      <c r="AW108" s="74">
        <f t="shared" ca="1" si="23"/>
        <v>0</v>
      </c>
      <c r="AX108" s="103">
        <f t="shared" ca="1" si="24"/>
        <v>0</v>
      </c>
      <c r="AY108" s="103">
        <f t="shared" ca="1" si="25"/>
        <v>0</v>
      </c>
      <c r="AZ108" s="103">
        <f t="shared" ca="1" si="26"/>
        <v>0</v>
      </c>
      <c r="BA108" s="103">
        <f t="shared" ca="1" si="27"/>
        <v>0</v>
      </c>
      <c r="BB108" s="103" t="str">
        <f t="shared" ca="1" si="28"/>
        <v/>
      </c>
      <c r="BC108" s="74">
        <f t="shared" ca="1" si="29"/>
        <v>0</v>
      </c>
      <c r="BD108" s="103">
        <f t="shared" ca="1" si="30"/>
        <v>0</v>
      </c>
      <c r="BE108" s="103">
        <f t="shared" ca="1" si="31"/>
        <v>0</v>
      </c>
      <c r="BF108" s="103">
        <f t="shared" ca="1" si="32"/>
        <v>0</v>
      </c>
      <c r="BG108" s="103">
        <f t="shared" ca="1" si="33"/>
        <v>0</v>
      </c>
      <c r="BH108" s="103" t="str">
        <f t="shared" ca="1" si="34"/>
        <v/>
      </c>
      <c r="BI108" s="74">
        <f t="shared" ca="1" si="35"/>
        <v>0</v>
      </c>
      <c r="BJ108" s="103">
        <f t="shared" ca="1" si="36"/>
        <v>0</v>
      </c>
      <c r="BK108" s="103">
        <f t="shared" ca="1" si="37"/>
        <v>0</v>
      </c>
      <c r="BL108" s="103">
        <f t="shared" ca="1" si="38"/>
        <v>0</v>
      </c>
      <c r="BM108" s="103">
        <f t="shared" ca="1" si="39"/>
        <v>0</v>
      </c>
      <c r="BN108" s="103" t="str">
        <f t="shared" ca="1" si="40"/>
        <v/>
      </c>
      <c r="BO108" s="74">
        <f t="shared" ca="1" si="41"/>
        <v>0</v>
      </c>
      <c r="BP108" s="103">
        <f t="shared" ca="1" si="42"/>
        <v>0</v>
      </c>
      <c r="BQ108" s="103">
        <f t="shared" ca="1" si="43"/>
        <v>0</v>
      </c>
      <c r="BR108" s="103">
        <f t="shared" ca="1" si="44"/>
        <v>0</v>
      </c>
      <c r="BS108" s="103">
        <f t="shared" ca="1" si="45"/>
        <v>0</v>
      </c>
      <c r="BT108" s="103" t="str">
        <f t="shared" ca="1" si="46"/>
        <v/>
      </c>
      <c r="BU108" s="74">
        <f t="shared" ca="1" si="47"/>
        <v>0</v>
      </c>
      <c r="BV108" s="103">
        <f t="shared" ca="1" si="48"/>
        <v>0</v>
      </c>
      <c r="BW108" s="14"/>
      <c r="BX108" s="14"/>
      <c r="BY108" s="14"/>
      <c r="BZ108" s="14"/>
      <c r="CA108" s="14"/>
      <c r="CB108" s="14"/>
      <c r="CC108" s="14"/>
      <c r="CD108" s="14"/>
      <c r="CE108" s="14"/>
      <c r="CF108" s="14"/>
      <c r="CG108" s="14"/>
      <c r="CH108" s="14"/>
      <c r="CI108" s="14"/>
      <c r="CJ108" s="14"/>
    </row>
    <row r="109" spans="1:88" x14ac:dyDescent="0.2">
      <c r="A109" s="63" t="str">
        <f>'Week A'!A109</f>
        <v>Tarakhchyan</v>
      </c>
      <c r="B109" s="64" t="str">
        <f>'Week A'!B109</f>
        <v>Avetis</v>
      </c>
      <c r="C109" s="63" t="str">
        <f>'Week A'!C109</f>
        <v>Steward</v>
      </c>
      <c r="D109" s="63" t="str">
        <f>'Week A'!D109</f>
        <v>Student</v>
      </c>
      <c r="E109" s="63" t="str">
        <f>'Week A'!E109</f>
        <v>Front</v>
      </c>
      <c r="F109" s="24" t="s">
        <v>19</v>
      </c>
      <c r="G109" s="43"/>
      <c r="H109" s="11"/>
      <c r="I109" s="11"/>
      <c r="J109" s="11"/>
      <c r="K109" s="11"/>
      <c r="L109" s="11"/>
      <c r="M109" s="11"/>
      <c r="N109" s="54"/>
      <c r="O109" s="61"/>
      <c r="P109" s="65"/>
      <c r="Q109" s="66"/>
      <c r="R109" s="67"/>
      <c r="S109" s="14"/>
      <c r="T109" s="14"/>
      <c r="U109" s="14"/>
      <c r="V109" s="14"/>
      <c r="W109" s="14"/>
      <c r="X109" s="14"/>
      <c r="Y109" s="14"/>
      <c r="Z109" s="14"/>
      <c r="AA109" s="102">
        <v>55</v>
      </c>
      <c r="AB109" s="103" t="str">
        <f t="shared" ca="1" si="2"/>
        <v>NAAM</v>
      </c>
      <c r="AC109" s="103" t="str">
        <f t="shared" ca="1" si="3"/>
        <v>Voornaam</v>
      </c>
      <c r="AD109" s="103" t="str">
        <f t="shared" ca="1" si="4"/>
        <v>Steward</v>
      </c>
      <c r="AE109" s="103" t="str">
        <f t="shared" ca="1" si="5"/>
        <v>Student</v>
      </c>
      <c r="AF109" s="103" t="str">
        <f t="shared" ca="1" si="6"/>
        <v>Front</v>
      </c>
      <c r="AG109" s="103">
        <f t="shared" ca="1" si="7"/>
        <v>0</v>
      </c>
      <c r="AH109" s="103">
        <f t="shared" ca="1" si="8"/>
        <v>0</v>
      </c>
      <c r="AI109" s="103">
        <f t="shared" ca="1" si="9"/>
        <v>0</v>
      </c>
      <c r="AJ109" s="103" t="str">
        <f t="shared" ca="1" si="10"/>
        <v/>
      </c>
      <c r="AK109" s="74">
        <f t="shared" ca="1" si="11"/>
        <v>0</v>
      </c>
      <c r="AL109" s="103">
        <f t="shared" ca="1" si="12"/>
        <v>0</v>
      </c>
      <c r="AM109" s="103">
        <f t="shared" ca="1" si="13"/>
        <v>0</v>
      </c>
      <c r="AN109" s="103">
        <f t="shared" ca="1" si="14"/>
        <v>0</v>
      </c>
      <c r="AO109" s="103">
        <f t="shared" ca="1" si="15"/>
        <v>0</v>
      </c>
      <c r="AP109" s="103" t="str">
        <f t="shared" ca="1" si="16"/>
        <v/>
      </c>
      <c r="AQ109" s="74">
        <f t="shared" ca="1" si="17"/>
        <v>0</v>
      </c>
      <c r="AR109" s="103">
        <f t="shared" ca="1" si="18"/>
        <v>0</v>
      </c>
      <c r="AS109" s="103">
        <f t="shared" ca="1" si="19"/>
        <v>0</v>
      </c>
      <c r="AT109" s="103">
        <f t="shared" ca="1" si="20"/>
        <v>0</v>
      </c>
      <c r="AU109" s="103">
        <f t="shared" ca="1" si="21"/>
        <v>0</v>
      </c>
      <c r="AV109" s="103" t="str">
        <f t="shared" ca="1" si="22"/>
        <v/>
      </c>
      <c r="AW109" s="74">
        <f t="shared" ca="1" si="23"/>
        <v>0</v>
      </c>
      <c r="AX109" s="103">
        <f t="shared" ca="1" si="24"/>
        <v>0</v>
      </c>
      <c r="AY109" s="103">
        <f t="shared" ca="1" si="25"/>
        <v>0</v>
      </c>
      <c r="AZ109" s="103">
        <f t="shared" ca="1" si="26"/>
        <v>0</v>
      </c>
      <c r="BA109" s="103">
        <f t="shared" ca="1" si="27"/>
        <v>0</v>
      </c>
      <c r="BB109" s="103" t="str">
        <f t="shared" ca="1" si="28"/>
        <v/>
      </c>
      <c r="BC109" s="74">
        <f t="shared" ca="1" si="29"/>
        <v>0</v>
      </c>
      <c r="BD109" s="103">
        <f t="shared" ca="1" si="30"/>
        <v>0</v>
      </c>
      <c r="BE109" s="103">
        <f t="shared" ca="1" si="31"/>
        <v>0</v>
      </c>
      <c r="BF109" s="103">
        <f t="shared" ca="1" si="32"/>
        <v>0</v>
      </c>
      <c r="BG109" s="103">
        <f t="shared" ca="1" si="33"/>
        <v>0</v>
      </c>
      <c r="BH109" s="103" t="str">
        <f t="shared" ca="1" si="34"/>
        <v/>
      </c>
      <c r="BI109" s="74">
        <f t="shared" ca="1" si="35"/>
        <v>0</v>
      </c>
      <c r="BJ109" s="103">
        <f t="shared" ca="1" si="36"/>
        <v>0</v>
      </c>
      <c r="BK109" s="103">
        <f t="shared" ca="1" si="37"/>
        <v>0</v>
      </c>
      <c r="BL109" s="103">
        <f t="shared" ca="1" si="38"/>
        <v>0</v>
      </c>
      <c r="BM109" s="103">
        <f t="shared" ca="1" si="39"/>
        <v>0</v>
      </c>
      <c r="BN109" s="103" t="str">
        <f t="shared" ca="1" si="40"/>
        <v/>
      </c>
      <c r="BO109" s="74">
        <f t="shared" ca="1" si="41"/>
        <v>0</v>
      </c>
      <c r="BP109" s="103">
        <f t="shared" ca="1" si="42"/>
        <v>0</v>
      </c>
      <c r="BQ109" s="103">
        <f t="shared" ca="1" si="43"/>
        <v>0</v>
      </c>
      <c r="BR109" s="103">
        <f t="shared" ca="1" si="44"/>
        <v>0</v>
      </c>
      <c r="BS109" s="103">
        <f t="shared" ca="1" si="45"/>
        <v>0</v>
      </c>
      <c r="BT109" s="103" t="str">
        <f t="shared" ca="1" si="46"/>
        <v/>
      </c>
      <c r="BU109" s="74">
        <f t="shared" ca="1" si="47"/>
        <v>0</v>
      </c>
      <c r="BV109" s="103">
        <f t="shared" ca="1" si="48"/>
        <v>0</v>
      </c>
      <c r="BW109" s="14"/>
      <c r="BX109" s="14"/>
      <c r="BY109" s="14"/>
      <c r="BZ109" s="14"/>
      <c r="CA109" s="14"/>
      <c r="CB109" s="14"/>
      <c r="CC109" s="14"/>
      <c r="CD109" s="14"/>
      <c r="CE109" s="14"/>
      <c r="CF109" s="14"/>
      <c r="CG109" s="14"/>
      <c r="CH109" s="14"/>
      <c r="CI109" s="14"/>
      <c r="CJ109" s="14"/>
    </row>
    <row r="110" spans="1:88" outlineLevel="1" x14ac:dyDescent="0.2">
      <c r="A110" s="20"/>
      <c r="B110" s="21"/>
      <c r="C110" s="20"/>
      <c r="D110" s="20"/>
      <c r="E110" s="20"/>
      <c r="F110" s="25" t="s">
        <v>20</v>
      </c>
      <c r="G110" s="35"/>
      <c r="H110" s="42"/>
      <c r="I110" s="12"/>
      <c r="J110" s="12"/>
      <c r="K110" s="12"/>
      <c r="L110" s="12"/>
      <c r="M110" s="12"/>
      <c r="N110" s="56"/>
      <c r="O110" s="55"/>
      <c r="P110" s="68"/>
      <c r="Q110" s="69"/>
      <c r="R110" s="70"/>
      <c r="S110" s="14"/>
      <c r="T110" s="14"/>
      <c r="U110" s="14"/>
      <c r="V110" s="14"/>
      <c r="W110" s="14"/>
      <c r="X110" s="14"/>
      <c r="Y110" s="14"/>
      <c r="Z110" s="14"/>
      <c r="AA110" s="102">
        <v>56</v>
      </c>
      <c r="AB110" s="103" t="str">
        <f t="shared" ca="1" si="2"/>
        <v>NAAM</v>
      </c>
      <c r="AC110" s="103" t="str">
        <f t="shared" ca="1" si="3"/>
        <v>Voornaam</v>
      </c>
      <c r="AD110" s="103" t="str">
        <f t="shared" ca="1" si="4"/>
        <v>Steward</v>
      </c>
      <c r="AE110" s="103" t="str">
        <f t="shared" ca="1" si="5"/>
        <v>Student</v>
      </c>
      <c r="AF110" s="103" t="str">
        <f t="shared" ca="1" si="6"/>
        <v>Front</v>
      </c>
      <c r="AG110" s="103">
        <f t="shared" ca="1" si="7"/>
        <v>0</v>
      </c>
      <c r="AH110" s="103">
        <f t="shared" ca="1" si="8"/>
        <v>0</v>
      </c>
      <c r="AI110" s="103">
        <f t="shared" ca="1" si="9"/>
        <v>0</v>
      </c>
      <c r="AJ110" s="103" t="str">
        <f t="shared" ca="1" si="10"/>
        <v/>
      </c>
      <c r="AK110" s="74">
        <f t="shared" ca="1" si="11"/>
        <v>0</v>
      </c>
      <c r="AL110" s="103">
        <f t="shared" ca="1" si="12"/>
        <v>0</v>
      </c>
      <c r="AM110" s="103">
        <f t="shared" ca="1" si="13"/>
        <v>0</v>
      </c>
      <c r="AN110" s="103">
        <f t="shared" ca="1" si="14"/>
        <v>0</v>
      </c>
      <c r="AO110" s="103">
        <f t="shared" ca="1" si="15"/>
        <v>0</v>
      </c>
      <c r="AP110" s="103" t="str">
        <f t="shared" ca="1" si="16"/>
        <v/>
      </c>
      <c r="AQ110" s="74">
        <f t="shared" ca="1" si="17"/>
        <v>0</v>
      </c>
      <c r="AR110" s="103">
        <f t="shared" ca="1" si="18"/>
        <v>0</v>
      </c>
      <c r="AS110" s="103">
        <f t="shared" ca="1" si="19"/>
        <v>0</v>
      </c>
      <c r="AT110" s="103">
        <f t="shared" ca="1" si="20"/>
        <v>0</v>
      </c>
      <c r="AU110" s="103">
        <f t="shared" ca="1" si="21"/>
        <v>0</v>
      </c>
      <c r="AV110" s="103" t="str">
        <f t="shared" ca="1" si="22"/>
        <v/>
      </c>
      <c r="AW110" s="74">
        <f t="shared" ca="1" si="23"/>
        <v>0</v>
      </c>
      <c r="AX110" s="103">
        <f t="shared" ca="1" si="24"/>
        <v>0</v>
      </c>
      <c r="AY110" s="103">
        <f t="shared" ca="1" si="25"/>
        <v>0</v>
      </c>
      <c r="AZ110" s="103">
        <f t="shared" ca="1" si="26"/>
        <v>0</v>
      </c>
      <c r="BA110" s="103">
        <f t="shared" ca="1" si="27"/>
        <v>0</v>
      </c>
      <c r="BB110" s="103" t="str">
        <f t="shared" ca="1" si="28"/>
        <v/>
      </c>
      <c r="BC110" s="74">
        <f t="shared" ca="1" si="29"/>
        <v>0</v>
      </c>
      <c r="BD110" s="103">
        <f t="shared" ca="1" si="30"/>
        <v>0</v>
      </c>
      <c r="BE110" s="103">
        <f t="shared" ca="1" si="31"/>
        <v>0</v>
      </c>
      <c r="BF110" s="103">
        <f t="shared" ca="1" si="32"/>
        <v>0</v>
      </c>
      <c r="BG110" s="103">
        <f t="shared" ca="1" si="33"/>
        <v>0</v>
      </c>
      <c r="BH110" s="103" t="str">
        <f t="shared" ca="1" si="34"/>
        <v/>
      </c>
      <c r="BI110" s="74">
        <f t="shared" ca="1" si="35"/>
        <v>0</v>
      </c>
      <c r="BJ110" s="103">
        <f t="shared" ca="1" si="36"/>
        <v>0</v>
      </c>
      <c r="BK110" s="103">
        <f t="shared" ca="1" si="37"/>
        <v>0</v>
      </c>
      <c r="BL110" s="103">
        <f t="shared" ca="1" si="38"/>
        <v>0</v>
      </c>
      <c r="BM110" s="103">
        <f t="shared" ca="1" si="39"/>
        <v>0</v>
      </c>
      <c r="BN110" s="103" t="str">
        <f t="shared" ca="1" si="40"/>
        <v/>
      </c>
      <c r="BO110" s="74">
        <f t="shared" ca="1" si="41"/>
        <v>0</v>
      </c>
      <c r="BP110" s="103">
        <f t="shared" ca="1" si="42"/>
        <v>0</v>
      </c>
      <c r="BQ110" s="103">
        <f t="shared" ca="1" si="43"/>
        <v>0</v>
      </c>
      <c r="BR110" s="103">
        <f t="shared" ca="1" si="44"/>
        <v>0</v>
      </c>
      <c r="BS110" s="103">
        <f t="shared" ca="1" si="45"/>
        <v>0</v>
      </c>
      <c r="BT110" s="103" t="str">
        <f t="shared" ca="1" si="46"/>
        <v/>
      </c>
      <c r="BU110" s="74">
        <f t="shared" ca="1" si="47"/>
        <v>0</v>
      </c>
      <c r="BV110" s="103">
        <f t="shared" ca="1" si="48"/>
        <v>0</v>
      </c>
      <c r="BW110" s="14"/>
      <c r="BX110" s="14"/>
      <c r="BY110" s="14"/>
      <c r="BZ110" s="14"/>
      <c r="CA110" s="14"/>
      <c r="CB110" s="14"/>
      <c r="CC110" s="14"/>
      <c r="CD110" s="14"/>
      <c r="CE110" s="14"/>
      <c r="CF110" s="14"/>
      <c r="CG110" s="14"/>
      <c r="CH110" s="14"/>
      <c r="CI110" s="14"/>
      <c r="CJ110" s="14"/>
    </row>
    <row r="111" spans="1:88" outlineLevel="1" x14ac:dyDescent="0.2">
      <c r="A111" s="20"/>
      <c r="B111" s="21"/>
      <c r="C111" s="20"/>
      <c r="D111" s="20"/>
      <c r="E111" s="20"/>
      <c r="F111" s="25" t="s">
        <v>21</v>
      </c>
      <c r="G111" s="13"/>
      <c r="H111" s="13"/>
      <c r="I111" s="13"/>
      <c r="J111" s="13"/>
      <c r="K111" s="13"/>
      <c r="L111" s="13"/>
      <c r="M111" s="13"/>
      <c r="N111" s="56"/>
      <c r="O111" s="55"/>
      <c r="P111" s="68"/>
      <c r="Q111" s="69"/>
      <c r="R111" s="70"/>
      <c r="S111" s="14"/>
      <c r="T111" s="14"/>
      <c r="U111" s="14"/>
      <c r="V111" s="14"/>
      <c r="W111" s="14"/>
      <c r="X111" s="14"/>
      <c r="Y111" s="14"/>
      <c r="Z111" s="14"/>
      <c r="AA111" s="102">
        <v>57</v>
      </c>
      <c r="AB111" s="103" t="str">
        <f t="shared" ca="1" si="2"/>
        <v>NAAM</v>
      </c>
      <c r="AC111" s="103" t="str">
        <f t="shared" ca="1" si="3"/>
        <v>Voornaam</v>
      </c>
      <c r="AD111" s="103" t="str">
        <f t="shared" ca="1" si="4"/>
        <v>Steward</v>
      </c>
      <c r="AE111" s="103" t="str">
        <f t="shared" ca="1" si="5"/>
        <v>Student</v>
      </c>
      <c r="AF111" s="103" t="str">
        <f t="shared" ca="1" si="6"/>
        <v>Front</v>
      </c>
      <c r="AG111" s="103">
        <f t="shared" ca="1" si="7"/>
        <v>0</v>
      </c>
      <c r="AH111" s="103">
        <f t="shared" ca="1" si="8"/>
        <v>0</v>
      </c>
      <c r="AI111" s="103">
        <f t="shared" ca="1" si="9"/>
        <v>0</v>
      </c>
      <c r="AJ111" s="103" t="str">
        <f t="shared" ca="1" si="10"/>
        <v/>
      </c>
      <c r="AK111" s="74">
        <f t="shared" ca="1" si="11"/>
        <v>0</v>
      </c>
      <c r="AL111" s="103">
        <f t="shared" ca="1" si="12"/>
        <v>0</v>
      </c>
      <c r="AM111" s="103">
        <f t="shared" ca="1" si="13"/>
        <v>0</v>
      </c>
      <c r="AN111" s="103">
        <f t="shared" ca="1" si="14"/>
        <v>0</v>
      </c>
      <c r="AO111" s="103">
        <f t="shared" ca="1" si="15"/>
        <v>0</v>
      </c>
      <c r="AP111" s="103" t="str">
        <f t="shared" ca="1" si="16"/>
        <v/>
      </c>
      <c r="AQ111" s="74">
        <f t="shared" ca="1" si="17"/>
        <v>0</v>
      </c>
      <c r="AR111" s="103">
        <f t="shared" ca="1" si="18"/>
        <v>0</v>
      </c>
      <c r="AS111" s="103">
        <f t="shared" ca="1" si="19"/>
        <v>0</v>
      </c>
      <c r="AT111" s="103">
        <f t="shared" ca="1" si="20"/>
        <v>0</v>
      </c>
      <c r="AU111" s="103">
        <f t="shared" ca="1" si="21"/>
        <v>0</v>
      </c>
      <c r="AV111" s="103" t="str">
        <f t="shared" ca="1" si="22"/>
        <v/>
      </c>
      <c r="AW111" s="74">
        <f t="shared" ca="1" si="23"/>
        <v>0</v>
      </c>
      <c r="AX111" s="103">
        <f t="shared" ca="1" si="24"/>
        <v>0</v>
      </c>
      <c r="AY111" s="103">
        <f t="shared" ca="1" si="25"/>
        <v>0</v>
      </c>
      <c r="AZ111" s="103">
        <f t="shared" ca="1" si="26"/>
        <v>0</v>
      </c>
      <c r="BA111" s="103">
        <f t="shared" ca="1" si="27"/>
        <v>0</v>
      </c>
      <c r="BB111" s="103" t="str">
        <f t="shared" ca="1" si="28"/>
        <v/>
      </c>
      <c r="BC111" s="74">
        <f t="shared" ca="1" si="29"/>
        <v>0</v>
      </c>
      <c r="BD111" s="103">
        <f t="shared" ca="1" si="30"/>
        <v>0</v>
      </c>
      <c r="BE111" s="103">
        <f t="shared" ca="1" si="31"/>
        <v>0</v>
      </c>
      <c r="BF111" s="103">
        <f t="shared" ca="1" si="32"/>
        <v>0</v>
      </c>
      <c r="BG111" s="103">
        <f t="shared" ca="1" si="33"/>
        <v>0</v>
      </c>
      <c r="BH111" s="103" t="str">
        <f t="shared" ca="1" si="34"/>
        <v/>
      </c>
      <c r="BI111" s="74">
        <f t="shared" ca="1" si="35"/>
        <v>0</v>
      </c>
      <c r="BJ111" s="103">
        <f t="shared" ca="1" si="36"/>
        <v>0</v>
      </c>
      <c r="BK111" s="103">
        <f t="shared" ca="1" si="37"/>
        <v>0</v>
      </c>
      <c r="BL111" s="103">
        <f t="shared" ca="1" si="38"/>
        <v>0</v>
      </c>
      <c r="BM111" s="103">
        <f t="shared" ca="1" si="39"/>
        <v>0</v>
      </c>
      <c r="BN111" s="103" t="str">
        <f t="shared" ca="1" si="40"/>
        <v/>
      </c>
      <c r="BO111" s="74">
        <f t="shared" ca="1" si="41"/>
        <v>0</v>
      </c>
      <c r="BP111" s="103">
        <f t="shared" ca="1" si="42"/>
        <v>0</v>
      </c>
      <c r="BQ111" s="103">
        <f t="shared" ca="1" si="43"/>
        <v>0</v>
      </c>
      <c r="BR111" s="103">
        <f t="shared" ca="1" si="44"/>
        <v>0</v>
      </c>
      <c r="BS111" s="103">
        <f t="shared" ca="1" si="45"/>
        <v>0</v>
      </c>
      <c r="BT111" s="103" t="str">
        <f t="shared" ca="1" si="46"/>
        <v/>
      </c>
      <c r="BU111" s="74">
        <f t="shared" ca="1" si="47"/>
        <v>0</v>
      </c>
      <c r="BV111" s="103">
        <f t="shared" ca="1" si="48"/>
        <v>0</v>
      </c>
      <c r="BW111" s="14"/>
      <c r="BX111" s="14"/>
      <c r="BY111" s="14"/>
      <c r="BZ111" s="14"/>
      <c r="CA111" s="14"/>
      <c r="CB111" s="14"/>
      <c r="CC111" s="14"/>
      <c r="CD111" s="14"/>
      <c r="CE111" s="14"/>
      <c r="CF111" s="14"/>
      <c r="CG111" s="14"/>
      <c r="CH111" s="14"/>
      <c r="CI111" s="14"/>
      <c r="CJ111" s="14"/>
    </row>
    <row r="112" spans="1:88" outlineLevel="1" x14ac:dyDescent="0.2">
      <c r="A112" s="20"/>
      <c r="B112" s="21"/>
      <c r="C112" s="20"/>
      <c r="D112" s="20"/>
      <c r="E112" s="20"/>
      <c r="F112" s="25" t="s">
        <v>22</v>
      </c>
      <c r="G112" s="29" t="str">
        <f t="shared" ref="G112:M112" si="76">IF(G110="","",IF(G110&gt;G109,(G110-G109-G111),(1-G109-G111+G110)))</f>
        <v/>
      </c>
      <c r="H112" s="29" t="str">
        <f t="shared" si="76"/>
        <v/>
      </c>
      <c r="I112" s="29" t="str">
        <f t="shared" si="76"/>
        <v/>
      </c>
      <c r="J112" s="29" t="str">
        <f t="shared" si="76"/>
        <v/>
      </c>
      <c r="K112" s="29" t="str">
        <f t="shared" si="76"/>
        <v/>
      </c>
      <c r="L112" s="29" t="str">
        <f t="shared" si="76"/>
        <v/>
      </c>
      <c r="M112" s="29" t="str">
        <f t="shared" si="76"/>
        <v/>
      </c>
      <c r="N112" s="57">
        <f t="shared" ref="N112" si="77">SUMIF(G113:M113,"",G112:M112)</f>
        <v>0</v>
      </c>
      <c r="O112" s="58">
        <f t="shared" ref="O112" si="78">SUM(G112:M112)</f>
        <v>0</v>
      </c>
      <c r="P112" s="68"/>
      <c r="Q112" s="69"/>
      <c r="R112" s="70"/>
      <c r="S112" s="14"/>
      <c r="T112" s="14"/>
      <c r="U112" s="14"/>
      <c r="V112" s="14"/>
      <c r="W112" s="14"/>
      <c r="X112" s="14"/>
      <c r="Y112" s="14"/>
      <c r="Z112" s="14"/>
      <c r="AA112" s="102">
        <v>58</v>
      </c>
      <c r="AB112" s="103" t="str">
        <f t="shared" ca="1" si="2"/>
        <v>NAAM</v>
      </c>
      <c r="AC112" s="103" t="str">
        <f t="shared" ca="1" si="3"/>
        <v>Voornaam</v>
      </c>
      <c r="AD112" s="103" t="str">
        <f t="shared" ca="1" si="4"/>
        <v>Steward</v>
      </c>
      <c r="AE112" s="103" t="str">
        <f t="shared" ca="1" si="5"/>
        <v>Student</v>
      </c>
      <c r="AF112" s="103" t="str">
        <f t="shared" ca="1" si="6"/>
        <v>Front</v>
      </c>
      <c r="AG112" s="103">
        <f t="shared" ca="1" si="7"/>
        <v>0</v>
      </c>
      <c r="AH112" s="103">
        <f t="shared" ca="1" si="8"/>
        <v>0</v>
      </c>
      <c r="AI112" s="103">
        <f t="shared" ca="1" si="9"/>
        <v>0</v>
      </c>
      <c r="AJ112" s="103" t="str">
        <f t="shared" ca="1" si="10"/>
        <v/>
      </c>
      <c r="AK112" s="74">
        <f t="shared" ca="1" si="11"/>
        <v>0</v>
      </c>
      <c r="AL112" s="103">
        <f t="shared" ca="1" si="12"/>
        <v>0</v>
      </c>
      <c r="AM112" s="103">
        <f t="shared" ca="1" si="13"/>
        <v>0</v>
      </c>
      <c r="AN112" s="103">
        <f t="shared" ca="1" si="14"/>
        <v>0</v>
      </c>
      <c r="AO112" s="103">
        <f t="shared" ca="1" si="15"/>
        <v>0</v>
      </c>
      <c r="AP112" s="103" t="str">
        <f t="shared" ca="1" si="16"/>
        <v/>
      </c>
      <c r="AQ112" s="74">
        <f t="shared" ca="1" si="17"/>
        <v>0</v>
      </c>
      <c r="AR112" s="103">
        <f t="shared" ca="1" si="18"/>
        <v>0</v>
      </c>
      <c r="AS112" s="103">
        <f t="shared" ca="1" si="19"/>
        <v>0</v>
      </c>
      <c r="AT112" s="103">
        <f t="shared" ca="1" si="20"/>
        <v>0</v>
      </c>
      <c r="AU112" s="103">
        <f t="shared" ca="1" si="21"/>
        <v>0</v>
      </c>
      <c r="AV112" s="103" t="str">
        <f t="shared" ca="1" si="22"/>
        <v/>
      </c>
      <c r="AW112" s="74">
        <f t="shared" ca="1" si="23"/>
        <v>0</v>
      </c>
      <c r="AX112" s="103">
        <f t="shared" ca="1" si="24"/>
        <v>0</v>
      </c>
      <c r="AY112" s="103">
        <f t="shared" ca="1" si="25"/>
        <v>0</v>
      </c>
      <c r="AZ112" s="103">
        <f t="shared" ca="1" si="26"/>
        <v>0</v>
      </c>
      <c r="BA112" s="103">
        <f t="shared" ca="1" si="27"/>
        <v>0</v>
      </c>
      <c r="BB112" s="103" t="str">
        <f t="shared" ca="1" si="28"/>
        <v/>
      </c>
      <c r="BC112" s="74">
        <f t="shared" ca="1" si="29"/>
        <v>0</v>
      </c>
      <c r="BD112" s="103">
        <f t="shared" ca="1" si="30"/>
        <v>0</v>
      </c>
      <c r="BE112" s="103">
        <f t="shared" ca="1" si="31"/>
        <v>0</v>
      </c>
      <c r="BF112" s="103">
        <f t="shared" ca="1" si="32"/>
        <v>0</v>
      </c>
      <c r="BG112" s="103">
        <f t="shared" ca="1" si="33"/>
        <v>0</v>
      </c>
      <c r="BH112" s="103" t="str">
        <f t="shared" ca="1" si="34"/>
        <v/>
      </c>
      <c r="BI112" s="74">
        <f t="shared" ca="1" si="35"/>
        <v>0</v>
      </c>
      <c r="BJ112" s="103">
        <f t="shared" ca="1" si="36"/>
        <v>0</v>
      </c>
      <c r="BK112" s="103">
        <f t="shared" ca="1" si="37"/>
        <v>0</v>
      </c>
      <c r="BL112" s="103">
        <f t="shared" ca="1" si="38"/>
        <v>0</v>
      </c>
      <c r="BM112" s="103">
        <f t="shared" ca="1" si="39"/>
        <v>0</v>
      </c>
      <c r="BN112" s="103" t="str">
        <f t="shared" ca="1" si="40"/>
        <v/>
      </c>
      <c r="BO112" s="74">
        <f t="shared" ca="1" si="41"/>
        <v>0</v>
      </c>
      <c r="BP112" s="103">
        <f t="shared" ca="1" si="42"/>
        <v>0</v>
      </c>
      <c r="BQ112" s="103">
        <f t="shared" ca="1" si="43"/>
        <v>0</v>
      </c>
      <c r="BR112" s="103">
        <f t="shared" ca="1" si="44"/>
        <v>0</v>
      </c>
      <c r="BS112" s="103">
        <f t="shared" ca="1" si="45"/>
        <v>0</v>
      </c>
      <c r="BT112" s="103" t="str">
        <f t="shared" ca="1" si="46"/>
        <v/>
      </c>
      <c r="BU112" s="74">
        <f t="shared" ca="1" si="47"/>
        <v>0</v>
      </c>
      <c r="BV112" s="103">
        <f t="shared" ca="1" si="48"/>
        <v>0</v>
      </c>
      <c r="BW112" s="14"/>
      <c r="BX112" s="14"/>
      <c r="BY112" s="14"/>
      <c r="BZ112" s="14"/>
      <c r="CA112" s="14"/>
      <c r="CB112" s="14"/>
      <c r="CC112" s="14"/>
      <c r="CD112" s="14"/>
      <c r="CE112" s="14"/>
      <c r="CF112" s="14"/>
      <c r="CG112" s="14"/>
      <c r="CH112" s="14"/>
      <c r="CI112" s="14"/>
      <c r="CJ112" s="14"/>
    </row>
    <row r="113" spans="1:88" outlineLevel="1" x14ac:dyDescent="0.2">
      <c r="A113" s="20"/>
      <c r="B113" s="21"/>
      <c r="C113" s="20"/>
      <c r="D113" s="20"/>
      <c r="E113" s="20"/>
      <c r="F113" s="26" t="s">
        <v>39</v>
      </c>
      <c r="G113" s="34"/>
      <c r="H113" s="34"/>
      <c r="I113" s="34"/>
      <c r="J113" s="34"/>
      <c r="K113" s="34"/>
      <c r="L113" s="34"/>
      <c r="M113" s="34"/>
      <c r="N113" s="56"/>
      <c r="O113" s="55"/>
      <c r="P113" s="68"/>
      <c r="Q113" s="69"/>
      <c r="R113" s="70"/>
      <c r="S113" s="14"/>
      <c r="T113" s="14"/>
      <c r="U113" s="14"/>
      <c r="V113" s="14"/>
      <c r="W113" s="14"/>
      <c r="X113" s="14"/>
      <c r="Y113" s="14"/>
      <c r="Z113" s="14"/>
      <c r="AA113" s="102">
        <v>59</v>
      </c>
      <c r="AB113" s="103" t="str">
        <f t="shared" ca="1" si="2"/>
        <v>NAAM</v>
      </c>
      <c r="AC113" s="103" t="str">
        <f t="shared" ca="1" si="3"/>
        <v>Voornaam</v>
      </c>
      <c r="AD113" s="103" t="str">
        <f t="shared" ca="1" si="4"/>
        <v>Steward</v>
      </c>
      <c r="AE113" s="103" t="str">
        <f t="shared" ca="1" si="5"/>
        <v>Student</v>
      </c>
      <c r="AF113" s="103" t="str">
        <f t="shared" ca="1" si="6"/>
        <v>Front</v>
      </c>
      <c r="AG113" s="103">
        <f t="shared" ca="1" si="7"/>
        <v>0</v>
      </c>
      <c r="AH113" s="103">
        <f t="shared" ca="1" si="8"/>
        <v>0</v>
      </c>
      <c r="AI113" s="103">
        <f t="shared" ca="1" si="9"/>
        <v>0</v>
      </c>
      <c r="AJ113" s="103" t="str">
        <f t="shared" ca="1" si="10"/>
        <v/>
      </c>
      <c r="AK113" s="74">
        <f t="shared" ca="1" si="11"/>
        <v>0</v>
      </c>
      <c r="AL113" s="103">
        <f t="shared" ca="1" si="12"/>
        <v>0</v>
      </c>
      <c r="AM113" s="103">
        <f t="shared" ca="1" si="13"/>
        <v>0</v>
      </c>
      <c r="AN113" s="103">
        <f t="shared" ca="1" si="14"/>
        <v>0</v>
      </c>
      <c r="AO113" s="103">
        <f t="shared" ca="1" si="15"/>
        <v>0</v>
      </c>
      <c r="AP113" s="103" t="str">
        <f t="shared" ca="1" si="16"/>
        <v/>
      </c>
      <c r="AQ113" s="74">
        <f t="shared" ca="1" si="17"/>
        <v>0</v>
      </c>
      <c r="AR113" s="103">
        <f t="shared" ca="1" si="18"/>
        <v>0</v>
      </c>
      <c r="AS113" s="103">
        <f t="shared" ca="1" si="19"/>
        <v>0</v>
      </c>
      <c r="AT113" s="103">
        <f t="shared" ca="1" si="20"/>
        <v>0</v>
      </c>
      <c r="AU113" s="103">
        <f t="shared" ca="1" si="21"/>
        <v>0</v>
      </c>
      <c r="AV113" s="103" t="str">
        <f t="shared" ca="1" si="22"/>
        <v/>
      </c>
      <c r="AW113" s="74">
        <f t="shared" ca="1" si="23"/>
        <v>0</v>
      </c>
      <c r="AX113" s="103">
        <f t="shared" ca="1" si="24"/>
        <v>0</v>
      </c>
      <c r="AY113" s="103">
        <f t="shared" ca="1" si="25"/>
        <v>0</v>
      </c>
      <c r="AZ113" s="103">
        <f t="shared" ca="1" si="26"/>
        <v>0</v>
      </c>
      <c r="BA113" s="103">
        <f t="shared" ca="1" si="27"/>
        <v>0</v>
      </c>
      <c r="BB113" s="103" t="str">
        <f t="shared" ca="1" si="28"/>
        <v/>
      </c>
      <c r="BC113" s="74">
        <f t="shared" ca="1" si="29"/>
        <v>0</v>
      </c>
      <c r="BD113" s="103">
        <f t="shared" ca="1" si="30"/>
        <v>0</v>
      </c>
      <c r="BE113" s="103">
        <f t="shared" ca="1" si="31"/>
        <v>0</v>
      </c>
      <c r="BF113" s="103">
        <f t="shared" ca="1" si="32"/>
        <v>0</v>
      </c>
      <c r="BG113" s="103">
        <f t="shared" ca="1" si="33"/>
        <v>0</v>
      </c>
      <c r="BH113" s="103" t="str">
        <f t="shared" ca="1" si="34"/>
        <v/>
      </c>
      <c r="BI113" s="74">
        <f t="shared" ca="1" si="35"/>
        <v>0</v>
      </c>
      <c r="BJ113" s="103">
        <f t="shared" ca="1" si="36"/>
        <v>0</v>
      </c>
      <c r="BK113" s="103">
        <f t="shared" ca="1" si="37"/>
        <v>0</v>
      </c>
      <c r="BL113" s="103">
        <f t="shared" ca="1" si="38"/>
        <v>0</v>
      </c>
      <c r="BM113" s="103">
        <f t="shared" ca="1" si="39"/>
        <v>0</v>
      </c>
      <c r="BN113" s="103" t="str">
        <f t="shared" ca="1" si="40"/>
        <v/>
      </c>
      <c r="BO113" s="74">
        <f t="shared" ca="1" si="41"/>
        <v>0</v>
      </c>
      <c r="BP113" s="103">
        <f t="shared" ca="1" si="42"/>
        <v>0</v>
      </c>
      <c r="BQ113" s="103">
        <f t="shared" ca="1" si="43"/>
        <v>0</v>
      </c>
      <c r="BR113" s="103">
        <f t="shared" ca="1" si="44"/>
        <v>0</v>
      </c>
      <c r="BS113" s="103">
        <f t="shared" ca="1" si="45"/>
        <v>0</v>
      </c>
      <c r="BT113" s="103" t="str">
        <f t="shared" ca="1" si="46"/>
        <v/>
      </c>
      <c r="BU113" s="74">
        <f t="shared" ca="1" si="47"/>
        <v>0</v>
      </c>
      <c r="BV113" s="103">
        <f t="shared" ca="1" si="48"/>
        <v>0</v>
      </c>
      <c r="BW113" s="14"/>
      <c r="BX113" s="14"/>
      <c r="BY113" s="14"/>
      <c r="BZ113" s="14"/>
      <c r="CA113" s="14"/>
      <c r="CB113" s="14"/>
      <c r="CC113" s="14"/>
      <c r="CD113" s="14"/>
      <c r="CE113" s="14"/>
      <c r="CF113" s="14"/>
      <c r="CG113" s="14"/>
      <c r="CH113" s="14"/>
      <c r="CI113" s="14"/>
      <c r="CJ113" s="14"/>
    </row>
    <row r="114" spans="1:88" ht="13.5" outlineLevel="1" thickBot="1" x14ac:dyDescent="0.25">
      <c r="A114" s="22"/>
      <c r="B114" s="23"/>
      <c r="C114" s="22"/>
      <c r="D114" s="22"/>
      <c r="E114" s="22"/>
      <c r="F114" s="27" t="s">
        <v>40</v>
      </c>
      <c r="G114" s="33"/>
      <c r="H114" s="33"/>
      <c r="I114" s="33"/>
      <c r="J114" s="33"/>
      <c r="K114" s="33"/>
      <c r="L114" s="33"/>
      <c r="M114" s="33"/>
      <c r="N114" s="59"/>
      <c r="O114" s="62"/>
      <c r="P114" s="71"/>
      <c r="Q114" s="72"/>
      <c r="R114" s="73"/>
      <c r="S114" s="14"/>
      <c r="T114" s="14"/>
      <c r="U114" s="14"/>
      <c r="V114" s="14"/>
      <c r="W114" s="14"/>
      <c r="X114" s="14"/>
      <c r="Y114" s="14"/>
      <c r="Z114" s="14"/>
      <c r="AA114" s="102">
        <v>60</v>
      </c>
      <c r="AB114" s="103" t="str">
        <f t="shared" ca="1" si="2"/>
        <v>NAAM</v>
      </c>
      <c r="AC114" s="103" t="str">
        <f t="shared" ca="1" si="3"/>
        <v>Voornaam</v>
      </c>
      <c r="AD114" s="103" t="str">
        <f t="shared" ca="1" si="4"/>
        <v>Steward</v>
      </c>
      <c r="AE114" s="103" t="str">
        <f t="shared" ca="1" si="5"/>
        <v>Student</v>
      </c>
      <c r="AF114" s="103" t="str">
        <f t="shared" ca="1" si="6"/>
        <v>Front</v>
      </c>
      <c r="AG114" s="103">
        <f t="shared" ca="1" si="7"/>
        <v>0</v>
      </c>
      <c r="AH114" s="103">
        <f t="shared" ca="1" si="8"/>
        <v>0</v>
      </c>
      <c r="AI114" s="103">
        <f t="shared" ca="1" si="9"/>
        <v>0</v>
      </c>
      <c r="AJ114" s="103" t="str">
        <f t="shared" ca="1" si="10"/>
        <v/>
      </c>
      <c r="AK114" s="74">
        <f t="shared" ca="1" si="11"/>
        <v>0</v>
      </c>
      <c r="AL114" s="103">
        <f t="shared" ca="1" si="12"/>
        <v>0</v>
      </c>
      <c r="AM114" s="103">
        <f t="shared" ca="1" si="13"/>
        <v>0</v>
      </c>
      <c r="AN114" s="103">
        <f t="shared" ca="1" si="14"/>
        <v>0</v>
      </c>
      <c r="AO114" s="103">
        <f t="shared" ca="1" si="15"/>
        <v>0</v>
      </c>
      <c r="AP114" s="103" t="str">
        <f t="shared" ca="1" si="16"/>
        <v/>
      </c>
      <c r="AQ114" s="74">
        <f t="shared" ca="1" si="17"/>
        <v>0</v>
      </c>
      <c r="AR114" s="103">
        <f t="shared" ca="1" si="18"/>
        <v>0</v>
      </c>
      <c r="AS114" s="103">
        <f t="shared" ca="1" si="19"/>
        <v>0</v>
      </c>
      <c r="AT114" s="103">
        <f t="shared" ca="1" si="20"/>
        <v>0</v>
      </c>
      <c r="AU114" s="103">
        <f t="shared" ca="1" si="21"/>
        <v>0</v>
      </c>
      <c r="AV114" s="103" t="str">
        <f t="shared" ca="1" si="22"/>
        <v/>
      </c>
      <c r="AW114" s="74">
        <f t="shared" ca="1" si="23"/>
        <v>0</v>
      </c>
      <c r="AX114" s="103">
        <f t="shared" ca="1" si="24"/>
        <v>0</v>
      </c>
      <c r="AY114" s="103">
        <f t="shared" ca="1" si="25"/>
        <v>0</v>
      </c>
      <c r="AZ114" s="103">
        <f t="shared" ca="1" si="26"/>
        <v>0</v>
      </c>
      <c r="BA114" s="103">
        <f t="shared" ca="1" si="27"/>
        <v>0</v>
      </c>
      <c r="BB114" s="103" t="str">
        <f t="shared" ca="1" si="28"/>
        <v/>
      </c>
      <c r="BC114" s="74">
        <f t="shared" ca="1" si="29"/>
        <v>0</v>
      </c>
      <c r="BD114" s="103">
        <f t="shared" ca="1" si="30"/>
        <v>0</v>
      </c>
      <c r="BE114" s="103">
        <f t="shared" ca="1" si="31"/>
        <v>0</v>
      </c>
      <c r="BF114" s="103">
        <f t="shared" ca="1" si="32"/>
        <v>0</v>
      </c>
      <c r="BG114" s="103">
        <f t="shared" ca="1" si="33"/>
        <v>0</v>
      </c>
      <c r="BH114" s="103" t="str">
        <f t="shared" ca="1" si="34"/>
        <v/>
      </c>
      <c r="BI114" s="74">
        <f t="shared" ca="1" si="35"/>
        <v>0</v>
      </c>
      <c r="BJ114" s="103">
        <f t="shared" ca="1" si="36"/>
        <v>0</v>
      </c>
      <c r="BK114" s="103">
        <f t="shared" ca="1" si="37"/>
        <v>0</v>
      </c>
      <c r="BL114" s="103">
        <f t="shared" ca="1" si="38"/>
        <v>0</v>
      </c>
      <c r="BM114" s="103">
        <f t="shared" ca="1" si="39"/>
        <v>0</v>
      </c>
      <c r="BN114" s="103" t="str">
        <f t="shared" ca="1" si="40"/>
        <v/>
      </c>
      <c r="BO114" s="74">
        <f t="shared" ca="1" si="41"/>
        <v>0</v>
      </c>
      <c r="BP114" s="103">
        <f t="shared" ca="1" si="42"/>
        <v>0</v>
      </c>
      <c r="BQ114" s="103">
        <f t="shared" ca="1" si="43"/>
        <v>0</v>
      </c>
      <c r="BR114" s="103">
        <f t="shared" ca="1" si="44"/>
        <v>0</v>
      </c>
      <c r="BS114" s="103">
        <f t="shared" ca="1" si="45"/>
        <v>0</v>
      </c>
      <c r="BT114" s="103" t="str">
        <f t="shared" ca="1" si="46"/>
        <v/>
      </c>
      <c r="BU114" s="74">
        <f t="shared" ca="1" si="47"/>
        <v>0</v>
      </c>
      <c r="BV114" s="103">
        <f t="shared" ca="1" si="48"/>
        <v>0</v>
      </c>
      <c r="BW114" s="14"/>
      <c r="BX114" s="14"/>
      <c r="BY114" s="14"/>
      <c r="BZ114" s="14"/>
      <c r="CA114" s="14"/>
      <c r="CB114" s="14"/>
      <c r="CC114" s="14"/>
      <c r="CD114" s="14"/>
      <c r="CE114" s="14"/>
      <c r="CF114" s="14"/>
      <c r="CG114" s="14"/>
      <c r="CH114" s="14"/>
      <c r="CI114" s="14"/>
      <c r="CJ114" s="14"/>
    </row>
    <row r="115" spans="1:88" x14ac:dyDescent="0.2">
      <c r="A115" s="63" t="str">
        <f>'Week A'!A115</f>
        <v>Taous</v>
      </c>
      <c r="B115" s="64" t="str">
        <f>'Week A'!B115</f>
        <v>Anass</v>
      </c>
      <c r="C115" s="63" t="str">
        <f>'Week A'!C115</f>
        <v>Steward</v>
      </c>
      <c r="D115" s="63" t="str">
        <f>'Week A'!D115</f>
        <v>Student</v>
      </c>
      <c r="E115" s="63" t="str">
        <f>'Week A'!E115</f>
        <v>Front</v>
      </c>
      <c r="F115" s="24" t="s">
        <v>19</v>
      </c>
      <c r="G115" s="43"/>
      <c r="H115" s="11"/>
      <c r="I115" s="11"/>
      <c r="J115" s="11"/>
      <c r="K115" s="11"/>
      <c r="L115" s="11"/>
      <c r="M115" s="11"/>
      <c r="N115" s="54"/>
      <c r="O115" s="61"/>
      <c r="P115" s="65"/>
      <c r="Q115" s="66"/>
      <c r="R115" s="67"/>
      <c r="S115" s="14"/>
      <c r="T115" s="14"/>
      <c r="U115" s="14"/>
      <c r="V115" s="14"/>
      <c r="W115" s="14"/>
      <c r="X115" s="14"/>
      <c r="Y115" s="14"/>
      <c r="Z115" s="14"/>
      <c r="AA115" s="102">
        <v>61</v>
      </c>
      <c r="AB115" s="103" t="str">
        <f t="shared" ca="1" si="2"/>
        <v>NAAM</v>
      </c>
      <c r="AC115" s="103" t="str">
        <f t="shared" ca="1" si="3"/>
        <v>Voornaam</v>
      </c>
      <c r="AD115" s="103" t="str">
        <f t="shared" ca="1" si="4"/>
        <v>Steward</v>
      </c>
      <c r="AE115" s="103" t="str">
        <f t="shared" ca="1" si="5"/>
        <v>Student</v>
      </c>
      <c r="AF115" s="103" t="str">
        <f t="shared" ca="1" si="6"/>
        <v>Front</v>
      </c>
      <c r="AG115" s="103">
        <f t="shared" ca="1" si="7"/>
        <v>0</v>
      </c>
      <c r="AH115" s="103">
        <f t="shared" ca="1" si="8"/>
        <v>0</v>
      </c>
      <c r="AI115" s="103">
        <f t="shared" ca="1" si="9"/>
        <v>0</v>
      </c>
      <c r="AJ115" s="103" t="str">
        <f t="shared" ca="1" si="10"/>
        <v/>
      </c>
      <c r="AK115" s="74">
        <f t="shared" ca="1" si="11"/>
        <v>0</v>
      </c>
      <c r="AL115" s="103">
        <f t="shared" ca="1" si="12"/>
        <v>0</v>
      </c>
      <c r="AM115" s="103">
        <f t="shared" ca="1" si="13"/>
        <v>0</v>
      </c>
      <c r="AN115" s="103">
        <f t="shared" ca="1" si="14"/>
        <v>0</v>
      </c>
      <c r="AO115" s="103">
        <f t="shared" ca="1" si="15"/>
        <v>0</v>
      </c>
      <c r="AP115" s="103" t="str">
        <f t="shared" ca="1" si="16"/>
        <v/>
      </c>
      <c r="AQ115" s="74">
        <f t="shared" ca="1" si="17"/>
        <v>0</v>
      </c>
      <c r="AR115" s="103">
        <f t="shared" ca="1" si="18"/>
        <v>0</v>
      </c>
      <c r="AS115" s="103">
        <f t="shared" ca="1" si="19"/>
        <v>0</v>
      </c>
      <c r="AT115" s="103">
        <f t="shared" ca="1" si="20"/>
        <v>0</v>
      </c>
      <c r="AU115" s="103">
        <f t="shared" ca="1" si="21"/>
        <v>0</v>
      </c>
      <c r="AV115" s="103" t="str">
        <f t="shared" ca="1" si="22"/>
        <v/>
      </c>
      <c r="AW115" s="74">
        <f t="shared" ca="1" si="23"/>
        <v>0</v>
      </c>
      <c r="AX115" s="103">
        <f t="shared" ca="1" si="24"/>
        <v>0</v>
      </c>
      <c r="AY115" s="103">
        <f t="shared" ca="1" si="25"/>
        <v>0</v>
      </c>
      <c r="AZ115" s="103">
        <f t="shared" ca="1" si="26"/>
        <v>0</v>
      </c>
      <c r="BA115" s="103">
        <f t="shared" ca="1" si="27"/>
        <v>0</v>
      </c>
      <c r="BB115" s="103" t="str">
        <f t="shared" ca="1" si="28"/>
        <v/>
      </c>
      <c r="BC115" s="74">
        <f t="shared" ca="1" si="29"/>
        <v>0</v>
      </c>
      <c r="BD115" s="103">
        <f t="shared" ca="1" si="30"/>
        <v>0</v>
      </c>
      <c r="BE115" s="103">
        <f t="shared" ca="1" si="31"/>
        <v>0</v>
      </c>
      <c r="BF115" s="103">
        <f t="shared" ca="1" si="32"/>
        <v>0</v>
      </c>
      <c r="BG115" s="103">
        <f t="shared" ca="1" si="33"/>
        <v>0</v>
      </c>
      <c r="BH115" s="103" t="str">
        <f t="shared" ca="1" si="34"/>
        <v/>
      </c>
      <c r="BI115" s="74">
        <f t="shared" ca="1" si="35"/>
        <v>0</v>
      </c>
      <c r="BJ115" s="103">
        <f t="shared" ca="1" si="36"/>
        <v>0</v>
      </c>
      <c r="BK115" s="103">
        <f t="shared" ca="1" si="37"/>
        <v>0</v>
      </c>
      <c r="BL115" s="103">
        <f t="shared" ca="1" si="38"/>
        <v>0</v>
      </c>
      <c r="BM115" s="103">
        <f t="shared" ca="1" si="39"/>
        <v>0</v>
      </c>
      <c r="BN115" s="103" t="str">
        <f t="shared" ca="1" si="40"/>
        <v/>
      </c>
      <c r="BO115" s="74">
        <f t="shared" ca="1" si="41"/>
        <v>0</v>
      </c>
      <c r="BP115" s="103">
        <f t="shared" ca="1" si="42"/>
        <v>0</v>
      </c>
      <c r="BQ115" s="103">
        <f t="shared" ca="1" si="43"/>
        <v>0</v>
      </c>
      <c r="BR115" s="103">
        <f t="shared" ca="1" si="44"/>
        <v>0</v>
      </c>
      <c r="BS115" s="103">
        <f t="shared" ca="1" si="45"/>
        <v>0</v>
      </c>
      <c r="BT115" s="103" t="str">
        <f t="shared" ca="1" si="46"/>
        <v/>
      </c>
      <c r="BU115" s="74">
        <f t="shared" ca="1" si="47"/>
        <v>0</v>
      </c>
      <c r="BV115" s="103">
        <f t="shared" ca="1" si="48"/>
        <v>0</v>
      </c>
      <c r="BW115" s="14"/>
      <c r="BX115" s="14"/>
      <c r="BY115" s="14"/>
      <c r="BZ115" s="14"/>
      <c r="CA115" s="14"/>
      <c r="CB115" s="14"/>
      <c r="CC115" s="14"/>
      <c r="CD115" s="14"/>
      <c r="CE115" s="14"/>
      <c r="CF115" s="14"/>
      <c r="CG115" s="14"/>
      <c r="CH115" s="14"/>
      <c r="CI115" s="14"/>
      <c r="CJ115" s="14"/>
    </row>
    <row r="116" spans="1:88" outlineLevel="1" x14ac:dyDescent="0.2">
      <c r="A116" s="20"/>
      <c r="B116" s="21"/>
      <c r="C116" s="20"/>
      <c r="D116" s="20"/>
      <c r="E116" s="20"/>
      <c r="F116" s="25" t="s">
        <v>20</v>
      </c>
      <c r="G116" s="35"/>
      <c r="H116" s="42"/>
      <c r="I116" s="12"/>
      <c r="J116" s="12"/>
      <c r="K116" s="12"/>
      <c r="L116" s="12"/>
      <c r="M116" s="12"/>
      <c r="N116" s="56"/>
      <c r="O116" s="55"/>
      <c r="P116" s="68"/>
      <c r="Q116" s="69"/>
      <c r="R116" s="70"/>
      <c r="S116" s="14"/>
      <c r="T116" s="14"/>
      <c r="U116" s="14"/>
      <c r="V116" s="14"/>
      <c r="W116" s="14"/>
      <c r="X116" s="14"/>
      <c r="Y116" s="14"/>
      <c r="Z116" s="14"/>
      <c r="AA116" s="102">
        <v>62</v>
      </c>
      <c r="AB116" s="103" t="str">
        <f t="shared" ca="1" si="2"/>
        <v>NAAM</v>
      </c>
      <c r="AC116" s="103" t="str">
        <f t="shared" ca="1" si="3"/>
        <v>Voornaam</v>
      </c>
      <c r="AD116" s="103" t="str">
        <f t="shared" ca="1" si="4"/>
        <v>Steward</v>
      </c>
      <c r="AE116" s="103" t="str">
        <f t="shared" ca="1" si="5"/>
        <v>Student</v>
      </c>
      <c r="AF116" s="103" t="str">
        <f t="shared" ca="1" si="6"/>
        <v>Front</v>
      </c>
      <c r="AG116" s="103">
        <f t="shared" ca="1" si="7"/>
        <v>0</v>
      </c>
      <c r="AH116" s="103">
        <f t="shared" ca="1" si="8"/>
        <v>0</v>
      </c>
      <c r="AI116" s="103">
        <f t="shared" ca="1" si="9"/>
        <v>0</v>
      </c>
      <c r="AJ116" s="103" t="str">
        <f t="shared" ca="1" si="10"/>
        <v/>
      </c>
      <c r="AK116" s="74">
        <f t="shared" ca="1" si="11"/>
        <v>0</v>
      </c>
      <c r="AL116" s="103">
        <f t="shared" ca="1" si="12"/>
        <v>0</v>
      </c>
      <c r="AM116" s="103">
        <f t="shared" ca="1" si="13"/>
        <v>0</v>
      </c>
      <c r="AN116" s="103">
        <f t="shared" ca="1" si="14"/>
        <v>0</v>
      </c>
      <c r="AO116" s="103">
        <f t="shared" ca="1" si="15"/>
        <v>0</v>
      </c>
      <c r="AP116" s="103" t="str">
        <f t="shared" ca="1" si="16"/>
        <v/>
      </c>
      <c r="AQ116" s="74">
        <f t="shared" ca="1" si="17"/>
        <v>0</v>
      </c>
      <c r="AR116" s="103">
        <f t="shared" ca="1" si="18"/>
        <v>0</v>
      </c>
      <c r="AS116" s="103">
        <f t="shared" ca="1" si="19"/>
        <v>0</v>
      </c>
      <c r="AT116" s="103">
        <f t="shared" ca="1" si="20"/>
        <v>0</v>
      </c>
      <c r="AU116" s="103">
        <f t="shared" ca="1" si="21"/>
        <v>0</v>
      </c>
      <c r="AV116" s="103" t="str">
        <f t="shared" ca="1" si="22"/>
        <v/>
      </c>
      <c r="AW116" s="74">
        <f t="shared" ca="1" si="23"/>
        <v>0</v>
      </c>
      <c r="AX116" s="103">
        <f t="shared" ca="1" si="24"/>
        <v>0</v>
      </c>
      <c r="AY116" s="103">
        <f t="shared" ca="1" si="25"/>
        <v>0</v>
      </c>
      <c r="AZ116" s="103">
        <f t="shared" ca="1" si="26"/>
        <v>0</v>
      </c>
      <c r="BA116" s="103">
        <f t="shared" ca="1" si="27"/>
        <v>0</v>
      </c>
      <c r="BB116" s="103" t="str">
        <f t="shared" ca="1" si="28"/>
        <v/>
      </c>
      <c r="BC116" s="74">
        <f t="shared" ca="1" si="29"/>
        <v>0</v>
      </c>
      <c r="BD116" s="103">
        <f t="shared" ca="1" si="30"/>
        <v>0</v>
      </c>
      <c r="BE116" s="103">
        <f t="shared" ca="1" si="31"/>
        <v>0</v>
      </c>
      <c r="BF116" s="103">
        <f t="shared" ca="1" si="32"/>
        <v>0</v>
      </c>
      <c r="BG116" s="103">
        <f t="shared" ca="1" si="33"/>
        <v>0</v>
      </c>
      <c r="BH116" s="103" t="str">
        <f t="shared" ca="1" si="34"/>
        <v/>
      </c>
      <c r="BI116" s="74">
        <f t="shared" ca="1" si="35"/>
        <v>0</v>
      </c>
      <c r="BJ116" s="103">
        <f t="shared" ca="1" si="36"/>
        <v>0</v>
      </c>
      <c r="BK116" s="103">
        <f t="shared" ca="1" si="37"/>
        <v>0</v>
      </c>
      <c r="BL116" s="103">
        <f t="shared" ca="1" si="38"/>
        <v>0</v>
      </c>
      <c r="BM116" s="103">
        <f t="shared" ca="1" si="39"/>
        <v>0</v>
      </c>
      <c r="BN116" s="103" t="str">
        <f t="shared" ca="1" si="40"/>
        <v/>
      </c>
      <c r="BO116" s="74">
        <f t="shared" ca="1" si="41"/>
        <v>0</v>
      </c>
      <c r="BP116" s="103">
        <f t="shared" ca="1" si="42"/>
        <v>0</v>
      </c>
      <c r="BQ116" s="103">
        <f t="shared" ca="1" si="43"/>
        <v>0</v>
      </c>
      <c r="BR116" s="103">
        <f t="shared" ca="1" si="44"/>
        <v>0</v>
      </c>
      <c r="BS116" s="103">
        <f t="shared" ca="1" si="45"/>
        <v>0</v>
      </c>
      <c r="BT116" s="103" t="str">
        <f t="shared" ca="1" si="46"/>
        <v/>
      </c>
      <c r="BU116" s="74">
        <f t="shared" ca="1" si="47"/>
        <v>0</v>
      </c>
      <c r="BV116" s="103">
        <f t="shared" ca="1" si="48"/>
        <v>0</v>
      </c>
      <c r="BW116" s="14"/>
      <c r="BX116" s="14"/>
      <c r="BY116" s="14"/>
      <c r="BZ116" s="14"/>
      <c r="CA116" s="14"/>
      <c r="CB116" s="14"/>
      <c r="CC116" s="14"/>
      <c r="CD116" s="14"/>
      <c r="CE116" s="14"/>
      <c r="CF116" s="14"/>
      <c r="CG116" s="14"/>
      <c r="CH116" s="14"/>
      <c r="CI116" s="14"/>
      <c r="CJ116" s="14"/>
    </row>
    <row r="117" spans="1:88" outlineLevel="1" x14ac:dyDescent="0.2">
      <c r="A117" s="20"/>
      <c r="B117" s="21"/>
      <c r="C117" s="20"/>
      <c r="D117" s="20"/>
      <c r="E117" s="20"/>
      <c r="F117" s="25" t="s">
        <v>21</v>
      </c>
      <c r="G117" s="13"/>
      <c r="H117" s="13"/>
      <c r="I117" s="13"/>
      <c r="J117" s="13"/>
      <c r="K117" s="13"/>
      <c r="L117" s="13"/>
      <c r="M117" s="13"/>
      <c r="N117" s="56"/>
      <c r="O117" s="55"/>
      <c r="P117" s="68"/>
      <c r="Q117" s="69"/>
      <c r="R117" s="70"/>
      <c r="S117" s="14"/>
      <c r="T117" s="14"/>
      <c r="U117" s="14"/>
      <c r="V117" s="14"/>
      <c r="W117" s="14"/>
      <c r="X117" s="14"/>
      <c r="Y117" s="14"/>
      <c r="Z117" s="14"/>
      <c r="AA117" s="102">
        <v>63</v>
      </c>
      <c r="AB117" s="103" t="str">
        <f t="shared" ca="1" si="2"/>
        <v>NAAM</v>
      </c>
      <c r="AC117" s="103" t="str">
        <f t="shared" ca="1" si="3"/>
        <v>Voornaam</v>
      </c>
      <c r="AD117" s="103" t="str">
        <f t="shared" ca="1" si="4"/>
        <v>Steward</v>
      </c>
      <c r="AE117" s="103" t="str">
        <f t="shared" ca="1" si="5"/>
        <v>Student</v>
      </c>
      <c r="AF117" s="103" t="str">
        <f t="shared" ca="1" si="6"/>
        <v>Front</v>
      </c>
      <c r="AG117" s="103">
        <f t="shared" ca="1" si="7"/>
        <v>0</v>
      </c>
      <c r="AH117" s="103">
        <f t="shared" ca="1" si="8"/>
        <v>0</v>
      </c>
      <c r="AI117" s="103">
        <f t="shared" ca="1" si="9"/>
        <v>0</v>
      </c>
      <c r="AJ117" s="103" t="str">
        <f t="shared" ca="1" si="10"/>
        <v/>
      </c>
      <c r="AK117" s="74">
        <f t="shared" ca="1" si="11"/>
        <v>0</v>
      </c>
      <c r="AL117" s="103">
        <f t="shared" ca="1" si="12"/>
        <v>0</v>
      </c>
      <c r="AM117" s="103">
        <f t="shared" ca="1" si="13"/>
        <v>0</v>
      </c>
      <c r="AN117" s="103">
        <f t="shared" ca="1" si="14"/>
        <v>0</v>
      </c>
      <c r="AO117" s="103">
        <f t="shared" ca="1" si="15"/>
        <v>0</v>
      </c>
      <c r="AP117" s="103" t="str">
        <f t="shared" ca="1" si="16"/>
        <v/>
      </c>
      <c r="AQ117" s="74">
        <f t="shared" ca="1" si="17"/>
        <v>0</v>
      </c>
      <c r="AR117" s="103">
        <f t="shared" ca="1" si="18"/>
        <v>0</v>
      </c>
      <c r="AS117" s="103">
        <f t="shared" ca="1" si="19"/>
        <v>0</v>
      </c>
      <c r="AT117" s="103">
        <f t="shared" ca="1" si="20"/>
        <v>0</v>
      </c>
      <c r="AU117" s="103">
        <f t="shared" ca="1" si="21"/>
        <v>0</v>
      </c>
      <c r="AV117" s="103" t="str">
        <f t="shared" ca="1" si="22"/>
        <v/>
      </c>
      <c r="AW117" s="74">
        <f t="shared" ca="1" si="23"/>
        <v>0</v>
      </c>
      <c r="AX117" s="103">
        <f t="shared" ca="1" si="24"/>
        <v>0</v>
      </c>
      <c r="AY117" s="103">
        <f t="shared" ca="1" si="25"/>
        <v>0</v>
      </c>
      <c r="AZ117" s="103">
        <f t="shared" ca="1" si="26"/>
        <v>0</v>
      </c>
      <c r="BA117" s="103">
        <f t="shared" ca="1" si="27"/>
        <v>0</v>
      </c>
      <c r="BB117" s="103" t="str">
        <f t="shared" ca="1" si="28"/>
        <v/>
      </c>
      <c r="BC117" s="74">
        <f t="shared" ca="1" si="29"/>
        <v>0</v>
      </c>
      <c r="BD117" s="103">
        <f t="shared" ca="1" si="30"/>
        <v>0</v>
      </c>
      <c r="BE117" s="103">
        <f t="shared" ca="1" si="31"/>
        <v>0</v>
      </c>
      <c r="BF117" s="103">
        <f t="shared" ca="1" si="32"/>
        <v>0</v>
      </c>
      <c r="BG117" s="103">
        <f t="shared" ca="1" si="33"/>
        <v>0</v>
      </c>
      <c r="BH117" s="103" t="str">
        <f t="shared" ca="1" si="34"/>
        <v/>
      </c>
      <c r="BI117" s="74">
        <f t="shared" ca="1" si="35"/>
        <v>0</v>
      </c>
      <c r="BJ117" s="103">
        <f t="shared" ca="1" si="36"/>
        <v>0</v>
      </c>
      <c r="BK117" s="103">
        <f t="shared" ca="1" si="37"/>
        <v>0</v>
      </c>
      <c r="BL117" s="103">
        <f t="shared" ca="1" si="38"/>
        <v>0</v>
      </c>
      <c r="BM117" s="103">
        <f t="shared" ca="1" si="39"/>
        <v>0</v>
      </c>
      <c r="BN117" s="103" t="str">
        <f t="shared" ca="1" si="40"/>
        <v/>
      </c>
      <c r="BO117" s="74">
        <f t="shared" ca="1" si="41"/>
        <v>0</v>
      </c>
      <c r="BP117" s="103">
        <f t="shared" ca="1" si="42"/>
        <v>0</v>
      </c>
      <c r="BQ117" s="103">
        <f t="shared" ca="1" si="43"/>
        <v>0</v>
      </c>
      <c r="BR117" s="103">
        <f t="shared" ca="1" si="44"/>
        <v>0</v>
      </c>
      <c r="BS117" s="103">
        <f t="shared" ca="1" si="45"/>
        <v>0</v>
      </c>
      <c r="BT117" s="103" t="str">
        <f t="shared" ca="1" si="46"/>
        <v/>
      </c>
      <c r="BU117" s="74">
        <f t="shared" ca="1" si="47"/>
        <v>0</v>
      </c>
      <c r="BV117" s="103">
        <f t="shared" ca="1" si="48"/>
        <v>0</v>
      </c>
      <c r="BW117" s="14"/>
      <c r="BX117" s="14"/>
      <c r="BY117" s="14"/>
      <c r="BZ117" s="14"/>
      <c r="CA117" s="14"/>
      <c r="CB117" s="14"/>
      <c r="CC117" s="14"/>
      <c r="CD117" s="14"/>
      <c r="CE117" s="14"/>
      <c r="CF117" s="14"/>
      <c r="CG117" s="14"/>
      <c r="CH117" s="14"/>
      <c r="CI117" s="14"/>
      <c r="CJ117" s="14"/>
    </row>
    <row r="118" spans="1:88" outlineLevel="1" x14ac:dyDescent="0.2">
      <c r="A118" s="20"/>
      <c r="B118" s="21"/>
      <c r="C118" s="20"/>
      <c r="D118" s="20"/>
      <c r="E118" s="20"/>
      <c r="F118" s="25" t="s">
        <v>22</v>
      </c>
      <c r="G118" s="29" t="str">
        <f t="shared" ref="G118:M118" si="79">IF(G116="","",IF(G116&gt;G115,(G116-G115-G117),(1-G115-G117+G116)))</f>
        <v/>
      </c>
      <c r="H118" s="29" t="str">
        <f t="shared" si="79"/>
        <v/>
      </c>
      <c r="I118" s="29" t="str">
        <f t="shared" si="79"/>
        <v/>
      </c>
      <c r="J118" s="29" t="str">
        <f t="shared" si="79"/>
        <v/>
      </c>
      <c r="K118" s="29" t="str">
        <f t="shared" si="79"/>
        <v/>
      </c>
      <c r="L118" s="29" t="str">
        <f t="shared" si="79"/>
        <v/>
      </c>
      <c r="M118" s="29" t="str">
        <f t="shared" si="79"/>
        <v/>
      </c>
      <c r="N118" s="57">
        <f t="shared" ref="N118" si="80">SUMIF(G119:M119,"",G118:M118)</f>
        <v>0</v>
      </c>
      <c r="O118" s="58">
        <f t="shared" ref="O118" si="81">SUM(G118:M118)</f>
        <v>0</v>
      </c>
      <c r="P118" s="68"/>
      <c r="Q118" s="69"/>
      <c r="R118" s="70"/>
      <c r="S118" s="14"/>
      <c r="T118" s="14"/>
      <c r="U118" s="14"/>
      <c r="V118" s="14"/>
      <c r="W118" s="14"/>
      <c r="X118" s="14"/>
      <c r="Y118" s="14"/>
      <c r="Z118" s="14"/>
      <c r="AA118" s="102">
        <v>64</v>
      </c>
      <c r="AB118" s="103" t="str">
        <f t="shared" ca="1" si="2"/>
        <v>NAAM</v>
      </c>
      <c r="AC118" s="103" t="str">
        <f t="shared" ca="1" si="3"/>
        <v>Voornaam</v>
      </c>
      <c r="AD118" s="103" t="str">
        <f t="shared" ca="1" si="4"/>
        <v>Steward</v>
      </c>
      <c r="AE118" s="103" t="str">
        <f t="shared" ca="1" si="5"/>
        <v>Student</v>
      </c>
      <c r="AF118" s="103" t="str">
        <f t="shared" ca="1" si="6"/>
        <v>Front</v>
      </c>
      <c r="AG118" s="103">
        <f t="shared" ca="1" si="7"/>
        <v>0</v>
      </c>
      <c r="AH118" s="103">
        <f t="shared" ca="1" si="8"/>
        <v>0</v>
      </c>
      <c r="AI118" s="103">
        <f t="shared" ca="1" si="9"/>
        <v>0</v>
      </c>
      <c r="AJ118" s="103" t="str">
        <f t="shared" ca="1" si="10"/>
        <v/>
      </c>
      <c r="AK118" s="74">
        <f t="shared" ca="1" si="11"/>
        <v>0</v>
      </c>
      <c r="AL118" s="103">
        <f t="shared" ca="1" si="12"/>
        <v>0</v>
      </c>
      <c r="AM118" s="103">
        <f t="shared" ca="1" si="13"/>
        <v>0</v>
      </c>
      <c r="AN118" s="103">
        <f t="shared" ca="1" si="14"/>
        <v>0</v>
      </c>
      <c r="AO118" s="103">
        <f t="shared" ca="1" si="15"/>
        <v>0</v>
      </c>
      <c r="AP118" s="103" t="str">
        <f t="shared" ca="1" si="16"/>
        <v/>
      </c>
      <c r="AQ118" s="74">
        <f t="shared" ca="1" si="17"/>
        <v>0</v>
      </c>
      <c r="AR118" s="103">
        <f t="shared" ca="1" si="18"/>
        <v>0</v>
      </c>
      <c r="AS118" s="103">
        <f t="shared" ca="1" si="19"/>
        <v>0</v>
      </c>
      <c r="AT118" s="103">
        <f t="shared" ca="1" si="20"/>
        <v>0</v>
      </c>
      <c r="AU118" s="103">
        <f t="shared" ca="1" si="21"/>
        <v>0</v>
      </c>
      <c r="AV118" s="103" t="str">
        <f t="shared" ca="1" si="22"/>
        <v/>
      </c>
      <c r="AW118" s="74">
        <f t="shared" ca="1" si="23"/>
        <v>0</v>
      </c>
      <c r="AX118" s="103">
        <f t="shared" ca="1" si="24"/>
        <v>0</v>
      </c>
      <c r="AY118" s="103">
        <f t="shared" ca="1" si="25"/>
        <v>0</v>
      </c>
      <c r="AZ118" s="103">
        <f t="shared" ca="1" si="26"/>
        <v>0</v>
      </c>
      <c r="BA118" s="103">
        <f t="shared" ca="1" si="27"/>
        <v>0</v>
      </c>
      <c r="BB118" s="103" t="str">
        <f t="shared" ca="1" si="28"/>
        <v/>
      </c>
      <c r="BC118" s="74">
        <f t="shared" ca="1" si="29"/>
        <v>0</v>
      </c>
      <c r="BD118" s="103">
        <f t="shared" ca="1" si="30"/>
        <v>0</v>
      </c>
      <c r="BE118" s="103">
        <f t="shared" ca="1" si="31"/>
        <v>0</v>
      </c>
      <c r="BF118" s="103">
        <f t="shared" ca="1" si="32"/>
        <v>0</v>
      </c>
      <c r="BG118" s="103">
        <f t="shared" ca="1" si="33"/>
        <v>0</v>
      </c>
      <c r="BH118" s="103" t="str">
        <f t="shared" ca="1" si="34"/>
        <v/>
      </c>
      <c r="BI118" s="74">
        <f t="shared" ca="1" si="35"/>
        <v>0</v>
      </c>
      <c r="BJ118" s="103">
        <f t="shared" ca="1" si="36"/>
        <v>0</v>
      </c>
      <c r="BK118" s="103">
        <f t="shared" ca="1" si="37"/>
        <v>0</v>
      </c>
      <c r="BL118" s="103">
        <f t="shared" ca="1" si="38"/>
        <v>0</v>
      </c>
      <c r="BM118" s="103">
        <f t="shared" ca="1" si="39"/>
        <v>0</v>
      </c>
      <c r="BN118" s="103" t="str">
        <f t="shared" ca="1" si="40"/>
        <v/>
      </c>
      <c r="BO118" s="74">
        <f t="shared" ca="1" si="41"/>
        <v>0</v>
      </c>
      <c r="BP118" s="103">
        <f t="shared" ca="1" si="42"/>
        <v>0</v>
      </c>
      <c r="BQ118" s="103">
        <f t="shared" ca="1" si="43"/>
        <v>0</v>
      </c>
      <c r="BR118" s="103">
        <f t="shared" ca="1" si="44"/>
        <v>0</v>
      </c>
      <c r="BS118" s="103">
        <f t="shared" ca="1" si="45"/>
        <v>0</v>
      </c>
      <c r="BT118" s="103" t="str">
        <f t="shared" ca="1" si="46"/>
        <v/>
      </c>
      <c r="BU118" s="74">
        <f t="shared" ca="1" si="47"/>
        <v>0</v>
      </c>
      <c r="BV118" s="103">
        <f t="shared" ca="1" si="48"/>
        <v>0</v>
      </c>
      <c r="BW118" s="14"/>
      <c r="BX118" s="14"/>
      <c r="BY118" s="14"/>
      <c r="BZ118" s="14"/>
      <c r="CA118" s="14"/>
      <c r="CB118" s="14"/>
      <c r="CC118" s="14"/>
      <c r="CD118" s="14"/>
      <c r="CE118" s="14"/>
      <c r="CF118" s="14"/>
      <c r="CG118" s="14"/>
      <c r="CH118" s="14"/>
      <c r="CI118" s="14"/>
      <c r="CJ118" s="14"/>
    </row>
    <row r="119" spans="1:88" outlineLevel="1" x14ac:dyDescent="0.2">
      <c r="A119" s="20"/>
      <c r="B119" s="21"/>
      <c r="C119" s="20"/>
      <c r="D119" s="20"/>
      <c r="E119" s="20"/>
      <c r="F119" s="26" t="s">
        <v>39</v>
      </c>
      <c r="G119" s="34"/>
      <c r="H119" s="34"/>
      <c r="I119" s="34"/>
      <c r="J119" s="34"/>
      <c r="K119" s="34"/>
      <c r="L119" s="34"/>
      <c r="M119" s="34"/>
      <c r="N119" s="56"/>
      <c r="O119" s="55"/>
      <c r="P119" s="68"/>
      <c r="Q119" s="69"/>
      <c r="R119" s="70"/>
      <c r="S119" s="14"/>
      <c r="T119" s="14"/>
      <c r="U119" s="14"/>
      <c r="V119" s="14"/>
      <c r="W119" s="14"/>
      <c r="X119" s="14"/>
      <c r="Y119" s="14"/>
      <c r="Z119" s="14"/>
      <c r="AA119" s="102">
        <v>65</v>
      </c>
      <c r="AB119" s="103" t="str">
        <f t="shared" ref="AB119:AB154" ca="1" si="82">INDIRECT("A"&amp;startlijn+(ROW()-startlijn)*persoonsblok)</f>
        <v>NAAM</v>
      </c>
      <c r="AC119" s="103" t="str">
        <f t="shared" ref="AC119:AC154" ca="1" si="83">INDIRECT("B"&amp;startlijn+(ROW()-startlijn)*persoonsblok)</f>
        <v>Voornaam</v>
      </c>
      <c r="AD119" s="103" t="str">
        <f t="shared" ref="AD119:AD154" ca="1" si="84">INDIRECT("C"&amp;startlijn+(ROW()-startlijn)*persoonsblok)</f>
        <v>Steward</v>
      </c>
      <c r="AE119" s="103" t="str">
        <f t="shared" ref="AE119:AE154" ca="1" si="85">INDIRECT("D"&amp;startlijn+(ROW()-startlijn)*persoonsblok)</f>
        <v>Student</v>
      </c>
      <c r="AF119" s="103" t="str">
        <f t="shared" ref="AF119:AF154" ca="1" si="86">INDIRECT("E"&amp;startlijn+(ROW()-startlijn)*persoonsblok)</f>
        <v>Front</v>
      </c>
      <c r="AG119" s="103">
        <f t="shared" ref="AG119:AG154" ca="1" si="87">INDIRECT("G"&amp;startlijn+(ROW()-startlijn)*persoonsblok)</f>
        <v>0</v>
      </c>
      <c r="AH119" s="103">
        <f t="shared" ref="AH119:AH154" ca="1" si="88">INDIRECT("g"&amp;startlijn+(ROW()-startlijn)*persoonsblok+1)</f>
        <v>0</v>
      </c>
      <c r="AI119" s="103">
        <f t="shared" ref="AI119:AI154" ca="1" si="89">INDIRECT("g"&amp;startlijn+(ROW()-startlijn)*persoonsblok+2)</f>
        <v>0</v>
      </c>
      <c r="AJ119" s="103" t="str">
        <f t="shared" ref="AJ119:AJ154" ca="1" si="90">INDIRECT("g"&amp;startlijn+(ROW()-startlijn)*persoonsblok+3)</f>
        <v/>
      </c>
      <c r="AK119" s="74">
        <f t="shared" ref="AK119:AK154" ca="1" si="91">INDIRECT("g"&amp;startlijn+(ROW()-startlijn)*persoonsblok+4)</f>
        <v>0</v>
      </c>
      <c r="AL119" s="103">
        <f t="shared" ref="AL119:AL154" ca="1" si="92">INDIRECT("g"&amp;startlijn+(ROW()-startlijn)*persoonsblok+5)</f>
        <v>0</v>
      </c>
      <c r="AM119" s="103">
        <f t="shared" ref="AM119:AM154" ca="1" si="93">INDIRECT("H"&amp;startlijn+(ROW()-startlijn)*persoonsblok)</f>
        <v>0</v>
      </c>
      <c r="AN119" s="103">
        <f t="shared" ref="AN119:AN154" ca="1" si="94">INDIRECT("H"&amp;startlijn+(ROW()-startlijn)*persoonsblok+1)</f>
        <v>0</v>
      </c>
      <c r="AO119" s="103">
        <f t="shared" ref="AO119:AO154" ca="1" si="95">INDIRECT("H"&amp;startlijn+(ROW()-startlijn)*persoonsblok+2)</f>
        <v>0</v>
      </c>
      <c r="AP119" s="103" t="str">
        <f t="shared" ref="AP119:AP154" ca="1" si="96">INDIRECT("H"&amp;startlijn+(ROW()-startlijn)*persoonsblok+3)</f>
        <v/>
      </c>
      <c r="AQ119" s="74">
        <f t="shared" ref="AQ119:AQ154" ca="1" si="97">INDIRECT("H"&amp;startlijn+(ROW()-startlijn)*persoonsblok+4)</f>
        <v>0</v>
      </c>
      <c r="AR119" s="103">
        <f t="shared" ref="AR119:AR154" ca="1" si="98">INDIRECT("H"&amp;startlijn+(ROW()-startlijn)*persoonsblok+5)</f>
        <v>0</v>
      </c>
      <c r="AS119" s="103">
        <f t="shared" ref="AS119:AS154" ca="1" si="99">INDIRECT("i"&amp;startlijn+(ROW()-startlijn)*persoonsblok)</f>
        <v>0</v>
      </c>
      <c r="AT119" s="103">
        <f t="shared" ref="AT119:AT154" ca="1" si="100">INDIRECT("I"&amp;startlijn+(ROW()-startlijn)*persoonsblok+1)</f>
        <v>0</v>
      </c>
      <c r="AU119" s="103">
        <f t="shared" ref="AU119:AU154" ca="1" si="101">INDIRECT("I"&amp;startlijn+(ROW()-startlijn)*persoonsblok+2)</f>
        <v>0</v>
      </c>
      <c r="AV119" s="103" t="str">
        <f t="shared" ref="AV119:AV154" ca="1" si="102">INDIRECT("I"&amp;startlijn+(ROW()-startlijn)*persoonsblok+3)</f>
        <v/>
      </c>
      <c r="AW119" s="74">
        <f t="shared" ref="AW119:AW154" ca="1" si="103">INDIRECT("I"&amp;startlijn+(ROW()-startlijn)*persoonsblok+4)</f>
        <v>0</v>
      </c>
      <c r="AX119" s="103">
        <f t="shared" ref="AX119:AX154" ca="1" si="104">INDIRECT("I"&amp;startlijn+(ROW()-startlijn)*persoonsblok+5)</f>
        <v>0</v>
      </c>
      <c r="AY119" s="103">
        <f t="shared" ref="AY119:AY154" ca="1" si="105">INDIRECT("J"&amp;startlijn+(ROW()-startlijn)*persoonsblok)</f>
        <v>0</v>
      </c>
      <c r="AZ119" s="103">
        <f t="shared" ref="AZ119:AZ154" ca="1" si="106">INDIRECT("J"&amp;startlijn+(ROW()-startlijn)*persoonsblok+1)</f>
        <v>0</v>
      </c>
      <c r="BA119" s="103">
        <f t="shared" ref="BA119:BA154" ca="1" si="107">INDIRECT("J"&amp;startlijn+(ROW()-startlijn)*persoonsblok+2)</f>
        <v>0</v>
      </c>
      <c r="BB119" s="103" t="str">
        <f t="shared" ref="BB119:BB154" ca="1" si="108">INDIRECT("J"&amp;startlijn+(ROW()-startlijn)*persoonsblok+3)</f>
        <v/>
      </c>
      <c r="BC119" s="74">
        <f t="shared" ref="BC119:BC154" ca="1" si="109">INDIRECT("J"&amp;startlijn+(ROW()-startlijn)*persoonsblok+4)</f>
        <v>0</v>
      </c>
      <c r="BD119" s="103">
        <f t="shared" ref="BD119:BD154" ca="1" si="110">INDIRECT("J"&amp;startlijn+(ROW()-startlijn)*persoonsblok+5)</f>
        <v>0</v>
      </c>
      <c r="BE119" s="103">
        <f t="shared" ref="BE119:BE154" ca="1" si="111">INDIRECT("K"&amp;startlijn+(ROW()-startlijn)*persoonsblok)</f>
        <v>0</v>
      </c>
      <c r="BF119" s="103">
        <f t="shared" ref="BF119:BF154" ca="1" si="112">INDIRECT("K"&amp;startlijn+(ROW()-startlijn)*persoonsblok+1)</f>
        <v>0</v>
      </c>
      <c r="BG119" s="103">
        <f t="shared" ref="BG119:BG154" ca="1" si="113">INDIRECT("K"&amp;startlijn+(ROW()-startlijn)*persoonsblok+2)</f>
        <v>0</v>
      </c>
      <c r="BH119" s="103" t="str">
        <f t="shared" ref="BH119:BH154" ca="1" si="114">INDIRECT("K"&amp;startlijn+(ROW()-startlijn)*persoonsblok+3)</f>
        <v/>
      </c>
      <c r="BI119" s="74">
        <f t="shared" ref="BI119:BI154" ca="1" si="115">INDIRECT("K"&amp;startlijn+(ROW()-startlijn)*persoonsblok+4)</f>
        <v>0</v>
      </c>
      <c r="BJ119" s="103">
        <f t="shared" ref="BJ119:BJ154" ca="1" si="116">INDIRECT("K"&amp;startlijn+(ROW()-startlijn)*persoonsblok+5)</f>
        <v>0</v>
      </c>
      <c r="BK119" s="103">
        <f t="shared" ref="BK119:BK154" ca="1" si="117">INDIRECT("L"&amp;startlijn+(ROW()-startlijn)*persoonsblok)</f>
        <v>0</v>
      </c>
      <c r="BL119" s="103">
        <f t="shared" ref="BL119:BL154" ca="1" si="118">INDIRECT("L"&amp;startlijn+(ROW()-startlijn)*persoonsblok+1)</f>
        <v>0</v>
      </c>
      <c r="BM119" s="103">
        <f t="shared" ref="BM119:BM154" ca="1" si="119">INDIRECT("L"&amp;startlijn+(ROW()-startlijn)*persoonsblok+2)</f>
        <v>0</v>
      </c>
      <c r="BN119" s="103" t="str">
        <f t="shared" ref="BN119:BN154" ca="1" si="120">INDIRECT("L"&amp;startlijn+(ROW()-startlijn)*persoonsblok+3)</f>
        <v/>
      </c>
      <c r="BO119" s="74">
        <f t="shared" ref="BO119:BO154" ca="1" si="121">INDIRECT("L"&amp;startlijn+(ROW()-startlijn)*persoonsblok+4)</f>
        <v>0</v>
      </c>
      <c r="BP119" s="103">
        <f t="shared" ref="BP119:BP154" ca="1" si="122">INDIRECT("L"&amp;startlijn+(ROW()-startlijn)*persoonsblok+5)</f>
        <v>0</v>
      </c>
      <c r="BQ119" s="103">
        <f t="shared" ref="BQ119:BQ154" ca="1" si="123">INDIRECT("M"&amp;startlijn+(ROW()-startlijn)*persoonsblok)</f>
        <v>0</v>
      </c>
      <c r="BR119" s="103">
        <f t="shared" ref="BR119:BR154" ca="1" si="124">INDIRECT("M"&amp;startlijn+(ROW()-startlijn)*persoonsblok+1)</f>
        <v>0</v>
      </c>
      <c r="BS119" s="103">
        <f t="shared" ref="BS119:BS154" ca="1" si="125">INDIRECT("M"&amp;startlijn+(ROW()-startlijn)*persoonsblok+2)</f>
        <v>0</v>
      </c>
      <c r="BT119" s="103" t="str">
        <f t="shared" ref="BT119:BT154" ca="1" si="126">INDIRECT("M"&amp;startlijn+(ROW()-startlijn)*persoonsblok+3)</f>
        <v/>
      </c>
      <c r="BU119" s="74">
        <f t="shared" ref="BU119:BU154" ca="1" si="127">INDIRECT("M"&amp;startlijn+(ROW()-startlijn)*persoonsblok+4)</f>
        <v>0</v>
      </c>
      <c r="BV119" s="103">
        <f t="shared" ref="BV119:BV154" ca="1" si="128">INDIRECT("M"&amp;startlijn+(ROW()-startlijn)*persoonsblok+5)</f>
        <v>0</v>
      </c>
      <c r="BW119" s="14"/>
      <c r="BX119" s="14"/>
      <c r="BY119" s="14"/>
      <c r="BZ119" s="14"/>
      <c r="CA119" s="14"/>
      <c r="CB119" s="14"/>
      <c r="CC119" s="14"/>
      <c r="CD119" s="14"/>
      <c r="CE119" s="14"/>
      <c r="CF119" s="14"/>
      <c r="CG119" s="14"/>
      <c r="CH119" s="14"/>
      <c r="CI119" s="14"/>
      <c r="CJ119" s="14"/>
    </row>
    <row r="120" spans="1:88" ht="13.5" outlineLevel="1" thickBot="1" x14ac:dyDescent="0.25">
      <c r="A120" s="22"/>
      <c r="B120" s="23"/>
      <c r="C120" s="22"/>
      <c r="D120" s="22"/>
      <c r="E120" s="22"/>
      <c r="F120" s="27" t="s">
        <v>40</v>
      </c>
      <c r="G120" s="33"/>
      <c r="H120" s="33"/>
      <c r="I120" s="33"/>
      <c r="J120" s="33"/>
      <c r="K120" s="33"/>
      <c r="L120" s="33"/>
      <c r="M120" s="33"/>
      <c r="N120" s="59"/>
      <c r="O120" s="62"/>
      <c r="P120" s="71"/>
      <c r="Q120" s="72"/>
      <c r="R120" s="73"/>
      <c r="S120" s="14"/>
      <c r="T120" s="14"/>
      <c r="U120" s="14"/>
      <c r="V120" s="14"/>
      <c r="W120" s="14"/>
      <c r="X120" s="14"/>
      <c r="Y120" s="14"/>
      <c r="Z120" s="14"/>
      <c r="AA120" s="102">
        <v>66</v>
      </c>
      <c r="AB120" s="103" t="str">
        <f t="shared" ca="1" si="82"/>
        <v>NAAM</v>
      </c>
      <c r="AC120" s="103" t="str">
        <f t="shared" ca="1" si="83"/>
        <v>Voornaam</v>
      </c>
      <c r="AD120" s="103" t="str">
        <f t="shared" ca="1" si="84"/>
        <v>Steward</v>
      </c>
      <c r="AE120" s="103" t="str">
        <f t="shared" ca="1" si="85"/>
        <v>Student</v>
      </c>
      <c r="AF120" s="103" t="str">
        <f t="shared" ca="1" si="86"/>
        <v>Front</v>
      </c>
      <c r="AG120" s="103">
        <f t="shared" ca="1" si="87"/>
        <v>0</v>
      </c>
      <c r="AH120" s="103">
        <f t="shared" ca="1" si="88"/>
        <v>0</v>
      </c>
      <c r="AI120" s="103">
        <f t="shared" ca="1" si="89"/>
        <v>0</v>
      </c>
      <c r="AJ120" s="103" t="str">
        <f t="shared" ca="1" si="90"/>
        <v/>
      </c>
      <c r="AK120" s="74">
        <f t="shared" ca="1" si="91"/>
        <v>0</v>
      </c>
      <c r="AL120" s="103">
        <f t="shared" ca="1" si="92"/>
        <v>0</v>
      </c>
      <c r="AM120" s="103">
        <f t="shared" ca="1" si="93"/>
        <v>0</v>
      </c>
      <c r="AN120" s="103">
        <f t="shared" ca="1" si="94"/>
        <v>0</v>
      </c>
      <c r="AO120" s="103">
        <f t="shared" ca="1" si="95"/>
        <v>0</v>
      </c>
      <c r="AP120" s="103" t="str">
        <f t="shared" ca="1" si="96"/>
        <v/>
      </c>
      <c r="AQ120" s="74">
        <f t="shared" ca="1" si="97"/>
        <v>0</v>
      </c>
      <c r="AR120" s="103">
        <f t="shared" ca="1" si="98"/>
        <v>0</v>
      </c>
      <c r="AS120" s="103">
        <f t="shared" ca="1" si="99"/>
        <v>0</v>
      </c>
      <c r="AT120" s="103">
        <f t="shared" ca="1" si="100"/>
        <v>0</v>
      </c>
      <c r="AU120" s="103">
        <f t="shared" ca="1" si="101"/>
        <v>0</v>
      </c>
      <c r="AV120" s="103" t="str">
        <f t="shared" ca="1" si="102"/>
        <v/>
      </c>
      <c r="AW120" s="74">
        <f t="shared" ca="1" si="103"/>
        <v>0</v>
      </c>
      <c r="AX120" s="103">
        <f t="shared" ca="1" si="104"/>
        <v>0</v>
      </c>
      <c r="AY120" s="103">
        <f t="shared" ca="1" si="105"/>
        <v>0</v>
      </c>
      <c r="AZ120" s="103">
        <f t="shared" ca="1" si="106"/>
        <v>0</v>
      </c>
      <c r="BA120" s="103">
        <f t="shared" ca="1" si="107"/>
        <v>0</v>
      </c>
      <c r="BB120" s="103" t="str">
        <f t="shared" ca="1" si="108"/>
        <v/>
      </c>
      <c r="BC120" s="74">
        <f t="shared" ca="1" si="109"/>
        <v>0</v>
      </c>
      <c r="BD120" s="103">
        <f t="shared" ca="1" si="110"/>
        <v>0</v>
      </c>
      <c r="BE120" s="103">
        <f t="shared" ca="1" si="111"/>
        <v>0</v>
      </c>
      <c r="BF120" s="103">
        <f t="shared" ca="1" si="112"/>
        <v>0</v>
      </c>
      <c r="BG120" s="103">
        <f t="shared" ca="1" si="113"/>
        <v>0</v>
      </c>
      <c r="BH120" s="103" t="str">
        <f t="shared" ca="1" si="114"/>
        <v/>
      </c>
      <c r="BI120" s="74">
        <f t="shared" ca="1" si="115"/>
        <v>0</v>
      </c>
      <c r="BJ120" s="103">
        <f t="shared" ca="1" si="116"/>
        <v>0</v>
      </c>
      <c r="BK120" s="103">
        <f t="shared" ca="1" si="117"/>
        <v>0</v>
      </c>
      <c r="BL120" s="103">
        <f t="shared" ca="1" si="118"/>
        <v>0</v>
      </c>
      <c r="BM120" s="103">
        <f t="shared" ca="1" si="119"/>
        <v>0</v>
      </c>
      <c r="BN120" s="103" t="str">
        <f t="shared" ca="1" si="120"/>
        <v/>
      </c>
      <c r="BO120" s="74">
        <f t="shared" ca="1" si="121"/>
        <v>0</v>
      </c>
      <c r="BP120" s="103">
        <f t="shared" ca="1" si="122"/>
        <v>0</v>
      </c>
      <c r="BQ120" s="103">
        <f t="shared" ca="1" si="123"/>
        <v>0</v>
      </c>
      <c r="BR120" s="103">
        <f t="shared" ca="1" si="124"/>
        <v>0</v>
      </c>
      <c r="BS120" s="103">
        <f t="shared" ca="1" si="125"/>
        <v>0</v>
      </c>
      <c r="BT120" s="103" t="str">
        <f t="shared" ca="1" si="126"/>
        <v/>
      </c>
      <c r="BU120" s="74">
        <f t="shared" ca="1" si="127"/>
        <v>0</v>
      </c>
      <c r="BV120" s="103">
        <f t="shared" ca="1" si="128"/>
        <v>0</v>
      </c>
      <c r="BW120" s="14"/>
      <c r="BX120" s="14"/>
      <c r="BY120" s="14"/>
      <c r="BZ120" s="14"/>
      <c r="CA120" s="14"/>
      <c r="CB120" s="14"/>
      <c r="CC120" s="14"/>
      <c r="CD120" s="14"/>
      <c r="CE120" s="14"/>
      <c r="CF120" s="14"/>
      <c r="CG120" s="14"/>
      <c r="CH120" s="14"/>
      <c r="CI120" s="14"/>
      <c r="CJ120" s="14"/>
    </row>
    <row r="121" spans="1:88" x14ac:dyDescent="0.2">
      <c r="A121" s="63" t="str">
        <f>'Week A'!A121</f>
        <v>Rabhi</v>
      </c>
      <c r="B121" s="64" t="str">
        <f>'Week A'!B121</f>
        <v>Abdelillah</v>
      </c>
      <c r="C121" s="63" t="str">
        <f>'Week A'!C121</f>
        <v>Steward</v>
      </c>
      <c r="D121" s="63" t="str">
        <f>'Week A'!D121</f>
        <v>Student</v>
      </c>
      <c r="E121" s="63" t="str">
        <f>'Week A'!E121</f>
        <v>Front</v>
      </c>
      <c r="F121" s="24" t="s">
        <v>19</v>
      </c>
      <c r="G121" s="43"/>
      <c r="H121" s="11"/>
      <c r="I121" s="11"/>
      <c r="J121" s="11"/>
      <c r="K121" s="11"/>
      <c r="L121" s="11"/>
      <c r="M121" s="11"/>
      <c r="N121" s="54"/>
      <c r="O121" s="61"/>
      <c r="P121" s="65"/>
      <c r="Q121" s="66"/>
      <c r="R121" s="67"/>
      <c r="S121" s="14"/>
      <c r="T121" s="14"/>
      <c r="U121" s="14"/>
      <c r="V121" s="14"/>
      <c r="W121" s="14"/>
      <c r="X121" s="14"/>
      <c r="Y121" s="14"/>
      <c r="Z121" s="14"/>
      <c r="AA121" s="102">
        <v>67</v>
      </c>
      <c r="AB121" s="103" t="str">
        <f t="shared" ca="1" si="82"/>
        <v>NAAM</v>
      </c>
      <c r="AC121" s="103" t="str">
        <f t="shared" ca="1" si="83"/>
        <v>Voornaam</v>
      </c>
      <c r="AD121" s="103" t="str">
        <f t="shared" ca="1" si="84"/>
        <v>Steward</v>
      </c>
      <c r="AE121" s="103" t="str">
        <f t="shared" ca="1" si="85"/>
        <v>Student</v>
      </c>
      <c r="AF121" s="103" t="str">
        <f t="shared" ca="1" si="86"/>
        <v>Front</v>
      </c>
      <c r="AG121" s="103">
        <f t="shared" ca="1" si="87"/>
        <v>0</v>
      </c>
      <c r="AH121" s="103">
        <f t="shared" ca="1" si="88"/>
        <v>0</v>
      </c>
      <c r="AI121" s="103">
        <f t="shared" ca="1" si="89"/>
        <v>0</v>
      </c>
      <c r="AJ121" s="103" t="str">
        <f t="shared" ca="1" si="90"/>
        <v/>
      </c>
      <c r="AK121" s="74">
        <f t="shared" ca="1" si="91"/>
        <v>0</v>
      </c>
      <c r="AL121" s="103">
        <f t="shared" ca="1" si="92"/>
        <v>0</v>
      </c>
      <c r="AM121" s="103">
        <f t="shared" ca="1" si="93"/>
        <v>0</v>
      </c>
      <c r="AN121" s="103">
        <f t="shared" ca="1" si="94"/>
        <v>0</v>
      </c>
      <c r="AO121" s="103">
        <f t="shared" ca="1" si="95"/>
        <v>0</v>
      </c>
      <c r="AP121" s="103" t="str">
        <f t="shared" ca="1" si="96"/>
        <v/>
      </c>
      <c r="AQ121" s="74">
        <f t="shared" ca="1" si="97"/>
        <v>0</v>
      </c>
      <c r="AR121" s="103">
        <f t="shared" ca="1" si="98"/>
        <v>0</v>
      </c>
      <c r="AS121" s="103">
        <f t="shared" ca="1" si="99"/>
        <v>0</v>
      </c>
      <c r="AT121" s="103">
        <f t="shared" ca="1" si="100"/>
        <v>0</v>
      </c>
      <c r="AU121" s="103">
        <f t="shared" ca="1" si="101"/>
        <v>0</v>
      </c>
      <c r="AV121" s="103" t="str">
        <f t="shared" ca="1" si="102"/>
        <v/>
      </c>
      <c r="AW121" s="74">
        <f t="shared" ca="1" si="103"/>
        <v>0</v>
      </c>
      <c r="AX121" s="103">
        <f t="shared" ca="1" si="104"/>
        <v>0</v>
      </c>
      <c r="AY121" s="103">
        <f t="shared" ca="1" si="105"/>
        <v>0</v>
      </c>
      <c r="AZ121" s="103">
        <f t="shared" ca="1" si="106"/>
        <v>0</v>
      </c>
      <c r="BA121" s="103">
        <f t="shared" ca="1" si="107"/>
        <v>0</v>
      </c>
      <c r="BB121" s="103" t="str">
        <f t="shared" ca="1" si="108"/>
        <v/>
      </c>
      <c r="BC121" s="74">
        <f t="shared" ca="1" si="109"/>
        <v>0</v>
      </c>
      <c r="BD121" s="103">
        <f t="shared" ca="1" si="110"/>
        <v>0</v>
      </c>
      <c r="BE121" s="103">
        <f t="shared" ca="1" si="111"/>
        <v>0</v>
      </c>
      <c r="BF121" s="103">
        <f t="shared" ca="1" si="112"/>
        <v>0</v>
      </c>
      <c r="BG121" s="103">
        <f t="shared" ca="1" si="113"/>
        <v>0</v>
      </c>
      <c r="BH121" s="103" t="str">
        <f t="shared" ca="1" si="114"/>
        <v/>
      </c>
      <c r="BI121" s="74">
        <f t="shared" ca="1" si="115"/>
        <v>0</v>
      </c>
      <c r="BJ121" s="103">
        <f t="shared" ca="1" si="116"/>
        <v>0</v>
      </c>
      <c r="BK121" s="103">
        <f t="shared" ca="1" si="117"/>
        <v>0</v>
      </c>
      <c r="BL121" s="103">
        <f t="shared" ca="1" si="118"/>
        <v>0</v>
      </c>
      <c r="BM121" s="103">
        <f t="shared" ca="1" si="119"/>
        <v>0</v>
      </c>
      <c r="BN121" s="103" t="str">
        <f t="shared" ca="1" si="120"/>
        <v/>
      </c>
      <c r="BO121" s="74">
        <f t="shared" ca="1" si="121"/>
        <v>0</v>
      </c>
      <c r="BP121" s="103">
        <f t="shared" ca="1" si="122"/>
        <v>0</v>
      </c>
      <c r="BQ121" s="103">
        <f t="shared" ca="1" si="123"/>
        <v>0</v>
      </c>
      <c r="BR121" s="103">
        <f t="shared" ca="1" si="124"/>
        <v>0</v>
      </c>
      <c r="BS121" s="103">
        <f t="shared" ca="1" si="125"/>
        <v>0</v>
      </c>
      <c r="BT121" s="103" t="str">
        <f t="shared" ca="1" si="126"/>
        <v/>
      </c>
      <c r="BU121" s="74">
        <f t="shared" ca="1" si="127"/>
        <v>0</v>
      </c>
      <c r="BV121" s="103">
        <f t="shared" ca="1" si="128"/>
        <v>0</v>
      </c>
      <c r="BW121" s="14"/>
      <c r="BX121" s="14"/>
      <c r="BY121" s="14"/>
      <c r="BZ121" s="14"/>
      <c r="CA121" s="14"/>
      <c r="CB121" s="14"/>
      <c r="CC121" s="14"/>
      <c r="CD121" s="14"/>
      <c r="CE121" s="14"/>
      <c r="CF121" s="14"/>
      <c r="CG121" s="14"/>
      <c r="CH121" s="14"/>
      <c r="CI121" s="14"/>
      <c r="CJ121" s="14"/>
    </row>
    <row r="122" spans="1:88" outlineLevel="1" x14ac:dyDescent="0.2">
      <c r="A122" s="20"/>
      <c r="B122" s="21"/>
      <c r="C122" s="20"/>
      <c r="D122" s="20"/>
      <c r="E122" s="20"/>
      <c r="F122" s="25" t="s">
        <v>20</v>
      </c>
      <c r="G122" s="35"/>
      <c r="H122" s="42"/>
      <c r="I122" s="12"/>
      <c r="J122" s="12"/>
      <c r="K122" s="12"/>
      <c r="L122" s="12"/>
      <c r="M122" s="12"/>
      <c r="N122" s="56"/>
      <c r="O122" s="55"/>
      <c r="P122" s="68"/>
      <c r="Q122" s="69"/>
      <c r="R122" s="70"/>
      <c r="S122" s="14"/>
      <c r="T122" s="14"/>
      <c r="U122" s="14"/>
      <c r="V122" s="14"/>
      <c r="W122" s="14"/>
      <c r="X122" s="14"/>
      <c r="Y122" s="14"/>
      <c r="Z122" s="14"/>
      <c r="AA122" s="102">
        <v>68</v>
      </c>
      <c r="AB122" s="103" t="str">
        <f t="shared" ca="1" si="82"/>
        <v>NAAM</v>
      </c>
      <c r="AC122" s="103" t="str">
        <f t="shared" ca="1" si="83"/>
        <v>Voornaam</v>
      </c>
      <c r="AD122" s="103" t="str">
        <f t="shared" ca="1" si="84"/>
        <v>Steward</v>
      </c>
      <c r="AE122" s="103" t="str">
        <f t="shared" ca="1" si="85"/>
        <v>Student</v>
      </c>
      <c r="AF122" s="103" t="str">
        <f t="shared" ca="1" si="86"/>
        <v>Front</v>
      </c>
      <c r="AG122" s="103">
        <f t="shared" ca="1" si="87"/>
        <v>0</v>
      </c>
      <c r="AH122" s="103">
        <f t="shared" ca="1" si="88"/>
        <v>0</v>
      </c>
      <c r="AI122" s="103">
        <f t="shared" ca="1" si="89"/>
        <v>0</v>
      </c>
      <c r="AJ122" s="103" t="str">
        <f t="shared" ca="1" si="90"/>
        <v/>
      </c>
      <c r="AK122" s="74">
        <f t="shared" ca="1" si="91"/>
        <v>0</v>
      </c>
      <c r="AL122" s="103">
        <f t="shared" ca="1" si="92"/>
        <v>0</v>
      </c>
      <c r="AM122" s="103">
        <f t="shared" ca="1" si="93"/>
        <v>0</v>
      </c>
      <c r="AN122" s="103">
        <f t="shared" ca="1" si="94"/>
        <v>0</v>
      </c>
      <c r="AO122" s="103">
        <f t="shared" ca="1" si="95"/>
        <v>0</v>
      </c>
      <c r="AP122" s="103" t="str">
        <f t="shared" ca="1" si="96"/>
        <v/>
      </c>
      <c r="AQ122" s="74">
        <f t="shared" ca="1" si="97"/>
        <v>0</v>
      </c>
      <c r="AR122" s="103">
        <f t="shared" ca="1" si="98"/>
        <v>0</v>
      </c>
      <c r="AS122" s="103">
        <f t="shared" ca="1" si="99"/>
        <v>0</v>
      </c>
      <c r="AT122" s="103">
        <f t="shared" ca="1" si="100"/>
        <v>0</v>
      </c>
      <c r="AU122" s="103">
        <f t="shared" ca="1" si="101"/>
        <v>0</v>
      </c>
      <c r="AV122" s="103" t="str">
        <f t="shared" ca="1" si="102"/>
        <v/>
      </c>
      <c r="AW122" s="74">
        <f t="shared" ca="1" si="103"/>
        <v>0</v>
      </c>
      <c r="AX122" s="103">
        <f t="shared" ca="1" si="104"/>
        <v>0</v>
      </c>
      <c r="AY122" s="103">
        <f t="shared" ca="1" si="105"/>
        <v>0</v>
      </c>
      <c r="AZ122" s="103">
        <f t="shared" ca="1" si="106"/>
        <v>0</v>
      </c>
      <c r="BA122" s="103">
        <f t="shared" ca="1" si="107"/>
        <v>0</v>
      </c>
      <c r="BB122" s="103" t="str">
        <f t="shared" ca="1" si="108"/>
        <v/>
      </c>
      <c r="BC122" s="74">
        <f t="shared" ca="1" si="109"/>
        <v>0</v>
      </c>
      <c r="BD122" s="103">
        <f t="shared" ca="1" si="110"/>
        <v>0</v>
      </c>
      <c r="BE122" s="103">
        <f t="shared" ca="1" si="111"/>
        <v>0</v>
      </c>
      <c r="BF122" s="103">
        <f t="shared" ca="1" si="112"/>
        <v>0</v>
      </c>
      <c r="BG122" s="103">
        <f t="shared" ca="1" si="113"/>
        <v>0</v>
      </c>
      <c r="BH122" s="103" t="str">
        <f t="shared" ca="1" si="114"/>
        <v/>
      </c>
      <c r="BI122" s="74">
        <f t="shared" ca="1" si="115"/>
        <v>0</v>
      </c>
      <c r="BJ122" s="103">
        <f t="shared" ca="1" si="116"/>
        <v>0</v>
      </c>
      <c r="BK122" s="103">
        <f t="shared" ca="1" si="117"/>
        <v>0</v>
      </c>
      <c r="BL122" s="103">
        <f t="shared" ca="1" si="118"/>
        <v>0</v>
      </c>
      <c r="BM122" s="103">
        <f t="shared" ca="1" si="119"/>
        <v>0</v>
      </c>
      <c r="BN122" s="103" t="str">
        <f t="shared" ca="1" si="120"/>
        <v/>
      </c>
      <c r="BO122" s="74">
        <f t="shared" ca="1" si="121"/>
        <v>0</v>
      </c>
      <c r="BP122" s="103">
        <f t="shared" ca="1" si="122"/>
        <v>0</v>
      </c>
      <c r="BQ122" s="103">
        <f t="shared" ca="1" si="123"/>
        <v>0</v>
      </c>
      <c r="BR122" s="103">
        <f t="shared" ca="1" si="124"/>
        <v>0</v>
      </c>
      <c r="BS122" s="103">
        <f t="shared" ca="1" si="125"/>
        <v>0</v>
      </c>
      <c r="BT122" s="103" t="str">
        <f t="shared" ca="1" si="126"/>
        <v/>
      </c>
      <c r="BU122" s="74">
        <f t="shared" ca="1" si="127"/>
        <v>0</v>
      </c>
      <c r="BV122" s="103">
        <f t="shared" ca="1" si="128"/>
        <v>0</v>
      </c>
      <c r="BW122" s="14"/>
      <c r="BX122" s="14"/>
      <c r="BY122" s="14"/>
      <c r="BZ122" s="14"/>
      <c r="CA122" s="14"/>
      <c r="CB122" s="14"/>
      <c r="CC122" s="14"/>
      <c r="CD122" s="14"/>
      <c r="CE122" s="14"/>
      <c r="CF122" s="14"/>
      <c r="CG122" s="14"/>
      <c r="CH122" s="14"/>
      <c r="CI122" s="14"/>
      <c r="CJ122" s="14"/>
    </row>
    <row r="123" spans="1:88" outlineLevel="1" x14ac:dyDescent="0.2">
      <c r="A123" s="20"/>
      <c r="B123" s="21"/>
      <c r="C123" s="20"/>
      <c r="D123" s="20"/>
      <c r="E123" s="20"/>
      <c r="F123" s="25" t="s">
        <v>21</v>
      </c>
      <c r="G123" s="13"/>
      <c r="H123" s="13"/>
      <c r="I123" s="13"/>
      <c r="J123" s="13"/>
      <c r="K123" s="13"/>
      <c r="L123" s="13"/>
      <c r="M123" s="13"/>
      <c r="N123" s="56"/>
      <c r="O123" s="55"/>
      <c r="P123" s="68"/>
      <c r="Q123" s="69"/>
      <c r="R123" s="70"/>
      <c r="S123" s="14"/>
      <c r="T123" s="14"/>
      <c r="U123" s="14"/>
      <c r="V123" s="14"/>
      <c r="W123" s="14"/>
      <c r="X123" s="14"/>
      <c r="Y123" s="14"/>
      <c r="Z123" s="14"/>
      <c r="AA123" s="102">
        <v>69</v>
      </c>
      <c r="AB123" s="103" t="str">
        <f t="shared" ca="1" si="82"/>
        <v>NAAM</v>
      </c>
      <c r="AC123" s="103" t="str">
        <f t="shared" ca="1" si="83"/>
        <v>Voornaam</v>
      </c>
      <c r="AD123" s="103" t="str">
        <f t="shared" ca="1" si="84"/>
        <v>Steward</v>
      </c>
      <c r="AE123" s="103" t="str">
        <f t="shared" ca="1" si="85"/>
        <v>Student</v>
      </c>
      <c r="AF123" s="103" t="str">
        <f t="shared" ca="1" si="86"/>
        <v>Front</v>
      </c>
      <c r="AG123" s="103">
        <f t="shared" ca="1" si="87"/>
        <v>0</v>
      </c>
      <c r="AH123" s="103">
        <f t="shared" ca="1" si="88"/>
        <v>0</v>
      </c>
      <c r="AI123" s="103">
        <f t="shared" ca="1" si="89"/>
        <v>0</v>
      </c>
      <c r="AJ123" s="103" t="str">
        <f t="shared" ca="1" si="90"/>
        <v/>
      </c>
      <c r="AK123" s="74">
        <f t="shared" ca="1" si="91"/>
        <v>0</v>
      </c>
      <c r="AL123" s="103">
        <f t="shared" ca="1" si="92"/>
        <v>0</v>
      </c>
      <c r="AM123" s="103">
        <f t="shared" ca="1" si="93"/>
        <v>0</v>
      </c>
      <c r="AN123" s="103">
        <f t="shared" ca="1" si="94"/>
        <v>0</v>
      </c>
      <c r="AO123" s="103">
        <f t="shared" ca="1" si="95"/>
        <v>0</v>
      </c>
      <c r="AP123" s="103" t="str">
        <f t="shared" ca="1" si="96"/>
        <v/>
      </c>
      <c r="AQ123" s="74">
        <f t="shared" ca="1" si="97"/>
        <v>0</v>
      </c>
      <c r="AR123" s="103">
        <f t="shared" ca="1" si="98"/>
        <v>0</v>
      </c>
      <c r="AS123" s="103">
        <f t="shared" ca="1" si="99"/>
        <v>0</v>
      </c>
      <c r="AT123" s="103">
        <f t="shared" ca="1" si="100"/>
        <v>0</v>
      </c>
      <c r="AU123" s="103">
        <f t="shared" ca="1" si="101"/>
        <v>0</v>
      </c>
      <c r="AV123" s="103" t="str">
        <f t="shared" ca="1" si="102"/>
        <v/>
      </c>
      <c r="AW123" s="74">
        <f t="shared" ca="1" si="103"/>
        <v>0</v>
      </c>
      <c r="AX123" s="103">
        <f t="shared" ca="1" si="104"/>
        <v>0</v>
      </c>
      <c r="AY123" s="103">
        <f t="shared" ca="1" si="105"/>
        <v>0</v>
      </c>
      <c r="AZ123" s="103">
        <f t="shared" ca="1" si="106"/>
        <v>0</v>
      </c>
      <c r="BA123" s="103">
        <f t="shared" ca="1" si="107"/>
        <v>0</v>
      </c>
      <c r="BB123" s="103" t="str">
        <f t="shared" ca="1" si="108"/>
        <v/>
      </c>
      <c r="BC123" s="74">
        <f t="shared" ca="1" si="109"/>
        <v>0</v>
      </c>
      <c r="BD123" s="103">
        <f t="shared" ca="1" si="110"/>
        <v>0</v>
      </c>
      <c r="BE123" s="103">
        <f t="shared" ca="1" si="111"/>
        <v>0</v>
      </c>
      <c r="BF123" s="103">
        <f t="shared" ca="1" si="112"/>
        <v>0</v>
      </c>
      <c r="BG123" s="103">
        <f t="shared" ca="1" si="113"/>
        <v>0</v>
      </c>
      <c r="BH123" s="103" t="str">
        <f t="shared" ca="1" si="114"/>
        <v/>
      </c>
      <c r="BI123" s="74">
        <f t="shared" ca="1" si="115"/>
        <v>0</v>
      </c>
      <c r="BJ123" s="103">
        <f t="shared" ca="1" si="116"/>
        <v>0</v>
      </c>
      <c r="BK123" s="103">
        <f t="shared" ca="1" si="117"/>
        <v>0</v>
      </c>
      <c r="BL123" s="103">
        <f t="shared" ca="1" si="118"/>
        <v>0</v>
      </c>
      <c r="BM123" s="103">
        <f t="shared" ca="1" si="119"/>
        <v>0</v>
      </c>
      <c r="BN123" s="103" t="str">
        <f t="shared" ca="1" si="120"/>
        <v/>
      </c>
      <c r="BO123" s="74">
        <f t="shared" ca="1" si="121"/>
        <v>0</v>
      </c>
      <c r="BP123" s="103">
        <f t="shared" ca="1" si="122"/>
        <v>0</v>
      </c>
      <c r="BQ123" s="103">
        <f t="shared" ca="1" si="123"/>
        <v>0</v>
      </c>
      <c r="BR123" s="103">
        <f t="shared" ca="1" si="124"/>
        <v>0</v>
      </c>
      <c r="BS123" s="103">
        <f t="shared" ca="1" si="125"/>
        <v>0</v>
      </c>
      <c r="BT123" s="103" t="str">
        <f t="shared" ca="1" si="126"/>
        <v/>
      </c>
      <c r="BU123" s="74">
        <f t="shared" ca="1" si="127"/>
        <v>0</v>
      </c>
      <c r="BV123" s="103">
        <f t="shared" ca="1" si="128"/>
        <v>0</v>
      </c>
      <c r="BW123" s="14"/>
      <c r="BX123" s="14"/>
      <c r="BY123" s="14"/>
      <c r="BZ123" s="14"/>
      <c r="CA123" s="14"/>
      <c r="CB123" s="14"/>
      <c r="CC123" s="14"/>
      <c r="CD123" s="14"/>
      <c r="CE123" s="14"/>
      <c r="CF123" s="14"/>
      <c r="CG123" s="14"/>
      <c r="CH123" s="14"/>
      <c r="CI123" s="14"/>
      <c r="CJ123" s="14"/>
    </row>
    <row r="124" spans="1:88" outlineLevel="1" x14ac:dyDescent="0.2">
      <c r="A124" s="20"/>
      <c r="B124" s="21"/>
      <c r="C124" s="20"/>
      <c r="D124" s="20"/>
      <c r="E124" s="20"/>
      <c r="F124" s="25" t="s">
        <v>22</v>
      </c>
      <c r="G124" s="29" t="str">
        <f t="shared" ref="G124:M124" si="129">IF(G122="","",IF(G122&gt;G121,(G122-G121-G123),(1-G121-G123+G122)))</f>
        <v/>
      </c>
      <c r="H124" s="29" t="str">
        <f t="shared" si="129"/>
        <v/>
      </c>
      <c r="I124" s="29" t="str">
        <f t="shared" si="129"/>
        <v/>
      </c>
      <c r="J124" s="29" t="str">
        <f t="shared" si="129"/>
        <v/>
      </c>
      <c r="K124" s="29" t="str">
        <f t="shared" si="129"/>
        <v/>
      </c>
      <c r="L124" s="29" t="str">
        <f t="shared" si="129"/>
        <v/>
      </c>
      <c r="M124" s="29" t="str">
        <f t="shared" si="129"/>
        <v/>
      </c>
      <c r="N124" s="57">
        <f t="shared" ref="N124" si="130">SUMIF(G125:M125,"",G124:M124)</f>
        <v>0</v>
      </c>
      <c r="O124" s="58">
        <f t="shared" ref="O124" si="131">SUM(G124:M124)</f>
        <v>0</v>
      </c>
      <c r="P124" s="68"/>
      <c r="Q124" s="69"/>
      <c r="R124" s="70"/>
      <c r="S124" s="14"/>
      <c r="T124" s="14"/>
      <c r="U124" s="14"/>
      <c r="V124" s="14"/>
      <c r="W124" s="14"/>
      <c r="X124" s="14"/>
      <c r="Y124" s="14"/>
      <c r="Z124" s="14"/>
      <c r="AA124" s="102">
        <v>70</v>
      </c>
      <c r="AB124" s="103" t="str">
        <f t="shared" ca="1" si="82"/>
        <v>NAAM</v>
      </c>
      <c r="AC124" s="103" t="str">
        <f t="shared" ca="1" si="83"/>
        <v>Voornaam</v>
      </c>
      <c r="AD124" s="103" t="str">
        <f t="shared" ca="1" si="84"/>
        <v>Steward</v>
      </c>
      <c r="AE124" s="103" t="str">
        <f t="shared" ca="1" si="85"/>
        <v>Student</v>
      </c>
      <c r="AF124" s="103" t="str">
        <f t="shared" ca="1" si="86"/>
        <v>Front</v>
      </c>
      <c r="AG124" s="103">
        <f t="shared" ca="1" si="87"/>
        <v>0</v>
      </c>
      <c r="AH124" s="103">
        <f t="shared" ca="1" si="88"/>
        <v>0</v>
      </c>
      <c r="AI124" s="103">
        <f t="shared" ca="1" si="89"/>
        <v>0</v>
      </c>
      <c r="AJ124" s="103" t="str">
        <f t="shared" ca="1" si="90"/>
        <v/>
      </c>
      <c r="AK124" s="74">
        <f t="shared" ca="1" si="91"/>
        <v>0</v>
      </c>
      <c r="AL124" s="103">
        <f t="shared" ca="1" si="92"/>
        <v>0</v>
      </c>
      <c r="AM124" s="103">
        <f t="shared" ca="1" si="93"/>
        <v>0</v>
      </c>
      <c r="AN124" s="103">
        <f t="shared" ca="1" si="94"/>
        <v>0</v>
      </c>
      <c r="AO124" s="103">
        <f t="shared" ca="1" si="95"/>
        <v>0</v>
      </c>
      <c r="AP124" s="103" t="str">
        <f t="shared" ca="1" si="96"/>
        <v/>
      </c>
      <c r="AQ124" s="74">
        <f t="shared" ca="1" si="97"/>
        <v>0</v>
      </c>
      <c r="AR124" s="103">
        <f t="shared" ca="1" si="98"/>
        <v>0</v>
      </c>
      <c r="AS124" s="103">
        <f t="shared" ca="1" si="99"/>
        <v>0</v>
      </c>
      <c r="AT124" s="103">
        <f t="shared" ca="1" si="100"/>
        <v>0</v>
      </c>
      <c r="AU124" s="103">
        <f t="shared" ca="1" si="101"/>
        <v>0</v>
      </c>
      <c r="AV124" s="103" t="str">
        <f t="shared" ca="1" si="102"/>
        <v/>
      </c>
      <c r="AW124" s="74">
        <f t="shared" ca="1" si="103"/>
        <v>0</v>
      </c>
      <c r="AX124" s="103">
        <f t="shared" ca="1" si="104"/>
        <v>0</v>
      </c>
      <c r="AY124" s="103">
        <f t="shared" ca="1" si="105"/>
        <v>0</v>
      </c>
      <c r="AZ124" s="103">
        <f t="shared" ca="1" si="106"/>
        <v>0</v>
      </c>
      <c r="BA124" s="103">
        <f t="shared" ca="1" si="107"/>
        <v>0</v>
      </c>
      <c r="BB124" s="103" t="str">
        <f t="shared" ca="1" si="108"/>
        <v/>
      </c>
      <c r="BC124" s="74">
        <f t="shared" ca="1" si="109"/>
        <v>0</v>
      </c>
      <c r="BD124" s="103">
        <f t="shared" ca="1" si="110"/>
        <v>0</v>
      </c>
      <c r="BE124" s="103">
        <f t="shared" ca="1" si="111"/>
        <v>0</v>
      </c>
      <c r="BF124" s="103">
        <f t="shared" ca="1" si="112"/>
        <v>0</v>
      </c>
      <c r="BG124" s="103">
        <f t="shared" ca="1" si="113"/>
        <v>0</v>
      </c>
      <c r="BH124" s="103" t="str">
        <f t="shared" ca="1" si="114"/>
        <v/>
      </c>
      <c r="BI124" s="74">
        <f t="shared" ca="1" si="115"/>
        <v>0</v>
      </c>
      <c r="BJ124" s="103">
        <f t="shared" ca="1" si="116"/>
        <v>0</v>
      </c>
      <c r="BK124" s="103">
        <f t="shared" ca="1" si="117"/>
        <v>0</v>
      </c>
      <c r="BL124" s="103">
        <f t="shared" ca="1" si="118"/>
        <v>0</v>
      </c>
      <c r="BM124" s="103">
        <f t="shared" ca="1" si="119"/>
        <v>0</v>
      </c>
      <c r="BN124" s="103" t="str">
        <f t="shared" ca="1" si="120"/>
        <v/>
      </c>
      <c r="BO124" s="74">
        <f t="shared" ca="1" si="121"/>
        <v>0</v>
      </c>
      <c r="BP124" s="103">
        <f t="shared" ca="1" si="122"/>
        <v>0</v>
      </c>
      <c r="BQ124" s="103">
        <f t="shared" ca="1" si="123"/>
        <v>0</v>
      </c>
      <c r="BR124" s="103">
        <f t="shared" ca="1" si="124"/>
        <v>0</v>
      </c>
      <c r="BS124" s="103">
        <f t="shared" ca="1" si="125"/>
        <v>0</v>
      </c>
      <c r="BT124" s="103" t="str">
        <f t="shared" ca="1" si="126"/>
        <v/>
      </c>
      <c r="BU124" s="74">
        <f t="shared" ca="1" si="127"/>
        <v>0</v>
      </c>
      <c r="BV124" s="103">
        <f t="shared" ca="1" si="128"/>
        <v>0</v>
      </c>
      <c r="BW124" s="14"/>
      <c r="BX124" s="14"/>
      <c r="BY124" s="14"/>
      <c r="BZ124" s="14"/>
      <c r="CA124" s="14"/>
      <c r="CB124" s="14"/>
      <c r="CC124" s="14"/>
      <c r="CD124" s="14"/>
      <c r="CE124" s="14"/>
      <c r="CF124" s="14"/>
      <c r="CG124" s="14"/>
      <c r="CH124" s="14"/>
      <c r="CI124" s="14"/>
      <c r="CJ124" s="14"/>
    </row>
    <row r="125" spans="1:88" outlineLevel="1" x14ac:dyDescent="0.2">
      <c r="A125" s="20"/>
      <c r="B125" s="21"/>
      <c r="C125" s="20"/>
      <c r="D125" s="20"/>
      <c r="E125" s="20"/>
      <c r="F125" s="26" t="s">
        <v>39</v>
      </c>
      <c r="G125" s="34"/>
      <c r="H125" s="34"/>
      <c r="I125" s="34"/>
      <c r="J125" s="34"/>
      <c r="K125" s="34"/>
      <c r="L125" s="34"/>
      <c r="M125" s="34"/>
      <c r="N125" s="56"/>
      <c r="O125" s="55"/>
      <c r="P125" s="68"/>
      <c r="Q125" s="69"/>
      <c r="R125" s="70"/>
      <c r="S125" s="14"/>
      <c r="T125" s="14"/>
      <c r="U125" s="14"/>
      <c r="V125" s="14"/>
      <c r="W125" s="14"/>
      <c r="X125" s="14"/>
      <c r="Y125" s="14"/>
      <c r="Z125" s="14"/>
      <c r="AA125" s="102">
        <v>71</v>
      </c>
      <c r="AB125" s="103" t="str">
        <f t="shared" ca="1" si="82"/>
        <v>NAAM</v>
      </c>
      <c r="AC125" s="103" t="str">
        <f t="shared" ca="1" si="83"/>
        <v>Voornaam</v>
      </c>
      <c r="AD125" s="103" t="str">
        <f t="shared" ca="1" si="84"/>
        <v>Steward</v>
      </c>
      <c r="AE125" s="103" t="str">
        <f t="shared" ca="1" si="85"/>
        <v>Student</v>
      </c>
      <c r="AF125" s="103" t="str">
        <f t="shared" ca="1" si="86"/>
        <v>Front</v>
      </c>
      <c r="AG125" s="103">
        <f t="shared" ca="1" si="87"/>
        <v>0</v>
      </c>
      <c r="AH125" s="103">
        <f t="shared" ca="1" si="88"/>
        <v>0</v>
      </c>
      <c r="AI125" s="103">
        <f t="shared" ca="1" si="89"/>
        <v>0</v>
      </c>
      <c r="AJ125" s="103" t="str">
        <f t="shared" ca="1" si="90"/>
        <v/>
      </c>
      <c r="AK125" s="74">
        <f t="shared" ca="1" si="91"/>
        <v>0</v>
      </c>
      <c r="AL125" s="103">
        <f t="shared" ca="1" si="92"/>
        <v>0</v>
      </c>
      <c r="AM125" s="103">
        <f t="shared" ca="1" si="93"/>
        <v>0</v>
      </c>
      <c r="AN125" s="103">
        <f t="shared" ca="1" si="94"/>
        <v>0</v>
      </c>
      <c r="AO125" s="103">
        <f t="shared" ca="1" si="95"/>
        <v>0</v>
      </c>
      <c r="AP125" s="103" t="str">
        <f t="shared" ca="1" si="96"/>
        <v/>
      </c>
      <c r="AQ125" s="74">
        <f t="shared" ca="1" si="97"/>
        <v>0</v>
      </c>
      <c r="AR125" s="103">
        <f t="shared" ca="1" si="98"/>
        <v>0</v>
      </c>
      <c r="AS125" s="103">
        <f t="shared" ca="1" si="99"/>
        <v>0</v>
      </c>
      <c r="AT125" s="103">
        <f t="shared" ca="1" si="100"/>
        <v>0</v>
      </c>
      <c r="AU125" s="103">
        <f t="shared" ca="1" si="101"/>
        <v>0</v>
      </c>
      <c r="AV125" s="103" t="str">
        <f t="shared" ca="1" si="102"/>
        <v/>
      </c>
      <c r="AW125" s="74">
        <f t="shared" ca="1" si="103"/>
        <v>0</v>
      </c>
      <c r="AX125" s="103">
        <f t="shared" ca="1" si="104"/>
        <v>0</v>
      </c>
      <c r="AY125" s="103">
        <f t="shared" ca="1" si="105"/>
        <v>0</v>
      </c>
      <c r="AZ125" s="103">
        <f t="shared" ca="1" si="106"/>
        <v>0</v>
      </c>
      <c r="BA125" s="103">
        <f t="shared" ca="1" si="107"/>
        <v>0</v>
      </c>
      <c r="BB125" s="103" t="str">
        <f t="shared" ca="1" si="108"/>
        <v/>
      </c>
      <c r="BC125" s="74">
        <f t="shared" ca="1" si="109"/>
        <v>0</v>
      </c>
      <c r="BD125" s="103">
        <f t="shared" ca="1" si="110"/>
        <v>0</v>
      </c>
      <c r="BE125" s="103">
        <f t="shared" ca="1" si="111"/>
        <v>0</v>
      </c>
      <c r="BF125" s="103">
        <f t="shared" ca="1" si="112"/>
        <v>0</v>
      </c>
      <c r="BG125" s="103">
        <f t="shared" ca="1" si="113"/>
        <v>0</v>
      </c>
      <c r="BH125" s="103" t="str">
        <f t="shared" ca="1" si="114"/>
        <v/>
      </c>
      <c r="BI125" s="74">
        <f t="shared" ca="1" si="115"/>
        <v>0</v>
      </c>
      <c r="BJ125" s="103">
        <f t="shared" ca="1" si="116"/>
        <v>0</v>
      </c>
      <c r="BK125" s="103">
        <f t="shared" ca="1" si="117"/>
        <v>0</v>
      </c>
      <c r="BL125" s="103">
        <f t="shared" ca="1" si="118"/>
        <v>0</v>
      </c>
      <c r="BM125" s="103">
        <f t="shared" ca="1" si="119"/>
        <v>0</v>
      </c>
      <c r="BN125" s="103" t="str">
        <f t="shared" ca="1" si="120"/>
        <v/>
      </c>
      <c r="BO125" s="74">
        <f t="shared" ca="1" si="121"/>
        <v>0</v>
      </c>
      <c r="BP125" s="103">
        <f t="shared" ca="1" si="122"/>
        <v>0</v>
      </c>
      <c r="BQ125" s="103">
        <f t="shared" ca="1" si="123"/>
        <v>0</v>
      </c>
      <c r="BR125" s="103">
        <f t="shared" ca="1" si="124"/>
        <v>0</v>
      </c>
      <c r="BS125" s="103">
        <f t="shared" ca="1" si="125"/>
        <v>0</v>
      </c>
      <c r="BT125" s="103" t="str">
        <f t="shared" ca="1" si="126"/>
        <v/>
      </c>
      <c r="BU125" s="74">
        <f t="shared" ca="1" si="127"/>
        <v>0</v>
      </c>
      <c r="BV125" s="103">
        <f t="shared" ca="1" si="128"/>
        <v>0</v>
      </c>
      <c r="BW125" s="14"/>
      <c r="BX125" s="14"/>
      <c r="BY125" s="14"/>
      <c r="BZ125" s="14"/>
      <c r="CA125" s="14"/>
      <c r="CB125" s="14"/>
      <c r="CC125" s="14"/>
      <c r="CD125" s="14"/>
      <c r="CE125" s="14"/>
      <c r="CF125" s="14"/>
      <c r="CG125" s="14"/>
      <c r="CH125" s="14"/>
      <c r="CI125" s="14"/>
      <c r="CJ125" s="14"/>
    </row>
    <row r="126" spans="1:88" ht="13.5" outlineLevel="1" thickBot="1" x14ac:dyDescent="0.25">
      <c r="A126" s="22"/>
      <c r="B126" s="23"/>
      <c r="C126" s="22"/>
      <c r="D126" s="22"/>
      <c r="E126" s="22"/>
      <c r="F126" s="27" t="s">
        <v>40</v>
      </c>
      <c r="G126" s="33"/>
      <c r="H126" s="33"/>
      <c r="I126" s="33"/>
      <c r="J126" s="33"/>
      <c r="K126" s="33"/>
      <c r="L126" s="33"/>
      <c r="M126" s="33"/>
      <c r="N126" s="59"/>
      <c r="O126" s="62"/>
      <c r="P126" s="71"/>
      <c r="Q126" s="72"/>
      <c r="R126" s="73"/>
      <c r="S126" s="14"/>
      <c r="T126" s="14"/>
      <c r="U126" s="14"/>
      <c r="V126" s="14"/>
      <c r="W126" s="14"/>
      <c r="X126" s="14"/>
      <c r="Y126" s="14"/>
      <c r="Z126" s="14"/>
      <c r="AA126" s="102">
        <v>72</v>
      </c>
      <c r="AB126" s="103" t="str">
        <f t="shared" ca="1" si="82"/>
        <v>NAAM</v>
      </c>
      <c r="AC126" s="103" t="str">
        <f t="shared" ca="1" si="83"/>
        <v>Voornaam</v>
      </c>
      <c r="AD126" s="103" t="str">
        <f t="shared" ca="1" si="84"/>
        <v>Steward</v>
      </c>
      <c r="AE126" s="103" t="str">
        <f t="shared" ca="1" si="85"/>
        <v>Student</v>
      </c>
      <c r="AF126" s="103" t="str">
        <f t="shared" ca="1" si="86"/>
        <v>Front</v>
      </c>
      <c r="AG126" s="103">
        <f t="shared" ca="1" si="87"/>
        <v>0</v>
      </c>
      <c r="AH126" s="103">
        <f t="shared" ca="1" si="88"/>
        <v>0</v>
      </c>
      <c r="AI126" s="103">
        <f t="shared" ca="1" si="89"/>
        <v>0</v>
      </c>
      <c r="AJ126" s="103" t="str">
        <f t="shared" ca="1" si="90"/>
        <v/>
      </c>
      <c r="AK126" s="74">
        <f t="shared" ca="1" si="91"/>
        <v>0</v>
      </c>
      <c r="AL126" s="103">
        <f t="shared" ca="1" si="92"/>
        <v>0</v>
      </c>
      <c r="AM126" s="103">
        <f t="shared" ca="1" si="93"/>
        <v>0</v>
      </c>
      <c r="AN126" s="103">
        <f t="shared" ca="1" si="94"/>
        <v>0</v>
      </c>
      <c r="AO126" s="103">
        <f t="shared" ca="1" si="95"/>
        <v>0</v>
      </c>
      <c r="AP126" s="103" t="str">
        <f t="shared" ca="1" si="96"/>
        <v/>
      </c>
      <c r="AQ126" s="74">
        <f t="shared" ca="1" si="97"/>
        <v>0</v>
      </c>
      <c r="AR126" s="103">
        <f t="shared" ca="1" si="98"/>
        <v>0</v>
      </c>
      <c r="AS126" s="103">
        <f t="shared" ca="1" si="99"/>
        <v>0</v>
      </c>
      <c r="AT126" s="103">
        <f t="shared" ca="1" si="100"/>
        <v>0</v>
      </c>
      <c r="AU126" s="103">
        <f t="shared" ca="1" si="101"/>
        <v>0</v>
      </c>
      <c r="AV126" s="103" t="str">
        <f t="shared" ca="1" si="102"/>
        <v/>
      </c>
      <c r="AW126" s="74">
        <f t="shared" ca="1" si="103"/>
        <v>0</v>
      </c>
      <c r="AX126" s="103">
        <f t="shared" ca="1" si="104"/>
        <v>0</v>
      </c>
      <c r="AY126" s="103">
        <f t="shared" ca="1" si="105"/>
        <v>0</v>
      </c>
      <c r="AZ126" s="103">
        <f t="shared" ca="1" si="106"/>
        <v>0</v>
      </c>
      <c r="BA126" s="103">
        <f t="shared" ca="1" si="107"/>
        <v>0</v>
      </c>
      <c r="BB126" s="103" t="str">
        <f t="shared" ca="1" si="108"/>
        <v/>
      </c>
      <c r="BC126" s="74">
        <f t="shared" ca="1" si="109"/>
        <v>0</v>
      </c>
      <c r="BD126" s="103">
        <f t="shared" ca="1" si="110"/>
        <v>0</v>
      </c>
      <c r="BE126" s="103">
        <f t="shared" ca="1" si="111"/>
        <v>0</v>
      </c>
      <c r="BF126" s="103">
        <f t="shared" ca="1" si="112"/>
        <v>0</v>
      </c>
      <c r="BG126" s="103">
        <f t="shared" ca="1" si="113"/>
        <v>0</v>
      </c>
      <c r="BH126" s="103" t="str">
        <f t="shared" ca="1" si="114"/>
        <v/>
      </c>
      <c r="BI126" s="74">
        <f t="shared" ca="1" si="115"/>
        <v>0</v>
      </c>
      <c r="BJ126" s="103">
        <f t="shared" ca="1" si="116"/>
        <v>0</v>
      </c>
      <c r="BK126" s="103">
        <f t="shared" ca="1" si="117"/>
        <v>0</v>
      </c>
      <c r="BL126" s="103">
        <f t="shared" ca="1" si="118"/>
        <v>0</v>
      </c>
      <c r="BM126" s="103">
        <f t="shared" ca="1" si="119"/>
        <v>0</v>
      </c>
      <c r="BN126" s="103" t="str">
        <f t="shared" ca="1" si="120"/>
        <v/>
      </c>
      <c r="BO126" s="74">
        <f t="shared" ca="1" si="121"/>
        <v>0</v>
      </c>
      <c r="BP126" s="103">
        <f t="shared" ca="1" si="122"/>
        <v>0</v>
      </c>
      <c r="BQ126" s="103">
        <f t="shared" ca="1" si="123"/>
        <v>0</v>
      </c>
      <c r="BR126" s="103">
        <f t="shared" ca="1" si="124"/>
        <v>0</v>
      </c>
      <c r="BS126" s="103">
        <f t="shared" ca="1" si="125"/>
        <v>0</v>
      </c>
      <c r="BT126" s="103" t="str">
        <f t="shared" ca="1" si="126"/>
        <v/>
      </c>
      <c r="BU126" s="74">
        <f t="shared" ca="1" si="127"/>
        <v>0</v>
      </c>
      <c r="BV126" s="103">
        <f t="shared" ca="1" si="128"/>
        <v>0</v>
      </c>
      <c r="BW126" s="14"/>
      <c r="BX126" s="14"/>
      <c r="BY126" s="14"/>
      <c r="BZ126" s="14"/>
      <c r="CA126" s="14"/>
      <c r="CB126" s="14"/>
      <c r="CC126" s="14"/>
      <c r="CD126" s="14"/>
      <c r="CE126" s="14"/>
      <c r="CF126" s="14"/>
      <c r="CG126" s="14"/>
      <c r="CH126" s="14"/>
      <c r="CI126" s="14"/>
      <c r="CJ126" s="14"/>
    </row>
    <row r="127" spans="1:88" x14ac:dyDescent="0.2">
      <c r="A127" s="63" t="str">
        <f>'Week A'!A127</f>
        <v>Lobanzo</v>
      </c>
      <c r="B127" s="64" t="str">
        <f>'Week A'!B127</f>
        <v>Bénédicte</v>
      </c>
      <c r="C127" s="63" t="str">
        <f>'Week A'!C127</f>
        <v>Steward</v>
      </c>
      <c r="D127" s="63" t="str">
        <f>'Week A'!D127</f>
        <v>Student</v>
      </c>
      <c r="E127" s="63" t="str">
        <f>'Week A'!E127</f>
        <v>Front</v>
      </c>
      <c r="F127" s="24" t="s">
        <v>19</v>
      </c>
      <c r="G127" s="43"/>
      <c r="H127" s="11"/>
      <c r="I127" s="11"/>
      <c r="J127" s="11"/>
      <c r="K127" s="11"/>
      <c r="L127" s="11"/>
      <c r="M127" s="11"/>
      <c r="N127" s="54"/>
      <c r="O127" s="61"/>
      <c r="P127" s="65"/>
      <c r="Q127" s="66"/>
      <c r="R127" s="67"/>
      <c r="S127" s="14"/>
      <c r="T127" s="14"/>
      <c r="U127" s="14"/>
      <c r="V127" s="14"/>
      <c r="W127" s="14"/>
      <c r="X127" s="14"/>
      <c r="Y127" s="14"/>
      <c r="Z127" s="14"/>
      <c r="AA127" s="102">
        <v>73</v>
      </c>
      <c r="AB127" s="103" t="str">
        <f t="shared" ca="1" si="82"/>
        <v>NAAM</v>
      </c>
      <c r="AC127" s="103" t="str">
        <f t="shared" ca="1" si="83"/>
        <v>Voornaam</v>
      </c>
      <c r="AD127" s="103" t="str">
        <f t="shared" ca="1" si="84"/>
        <v>Steward</v>
      </c>
      <c r="AE127" s="103" t="str">
        <f t="shared" ca="1" si="85"/>
        <v>Student</v>
      </c>
      <c r="AF127" s="103" t="str">
        <f t="shared" ca="1" si="86"/>
        <v>Front</v>
      </c>
      <c r="AG127" s="103">
        <f t="shared" ca="1" si="87"/>
        <v>0</v>
      </c>
      <c r="AH127" s="103">
        <f t="shared" ca="1" si="88"/>
        <v>0</v>
      </c>
      <c r="AI127" s="103">
        <f t="shared" ca="1" si="89"/>
        <v>0</v>
      </c>
      <c r="AJ127" s="103" t="str">
        <f t="shared" ca="1" si="90"/>
        <v/>
      </c>
      <c r="AK127" s="74">
        <f t="shared" ca="1" si="91"/>
        <v>0</v>
      </c>
      <c r="AL127" s="103">
        <f t="shared" ca="1" si="92"/>
        <v>0</v>
      </c>
      <c r="AM127" s="103">
        <f t="shared" ca="1" si="93"/>
        <v>0</v>
      </c>
      <c r="AN127" s="103">
        <f t="shared" ca="1" si="94"/>
        <v>0</v>
      </c>
      <c r="AO127" s="103">
        <f t="shared" ca="1" si="95"/>
        <v>0</v>
      </c>
      <c r="AP127" s="103" t="str">
        <f t="shared" ca="1" si="96"/>
        <v/>
      </c>
      <c r="AQ127" s="74">
        <f t="shared" ca="1" si="97"/>
        <v>0</v>
      </c>
      <c r="AR127" s="103">
        <f t="shared" ca="1" si="98"/>
        <v>0</v>
      </c>
      <c r="AS127" s="103">
        <f t="shared" ca="1" si="99"/>
        <v>0</v>
      </c>
      <c r="AT127" s="103">
        <f t="shared" ca="1" si="100"/>
        <v>0</v>
      </c>
      <c r="AU127" s="103">
        <f t="shared" ca="1" si="101"/>
        <v>0</v>
      </c>
      <c r="AV127" s="103" t="str">
        <f t="shared" ca="1" si="102"/>
        <v/>
      </c>
      <c r="AW127" s="74">
        <f t="shared" ca="1" si="103"/>
        <v>0</v>
      </c>
      <c r="AX127" s="103">
        <f t="shared" ca="1" si="104"/>
        <v>0</v>
      </c>
      <c r="AY127" s="103">
        <f t="shared" ca="1" si="105"/>
        <v>0</v>
      </c>
      <c r="AZ127" s="103">
        <f t="shared" ca="1" si="106"/>
        <v>0</v>
      </c>
      <c r="BA127" s="103">
        <f t="shared" ca="1" si="107"/>
        <v>0</v>
      </c>
      <c r="BB127" s="103" t="str">
        <f t="shared" ca="1" si="108"/>
        <v/>
      </c>
      <c r="BC127" s="74">
        <f t="shared" ca="1" si="109"/>
        <v>0</v>
      </c>
      <c r="BD127" s="103">
        <f t="shared" ca="1" si="110"/>
        <v>0</v>
      </c>
      <c r="BE127" s="103">
        <f t="shared" ca="1" si="111"/>
        <v>0</v>
      </c>
      <c r="BF127" s="103">
        <f t="shared" ca="1" si="112"/>
        <v>0</v>
      </c>
      <c r="BG127" s="103">
        <f t="shared" ca="1" si="113"/>
        <v>0</v>
      </c>
      <c r="BH127" s="103" t="str">
        <f t="shared" ca="1" si="114"/>
        <v/>
      </c>
      <c r="BI127" s="74">
        <f t="shared" ca="1" si="115"/>
        <v>0</v>
      </c>
      <c r="BJ127" s="103">
        <f t="shared" ca="1" si="116"/>
        <v>0</v>
      </c>
      <c r="BK127" s="103">
        <f t="shared" ca="1" si="117"/>
        <v>0</v>
      </c>
      <c r="BL127" s="103">
        <f t="shared" ca="1" si="118"/>
        <v>0</v>
      </c>
      <c r="BM127" s="103">
        <f t="shared" ca="1" si="119"/>
        <v>0</v>
      </c>
      <c r="BN127" s="103" t="str">
        <f t="shared" ca="1" si="120"/>
        <v/>
      </c>
      <c r="BO127" s="74">
        <f t="shared" ca="1" si="121"/>
        <v>0</v>
      </c>
      <c r="BP127" s="103">
        <f t="shared" ca="1" si="122"/>
        <v>0</v>
      </c>
      <c r="BQ127" s="103">
        <f t="shared" ca="1" si="123"/>
        <v>0</v>
      </c>
      <c r="BR127" s="103">
        <f t="shared" ca="1" si="124"/>
        <v>0</v>
      </c>
      <c r="BS127" s="103">
        <f t="shared" ca="1" si="125"/>
        <v>0</v>
      </c>
      <c r="BT127" s="103" t="str">
        <f t="shared" ca="1" si="126"/>
        <v/>
      </c>
      <c r="BU127" s="74">
        <f t="shared" ca="1" si="127"/>
        <v>0</v>
      </c>
      <c r="BV127" s="103">
        <f t="shared" ca="1" si="128"/>
        <v>0</v>
      </c>
      <c r="BW127" s="14"/>
      <c r="BX127" s="14"/>
      <c r="BY127" s="14"/>
      <c r="BZ127" s="14"/>
      <c r="CA127" s="14"/>
      <c r="CB127" s="14"/>
      <c r="CC127" s="14"/>
      <c r="CD127" s="14"/>
      <c r="CE127" s="14"/>
      <c r="CF127" s="14"/>
      <c r="CG127" s="14"/>
      <c r="CH127" s="14"/>
      <c r="CI127" s="14"/>
      <c r="CJ127" s="14"/>
    </row>
    <row r="128" spans="1:88" outlineLevel="1" x14ac:dyDescent="0.2">
      <c r="A128" s="20"/>
      <c r="B128" s="21"/>
      <c r="C128" s="20"/>
      <c r="D128" s="20"/>
      <c r="E128" s="20"/>
      <c r="F128" s="25" t="s">
        <v>20</v>
      </c>
      <c r="G128" s="35"/>
      <c r="H128" s="42"/>
      <c r="I128" s="12"/>
      <c r="J128" s="12"/>
      <c r="K128" s="12"/>
      <c r="L128" s="12"/>
      <c r="M128" s="12"/>
      <c r="N128" s="56"/>
      <c r="O128" s="55"/>
      <c r="P128" s="68"/>
      <c r="Q128" s="69"/>
      <c r="R128" s="70"/>
      <c r="S128" s="14"/>
      <c r="T128" s="14"/>
      <c r="U128" s="14"/>
      <c r="V128" s="14"/>
      <c r="W128" s="14"/>
      <c r="X128" s="14"/>
      <c r="Y128" s="14"/>
      <c r="Z128" s="14"/>
      <c r="AA128" s="102">
        <v>74</v>
      </c>
      <c r="AB128" s="103" t="str">
        <f t="shared" ca="1" si="82"/>
        <v>NAAM</v>
      </c>
      <c r="AC128" s="103" t="str">
        <f t="shared" ca="1" si="83"/>
        <v>Voornaam</v>
      </c>
      <c r="AD128" s="103" t="str">
        <f t="shared" ca="1" si="84"/>
        <v>Steward</v>
      </c>
      <c r="AE128" s="103" t="str">
        <f t="shared" ca="1" si="85"/>
        <v>Student</v>
      </c>
      <c r="AF128" s="103" t="str">
        <f t="shared" ca="1" si="86"/>
        <v>Front</v>
      </c>
      <c r="AG128" s="103">
        <f t="shared" ca="1" si="87"/>
        <v>0</v>
      </c>
      <c r="AH128" s="103">
        <f t="shared" ca="1" si="88"/>
        <v>0</v>
      </c>
      <c r="AI128" s="103">
        <f t="shared" ca="1" si="89"/>
        <v>0</v>
      </c>
      <c r="AJ128" s="103" t="str">
        <f t="shared" ca="1" si="90"/>
        <v/>
      </c>
      <c r="AK128" s="74">
        <f t="shared" ca="1" si="91"/>
        <v>0</v>
      </c>
      <c r="AL128" s="103">
        <f t="shared" ca="1" si="92"/>
        <v>0</v>
      </c>
      <c r="AM128" s="103">
        <f t="shared" ca="1" si="93"/>
        <v>0</v>
      </c>
      <c r="AN128" s="103">
        <f t="shared" ca="1" si="94"/>
        <v>0</v>
      </c>
      <c r="AO128" s="103">
        <f t="shared" ca="1" si="95"/>
        <v>0</v>
      </c>
      <c r="AP128" s="103" t="str">
        <f t="shared" ca="1" si="96"/>
        <v/>
      </c>
      <c r="AQ128" s="74">
        <f t="shared" ca="1" si="97"/>
        <v>0</v>
      </c>
      <c r="AR128" s="103">
        <f t="shared" ca="1" si="98"/>
        <v>0</v>
      </c>
      <c r="AS128" s="103">
        <f t="shared" ca="1" si="99"/>
        <v>0</v>
      </c>
      <c r="AT128" s="103">
        <f t="shared" ca="1" si="100"/>
        <v>0</v>
      </c>
      <c r="AU128" s="103">
        <f t="shared" ca="1" si="101"/>
        <v>0</v>
      </c>
      <c r="AV128" s="103" t="str">
        <f t="shared" ca="1" si="102"/>
        <v/>
      </c>
      <c r="AW128" s="74">
        <f t="shared" ca="1" si="103"/>
        <v>0</v>
      </c>
      <c r="AX128" s="103">
        <f t="shared" ca="1" si="104"/>
        <v>0</v>
      </c>
      <c r="AY128" s="103">
        <f t="shared" ca="1" si="105"/>
        <v>0</v>
      </c>
      <c r="AZ128" s="103">
        <f t="shared" ca="1" si="106"/>
        <v>0</v>
      </c>
      <c r="BA128" s="103">
        <f t="shared" ca="1" si="107"/>
        <v>0</v>
      </c>
      <c r="BB128" s="103" t="str">
        <f t="shared" ca="1" si="108"/>
        <v/>
      </c>
      <c r="BC128" s="74">
        <f t="shared" ca="1" si="109"/>
        <v>0</v>
      </c>
      <c r="BD128" s="103">
        <f t="shared" ca="1" si="110"/>
        <v>0</v>
      </c>
      <c r="BE128" s="103">
        <f t="shared" ca="1" si="111"/>
        <v>0</v>
      </c>
      <c r="BF128" s="103">
        <f t="shared" ca="1" si="112"/>
        <v>0</v>
      </c>
      <c r="BG128" s="103">
        <f t="shared" ca="1" si="113"/>
        <v>0</v>
      </c>
      <c r="BH128" s="103" t="str">
        <f t="shared" ca="1" si="114"/>
        <v/>
      </c>
      <c r="BI128" s="74">
        <f t="shared" ca="1" si="115"/>
        <v>0</v>
      </c>
      <c r="BJ128" s="103">
        <f t="shared" ca="1" si="116"/>
        <v>0</v>
      </c>
      <c r="BK128" s="103">
        <f t="shared" ca="1" si="117"/>
        <v>0</v>
      </c>
      <c r="BL128" s="103">
        <f t="shared" ca="1" si="118"/>
        <v>0</v>
      </c>
      <c r="BM128" s="103">
        <f t="shared" ca="1" si="119"/>
        <v>0</v>
      </c>
      <c r="BN128" s="103" t="str">
        <f t="shared" ca="1" si="120"/>
        <v/>
      </c>
      <c r="BO128" s="74">
        <f t="shared" ca="1" si="121"/>
        <v>0</v>
      </c>
      <c r="BP128" s="103">
        <f t="shared" ca="1" si="122"/>
        <v>0</v>
      </c>
      <c r="BQ128" s="103">
        <f t="shared" ca="1" si="123"/>
        <v>0</v>
      </c>
      <c r="BR128" s="103">
        <f t="shared" ca="1" si="124"/>
        <v>0</v>
      </c>
      <c r="BS128" s="103">
        <f t="shared" ca="1" si="125"/>
        <v>0</v>
      </c>
      <c r="BT128" s="103" t="str">
        <f t="shared" ca="1" si="126"/>
        <v/>
      </c>
      <c r="BU128" s="74">
        <f t="shared" ca="1" si="127"/>
        <v>0</v>
      </c>
      <c r="BV128" s="103">
        <f t="shared" ca="1" si="128"/>
        <v>0</v>
      </c>
      <c r="BW128" s="14"/>
      <c r="BX128" s="14"/>
      <c r="BY128" s="14"/>
      <c r="BZ128" s="14"/>
      <c r="CA128" s="14"/>
      <c r="CB128" s="14"/>
      <c r="CC128" s="14"/>
      <c r="CD128" s="14"/>
      <c r="CE128" s="14"/>
      <c r="CF128" s="14"/>
      <c r="CG128" s="14"/>
      <c r="CH128" s="14"/>
      <c r="CI128" s="14"/>
      <c r="CJ128" s="14"/>
    </row>
    <row r="129" spans="1:88" outlineLevel="1" x14ac:dyDescent="0.2">
      <c r="A129" s="20"/>
      <c r="B129" s="21"/>
      <c r="C129" s="20"/>
      <c r="D129" s="20"/>
      <c r="E129" s="20"/>
      <c r="F129" s="25" t="s">
        <v>21</v>
      </c>
      <c r="G129" s="13"/>
      <c r="H129" s="13"/>
      <c r="I129" s="13"/>
      <c r="J129" s="13"/>
      <c r="K129" s="13"/>
      <c r="L129" s="13"/>
      <c r="M129" s="13"/>
      <c r="N129" s="56"/>
      <c r="O129" s="55"/>
      <c r="P129" s="68"/>
      <c r="Q129" s="69"/>
      <c r="R129" s="70"/>
      <c r="S129" s="14"/>
      <c r="T129" s="14"/>
      <c r="U129" s="14"/>
      <c r="V129" s="14"/>
      <c r="W129" s="14"/>
      <c r="X129" s="14"/>
      <c r="Y129" s="14"/>
      <c r="Z129" s="14"/>
      <c r="AA129" s="102">
        <v>75</v>
      </c>
      <c r="AB129" s="103" t="str">
        <f t="shared" ca="1" si="82"/>
        <v>NAAM</v>
      </c>
      <c r="AC129" s="103" t="str">
        <f t="shared" ca="1" si="83"/>
        <v>Voornaam</v>
      </c>
      <c r="AD129" s="103" t="str">
        <f t="shared" ca="1" si="84"/>
        <v>Steward</v>
      </c>
      <c r="AE129" s="103" t="str">
        <f t="shared" ca="1" si="85"/>
        <v>Student</v>
      </c>
      <c r="AF129" s="103" t="str">
        <f t="shared" ca="1" si="86"/>
        <v>Front</v>
      </c>
      <c r="AG129" s="103">
        <f t="shared" ca="1" si="87"/>
        <v>0</v>
      </c>
      <c r="AH129" s="103">
        <f t="shared" ca="1" si="88"/>
        <v>0</v>
      </c>
      <c r="AI129" s="103">
        <f t="shared" ca="1" si="89"/>
        <v>0</v>
      </c>
      <c r="AJ129" s="103" t="str">
        <f t="shared" ca="1" si="90"/>
        <v/>
      </c>
      <c r="AK129" s="74">
        <f t="shared" ca="1" si="91"/>
        <v>0</v>
      </c>
      <c r="AL129" s="103">
        <f t="shared" ca="1" si="92"/>
        <v>0</v>
      </c>
      <c r="AM129" s="103">
        <f t="shared" ca="1" si="93"/>
        <v>0</v>
      </c>
      <c r="AN129" s="103">
        <f t="shared" ca="1" si="94"/>
        <v>0</v>
      </c>
      <c r="AO129" s="103">
        <f t="shared" ca="1" si="95"/>
        <v>0</v>
      </c>
      <c r="AP129" s="103" t="str">
        <f t="shared" ca="1" si="96"/>
        <v/>
      </c>
      <c r="AQ129" s="74">
        <f t="shared" ca="1" si="97"/>
        <v>0</v>
      </c>
      <c r="AR129" s="103">
        <f t="shared" ca="1" si="98"/>
        <v>0</v>
      </c>
      <c r="AS129" s="103">
        <f t="shared" ca="1" si="99"/>
        <v>0</v>
      </c>
      <c r="AT129" s="103">
        <f t="shared" ca="1" si="100"/>
        <v>0</v>
      </c>
      <c r="AU129" s="103">
        <f t="shared" ca="1" si="101"/>
        <v>0</v>
      </c>
      <c r="AV129" s="103" t="str">
        <f t="shared" ca="1" si="102"/>
        <v/>
      </c>
      <c r="AW129" s="74">
        <f t="shared" ca="1" si="103"/>
        <v>0</v>
      </c>
      <c r="AX129" s="103">
        <f t="shared" ca="1" si="104"/>
        <v>0</v>
      </c>
      <c r="AY129" s="103">
        <f t="shared" ca="1" si="105"/>
        <v>0</v>
      </c>
      <c r="AZ129" s="103">
        <f t="shared" ca="1" si="106"/>
        <v>0</v>
      </c>
      <c r="BA129" s="103">
        <f t="shared" ca="1" si="107"/>
        <v>0</v>
      </c>
      <c r="BB129" s="103" t="str">
        <f t="shared" ca="1" si="108"/>
        <v/>
      </c>
      <c r="BC129" s="74">
        <f t="shared" ca="1" si="109"/>
        <v>0</v>
      </c>
      <c r="BD129" s="103">
        <f t="shared" ca="1" si="110"/>
        <v>0</v>
      </c>
      <c r="BE129" s="103">
        <f t="shared" ca="1" si="111"/>
        <v>0</v>
      </c>
      <c r="BF129" s="103">
        <f t="shared" ca="1" si="112"/>
        <v>0</v>
      </c>
      <c r="BG129" s="103">
        <f t="shared" ca="1" si="113"/>
        <v>0</v>
      </c>
      <c r="BH129" s="103" t="str">
        <f t="shared" ca="1" si="114"/>
        <v/>
      </c>
      <c r="BI129" s="74">
        <f t="shared" ca="1" si="115"/>
        <v>0</v>
      </c>
      <c r="BJ129" s="103">
        <f t="shared" ca="1" si="116"/>
        <v>0</v>
      </c>
      <c r="BK129" s="103">
        <f t="shared" ca="1" si="117"/>
        <v>0</v>
      </c>
      <c r="BL129" s="103">
        <f t="shared" ca="1" si="118"/>
        <v>0</v>
      </c>
      <c r="BM129" s="103">
        <f t="shared" ca="1" si="119"/>
        <v>0</v>
      </c>
      <c r="BN129" s="103" t="str">
        <f t="shared" ca="1" si="120"/>
        <v/>
      </c>
      <c r="BO129" s="74">
        <f t="shared" ca="1" si="121"/>
        <v>0</v>
      </c>
      <c r="BP129" s="103">
        <f t="shared" ca="1" si="122"/>
        <v>0</v>
      </c>
      <c r="BQ129" s="103">
        <f t="shared" ca="1" si="123"/>
        <v>0</v>
      </c>
      <c r="BR129" s="103">
        <f t="shared" ca="1" si="124"/>
        <v>0</v>
      </c>
      <c r="BS129" s="103">
        <f t="shared" ca="1" si="125"/>
        <v>0</v>
      </c>
      <c r="BT129" s="103" t="str">
        <f t="shared" ca="1" si="126"/>
        <v/>
      </c>
      <c r="BU129" s="74">
        <f t="shared" ca="1" si="127"/>
        <v>0</v>
      </c>
      <c r="BV129" s="103">
        <f t="shared" ca="1" si="128"/>
        <v>0</v>
      </c>
      <c r="BW129" s="14"/>
      <c r="BX129" s="14"/>
      <c r="BY129" s="14"/>
      <c r="BZ129" s="14"/>
      <c r="CA129" s="14"/>
      <c r="CB129" s="14"/>
      <c r="CC129" s="14"/>
      <c r="CD129" s="14"/>
      <c r="CE129" s="14"/>
      <c r="CF129" s="14"/>
      <c r="CG129" s="14"/>
      <c r="CH129" s="14"/>
      <c r="CI129" s="14"/>
      <c r="CJ129" s="14"/>
    </row>
    <row r="130" spans="1:88" outlineLevel="1" x14ac:dyDescent="0.2">
      <c r="A130" s="20"/>
      <c r="B130" s="21"/>
      <c r="C130" s="20"/>
      <c r="D130" s="20"/>
      <c r="E130" s="20"/>
      <c r="F130" s="25" t="s">
        <v>22</v>
      </c>
      <c r="G130" s="29" t="str">
        <f t="shared" ref="G130:M130" si="132">IF(G128="","",IF(G128&gt;G127,(G128-G127-G129),(1-G127-G129+G128)))</f>
        <v/>
      </c>
      <c r="H130" s="29" t="str">
        <f t="shared" si="132"/>
        <v/>
      </c>
      <c r="I130" s="29" t="str">
        <f t="shared" si="132"/>
        <v/>
      </c>
      <c r="J130" s="29" t="str">
        <f t="shared" si="132"/>
        <v/>
      </c>
      <c r="K130" s="29" t="str">
        <f t="shared" si="132"/>
        <v/>
      </c>
      <c r="L130" s="29" t="str">
        <f t="shared" si="132"/>
        <v/>
      </c>
      <c r="M130" s="29" t="str">
        <f t="shared" si="132"/>
        <v/>
      </c>
      <c r="N130" s="57">
        <f t="shared" ref="N130" si="133">SUMIF(G131:M131,"",G130:M130)</f>
        <v>0</v>
      </c>
      <c r="O130" s="58">
        <f t="shared" ref="O130" si="134">SUM(G130:M130)</f>
        <v>0</v>
      </c>
      <c r="P130" s="68"/>
      <c r="Q130" s="69"/>
      <c r="R130" s="70"/>
      <c r="S130" s="14"/>
      <c r="T130" s="14"/>
      <c r="U130" s="14"/>
      <c r="V130" s="14"/>
      <c r="W130" s="14"/>
      <c r="X130" s="14"/>
      <c r="Y130" s="14"/>
      <c r="Z130" s="14"/>
      <c r="AA130" s="102">
        <v>76</v>
      </c>
      <c r="AB130" s="103" t="str">
        <f t="shared" ca="1" si="82"/>
        <v>NAAM</v>
      </c>
      <c r="AC130" s="103" t="str">
        <f t="shared" ca="1" si="83"/>
        <v>Voornaam</v>
      </c>
      <c r="AD130" s="103" t="str">
        <f t="shared" ca="1" si="84"/>
        <v>Steward</v>
      </c>
      <c r="AE130" s="103" t="str">
        <f t="shared" ca="1" si="85"/>
        <v>Student</v>
      </c>
      <c r="AF130" s="103" t="str">
        <f t="shared" ca="1" si="86"/>
        <v>Front</v>
      </c>
      <c r="AG130" s="103">
        <f t="shared" ca="1" si="87"/>
        <v>0</v>
      </c>
      <c r="AH130" s="103">
        <f t="shared" ca="1" si="88"/>
        <v>0</v>
      </c>
      <c r="AI130" s="103">
        <f t="shared" ca="1" si="89"/>
        <v>0</v>
      </c>
      <c r="AJ130" s="103" t="str">
        <f t="shared" ca="1" si="90"/>
        <v/>
      </c>
      <c r="AK130" s="74">
        <f t="shared" ca="1" si="91"/>
        <v>0</v>
      </c>
      <c r="AL130" s="103">
        <f t="shared" ca="1" si="92"/>
        <v>0</v>
      </c>
      <c r="AM130" s="103">
        <f t="shared" ca="1" si="93"/>
        <v>0</v>
      </c>
      <c r="AN130" s="103">
        <f t="shared" ca="1" si="94"/>
        <v>0</v>
      </c>
      <c r="AO130" s="103">
        <f t="shared" ca="1" si="95"/>
        <v>0</v>
      </c>
      <c r="AP130" s="103" t="str">
        <f t="shared" ca="1" si="96"/>
        <v/>
      </c>
      <c r="AQ130" s="74">
        <f t="shared" ca="1" si="97"/>
        <v>0</v>
      </c>
      <c r="AR130" s="103">
        <f t="shared" ca="1" si="98"/>
        <v>0</v>
      </c>
      <c r="AS130" s="103">
        <f t="shared" ca="1" si="99"/>
        <v>0</v>
      </c>
      <c r="AT130" s="103">
        <f t="shared" ca="1" si="100"/>
        <v>0</v>
      </c>
      <c r="AU130" s="103">
        <f t="shared" ca="1" si="101"/>
        <v>0</v>
      </c>
      <c r="AV130" s="103" t="str">
        <f t="shared" ca="1" si="102"/>
        <v/>
      </c>
      <c r="AW130" s="74">
        <f t="shared" ca="1" si="103"/>
        <v>0</v>
      </c>
      <c r="AX130" s="103">
        <f t="shared" ca="1" si="104"/>
        <v>0</v>
      </c>
      <c r="AY130" s="103">
        <f t="shared" ca="1" si="105"/>
        <v>0</v>
      </c>
      <c r="AZ130" s="103">
        <f t="shared" ca="1" si="106"/>
        <v>0</v>
      </c>
      <c r="BA130" s="103">
        <f t="shared" ca="1" si="107"/>
        <v>0</v>
      </c>
      <c r="BB130" s="103" t="str">
        <f t="shared" ca="1" si="108"/>
        <v/>
      </c>
      <c r="BC130" s="74">
        <f t="shared" ca="1" si="109"/>
        <v>0</v>
      </c>
      <c r="BD130" s="103">
        <f t="shared" ca="1" si="110"/>
        <v>0</v>
      </c>
      <c r="BE130" s="103">
        <f t="shared" ca="1" si="111"/>
        <v>0</v>
      </c>
      <c r="BF130" s="103">
        <f t="shared" ca="1" si="112"/>
        <v>0</v>
      </c>
      <c r="BG130" s="103">
        <f t="shared" ca="1" si="113"/>
        <v>0</v>
      </c>
      <c r="BH130" s="103" t="str">
        <f t="shared" ca="1" si="114"/>
        <v/>
      </c>
      <c r="BI130" s="74">
        <f t="shared" ca="1" si="115"/>
        <v>0</v>
      </c>
      <c r="BJ130" s="103">
        <f t="shared" ca="1" si="116"/>
        <v>0</v>
      </c>
      <c r="BK130" s="103">
        <f t="shared" ca="1" si="117"/>
        <v>0</v>
      </c>
      <c r="BL130" s="103">
        <f t="shared" ca="1" si="118"/>
        <v>0</v>
      </c>
      <c r="BM130" s="103">
        <f t="shared" ca="1" si="119"/>
        <v>0</v>
      </c>
      <c r="BN130" s="103" t="str">
        <f t="shared" ca="1" si="120"/>
        <v/>
      </c>
      <c r="BO130" s="74">
        <f t="shared" ca="1" si="121"/>
        <v>0</v>
      </c>
      <c r="BP130" s="103">
        <f t="shared" ca="1" si="122"/>
        <v>0</v>
      </c>
      <c r="BQ130" s="103">
        <f t="shared" ca="1" si="123"/>
        <v>0</v>
      </c>
      <c r="BR130" s="103">
        <f t="shared" ca="1" si="124"/>
        <v>0</v>
      </c>
      <c r="BS130" s="103">
        <f t="shared" ca="1" si="125"/>
        <v>0</v>
      </c>
      <c r="BT130" s="103" t="str">
        <f t="shared" ca="1" si="126"/>
        <v/>
      </c>
      <c r="BU130" s="74">
        <f t="shared" ca="1" si="127"/>
        <v>0</v>
      </c>
      <c r="BV130" s="103">
        <f t="shared" ca="1" si="128"/>
        <v>0</v>
      </c>
      <c r="BW130" s="14"/>
      <c r="BX130" s="14"/>
      <c r="BY130" s="14"/>
      <c r="BZ130" s="14"/>
      <c r="CA130" s="14"/>
      <c r="CB130" s="14"/>
      <c r="CC130" s="14"/>
      <c r="CD130" s="14"/>
      <c r="CE130" s="14"/>
      <c r="CF130" s="14"/>
      <c r="CG130" s="14"/>
      <c r="CH130" s="14"/>
      <c r="CI130" s="14"/>
      <c r="CJ130" s="14"/>
    </row>
    <row r="131" spans="1:88" outlineLevel="1" x14ac:dyDescent="0.2">
      <c r="A131" s="20"/>
      <c r="B131" s="21"/>
      <c r="C131" s="20"/>
      <c r="D131" s="20"/>
      <c r="E131" s="20"/>
      <c r="F131" s="26" t="s">
        <v>39</v>
      </c>
      <c r="G131" s="34"/>
      <c r="H131" s="34"/>
      <c r="I131" s="34"/>
      <c r="J131" s="34"/>
      <c r="K131" s="34"/>
      <c r="L131" s="34"/>
      <c r="M131" s="34"/>
      <c r="N131" s="56"/>
      <c r="O131" s="55"/>
      <c r="P131" s="68"/>
      <c r="Q131" s="69"/>
      <c r="R131" s="70"/>
      <c r="S131" s="14"/>
      <c r="T131" s="14"/>
      <c r="U131" s="14"/>
      <c r="V131" s="14"/>
      <c r="W131" s="14"/>
      <c r="X131" s="14"/>
      <c r="Y131" s="14"/>
      <c r="Z131" s="14"/>
      <c r="AA131" s="102">
        <v>77</v>
      </c>
      <c r="AB131" s="103" t="str">
        <f t="shared" ca="1" si="82"/>
        <v>NAAM</v>
      </c>
      <c r="AC131" s="103" t="str">
        <f t="shared" ca="1" si="83"/>
        <v>Voornaam</v>
      </c>
      <c r="AD131" s="103" t="str">
        <f t="shared" ca="1" si="84"/>
        <v>Steward</v>
      </c>
      <c r="AE131" s="103" t="str">
        <f t="shared" ca="1" si="85"/>
        <v>Student</v>
      </c>
      <c r="AF131" s="103" t="str">
        <f t="shared" ca="1" si="86"/>
        <v>Front</v>
      </c>
      <c r="AG131" s="103">
        <f t="shared" ca="1" si="87"/>
        <v>0</v>
      </c>
      <c r="AH131" s="103">
        <f t="shared" ca="1" si="88"/>
        <v>0</v>
      </c>
      <c r="AI131" s="103">
        <f t="shared" ca="1" si="89"/>
        <v>0</v>
      </c>
      <c r="AJ131" s="103" t="str">
        <f t="shared" ca="1" si="90"/>
        <v/>
      </c>
      <c r="AK131" s="74">
        <f t="shared" ca="1" si="91"/>
        <v>0</v>
      </c>
      <c r="AL131" s="103">
        <f t="shared" ca="1" si="92"/>
        <v>0</v>
      </c>
      <c r="AM131" s="103">
        <f t="shared" ca="1" si="93"/>
        <v>0</v>
      </c>
      <c r="AN131" s="103">
        <f t="shared" ca="1" si="94"/>
        <v>0</v>
      </c>
      <c r="AO131" s="103">
        <f t="shared" ca="1" si="95"/>
        <v>0</v>
      </c>
      <c r="AP131" s="103" t="str">
        <f t="shared" ca="1" si="96"/>
        <v/>
      </c>
      <c r="AQ131" s="74">
        <f t="shared" ca="1" si="97"/>
        <v>0</v>
      </c>
      <c r="AR131" s="103">
        <f t="shared" ca="1" si="98"/>
        <v>0</v>
      </c>
      <c r="AS131" s="103">
        <f t="shared" ca="1" si="99"/>
        <v>0</v>
      </c>
      <c r="AT131" s="103">
        <f t="shared" ca="1" si="100"/>
        <v>0</v>
      </c>
      <c r="AU131" s="103">
        <f t="shared" ca="1" si="101"/>
        <v>0</v>
      </c>
      <c r="AV131" s="103" t="str">
        <f t="shared" ca="1" si="102"/>
        <v/>
      </c>
      <c r="AW131" s="74">
        <f t="shared" ca="1" si="103"/>
        <v>0</v>
      </c>
      <c r="AX131" s="103">
        <f t="shared" ca="1" si="104"/>
        <v>0</v>
      </c>
      <c r="AY131" s="103">
        <f t="shared" ca="1" si="105"/>
        <v>0</v>
      </c>
      <c r="AZ131" s="103">
        <f t="shared" ca="1" si="106"/>
        <v>0</v>
      </c>
      <c r="BA131" s="103">
        <f t="shared" ca="1" si="107"/>
        <v>0</v>
      </c>
      <c r="BB131" s="103" t="str">
        <f t="shared" ca="1" si="108"/>
        <v/>
      </c>
      <c r="BC131" s="74">
        <f t="shared" ca="1" si="109"/>
        <v>0</v>
      </c>
      <c r="BD131" s="103">
        <f t="shared" ca="1" si="110"/>
        <v>0</v>
      </c>
      <c r="BE131" s="103">
        <f t="shared" ca="1" si="111"/>
        <v>0</v>
      </c>
      <c r="BF131" s="103">
        <f t="shared" ca="1" si="112"/>
        <v>0</v>
      </c>
      <c r="BG131" s="103">
        <f t="shared" ca="1" si="113"/>
        <v>0</v>
      </c>
      <c r="BH131" s="103" t="str">
        <f t="shared" ca="1" si="114"/>
        <v/>
      </c>
      <c r="BI131" s="74">
        <f t="shared" ca="1" si="115"/>
        <v>0</v>
      </c>
      <c r="BJ131" s="103">
        <f t="shared" ca="1" si="116"/>
        <v>0</v>
      </c>
      <c r="BK131" s="103">
        <f t="shared" ca="1" si="117"/>
        <v>0</v>
      </c>
      <c r="BL131" s="103">
        <f t="shared" ca="1" si="118"/>
        <v>0</v>
      </c>
      <c r="BM131" s="103">
        <f t="shared" ca="1" si="119"/>
        <v>0</v>
      </c>
      <c r="BN131" s="103" t="str">
        <f t="shared" ca="1" si="120"/>
        <v/>
      </c>
      <c r="BO131" s="74">
        <f t="shared" ca="1" si="121"/>
        <v>0</v>
      </c>
      <c r="BP131" s="103">
        <f t="shared" ca="1" si="122"/>
        <v>0</v>
      </c>
      <c r="BQ131" s="103">
        <f t="shared" ca="1" si="123"/>
        <v>0</v>
      </c>
      <c r="BR131" s="103">
        <f t="shared" ca="1" si="124"/>
        <v>0</v>
      </c>
      <c r="BS131" s="103">
        <f t="shared" ca="1" si="125"/>
        <v>0</v>
      </c>
      <c r="BT131" s="103" t="str">
        <f t="shared" ca="1" si="126"/>
        <v/>
      </c>
      <c r="BU131" s="74">
        <f t="shared" ca="1" si="127"/>
        <v>0</v>
      </c>
      <c r="BV131" s="103">
        <f t="shared" ca="1" si="128"/>
        <v>0</v>
      </c>
      <c r="BW131" s="14"/>
      <c r="BX131" s="14"/>
      <c r="BY131" s="14"/>
      <c r="BZ131" s="14"/>
      <c r="CA131" s="14"/>
      <c r="CB131" s="14"/>
      <c r="CC131" s="14"/>
      <c r="CD131" s="14"/>
      <c r="CE131" s="14"/>
      <c r="CF131" s="14"/>
      <c r="CG131" s="14"/>
      <c r="CH131" s="14"/>
      <c r="CI131" s="14"/>
      <c r="CJ131" s="14"/>
    </row>
    <row r="132" spans="1:88" ht="13.5" outlineLevel="1" thickBot="1" x14ac:dyDescent="0.25">
      <c r="A132" s="22"/>
      <c r="B132" s="23"/>
      <c r="C132" s="22"/>
      <c r="D132" s="22"/>
      <c r="E132" s="22"/>
      <c r="F132" s="27" t="s">
        <v>40</v>
      </c>
      <c r="G132" s="33"/>
      <c r="H132" s="33"/>
      <c r="I132" s="33"/>
      <c r="J132" s="33"/>
      <c r="K132" s="33"/>
      <c r="L132" s="33"/>
      <c r="M132" s="33"/>
      <c r="N132" s="59"/>
      <c r="O132" s="62"/>
      <c r="P132" s="71"/>
      <c r="Q132" s="72"/>
      <c r="R132" s="73"/>
      <c r="S132" s="14"/>
      <c r="T132" s="14"/>
      <c r="U132" s="14"/>
      <c r="V132" s="14"/>
      <c r="W132" s="14"/>
      <c r="X132" s="14"/>
      <c r="Y132" s="14"/>
      <c r="Z132" s="14"/>
      <c r="AA132" s="102">
        <v>78</v>
      </c>
      <c r="AB132" s="103" t="str">
        <f t="shared" ca="1" si="82"/>
        <v>NAAM</v>
      </c>
      <c r="AC132" s="103" t="str">
        <f t="shared" ca="1" si="83"/>
        <v>Voornaam</v>
      </c>
      <c r="AD132" s="103" t="str">
        <f t="shared" ca="1" si="84"/>
        <v>Steward</v>
      </c>
      <c r="AE132" s="103" t="str">
        <f t="shared" ca="1" si="85"/>
        <v>Student</v>
      </c>
      <c r="AF132" s="103" t="str">
        <f t="shared" ca="1" si="86"/>
        <v>Front</v>
      </c>
      <c r="AG132" s="103">
        <f t="shared" ca="1" si="87"/>
        <v>0</v>
      </c>
      <c r="AH132" s="103">
        <f t="shared" ca="1" si="88"/>
        <v>0</v>
      </c>
      <c r="AI132" s="103">
        <f t="shared" ca="1" si="89"/>
        <v>0</v>
      </c>
      <c r="AJ132" s="103" t="str">
        <f t="shared" ca="1" si="90"/>
        <v/>
      </c>
      <c r="AK132" s="74">
        <f t="shared" ca="1" si="91"/>
        <v>0</v>
      </c>
      <c r="AL132" s="103">
        <f t="shared" ca="1" si="92"/>
        <v>0</v>
      </c>
      <c r="AM132" s="103">
        <f t="shared" ca="1" si="93"/>
        <v>0</v>
      </c>
      <c r="AN132" s="103">
        <f t="shared" ca="1" si="94"/>
        <v>0</v>
      </c>
      <c r="AO132" s="103">
        <f t="shared" ca="1" si="95"/>
        <v>0</v>
      </c>
      <c r="AP132" s="103" t="str">
        <f t="shared" ca="1" si="96"/>
        <v/>
      </c>
      <c r="AQ132" s="74">
        <f t="shared" ca="1" si="97"/>
        <v>0</v>
      </c>
      <c r="AR132" s="103">
        <f t="shared" ca="1" si="98"/>
        <v>0</v>
      </c>
      <c r="AS132" s="103">
        <f t="shared" ca="1" si="99"/>
        <v>0</v>
      </c>
      <c r="AT132" s="103">
        <f t="shared" ca="1" si="100"/>
        <v>0</v>
      </c>
      <c r="AU132" s="103">
        <f t="shared" ca="1" si="101"/>
        <v>0</v>
      </c>
      <c r="AV132" s="103" t="str">
        <f t="shared" ca="1" si="102"/>
        <v/>
      </c>
      <c r="AW132" s="74">
        <f t="shared" ca="1" si="103"/>
        <v>0</v>
      </c>
      <c r="AX132" s="103">
        <f t="shared" ca="1" si="104"/>
        <v>0</v>
      </c>
      <c r="AY132" s="103">
        <f t="shared" ca="1" si="105"/>
        <v>0</v>
      </c>
      <c r="AZ132" s="103">
        <f t="shared" ca="1" si="106"/>
        <v>0</v>
      </c>
      <c r="BA132" s="103">
        <f t="shared" ca="1" si="107"/>
        <v>0</v>
      </c>
      <c r="BB132" s="103" t="str">
        <f t="shared" ca="1" si="108"/>
        <v/>
      </c>
      <c r="BC132" s="74">
        <f t="shared" ca="1" si="109"/>
        <v>0</v>
      </c>
      <c r="BD132" s="103">
        <f t="shared" ca="1" si="110"/>
        <v>0</v>
      </c>
      <c r="BE132" s="103">
        <f t="shared" ca="1" si="111"/>
        <v>0</v>
      </c>
      <c r="BF132" s="103">
        <f t="shared" ca="1" si="112"/>
        <v>0</v>
      </c>
      <c r="BG132" s="103">
        <f t="shared" ca="1" si="113"/>
        <v>0</v>
      </c>
      <c r="BH132" s="103" t="str">
        <f t="shared" ca="1" si="114"/>
        <v/>
      </c>
      <c r="BI132" s="74">
        <f t="shared" ca="1" si="115"/>
        <v>0</v>
      </c>
      <c r="BJ132" s="103">
        <f t="shared" ca="1" si="116"/>
        <v>0</v>
      </c>
      <c r="BK132" s="103">
        <f t="shared" ca="1" si="117"/>
        <v>0</v>
      </c>
      <c r="BL132" s="103">
        <f t="shared" ca="1" si="118"/>
        <v>0</v>
      </c>
      <c r="BM132" s="103">
        <f t="shared" ca="1" si="119"/>
        <v>0</v>
      </c>
      <c r="BN132" s="103" t="str">
        <f t="shared" ca="1" si="120"/>
        <v/>
      </c>
      <c r="BO132" s="74">
        <f t="shared" ca="1" si="121"/>
        <v>0</v>
      </c>
      <c r="BP132" s="103">
        <f t="shared" ca="1" si="122"/>
        <v>0</v>
      </c>
      <c r="BQ132" s="103">
        <f t="shared" ca="1" si="123"/>
        <v>0</v>
      </c>
      <c r="BR132" s="103">
        <f t="shared" ca="1" si="124"/>
        <v>0</v>
      </c>
      <c r="BS132" s="103">
        <f t="shared" ca="1" si="125"/>
        <v>0</v>
      </c>
      <c r="BT132" s="103" t="str">
        <f t="shared" ca="1" si="126"/>
        <v/>
      </c>
      <c r="BU132" s="74">
        <f t="shared" ca="1" si="127"/>
        <v>0</v>
      </c>
      <c r="BV132" s="103">
        <f t="shared" ca="1" si="128"/>
        <v>0</v>
      </c>
      <c r="BW132" s="14"/>
      <c r="BX132" s="14"/>
      <c r="BY132" s="14"/>
      <c r="BZ132" s="14"/>
      <c r="CA132" s="14"/>
      <c r="CB132" s="14"/>
      <c r="CC132" s="14"/>
      <c r="CD132" s="14"/>
      <c r="CE132" s="14"/>
      <c r="CF132" s="14"/>
      <c r="CG132" s="14"/>
      <c r="CH132" s="14"/>
      <c r="CI132" s="14"/>
      <c r="CJ132" s="14"/>
    </row>
    <row r="133" spans="1:88" x14ac:dyDescent="0.2">
      <c r="A133" s="63" t="str">
        <f>'Week A'!A133</f>
        <v>Haesaerts</v>
      </c>
      <c r="B133" s="64" t="str">
        <f>'Week A'!B133</f>
        <v>Dries</v>
      </c>
      <c r="C133" s="63" t="str">
        <f>'Week A'!C133</f>
        <v>Steward</v>
      </c>
      <c r="D133" s="63" t="str">
        <f>'Week A'!D133</f>
        <v>Student</v>
      </c>
      <c r="E133" s="63" t="str">
        <f>'Week A'!E133</f>
        <v>Front</v>
      </c>
      <c r="F133" s="24" t="s">
        <v>19</v>
      </c>
      <c r="G133" s="43"/>
      <c r="H133" s="11"/>
      <c r="I133" s="11"/>
      <c r="J133" s="11"/>
      <c r="K133" s="11"/>
      <c r="L133" s="11"/>
      <c r="M133" s="11"/>
      <c r="N133" s="54"/>
      <c r="O133" s="61"/>
      <c r="P133" s="65"/>
      <c r="Q133" s="66"/>
      <c r="R133" s="67"/>
      <c r="S133" s="14"/>
      <c r="T133" s="14"/>
      <c r="U133" s="14"/>
      <c r="V133" s="14"/>
      <c r="W133" s="14"/>
      <c r="X133" s="14"/>
      <c r="Y133" s="14"/>
      <c r="Z133" s="14"/>
      <c r="AA133" s="102">
        <v>79</v>
      </c>
      <c r="AB133" s="103" t="str">
        <f t="shared" ca="1" si="82"/>
        <v>NAAM</v>
      </c>
      <c r="AC133" s="103" t="str">
        <f t="shared" ca="1" si="83"/>
        <v>Voornaam</v>
      </c>
      <c r="AD133" s="103" t="str">
        <f t="shared" ca="1" si="84"/>
        <v>Steward</v>
      </c>
      <c r="AE133" s="103" t="str">
        <f t="shared" ca="1" si="85"/>
        <v>Student</v>
      </c>
      <c r="AF133" s="103" t="str">
        <f t="shared" ca="1" si="86"/>
        <v>Front</v>
      </c>
      <c r="AG133" s="103">
        <f t="shared" ca="1" si="87"/>
        <v>0</v>
      </c>
      <c r="AH133" s="103">
        <f t="shared" ca="1" si="88"/>
        <v>0</v>
      </c>
      <c r="AI133" s="103">
        <f t="shared" ca="1" si="89"/>
        <v>0</v>
      </c>
      <c r="AJ133" s="103" t="str">
        <f t="shared" ca="1" si="90"/>
        <v/>
      </c>
      <c r="AK133" s="74">
        <f t="shared" ca="1" si="91"/>
        <v>0</v>
      </c>
      <c r="AL133" s="103">
        <f t="shared" ca="1" si="92"/>
        <v>0</v>
      </c>
      <c r="AM133" s="103">
        <f t="shared" ca="1" si="93"/>
        <v>0</v>
      </c>
      <c r="AN133" s="103">
        <f t="shared" ca="1" si="94"/>
        <v>0</v>
      </c>
      <c r="AO133" s="103">
        <f t="shared" ca="1" si="95"/>
        <v>0</v>
      </c>
      <c r="AP133" s="103" t="str">
        <f t="shared" ca="1" si="96"/>
        <v/>
      </c>
      <c r="AQ133" s="74">
        <f t="shared" ca="1" si="97"/>
        <v>0</v>
      </c>
      <c r="AR133" s="103">
        <f t="shared" ca="1" si="98"/>
        <v>0</v>
      </c>
      <c r="AS133" s="103">
        <f t="shared" ca="1" si="99"/>
        <v>0</v>
      </c>
      <c r="AT133" s="103">
        <f t="shared" ca="1" si="100"/>
        <v>0</v>
      </c>
      <c r="AU133" s="103">
        <f t="shared" ca="1" si="101"/>
        <v>0</v>
      </c>
      <c r="AV133" s="103" t="str">
        <f t="shared" ca="1" si="102"/>
        <v/>
      </c>
      <c r="AW133" s="74">
        <f t="shared" ca="1" si="103"/>
        <v>0</v>
      </c>
      <c r="AX133" s="103">
        <f t="shared" ca="1" si="104"/>
        <v>0</v>
      </c>
      <c r="AY133" s="103">
        <f t="shared" ca="1" si="105"/>
        <v>0</v>
      </c>
      <c r="AZ133" s="103">
        <f t="shared" ca="1" si="106"/>
        <v>0</v>
      </c>
      <c r="BA133" s="103">
        <f t="shared" ca="1" si="107"/>
        <v>0</v>
      </c>
      <c r="BB133" s="103" t="str">
        <f t="shared" ca="1" si="108"/>
        <v/>
      </c>
      <c r="BC133" s="74">
        <f t="shared" ca="1" si="109"/>
        <v>0</v>
      </c>
      <c r="BD133" s="103">
        <f t="shared" ca="1" si="110"/>
        <v>0</v>
      </c>
      <c r="BE133" s="103">
        <f t="shared" ca="1" si="111"/>
        <v>0</v>
      </c>
      <c r="BF133" s="103">
        <f t="shared" ca="1" si="112"/>
        <v>0</v>
      </c>
      <c r="BG133" s="103">
        <f t="shared" ca="1" si="113"/>
        <v>0</v>
      </c>
      <c r="BH133" s="103" t="str">
        <f t="shared" ca="1" si="114"/>
        <v/>
      </c>
      <c r="BI133" s="74">
        <f t="shared" ca="1" si="115"/>
        <v>0</v>
      </c>
      <c r="BJ133" s="103">
        <f t="shared" ca="1" si="116"/>
        <v>0</v>
      </c>
      <c r="BK133" s="103">
        <f t="shared" ca="1" si="117"/>
        <v>0</v>
      </c>
      <c r="BL133" s="103">
        <f t="shared" ca="1" si="118"/>
        <v>0</v>
      </c>
      <c r="BM133" s="103">
        <f t="shared" ca="1" si="119"/>
        <v>0</v>
      </c>
      <c r="BN133" s="103" t="str">
        <f t="shared" ca="1" si="120"/>
        <v/>
      </c>
      <c r="BO133" s="74">
        <f t="shared" ca="1" si="121"/>
        <v>0</v>
      </c>
      <c r="BP133" s="103">
        <f t="shared" ca="1" si="122"/>
        <v>0</v>
      </c>
      <c r="BQ133" s="103">
        <f t="shared" ca="1" si="123"/>
        <v>0</v>
      </c>
      <c r="BR133" s="103">
        <f t="shared" ca="1" si="124"/>
        <v>0</v>
      </c>
      <c r="BS133" s="103">
        <f t="shared" ca="1" si="125"/>
        <v>0</v>
      </c>
      <c r="BT133" s="103" t="str">
        <f t="shared" ca="1" si="126"/>
        <v/>
      </c>
      <c r="BU133" s="74">
        <f t="shared" ca="1" si="127"/>
        <v>0</v>
      </c>
      <c r="BV133" s="103">
        <f t="shared" ca="1" si="128"/>
        <v>0</v>
      </c>
      <c r="BW133" s="14"/>
      <c r="BX133" s="14"/>
      <c r="BY133" s="14"/>
      <c r="BZ133" s="14"/>
      <c r="CA133" s="14"/>
      <c r="CB133" s="14"/>
      <c r="CC133" s="14"/>
      <c r="CD133" s="14"/>
      <c r="CE133" s="14"/>
      <c r="CF133" s="14"/>
      <c r="CG133" s="14"/>
      <c r="CH133" s="14"/>
      <c r="CI133" s="14"/>
      <c r="CJ133" s="14"/>
    </row>
    <row r="134" spans="1:88" outlineLevel="1" x14ac:dyDescent="0.2">
      <c r="A134" s="20"/>
      <c r="B134" s="21"/>
      <c r="C134" s="20"/>
      <c r="D134" s="20"/>
      <c r="E134" s="20"/>
      <c r="F134" s="25" t="s">
        <v>20</v>
      </c>
      <c r="G134" s="35"/>
      <c r="H134" s="42"/>
      <c r="I134" s="12"/>
      <c r="J134" s="12"/>
      <c r="K134" s="12"/>
      <c r="L134" s="12"/>
      <c r="M134" s="12"/>
      <c r="N134" s="56"/>
      <c r="O134" s="55"/>
      <c r="P134" s="68"/>
      <c r="Q134" s="69"/>
      <c r="R134" s="70"/>
      <c r="S134" s="14"/>
      <c r="T134" s="14"/>
      <c r="U134" s="14"/>
      <c r="V134" s="14"/>
      <c r="W134" s="14"/>
      <c r="X134" s="14"/>
      <c r="Y134" s="14"/>
      <c r="Z134" s="14"/>
      <c r="AA134" s="102">
        <v>80</v>
      </c>
      <c r="AB134" s="103" t="str">
        <f t="shared" ca="1" si="82"/>
        <v>NAAM</v>
      </c>
      <c r="AC134" s="103" t="str">
        <f t="shared" ca="1" si="83"/>
        <v>Voornaam</v>
      </c>
      <c r="AD134" s="103" t="str">
        <f t="shared" ca="1" si="84"/>
        <v>Steward</v>
      </c>
      <c r="AE134" s="103" t="str">
        <f t="shared" ca="1" si="85"/>
        <v>Student</v>
      </c>
      <c r="AF134" s="103" t="str">
        <f t="shared" ca="1" si="86"/>
        <v>Front</v>
      </c>
      <c r="AG134" s="103">
        <f t="shared" ca="1" si="87"/>
        <v>0</v>
      </c>
      <c r="AH134" s="103">
        <f t="shared" ca="1" si="88"/>
        <v>0</v>
      </c>
      <c r="AI134" s="103">
        <f t="shared" ca="1" si="89"/>
        <v>0</v>
      </c>
      <c r="AJ134" s="103" t="str">
        <f t="shared" ca="1" si="90"/>
        <v/>
      </c>
      <c r="AK134" s="74">
        <f t="shared" ca="1" si="91"/>
        <v>0</v>
      </c>
      <c r="AL134" s="103">
        <f t="shared" ca="1" si="92"/>
        <v>0</v>
      </c>
      <c r="AM134" s="103">
        <f t="shared" ca="1" si="93"/>
        <v>0</v>
      </c>
      <c r="AN134" s="103">
        <f t="shared" ca="1" si="94"/>
        <v>0</v>
      </c>
      <c r="AO134" s="103">
        <f t="shared" ca="1" si="95"/>
        <v>0</v>
      </c>
      <c r="AP134" s="103" t="str">
        <f t="shared" ca="1" si="96"/>
        <v/>
      </c>
      <c r="AQ134" s="74">
        <f t="shared" ca="1" si="97"/>
        <v>0</v>
      </c>
      <c r="AR134" s="103">
        <f t="shared" ca="1" si="98"/>
        <v>0</v>
      </c>
      <c r="AS134" s="103">
        <f t="shared" ca="1" si="99"/>
        <v>0</v>
      </c>
      <c r="AT134" s="103">
        <f t="shared" ca="1" si="100"/>
        <v>0</v>
      </c>
      <c r="AU134" s="103">
        <f t="shared" ca="1" si="101"/>
        <v>0</v>
      </c>
      <c r="AV134" s="103" t="str">
        <f t="shared" ca="1" si="102"/>
        <v/>
      </c>
      <c r="AW134" s="74">
        <f t="shared" ca="1" si="103"/>
        <v>0</v>
      </c>
      <c r="AX134" s="103">
        <f t="shared" ca="1" si="104"/>
        <v>0</v>
      </c>
      <c r="AY134" s="103">
        <f t="shared" ca="1" si="105"/>
        <v>0</v>
      </c>
      <c r="AZ134" s="103">
        <f t="shared" ca="1" si="106"/>
        <v>0</v>
      </c>
      <c r="BA134" s="103">
        <f t="shared" ca="1" si="107"/>
        <v>0</v>
      </c>
      <c r="BB134" s="103" t="str">
        <f t="shared" ca="1" si="108"/>
        <v/>
      </c>
      <c r="BC134" s="74">
        <f t="shared" ca="1" si="109"/>
        <v>0</v>
      </c>
      <c r="BD134" s="103">
        <f t="shared" ca="1" si="110"/>
        <v>0</v>
      </c>
      <c r="BE134" s="103">
        <f t="shared" ca="1" si="111"/>
        <v>0</v>
      </c>
      <c r="BF134" s="103">
        <f t="shared" ca="1" si="112"/>
        <v>0</v>
      </c>
      <c r="BG134" s="103">
        <f t="shared" ca="1" si="113"/>
        <v>0</v>
      </c>
      <c r="BH134" s="103" t="str">
        <f t="shared" ca="1" si="114"/>
        <v/>
      </c>
      <c r="BI134" s="74">
        <f t="shared" ca="1" si="115"/>
        <v>0</v>
      </c>
      <c r="BJ134" s="103">
        <f t="shared" ca="1" si="116"/>
        <v>0</v>
      </c>
      <c r="BK134" s="103">
        <f t="shared" ca="1" si="117"/>
        <v>0</v>
      </c>
      <c r="BL134" s="103">
        <f t="shared" ca="1" si="118"/>
        <v>0</v>
      </c>
      <c r="BM134" s="103">
        <f t="shared" ca="1" si="119"/>
        <v>0</v>
      </c>
      <c r="BN134" s="103" t="str">
        <f t="shared" ca="1" si="120"/>
        <v/>
      </c>
      <c r="BO134" s="74">
        <f t="shared" ca="1" si="121"/>
        <v>0</v>
      </c>
      <c r="BP134" s="103">
        <f t="shared" ca="1" si="122"/>
        <v>0</v>
      </c>
      <c r="BQ134" s="103">
        <f t="shared" ca="1" si="123"/>
        <v>0</v>
      </c>
      <c r="BR134" s="103">
        <f t="shared" ca="1" si="124"/>
        <v>0</v>
      </c>
      <c r="BS134" s="103">
        <f t="shared" ca="1" si="125"/>
        <v>0</v>
      </c>
      <c r="BT134" s="103" t="str">
        <f t="shared" ca="1" si="126"/>
        <v/>
      </c>
      <c r="BU134" s="74">
        <f t="shared" ca="1" si="127"/>
        <v>0</v>
      </c>
      <c r="BV134" s="103">
        <f t="shared" ca="1" si="128"/>
        <v>0</v>
      </c>
      <c r="BW134" s="14"/>
      <c r="BX134" s="14"/>
      <c r="BY134" s="14"/>
      <c r="BZ134" s="14"/>
      <c r="CA134" s="14"/>
      <c r="CB134" s="14"/>
      <c r="CC134" s="14"/>
      <c r="CD134" s="14"/>
      <c r="CE134" s="14"/>
      <c r="CF134" s="14"/>
      <c r="CG134" s="14"/>
      <c r="CH134" s="14"/>
      <c r="CI134" s="14"/>
      <c r="CJ134" s="14"/>
    </row>
    <row r="135" spans="1:88" outlineLevel="1" x14ac:dyDescent="0.2">
      <c r="A135" s="20"/>
      <c r="B135" s="21"/>
      <c r="C135" s="20"/>
      <c r="D135" s="20"/>
      <c r="E135" s="20"/>
      <c r="F135" s="25" t="s">
        <v>21</v>
      </c>
      <c r="G135" s="13"/>
      <c r="H135" s="13"/>
      <c r="I135" s="13"/>
      <c r="J135" s="13"/>
      <c r="K135" s="13"/>
      <c r="L135" s="13"/>
      <c r="M135" s="13"/>
      <c r="N135" s="56"/>
      <c r="O135" s="55"/>
      <c r="P135" s="68"/>
      <c r="Q135" s="69"/>
      <c r="R135" s="70"/>
      <c r="S135" s="14"/>
      <c r="T135" s="14"/>
      <c r="U135" s="14"/>
      <c r="V135" s="14"/>
      <c r="W135" s="14"/>
      <c r="X135" s="14"/>
      <c r="Y135" s="14"/>
      <c r="Z135" s="14"/>
      <c r="AA135" s="102">
        <v>81</v>
      </c>
      <c r="AB135" s="103" t="str">
        <f t="shared" ca="1" si="82"/>
        <v>NAAM</v>
      </c>
      <c r="AC135" s="103" t="str">
        <f t="shared" ca="1" si="83"/>
        <v>Voornaam</v>
      </c>
      <c r="AD135" s="103" t="str">
        <f t="shared" ca="1" si="84"/>
        <v>Steward</v>
      </c>
      <c r="AE135" s="103" t="str">
        <f t="shared" ca="1" si="85"/>
        <v>Student</v>
      </c>
      <c r="AF135" s="103" t="str">
        <f t="shared" ca="1" si="86"/>
        <v>Front</v>
      </c>
      <c r="AG135" s="103">
        <f t="shared" ca="1" si="87"/>
        <v>0</v>
      </c>
      <c r="AH135" s="103">
        <f t="shared" ca="1" si="88"/>
        <v>0</v>
      </c>
      <c r="AI135" s="103">
        <f t="shared" ca="1" si="89"/>
        <v>0</v>
      </c>
      <c r="AJ135" s="103" t="str">
        <f t="shared" ca="1" si="90"/>
        <v/>
      </c>
      <c r="AK135" s="74">
        <f t="shared" ca="1" si="91"/>
        <v>0</v>
      </c>
      <c r="AL135" s="103">
        <f t="shared" ca="1" si="92"/>
        <v>0</v>
      </c>
      <c r="AM135" s="103">
        <f t="shared" ca="1" si="93"/>
        <v>0</v>
      </c>
      <c r="AN135" s="103">
        <f t="shared" ca="1" si="94"/>
        <v>0</v>
      </c>
      <c r="AO135" s="103">
        <f t="shared" ca="1" si="95"/>
        <v>0</v>
      </c>
      <c r="AP135" s="103" t="str">
        <f t="shared" ca="1" si="96"/>
        <v/>
      </c>
      <c r="AQ135" s="74">
        <f t="shared" ca="1" si="97"/>
        <v>0</v>
      </c>
      <c r="AR135" s="103">
        <f t="shared" ca="1" si="98"/>
        <v>0</v>
      </c>
      <c r="AS135" s="103">
        <f t="shared" ca="1" si="99"/>
        <v>0</v>
      </c>
      <c r="AT135" s="103">
        <f t="shared" ca="1" si="100"/>
        <v>0</v>
      </c>
      <c r="AU135" s="103">
        <f t="shared" ca="1" si="101"/>
        <v>0</v>
      </c>
      <c r="AV135" s="103" t="str">
        <f t="shared" ca="1" si="102"/>
        <v/>
      </c>
      <c r="AW135" s="74">
        <f t="shared" ca="1" si="103"/>
        <v>0</v>
      </c>
      <c r="AX135" s="103">
        <f t="shared" ca="1" si="104"/>
        <v>0</v>
      </c>
      <c r="AY135" s="103">
        <f t="shared" ca="1" si="105"/>
        <v>0</v>
      </c>
      <c r="AZ135" s="103">
        <f t="shared" ca="1" si="106"/>
        <v>0</v>
      </c>
      <c r="BA135" s="103">
        <f t="shared" ca="1" si="107"/>
        <v>0</v>
      </c>
      <c r="BB135" s="103" t="str">
        <f t="shared" ca="1" si="108"/>
        <v/>
      </c>
      <c r="BC135" s="74">
        <f t="shared" ca="1" si="109"/>
        <v>0</v>
      </c>
      <c r="BD135" s="103">
        <f t="shared" ca="1" si="110"/>
        <v>0</v>
      </c>
      <c r="BE135" s="103">
        <f t="shared" ca="1" si="111"/>
        <v>0</v>
      </c>
      <c r="BF135" s="103">
        <f t="shared" ca="1" si="112"/>
        <v>0</v>
      </c>
      <c r="BG135" s="103">
        <f t="shared" ca="1" si="113"/>
        <v>0</v>
      </c>
      <c r="BH135" s="103" t="str">
        <f t="shared" ca="1" si="114"/>
        <v/>
      </c>
      <c r="BI135" s="74">
        <f t="shared" ca="1" si="115"/>
        <v>0</v>
      </c>
      <c r="BJ135" s="103">
        <f t="shared" ca="1" si="116"/>
        <v>0</v>
      </c>
      <c r="BK135" s="103">
        <f t="shared" ca="1" si="117"/>
        <v>0</v>
      </c>
      <c r="BL135" s="103">
        <f t="shared" ca="1" si="118"/>
        <v>0</v>
      </c>
      <c r="BM135" s="103">
        <f t="shared" ca="1" si="119"/>
        <v>0</v>
      </c>
      <c r="BN135" s="103" t="str">
        <f t="shared" ca="1" si="120"/>
        <v/>
      </c>
      <c r="BO135" s="74">
        <f t="shared" ca="1" si="121"/>
        <v>0</v>
      </c>
      <c r="BP135" s="103">
        <f t="shared" ca="1" si="122"/>
        <v>0</v>
      </c>
      <c r="BQ135" s="103">
        <f t="shared" ca="1" si="123"/>
        <v>0</v>
      </c>
      <c r="BR135" s="103">
        <f t="shared" ca="1" si="124"/>
        <v>0</v>
      </c>
      <c r="BS135" s="103">
        <f t="shared" ca="1" si="125"/>
        <v>0</v>
      </c>
      <c r="BT135" s="103" t="str">
        <f t="shared" ca="1" si="126"/>
        <v/>
      </c>
      <c r="BU135" s="74">
        <f t="shared" ca="1" si="127"/>
        <v>0</v>
      </c>
      <c r="BV135" s="103">
        <f t="shared" ca="1" si="128"/>
        <v>0</v>
      </c>
      <c r="BW135" s="14"/>
      <c r="BX135" s="14"/>
      <c r="BY135" s="14"/>
      <c r="BZ135" s="14"/>
      <c r="CA135" s="14"/>
      <c r="CB135" s="14"/>
      <c r="CC135" s="14"/>
      <c r="CD135" s="14"/>
      <c r="CE135" s="14"/>
      <c r="CF135" s="14"/>
      <c r="CG135" s="14"/>
      <c r="CH135" s="14"/>
      <c r="CI135" s="14"/>
      <c r="CJ135" s="14"/>
    </row>
    <row r="136" spans="1:88" outlineLevel="1" x14ac:dyDescent="0.2">
      <c r="A136" s="20"/>
      <c r="B136" s="21"/>
      <c r="C136" s="20"/>
      <c r="D136" s="20"/>
      <c r="E136" s="20"/>
      <c r="F136" s="25" t="s">
        <v>22</v>
      </c>
      <c r="G136" s="29" t="str">
        <f t="shared" ref="G136:M136" si="135">IF(G134="","",IF(G134&gt;G133,(G134-G133-G135),(1-G133-G135+G134)))</f>
        <v/>
      </c>
      <c r="H136" s="29" t="str">
        <f t="shared" si="135"/>
        <v/>
      </c>
      <c r="I136" s="29" t="str">
        <f t="shared" si="135"/>
        <v/>
      </c>
      <c r="J136" s="29" t="str">
        <f t="shared" si="135"/>
        <v/>
      </c>
      <c r="K136" s="29" t="str">
        <f t="shared" si="135"/>
        <v/>
      </c>
      <c r="L136" s="29" t="str">
        <f t="shared" si="135"/>
        <v/>
      </c>
      <c r="M136" s="29" t="str">
        <f t="shared" si="135"/>
        <v/>
      </c>
      <c r="N136" s="57">
        <f t="shared" ref="N136" si="136">SUMIF(G137:M137,"",G136:M136)</f>
        <v>0</v>
      </c>
      <c r="O136" s="58">
        <f t="shared" ref="O136" si="137">SUM(G136:M136)</f>
        <v>0</v>
      </c>
      <c r="P136" s="68"/>
      <c r="Q136" s="69"/>
      <c r="R136" s="70"/>
      <c r="S136" s="14"/>
      <c r="T136" s="14"/>
      <c r="U136" s="14"/>
      <c r="V136" s="14"/>
      <c r="W136" s="14"/>
      <c r="X136" s="14"/>
      <c r="Y136" s="14"/>
      <c r="Z136" s="14"/>
      <c r="AA136" s="102">
        <v>82</v>
      </c>
      <c r="AB136" s="103" t="str">
        <f t="shared" ca="1" si="82"/>
        <v>NAAM</v>
      </c>
      <c r="AC136" s="103" t="str">
        <f t="shared" ca="1" si="83"/>
        <v>Voornaam</v>
      </c>
      <c r="AD136" s="103" t="str">
        <f t="shared" ca="1" si="84"/>
        <v>Steward</v>
      </c>
      <c r="AE136" s="103" t="str">
        <f t="shared" ca="1" si="85"/>
        <v>Student</v>
      </c>
      <c r="AF136" s="103" t="str">
        <f t="shared" ca="1" si="86"/>
        <v>Front</v>
      </c>
      <c r="AG136" s="103">
        <f t="shared" ca="1" si="87"/>
        <v>0</v>
      </c>
      <c r="AH136" s="103">
        <f t="shared" ca="1" si="88"/>
        <v>0</v>
      </c>
      <c r="AI136" s="103">
        <f t="shared" ca="1" si="89"/>
        <v>0</v>
      </c>
      <c r="AJ136" s="103" t="str">
        <f t="shared" ca="1" si="90"/>
        <v/>
      </c>
      <c r="AK136" s="74">
        <f t="shared" ca="1" si="91"/>
        <v>0</v>
      </c>
      <c r="AL136" s="103">
        <f t="shared" ca="1" si="92"/>
        <v>0</v>
      </c>
      <c r="AM136" s="103">
        <f t="shared" ca="1" si="93"/>
        <v>0</v>
      </c>
      <c r="AN136" s="103">
        <f t="shared" ca="1" si="94"/>
        <v>0</v>
      </c>
      <c r="AO136" s="103">
        <f t="shared" ca="1" si="95"/>
        <v>0</v>
      </c>
      <c r="AP136" s="103" t="str">
        <f t="shared" ca="1" si="96"/>
        <v/>
      </c>
      <c r="AQ136" s="74">
        <f t="shared" ca="1" si="97"/>
        <v>0</v>
      </c>
      <c r="AR136" s="103">
        <f t="shared" ca="1" si="98"/>
        <v>0</v>
      </c>
      <c r="AS136" s="103">
        <f t="shared" ca="1" si="99"/>
        <v>0</v>
      </c>
      <c r="AT136" s="103">
        <f t="shared" ca="1" si="100"/>
        <v>0</v>
      </c>
      <c r="AU136" s="103">
        <f t="shared" ca="1" si="101"/>
        <v>0</v>
      </c>
      <c r="AV136" s="103" t="str">
        <f t="shared" ca="1" si="102"/>
        <v/>
      </c>
      <c r="AW136" s="74">
        <f t="shared" ca="1" si="103"/>
        <v>0</v>
      </c>
      <c r="AX136" s="103">
        <f t="shared" ca="1" si="104"/>
        <v>0</v>
      </c>
      <c r="AY136" s="103">
        <f t="shared" ca="1" si="105"/>
        <v>0</v>
      </c>
      <c r="AZ136" s="103">
        <f t="shared" ca="1" si="106"/>
        <v>0</v>
      </c>
      <c r="BA136" s="103">
        <f t="shared" ca="1" si="107"/>
        <v>0</v>
      </c>
      <c r="BB136" s="103" t="str">
        <f t="shared" ca="1" si="108"/>
        <v/>
      </c>
      <c r="BC136" s="74">
        <f t="shared" ca="1" si="109"/>
        <v>0</v>
      </c>
      <c r="BD136" s="103">
        <f t="shared" ca="1" si="110"/>
        <v>0</v>
      </c>
      <c r="BE136" s="103">
        <f t="shared" ca="1" si="111"/>
        <v>0</v>
      </c>
      <c r="BF136" s="103">
        <f t="shared" ca="1" si="112"/>
        <v>0</v>
      </c>
      <c r="BG136" s="103">
        <f t="shared" ca="1" si="113"/>
        <v>0</v>
      </c>
      <c r="BH136" s="103" t="str">
        <f t="shared" ca="1" si="114"/>
        <v/>
      </c>
      <c r="BI136" s="74">
        <f t="shared" ca="1" si="115"/>
        <v>0</v>
      </c>
      <c r="BJ136" s="103">
        <f t="shared" ca="1" si="116"/>
        <v>0</v>
      </c>
      <c r="BK136" s="103">
        <f t="shared" ca="1" si="117"/>
        <v>0</v>
      </c>
      <c r="BL136" s="103">
        <f t="shared" ca="1" si="118"/>
        <v>0</v>
      </c>
      <c r="BM136" s="103">
        <f t="shared" ca="1" si="119"/>
        <v>0</v>
      </c>
      <c r="BN136" s="103" t="str">
        <f t="shared" ca="1" si="120"/>
        <v/>
      </c>
      <c r="BO136" s="74">
        <f t="shared" ca="1" si="121"/>
        <v>0</v>
      </c>
      <c r="BP136" s="103">
        <f t="shared" ca="1" si="122"/>
        <v>0</v>
      </c>
      <c r="BQ136" s="103">
        <f t="shared" ca="1" si="123"/>
        <v>0</v>
      </c>
      <c r="BR136" s="103">
        <f t="shared" ca="1" si="124"/>
        <v>0</v>
      </c>
      <c r="BS136" s="103">
        <f t="shared" ca="1" si="125"/>
        <v>0</v>
      </c>
      <c r="BT136" s="103" t="str">
        <f t="shared" ca="1" si="126"/>
        <v/>
      </c>
      <c r="BU136" s="74">
        <f t="shared" ca="1" si="127"/>
        <v>0</v>
      </c>
      <c r="BV136" s="103">
        <f t="shared" ca="1" si="128"/>
        <v>0</v>
      </c>
      <c r="BW136" s="14"/>
      <c r="BX136" s="14"/>
      <c r="BY136" s="14"/>
      <c r="BZ136" s="14"/>
      <c r="CA136" s="14"/>
      <c r="CB136" s="14"/>
      <c r="CC136" s="14"/>
      <c r="CD136" s="14"/>
      <c r="CE136" s="14"/>
      <c r="CF136" s="14"/>
      <c r="CG136" s="14"/>
      <c r="CH136" s="14"/>
      <c r="CI136" s="14"/>
      <c r="CJ136" s="14"/>
    </row>
    <row r="137" spans="1:88" outlineLevel="1" x14ac:dyDescent="0.2">
      <c r="A137" s="20"/>
      <c r="B137" s="21"/>
      <c r="C137" s="20"/>
      <c r="D137" s="20"/>
      <c r="E137" s="20"/>
      <c r="F137" s="26" t="s">
        <v>39</v>
      </c>
      <c r="G137" s="34"/>
      <c r="H137" s="34"/>
      <c r="I137" s="34"/>
      <c r="J137" s="34"/>
      <c r="K137" s="34"/>
      <c r="L137" s="34"/>
      <c r="M137" s="34"/>
      <c r="N137" s="56"/>
      <c r="O137" s="55"/>
      <c r="P137" s="68"/>
      <c r="Q137" s="69"/>
      <c r="R137" s="70"/>
      <c r="S137" s="14"/>
      <c r="T137" s="14"/>
      <c r="U137" s="14"/>
      <c r="V137" s="14"/>
      <c r="W137" s="14"/>
      <c r="X137" s="14"/>
      <c r="Y137" s="14"/>
      <c r="Z137" s="14"/>
      <c r="AA137" s="102">
        <v>83</v>
      </c>
      <c r="AB137" s="103" t="str">
        <f t="shared" ca="1" si="82"/>
        <v>NAAM</v>
      </c>
      <c r="AC137" s="103" t="str">
        <f t="shared" ca="1" si="83"/>
        <v>Voornaam</v>
      </c>
      <c r="AD137" s="103" t="str">
        <f t="shared" ca="1" si="84"/>
        <v>Steward</v>
      </c>
      <c r="AE137" s="103" t="str">
        <f t="shared" ca="1" si="85"/>
        <v>Student</v>
      </c>
      <c r="AF137" s="103" t="str">
        <f t="shared" ca="1" si="86"/>
        <v>Front</v>
      </c>
      <c r="AG137" s="103">
        <f t="shared" ca="1" si="87"/>
        <v>0</v>
      </c>
      <c r="AH137" s="103">
        <f t="shared" ca="1" si="88"/>
        <v>0</v>
      </c>
      <c r="AI137" s="103">
        <f t="shared" ca="1" si="89"/>
        <v>0</v>
      </c>
      <c r="AJ137" s="103" t="str">
        <f t="shared" ca="1" si="90"/>
        <v/>
      </c>
      <c r="AK137" s="74">
        <f t="shared" ca="1" si="91"/>
        <v>0</v>
      </c>
      <c r="AL137" s="103">
        <f t="shared" ca="1" si="92"/>
        <v>0</v>
      </c>
      <c r="AM137" s="103">
        <f t="shared" ca="1" si="93"/>
        <v>0</v>
      </c>
      <c r="AN137" s="103">
        <f t="shared" ca="1" si="94"/>
        <v>0</v>
      </c>
      <c r="AO137" s="103">
        <f t="shared" ca="1" si="95"/>
        <v>0</v>
      </c>
      <c r="AP137" s="103" t="str">
        <f t="shared" ca="1" si="96"/>
        <v/>
      </c>
      <c r="AQ137" s="74">
        <f t="shared" ca="1" si="97"/>
        <v>0</v>
      </c>
      <c r="AR137" s="103">
        <f t="shared" ca="1" si="98"/>
        <v>0</v>
      </c>
      <c r="AS137" s="103">
        <f t="shared" ca="1" si="99"/>
        <v>0</v>
      </c>
      <c r="AT137" s="103">
        <f t="shared" ca="1" si="100"/>
        <v>0</v>
      </c>
      <c r="AU137" s="103">
        <f t="shared" ca="1" si="101"/>
        <v>0</v>
      </c>
      <c r="AV137" s="103" t="str">
        <f t="shared" ca="1" si="102"/>
        <v/>
      </c>
      <c r="AW137" s="74">
        <f t="shared" ca="1" si="103"/>
        <v>0</v>
      </c>
      <c r="AX137" s="103">
        <f t="shared" ca="1" si="104"/>
        <v>0</v>
      </c>
      <c r="AY137" s="103">
        <f t="shared" ca="1" si="105"/>
        <v>0</v>
      </c>
      <c r="AZ137" s="103">
        <f t="shared" ca="1" si="106"/>
        <v>0</v>
      </c>
      <c r="BA137" s="103">
        <f t="shared" ca="1" si="107"/>
        <v>0</v>
      </c>
      <c r="BB137" s="103" t="str">
        <f t="shared" ca="1" si="108"/>
        <v/>
      </c>
      <c r="BC137" s="74">
        <f t="shared" ca="1" si="109"/>
        <v>0</v>
      </c>
      <c r="BD137" s="103">
        <f t="shared" ca="1" si="110"/>
        <v>0</v>
      </c>
      <c r="BE137" s="103">
        <f t="shared" ca="1" si="111"/>
        <v>0</v>
      </c>
      <c r="BF137" s="103">
        <f t="shared" ca="1" si="112"/>
        <v>0</v>
      </c>
      <c r="BG137" s="103">
        <f t="shared" ca="1" si="113"/>
        <v>0</v>
      </c>
      <c r="BH137" s="103" t="str">
        <f t="shared" ca="1" si="114"/>
        <v/>
      </c>
      <c r="BI137" s="74">
        <f t="shared" ca="1" si="115"/>
        <v>0</v>
      </c>
      <c r="BJ137" s="103">
        <f t="shared" ca="1" si="116"/>
        <v>0</v>
      </c>
      <c r="BK137" s="103">
        <f t="shared" ca="1" si="117"/>
        <v>0</v>
      </c>
      <c r="BL137" s="103">
        <f t="shared" ca="1" si="118"/>
        <v>0</v>
      </c>
      <c r="BM137" s="103">
        <f t="shared" ca="1" si="119"/>
        <v>0</v>
      </c>
      <c r="BN137" s="103" t="str">
        <f t="shared" ca="1" si="120"/>
        <v/>
      </c>
      <c r="BO137" s="74">
        <f t="shared" ca="1" si="121"/>
        <v>0</v>
      </c>
      <c r="BP137" s="103">
        <f t="shared" ca="1" si="122"/>
        <v>0</v>
      </c>
      <c r="BQ137" s="103">
        <f t="shared" ca="1" si="123"/>
        <v>0</v>
      </c>
      <c r="BR137" s="103">
        <f t="shared" ca="1" si="124"/>
        <v>0</v>
      </c>
      <c r="BS137" s="103">
        <f t="shared" ca="1" si="125"/>
        <v>0</v>
      </c>
      <c r="BT137" s="103" t="str">
        <f t="shared" ca="1" si="126"/>
        <v/>
      </c>
      <c r="BU137" s="74">
        <f t="shared" ca="1" si="127"/>
        <v>0</v>
      </c>
      <c r="BV137" s="103">
        <f t="shared" ca="1" si="128"/>
        <v>0</v>
      </c>
      <c r="BW137" s="14"/>
      <c r="BX137" s="14"/>
      <c r="BY137" s="14"/>
      <c r="BZ137" s="14"/>
      <c r="CA137" s="14"/>
      <c r="CB137" s="14"/>
      <c r="CC137" s="14"/>
      <c r="CD137" s="14"/>
      <c r="CE137" s="14"/>
      <c r="CF137" s="14"/>
      <c r="CG137" s="14"/>
      <c r="CH137" s="14"/>
      <c r="CI137" s="14"/>
      <c r="CJ137" s="14"/>
    </row>
    <row r="138" spans="1:88" ht="13.5" outlineLevel="1" thickBot="1" x14ac:dyDescent="0.25">
      <c r="A138" s="22"/>
      <c r="B138" s="23"/>
      <c r="C138" s="22"/>
      <c r="D138" s="22"/>
      <c r="E138" s="22"/>
      <c r="F138" s="27" t="s">
        <v>40</v>
      </c>
      <c r="G138" s="33"/>
      <c r="H138" s="33"/>
      <c r="I138" s="33"/>
      <c r="J138" s="33"/>
      <c r="K138" s="33"/>
      <c r="L138" s="33"/>
      <c r="M138" s="33"/>
      <c r="N138" s="59"/>
      <c r="O138" s="62"/>
      <c r="P138" s="71"/>
      <c r="Q138" s="72"/>
      <c r="R138" s="73"/>
      <c r="S138" s="14"/>
      <c r="T138" s="14"/>
      <c r="U138" s="14"/>
      <c r="V138" s="14"/>
      <c r="W138" s="14"/>
      <c r="X138" s="14"/>
      <c r="Y138" s="14"/>
      <c r="Z138" s="14"/>
      <c r="AA138" s="102">
        <v>84</v>
      </c>
      <c r="AB138" s="103" t="str">
        <f t="shared" ca="1" si="82"/>
        <v>NAAM</v>
      </c>
      <c r="AC138" s="103" t="str">
        <f t="shared" ca="1" si="83"/>
        <v>Voornaam</v>
      </c>
      <c r="AD138" s="103" t="str">
        <f t="shared" ca="1" si="84"/>
        <v>Steward</v>
      </c>
      <c r="AE138" s="103" t="str">
        <f t="shared" ca="1" si="85"/>
        <v>Student</v>
      </c>
      <c r="AF138" s="103" t="str">
        <f t="shared" ca="1" si="86"/>
        <v>Front</v>
      </c>
      <c r="AG138" s="103">
        <f t="shared" ca="1" si="87"/>
        <v>0</v>
      </c>
      <c r="AH138" s="103">
        <f t="shared" ca="1" si="88"/>
        <v>0</v>
      </c>
      <c r="AI138" s="103">
        <f t="shared" ca="1" si="89"/>
        <v>0</v>
      </c>
      <c r="AJ138" s="103" t="str">
        <f t="shared" ca="1" si="90"/>
        <v/>
      </c>
      <c r="AK138" s="74">
        <f t="shared" ca="1" si="91"/>
        <v>0</v>
      </c>
      <c r="AL138" s="103">
        <f t="shared" ca="1" si="92"/>
        <v>0</v>
      </c>
      <c r="AM138" s="103">
        <f t="shared" ca="1" si="93"/>
        <v>0</v>
      </c>
      <c r="AN138" s="103">
        <f t="shared" ca="1" si="94"/>
        <v>0</v>
      </c>
      <c r="AO138" s="103">
        <f t="shared" ca="1" si="95"/>
        <v>0</v>
      </c>
      <c r="AP138" s="103" t="str">
        <f t="shared" ca="1" si="96"/>
        <v/>
      </c>
      <c r="AQ138" s="74">
        <f t="shared" ca="1" si="97"/>
        <v>0</v>
      </c>
      <c r="AR138" s="103">
        <f t="shared" ca="1" si="98"/>
        <v>0</v>
      </c>
      <c r="AS138" s="103">
        <f t="shared" ca="1" si="99"/>
        <v>0</v>
      </c>
      <c r="AT138" s="103">
        <f t="shared" ca="1" si="100"/>
        <v>0</v>
      </c>
      <c r="AU138" s="103">
        <f t="shared" ca="1" si="101"/>
        <v>0</v>
      </c>
      <c r="AV138" s="103" t="str">
        <f t="shared" ca="1" si="102"/>
        <v/>
      </c>
      <c r="AW138" s="74">
        <f t="shared" ca="1" si="103"/>
        <v>0</v>
      </c>
      <c r="AX138" s="103">
        <f t="shared" ca="1" si="104"/>
        <v>0</v>
      </c>
      <c r="AY138" s="103">
        <f t="shared" ca="1" si="105"/>
        <v>0</v>
      </c>
      <c r="AZ138" s="103">
        <f t="shared" ca="1" si="106"/>
        <v>0</v>
      </c>
      <c r="BA138" s="103">
        <f t="shared" ca="1" si="107"/>
        <v>0</v>
      </c>
      <c r="BB138" s="103" t="str">
        <f t="shared" ca="1" si="108"/>
        <v/>
      </c>
      <c r="BC138" s="74">
        <f t="shared" ca="1" si="109"/>
        <v>0</v>
      </c>
      <c r="BD138" s="103">
        <f t="shared" ca="1" si="110"/>
        <v>0</v>
      </c>
      <c r="BE138" s="103">
        <f t="shared" ca="1" si="111"/>
        <v>0</v>
      </c>
      <c r="BF138" s="103">
        <f t="shared" ca="1" si="112"/>
        <v>0</v>
      </c>
      <c r="BG138" s="103">
        <f t="shared" ca="1" si="113"/>
        <v>0</v>
      </c>
      <c r="BH138" s="103" t="str">
        <f t="shared" ca="1" si="114"/>
        <v/>
      </c>
      <c r="BI138" s="74">
        <f t="shared" ca="1" si="115"/>
        <v>0</v>
      </c>
      <c r="BJ138" s="103">
        <f t="shared" ca="1" si="116"/>
        <v>0</v>
      </c>
      <c r="BK138" s="103">
        <f t="shared" ca="1" si="117"/>
        <v>0</v>
      </c>
      <c r="BL138" s="103">
        <f t="shared" ca="1" si="118"/>
        <v>0</v>
      </c>
      <c r="BM138" s="103">
        <f t="shared" ca="1" si="119"/>
        <v>0</v>
      </c>
      <c r="BN138" s="103" t="str">
        <f t="shared" ca="1" si="120"/>
        <v/>
      </c>
      <c r="BO138" s="74">
        <f t="shared" ca="1" si="121"/>
        <v>0</v>
      </c>
      <c r="BP138" s="103">
        <f t="shared" ca="1" si="122"/>
        <v>0</v>
      </c>
      <c r="BQ138" s="103">
        <f t="shared" ca="1" si="123"/>
        <v>0</v>
      </c>
      <c r="BR138" s="103">
        <f t="shared" ca="1" si="124"/>
        <v>0</v>
      </c>
      <c r="BS138" s="103">
        <f t="shared" ca="1" si="125"/>
        <v>0</v>
      </c>
      <c r="BT138" s="103" t="str">
        <f t="shared" ca="1" si="126"/>
        <v/>
      </c>
      <c r="BU138" s="74">
        <f t="shared" ca="1" si="127"/>
        <v>0</v>
      </c>
      <c r="BV138" s="103">
        <f t="shared" ca="1" si="128"/>
        <v>0</v>
      </c>
      <c r="BW138" s="14"/>
      <c r="BX138" s="14"/>
      <c r="BY138" s="14"/>
      <c r="BZ138" s="14"/>
      <c r="CA138" s="14"/>
      <c r="CB138" s="14"/>
      <c r="CC138" s="14"/>
      <c r="CD138" s="14"/>
      <c r="CE138" s="14"/>
      <c r="CF138" s="14"/>
      <c r="CG138" s="14"/>
      <c r="CH138" s="14"/>
      <c r="CI138" s="14"/>
      <c r="CJ138" s="14"/>
    </row>
    <row r="139" spans="1:88" x14ac:dyDescent="0.2">
      <c r="A139" s="63" t="str">
        <f>'Week A'!A139</f>
        <v>Hendrickx</v>
      </c>
      <c r="B139" s="64" t="str">
        <f>'Week A'!B139</f>
        <v>Ella</v>
      </c>
      <c r="C139" s="63" t="str">
        <f>'Week A'!C139</f>
        <v>Steward</v>
      </c>
      <c r="D139" s="63" t="str">
        <f>'Week A'!D139</f>
        <v>Student</v>
      </c>
      <c r="E139" s="63" t="str">
        <f>'Week A'!E139</f>
        <v>Front</v>
      </c>
      <c r="F139" s="24" t="s">
        <v>19</v>
      </c>
      <c r="G139" s="43"/>
      <c r="H139" s="11"/>
      <c r="I139" s="11"/>
      <c r="J139" s="11"/>
      <c r="K139" s="11"/>
      <c r="L139" s="11"/>
      <c r="M139" s="11"/>
      <c r="N139" s="54"/>
      <c r="O139" s="61"/>
      <c r="P139" s="65"/>
      <c r="Q139" s="66"/>
      <c r="R139" s="67"/>
      <c r="S139" s="14"/>
      <c r="T139" s="14"/>
      <c r="U139" s="14"/>
      <c r="V139" s="14"/>
      <c r="W139" s="14"/>
      <c r="X139" s="14"/>
      <c r="Y139" s="14"/>
      <c r="Z139" s="14"/>
      <c r="AA139" s="102">
        <v>85</v>
      </c>
      <c r="AB139" s="103" t="str">
        <f t="shared" ca="1" si="82"/>
        <v>NAAM</v>
      </c>
      <c r="AC139" s="103" t="str">
        <f t="shared" ca="1" si="83"/>
        <v>Voornaam</v>
      </c>
      <c r="AD139" s="103" t="str">
        <f t="shared" ca="1" si="84"/>
        <v>Steward</v>
      </c>
      <c r="AE139" s="103" t="str">
        <f t="shared" ca="1" si="85"/>
        <v>Student</v>
      </c>
      <c r="AF139" s="103" t="str">
        <f t="shared" ca="1" si="86"/>
        <v>Front</v>
      </c>
      <c r="AG139" s="103">
        <f t="shared" ca="1" si="87"/>
        <v>0</v>
      </c>
      <c r="AH139" s="103">
        <f t="shared" ca="1" si="88"/>
        <v>0</v>
      </c>
      <c r="AI139" s="103">
        <f t="shared" ca="1" si="89"/>
        <v>0</v>
      </c>
      <c r="AJ139" s="103" t="str">
        <f t="shared" ca="1" si="90"/>
        <v/>
      </c>
      <c r="AK139" s="74">
        <f t="shared" ca="1" si="91"/>
        <v>0</v>
      </c>
      <c r="AL139" s="103">
        <f t="shared" ca="1" si="92"/>
        <v>0</v>
      </c>
      <c r="AM139" s="103">
        <f t="shared" ca="1" si="93"/>
        <v>0</v>
      </c>
      <c r="AN139" s="103">
        <f t="shared" ca="1" si="94"/>
        <v>0</v>
      </c>
      <c r="AO139" s="103">
        <f t="shared" ca="1" si="95"/>
        <v>0</v>
      </c>
      <c r="AP139" s="103" t="str">
        <f t="shared" ca="1" si="96"/>
        <v/>
      </c>
      <c r="AQ139" s="74">
        <f t="shared" ca="1" si="97"/>
        <v>0</v>
      </c>
      <c r="AR139" s="103">
        <f t="shared" ca="1" si="98"/>
        <v>0</v>
      </c>
      <c r="AS139" s="103">
        <f t="shared" ca="1" si="99"/>
        <v>0</v>
      </c>
      <c r="AT139" s="103">
        <f t="shared" ca="1" si="100"/>
        <v>0</v>
      </c>
      <c r="AU139" s="103">
        <f t="shared" ca="1" si="101"/>
        <v>0</v>
      </c>
      <c r="AV139" s="103" t="str">
        <f t="shared" ca="1" si="102"/>
        <v/>
      </c>
      <c r="AW139" s="74">
        <f t="shared" ca="1" si="103"/>
        <v>0</v>
      </c>
      <c r="AX139" s="103">
        <f t="shared" ca="1" si="104"/>
        <v>0</v>
      </c>
      <c r="AY139" s="103">
        <f t="shared" ca="1" si="105"/>
        <v>0</v>
      </c>
      <c r="AZ139" s="103">
        <f t="shared" ca="1" si="106"/>
        <v>0</v>
      </c>
      <c r="BA139" s="103">
        <f t="shared" ca="1" si="107"/>
        <v>0</v>
      </c>
      <c r="BB139" s="103" t="str">
        <f t="shared" ca="1" si="108"/>
        <v/>
      </c>
      <c r="BC139" s="74">
        <f t="shared" ca="1" si="109"/>
        <v>0</v>
      </c>
      <c r="BD139" s="103">
        <f t="shared" ca="1" si="110"/>
        <v>0</v>
      </c>
      <c r="BE139" s="103">
        <f t="shared" ca="1" si="111"/>
        <v>0</v>
      </c>
      <c r="BF139" s="103">
        <f t="shared" ca="1" si="112"/>
        <v>0</v>
      </c>
      <c r="BG139" s="103">
        <f t="shared" ca="1" si="113"/>
        <v>0</v>
      </c>
      <c r="BH139" s="103" t="str">
        <f t="shared" ca="1" si="114"/>
        <v/>
      </c>
      <c r="BI139" s="74">
        <f t="shared" ca="1" si="115"/>
        <v>0</v>
      </c>
      <c r="BJ139" s="103">
        <f t="shared" ca="1" si="116"/>
        <v>0</v>
      </c>
      <c r="BK139" s="103">
        <f t="shared" ca="1" si="117"/>
        <v>0</v>
      </c>
      <c r="BL139" s="103">
        <f t="shared" ca="1" si="118"/>
        <v>0</v>
      </c>
      <c r="BM139" s="103">
        <f t="shared" ca="1" si="119"/>
        <v>0</v>
      </c>
      <c r="BN139" s="103" t="str">
        <f t="shared" ca="1" si="120"/>
        <v/>
      </c>
      <c r="BO139" s="74">
        <f t="shared" ca="1" si="121"/>
        <v>0</v>
      </c>
      <c r="BP139" s="103">
        <f t="shared" ca="1" si="122"/>
        <v>0</v>
      </c>
      <c r="BQ139" s="103">
        <f t="shared" ca="1" si="123"/>
        <v>0</v>
      </c>
      <c r="BR139" s="103">
        <f t="shared" ca="1" si="124"/>
        <v>0</v>
      </c>
      <c r="BS139" s="103">
        <f t="shared" ca="1" si="125"/>
        <v>0</v>
      </c>
      <c r="BT139" s="103" t="str">
        <f t="shared" ca="1" si="126"/>
        <v/>
      </c>
      <c r="BU139" s="74">
        <f t="shared" ca="1" si="127"/>
        <v>0</v>
      </c>
      <c r="BV139" s="103">
        <f t="shared" ca="1" si="128"/>
        <v>0</v>
      </c>
      <c r="BW139" s="14"/>
      <c r="BX139" s="14"/>
      <c r="BY139" s="14"/>
      <c r="BZ139" s="14"/>
      <c r="CA139" s="14"/>
      <c r="CB139" s="14"/>
      <c r="CC139" s="14"/>
      <c r="CD139" s="14"/>
      <c r="CE139" s="14"/>
      <c r="CF139" s="14"/>
      <c r="CG139" s="14"/>
      <c r="CH139" s="14"/>
      <c r="CI139" s="14"/>
      <c r="CJ139" s="14"/>
    </row>
    <row r="140" spans="1:88" outlineLevel="1" x14ac:dyDescent="0.2">
      <c r="A140" s="20"/>
      <c r="B140" s="21"/>
      <c r="C140" s="20"/>
      <c r="D140" s="20"/>
      <c r="E140" s="20"/>
      <c r="F140" s="25" t="s">
        <v>20</v>
      </c>
      <c r="G140" s="35"/>
      <c r="H140" s="42"/>
      <c r="I140" s="12"/>
      <c r="J140" s="12"/>
      <c r="K140" s="12"/>
      <c r="L140" s="12"/>
      <c r="M140" s="12"/>
      <c r="N140" s="56"/>
      <c r="O140" s="55"/>
      <c r="P140" s="68"/>
      <c r="Q140" s="69"/>
      <c r="R140" s="70"/>
      <c r="S140" s="14"/>
      <c r="T140" s="14"/>
      <c r="U140" s="14"/>
      <c r="V140" s="14"/>
      <c r="W140" s="14"/>
      <c r="X140" s="14"/>
      <c r="Y140" s="14"/>
      <c r="Z140" s="14"/>
      <c r="AA140" s="102">
        <v>86</v>
      </c>
      <c r="AB140" s="103" t="str">
        <f t="shared" ca="1" si="82"/>
        <v>NAAM</v>
      </c>
      <c r="AC140" s="103" t="str">
        <f t="shared" ca="1" si="83"/>
        <v>Voornaam</v>
      </c>
      <c r="AD140" s="103" t="str">
        <f t="shared" ca="1" si="84"/>
        <v>Steward</v>
      </c>
      <c r="AE140" s="103" t="str">
        <f t="shared" ca="1" si="85"/>
        <v>Student</v>
      </c>
      <c r="AF140" s="103" t="str">
        <f t="shared" ca="1" si="86"/>
        <v>Front</v>
      </c>
      <c r="AG140" s="103">
        <f t="shared" ca="1" si="87"/>
        <v>0</v>
      </c>
      <c r="AH140" s="103">
        <f t="shared" ca="1" si="88"/>
        <v>0</v>
      </c>
      <c r="AI140" s="103">
        <f t="shared" ca="1" si="89"/>
        <v>0</v>
      </c>
      <c r="AJ140" s="103" t="str">
        <f t="shared" ca="1" si="90"/>
        <v/>
      </c>
      <c r="AK140" s="74">
        <f t="shared" ca="1" si="91"/>
        <v>0</v>
      </c>
      <c r="AL140" s="103">
        <f t="shared" ca="1" si="92"/>
        <v>0</v>
      </c>
      <c r="AM140" s="103">
        <f t="shared" ca="1" si="93"/>
        <v>0</v>
      </c>
      <c r="AN140" s="103">
        <f t="shared" ca="1" si="94"/>
        <v>0</v>
      </c>
      <c r="AO140" s="103">
        <f t="shared" ca="1" si="95"/>
        <v>0</v>
      </c>
      <c r="AP140" s="103" t="str">
        <f t="shared" ca="1" si="96"/>
        <v/>
      </c>
      <c r="AQ140" s="74">
        <f t="shared" ca="1" si="97"/>
        <v>0</v>
      </c>
      <c r="AR140" s="103">
        <f t="shared" ca="1" si="98"/>
        <v>0</v>
      </c>
      <c r="AS140" s="103">
        <f t="shared" ca="1" si="99"/>
        <v>0</v>
      </c>
      <c r="AT140" s="103">
        <f t="shared" ca="1" si="100"/>
        <v>0</v>
      </c>
      <c r="AU140" s="103">
        <f t="shared" ca="1" si="101"/>
        <v>0</v>
      </c>
      <c r="AV140" s="103" t="str">
        <f t="shared" ca="1" si="102"/>
        <v/>
      </c>
      <c r="AW140" s="74">
        <f t="shared" ca="1" si="103"/>
        <v>0</v>
      </c>
      <c r="AX140" s="103">
        <f t="shared" ca="1" si="104"/>
        <v>0</v>
      </c>
      <c r="AY140" s="103">
        <f t="shared" ca="1" si="105"/>
        <v>0</v>
      </c>
      <c r="AZ140" s="103">
        <f t="shared" ca="1" si="106"/>
        <v>0</v>
      </c>
      <c r="BA140" s="103">
        <f t="shared" ca="1" si="107"/>
        <v>0</v>
      </c>
      <c r="BB140" s="103" t="str">
        <f t="shared" ca="1" si="108"/>
        <v/>
      </c>
      <c r="BC140" s="74">
        <f t="shared" ca="1" si="109"/>
        <v>0</v>
      </c>
      <c r="BD140" s="103">
        <f t="shared" ca="1" si="110"/>
        <v>0</v>
      </c>
      <c r="BE140" s="103">
        <f t="shared" ca="1" si="111"/>
        <v>0</v>
      </c>
      <c r="BF140" s="103">
        <f t="shared" ca="1" si="112"/>
        <v>0</v>
      </c>
      <c r="BG140" s="103">
        <f t="shared" ca="1" si="113"/>
        <v>0</v>
      </c>
      <c r="BH140" s="103" t="str">
        <f t="shared" ca="1" si="114"/>
        <v/>
      </c>
      <c r="BI140" s="74">
        <f t="shared" ca="1" si="115"/>
        <v>0</v>
      </c>
      <c r="BJ140" s="103">
        <f t="shared" ca="1" si="116"/>
        <v>0</v>
      </c>
      <c r="BK140" s="103">
        <f t="shared" ca="1" si="117"/>
        <v>0</v>
      </c>
      <c r="BL140" s="103">
        <f t="shared" ca="1" si="118"/>
        <v>0</v>
      </c>
      <c r="BM140" s="103">
        <f t="shared" ca="1" si="119"/>
        <v>0</v>
      </c>
      <c r="BN140" s="103" t="str">
        <f t="shared" ca="1" si="120"/>
        <v/>
      </c>
      <c r="BO140" s="74">
        <f t="shared" ca="1" si="121"/>
        <v>0</v>
      </c>
      <c r="BP140" s="103">
        <f t="shared" ca="1" si="122"/>
        <v>0</v>
      </c>
      <c r="BQ140" s="103">
        <f t="shared" ca="1" si="123"/>
        <v>0</v>
      </c>
      <c r="BR140" s="103">
        <f t="shared" ca="1" si="124"/>
        <v>0</v>
      </c>
      <c r="BS140" s="103">
        <f t="shared" ca="1" si="125"/>
        <v>0</v>
      </c>
      <c r="BT140" s="103" t="str">
        <f t="shared" ca="1" si="126"/>
        <v/>
      </c>
      <c r="BU140" s="74">
        <f t="shared" ca="1" si="127"/>
        <v>0</v>
      </c>
      <c r="BV140" s="103">
        <f t="shared" ca="1" si="128"/>
        <v>0</v>
      </c>
      <c r="BW140" s="14"/>
      <c r="BX140" s="14"/>
      <c r="BY140" s="14"/>
      <c r="BZ140" s="14"/>
      <c r="CA140" s="14"/>
      <c r="CB140" s="14"/>
      <c r="CC140" s="14"/>
      <c r="CD140" s="14"/>
      <c r="CE140" s="14"/>
      <c r="CF140" s="14"/>
      <c r="CG140" s="14"/>
      <c r="CH140" s="14"/>
      <c r="CI140" s="14"/>
      <c r="CJ140" s="14"/>
    </row>
    <row r="141" spans="1:88" outlineLevel="1" x14ac:dyDescent="0.2">
      <c r="A141" s="20"/>
      <c r="B141" s="21"/>
      <c r="C141" s="20"/>
      <c r="D141" s="20"/>
      <c r="E141" s="20"/>
      <c r="F141" s="25" t="s">
        <v>21</v>
      </c>
      <c r="G141" s="13"/>
      <c r="H141" s="13"/>
      <c r="I141" s="13"/>
      <c r="J141" s="13"/>
      <c r="K141" s="13"/>
      <c r="L141" s="13"/>
      <c r="M141" s="13"/>
      <c r="N141" s="56"/>
      <c r="O141" s="55"/>
      <c r="P141" s="68"/>
      <c r="Q141" s="69"/>
      <c r="R141" s="70"/>
      <c r="S141" s="14"/>
      <c r="T141" s="14"/>
      <c r="U141" s="14"/>
      <c r="V141" s="14"/>
      <c r="W141" s="14"/>
      <c r="X141" s="14"/>
      <c r="Y141" s="14"/>
      <c r="Z141" s="14"/>
      <c r="AA141" s="102">
        <v>87</v>
      </c>
      <c r="AB141" s="103" t="str">
        <f t="shared" ca="1" si="82"/>
        <v>NAAM</v>
      </c>
      <c r="AC141" s="103" t="str">
        <f t="shared" ca="1" si="83"/>
        <v>Voornaam</v>
      </c>
      <c r="AD141" s="103" t="str">
        <f t="shared" ca="1" si="84"/>
        <v>Steward</v>
      </c>
      <c r="AE141" s="103" t="str">
        <f t="shared" ca="1" si="85"/>
        <v>Student</v>
      </c>
      <c r="AF141" s="103" t="str">
        <f t="shared" ca="1" si="86"/>
        <v>Front</v>
      </c>
      <c r="AG141" s="103">
        <f t="shared" ca="1" si="87"/>
        <v>0</v>
      </c>
      <c r="AH141" s="103">
        <f t="shared" ca="1" si="88"/>
        <v>0</v>
      </c>
      <c r="AI141" s="103">
        <f t="shared" ca="1" si="89"/>
        <v>0</v>
      </c>
      <c r="AJ141" s="103" t="str">
        <f t="shared" ca="1" si="90"/>
        <v/>
      </c>
      <c r="AK141" s="74">
        <f t="shared" ca="1" si="91"/>
        <v>0</v>
      </c>
      <c r="AL141" s="103">
        <f t="shared" ca="1" si="92"/>
        <v>0</v>
      </c>
      <c r="AM141" s="103">
        <f t="shared" ca="1" si="93"/>
        <v>0</v>
      </c>
      <c r="AN141" s="103">
        <f t="shared" ca="1" si="94"/>
        <v>0</v>
      </c>
      <c r="AO141" s="103">
        <f t="shared" ca="1" si="95"/>
        <v>0</v>
      </c>
      <c r="AP141" s="103" t="str">
        <f t="shared" ca="1" si="96"/>
        <v/>
      </c>
      <c r="AQ141" s="74">
        <f t="shared" ca="1" si="97"/>
        <v>0</v>
      </c>
      <c r="AR141" s="103">
        <f t="shared" ca="1" si="98"/>
        <v>0</v>
      </c>
      <c r="AS141" s="103">
        <f t="shared" ca="1" si="99"/>
        <v>0</v>
      </c>
      <c r="AT141" s="103">
        <f t="shared" ca="1" si="100"/>
        <v>0</v>
      </c>
      <c r="AU141" s="103">
        <f t="shared" ca="1" si="101"/>
        <v>0</v>
      </c>
      <c r="AV141" s="103" t="str">
        <f t="shared" ca="1" si="102"/>
        <v/>
      </c>
      <c r="AW141" s="74">
        <f t="shared" ca="1" si="103"/>
        <v>0</v>
      </c>
      <c r="AX141" s="103">
        <f t="shared" ca="1" si="104"/>
        <v>0</v>
      </c>
      <c r="AY141" s="103">
        <f t="shared" ca="1" si="105"/>
        <v>0</v>
      </c>
      <c r="AZ141" s="103">
        <f t="shared" ca="1" si="106"/>
        <v>0</v>
      </c>
      <c r="BA141" s="103">
        <f t="shared" ca="1" si="107"/>
        <v>0</v>
      </c>
      <c r="BB141" s="103" t="str">
        <f t="shared" ca="1" si="108"/>
        <v/>
      </c>
      <c r="BC141" s="74">
        <f t="shared" ca="1" si="109"/>
        <v>0</v>
      </c>
      <c r="BD141" s="103">
        <f t="shared" ca="1" si="110"/>
        <v>0</v>
      </c>
      <c r="BE141" s="103">
        <f t="shared" ca="1" si="111"/>
        <v>0</v>
      </c>
      <c r="BF141" s="103">
        <f t="shared" ca="1" si="112"/>
        <v>0</v>
      </c>
      <c r="BG141" s="103">
        <f t="shared" ca="1" si="113"/>
        <v>0</v>
      </c>
      <c r="BH141" s="103" t="str">
        <f t="shared" ca="1" si="114"/>
        <v/>
      </c>
      <c r="BI141" s="74">
        <f t="shared" ca="1" si="115"/>
        <v>0</v>
      </c>
      <c r="BJ141" s="103">
        <f t="shared" ca="1" si="116"/>
        <v>0</v>
      </c>
      <c r="BK141" s="103">
        <f t="shared" ca="1" si="117"/>
        <v>0</v>
      </c>
      <c r="BL141" s="103">
        <f t="shared" ca="1" si="118"/>
        <v>0</v>
      </c>
      <c r="BM141" s="103">
        <f t="shared" ca="1" si="119"/>
        <v>0</v>
      </c>
      <c r="BN141" s="103" t="str">
        <f t="shared" ca="1" si="120"/>
        <v/>
      </c>
      <c r="BO141" s="74">
        <f t="shared" ca="1" si="121"/>
        <v>0</v>
      </c>
      <c r="BP141" s="103">
        <f t="shared" ca="1" si="122"/>
        <v>0</v>
      </c>
      <c r="BQ141" s="103">
        <f t="shared" ca="1" si="123"/>
        <v>0</v>
      </c>
      <c r="BR141" s="103">
        <f t="shared" ca="1" si="124"/>
        <v>0</v>
      </c>
      <c r="BS141" s="103">
        <f t="shared" ca="1" si="125"/>
        <v>0</v>
      </c>
      <c r="BT141" s="103" t="str">
        <f t="shared" ca="1" si="126"/>
        <v/>
      </c>
      <c r="BU141" s="74">
        <f t="shared" ca="1" si="127"/>
        <v>0</v>
      </c>
      <c r="BV141" s="103">
        <f t="shared" ca="1" si="128"/>
        <v>0</v>
      </c>
      <c r="BW141" s="14"/>
      <c r="BX141" s="14"/>
      <c r="BY141" s="14"/>
      <c r="BZ141" s="14"/>
      <c r="CA141" s="14"/>
      <c r="CB141" s="14"/>
      <c r="CC141" s="14"/>
      <c r="CD141" s="14"/>
      <c r="CE141" s="14"/>
      <c r="CF141" s="14"/>
      <c r="CG141" s="14"/>
      <c r="CH141" s="14"/>
      <c r="CI141" s="14"/>
      <c r="CJ141" s="14"/>
    </row>
    <row r="142" spans="1:88" outlineLevel="1" x14ac:dyDescent="0.2">
      <c r="A142" s="20"/>
      <c r="B142" s="21"/>
      <c r="C142" s="20"/>
      <c r="D142" s="20"/>
      <c r="E142" s="20"/>
      <c r="F142" s="25" t="s">
        <v>22</v>
      </c>
      <c r="G142" s="29" t="str">
        <f t="shared" ref="G142:M142" si="138">IF(G140="","",IF(G140&gt;G139,(G140-G139-G141),(1-G139-G141+G140)))</f>
        <v/>
      </c>
      <c r="H142" s="29" t="str">
        <f t="shared" si="138"/>
        <v/>
      </c>
      <c r="I142" s="29" t="str">
        <f t="shared" si="138"/>
        <v/>
      </c>
      <c r="J142" s="29" t="str">
        <f t="shared" si="138"/>
        <v/>
      </c>
      <c r="K142" s="29" t="str">
        <f t="shared" si="138"/>
        <v/>
      </c>
      <c r="L142" s="29" t="str">
        <f t="shared" si="138"/>
        <v/>
      </c>
      <c r="M142" s="29" t="str">
        <f t="shared" si="138"/>
        <v/>
      </c>
      <c r="N142" s="57">
        <f t="shared" ref="N142" si="139">SUMIF(G143:M143,"",G142:M142)</f>
        <v>0</v>
      </c>
      <c r="O142" s="58">
        <f t="shared" ref="O142" si="140">SUM(G142:M142)</f>
        <v>0</v>
      </c>
      <c r="P142" s="68"/>
      <c r="Q142" s="69"/>
      <c r="R142" s="70"/>
      <c r="S142" s="14"/>
      <c r="T142" s="14"/>
      <c r="U142" s="14"/>
      <c r="V142" s="14"/>
      <c r="W142" s="14"/>
      <c r="X142" s="14"/>
      <c r="Y142" s="14"/>
      <c r="Z142" s="14"/>
      <c r="AA142" s="102">
        <v>88</v>
      </c>
      <c r="AB142" s="103" t="str">
        <f t="shared" ca="1" si="82"/>
        <v>NAAM</v>
      </c>
      <c r="AC142" s="103" t="str">
        <f t="shared" ca="1" si="83"/>
        <v>Voornaam</v>
      </c>
      <c r="AD142" s="103" t="str">
        <f t="shared" ca="1" si="84"/>
        <v>Steward</v>
      </c>
      <c r="AE142" s="103" t="str">
        <f t="shared" ca="1" si="85"/>
        <v>Student</v>
      </c>
      <c r="AF142" s="103" t="str">
        <f t="shared" ca="1" si="86"/>
        <v>Front</v>
      </c>
      <c r="AG142" s="103">
        <f t="shared" ca="1" si="87"/>
        <v>0</v>
      </c>
      <c r="AH142" s="103">
        <f t="shared" ca="1" si="88"/>
        <v>0</v>
      </c>
      <c r="AI142" s="103">
        <f t="shared" ca="1" si="89"/>
        <v>0</v>
      </c>
      <c r="AJ142" s="103" t="str">
        <f t="shared" ca="1" si="90"/>
        <v/>
      </c>
      <c r="AK142" s="74">
        <f t="shared" ca="1" si="91"/>
        <v>0</v>
      </c>
      <c r="AL142" s="103">
        <f t="shared" ca="1" si="92"/>
        <v>0</v>
      </c>
      <c r="AM142" s="103">
        <f t="shared" ca="1" si="93"/>
        <v>0</v>
      </c>
      <c r="AN142" s="103">
        <f t="shared" ca="1" si="94"/>
        <v>0</v>
      </c>
      <c r="AO142" s="103">
        <f t="shared" ca="1" si="95"/>
        <v>0</v>
      </c>
      <c r="AP142" s="103" t="str">
        <f t="shared" ca="1" si="96"/>
        <v/>
      </c>
      <c r="AQ142" s="74">
        <f t="shared" ca="1" si="97"/>
        <v>0</v>
      </c>
      <c r="AR142" s="103">
        <f t="shared" ca="1" si="98"/>
        <v>0</v>
      </c>
      <c r="AS142" s="103">
        <f t="shared" ca="1" si="99"/>
        <v>0</v>
      </c>
      <c r="AT142" s="103">
        <f t="shared" ca="1" si="100"/>
        <v>0</v>
      </c>
      <c r="AU142" s="103">
        <f t="shared" ca="1" si="101"/>
        <v>0</v>
      </c>
      <c r="AV142" s="103" t="str">
        <f t="shared" ca="1" si="102"/>
        <v/>
      </c>
      <c r="AW142" s="74">
        <f t="shared" ca="1" si="103"/>
        <v>0</v>
      </c>
      <c r="AX142" s="103">
        <f t="shared" ca="1" si="104"/>
        <v>0</v>
      </c>
      <c r="AY142" s="103">
        <f t="shared" ca="1" si="105"/>
        <v>0</v>
      </c>
      <c r="AZ142" s="103">
        <f t="shared" ca="1" si="106"/>
        <v>0</v>
      </c>
      <c r="BA142" s="103">
        <f t="shared" ca="1" si="107"/>
        <v>0</v>
      </c>
      <c r="BB142" s="103" t="str">
        <f t="shared" ca="1" si="108"/>
        <v/>
      </c>
      <c r="BC142" s="74">
        <f t="shared" ca="1" si="109"/>
        <v>0</v>
      </c>
      <c r="BD142" s="103">
        <f t="shared" ca="1" si="110"/>
        <v>0</v>
      </c>
      <c r="BE142" s="103">
        <f t="shared" ca="1" si="111"/>
        <v>0</v>
      </c>
      <c r="BF142" s="103">
        <f t="shared" ca="1" si="112"/>
        <v>0</v>
      </c>
      <c r="BG142" s="103">
        <f t="shared" ca="1" si="113"/>
        <v>0</v>
      </c>
      <c r="BH142" s="103" t="str">
        <f t="shared" ca="1" si="114"/>
        <v/>
      </c>
      <c r="BI142" s="74">
        <f t="shared" ca="1" si="115"/>
        <v>0</v>
      </c>
      <c r="BJ142" s="103">
        <f t="shared" ca="1" si="116"/>
        <v>0</v>
      </c>
      <c r="BK142" s="103">
        <f t="shared" ca="1" si="117"/>
        <v>0</v>
      </c>
      <c r="BL142" s="103">
        <f t="shared" ca="1" si="118"/>
        <v>0</v>
      </c>
      <c r="BM142" s="103">
        <f t="shared" ca="1" si="119"/>
        <v>0</v>
      </c>
      <c r="BN142" s="103" t="str">
        <f t="shared" ca="1" si="120"/>
        <v/>
      </c>
      <c r="BO142" s="74">
        <f t="shared" ca="1" si="121"/>
        <v>0</v>
      </c>
      <c r="BP142" s="103">
        <f t="shared" ca="1" si="122"/>
        <v>0</v>
      </c>
      <c r="BQ142" s="103">
        <f t="shared" ca="1" si="123"/>
        <v>0</v>
      </c>
      <c r="BR142" s="103">
        <f t="shared" ca="1" si="124"/>
        <v>0</v>
      </c>
      <c r="BS142" s="103">
        <f t="shared" ca="1" si="125"/>
        <v>0</v>
      </c>
      <c r="BT142" s="103" t="str">
        <f t="shared" ca="1" si="126"/>
        <v/>
      </c>
      <c r="BU142" s="74">
        <f t="shared" ca="1" si="127"/>
        <v>0</v>
      </c>
      <c r="BV142" s="103">
        <f t="shared" ca="1" si="128"/>
        <v>0</v>
      </c>
      <c r="BW142" s="14"/>
      <c r="BX142" s="14"/>
      <c r="BY142" s="14"/>
      <c r="BZ142" s="14"/>
      <c r="CA142" s="14"/>
      <c r="CB142" s="14"/>
      <c r="CC142" s="14"/>
      <c r="CD142" s="14"/>
      <c r="CE142" s="14"/>
      <c r="CF142" s="14"/>
      <c r="CG142" s="14"/>
      <c r="CH142" s="14"/>
      <c r="CI142" s="14"/>
      <c r="CJ142" s="14"/>
    </row>
    <row r="143" spans="1:88" outlineLevel="1" x14ac:dyDescent="0.2">
      <c r="A143" s="20"/>
      <c r="B143" s="21"/>
      <c r="C143" s="20"/>
      <c r="D143" s="20"/>
      <c r="E143" s="20"/>
      <c r="F143" s="26" t="s">
        <v>39</v>
      </c>
      <c r="G143" s="34"/>
      <c r="H143" s="34"/>
      <c r="I143" s="34"/>
      <c r="J143" s="34"/>
      <c r="K143" s="34"/>
      <c r="L143" s="34"/>
      <c r="M143" s="34"/>
      <c r="N143" s="56"/>
      <c r="O143" s="55"/>
      <c r="P143" s="68"/>
      <c r="Q143" s="69"/>
      <c r="R143" s="70"/>
      <c r="S143" s="14"/>
      <c r="T143" s="14"/>
      <c r="U143" s="14"/>
      <c r="V143" s="14"/>
      <c r="W143" s="14"/>
      <c r="X143" s="14"/>
      <c r="Y143" s="14"/>
      <c r="Z143" s="14"/>
      <c r="AA143" s="102">
        <v>89</v>
      </c>
      <c r="AB143" s="103" t="str">
        <f t="shared" ca="1" si="82"/>
        <v>NAAM</v>
      </c>
      <c r="AC143" s="103" t="str">
        <f t="shared" ca="1" si="83"/>
        <v>Voornaam</v>
      </c>
      <c r="AD143" s="103" t="str">
        <f t="shared" ca="1" si="84"/>
        <v>Steward</v>
      </c>
      <c r="AE143" s="103" t="str">
        <f t="shared" ca="1" si="85"/>
        <v>Student</v>
      </c>
      <c r="AF143" s="103" t="str">
        <f t="shared" ca="1" si="86"/>
        <v>Front</v>
      </c>
      <c r="AG143" s="103">
        <f t="shared" ca="1" si="87"/>
        <v>0</v>
      </c>
      <c r="AH143" s="103">
        <f t="shared" ca="1" si="88"/>
        <v>0</v>
      </c>
      <c r="AI143" s="103">
        <f t="shared" ca="1" si="89"/>
        <v>0</v>
      </c>
      <c r="AJ143" s="103" t="str">
        <f t="shared" ca="1" si="90"/>
        <v/>
      </c>
      <c r="AK143" s="74">
        <f t="shared" ca="1" si="91"/>
        <v>0</v>
      </c>
      <c r="AL143" s="103">
        <f t="shared" ca="1" si="92"/>
        <v>0</v>
      </c>
      <c r="AM143" s="103">
        <f t="shared" ca="1" si="93"/>
        <v>0</v>
      </c>
      <c r="AN143" s="103">
        <f t="shared" ca="1" si="94"/>
        <v>0</v>
      </c>
      <c r="AO143" s="103">
        <f t="shared" ca="1" si="95"/>
        <v>0</v>
      </c>
      <c r="AP143" s="103" t="str">
        <f t="shared" ca="1" si="96"/>
        <v/>
      </c>
      <c r="AQ143" s="74">
        <f t="shared" ca="1" si="97"/>
        <v>0</v>
      </c>
      <c r="AR143" s="103">
        <f t="shared" ca="1" si="98"/>
        <v>0</v>
      </c>
      <c r="AS143" s="103">
        <f t="shared" ca="1" si="99"/>
        <v>0</v>
      </c>
      <c r="AT143" s="103">
        <f t="shared" ca="1" si="100"/>
        <v>0</v>
      </c>
      <c r="AU143" s="103">
        <f t="shared" ca="1" si="101"/>
        <v>0</v>
      </c>
      <c r="AV143" s="103" t="str">
        <f t="shared" ca="1" si="102"/>
        <v/>
      </c>
      <c r="AW143" s="74">
        <f t="shared" ca="1" si="103"/>
        <v>0</v>
      </c>
      <c r="AX143" s="103">
        <f t="shared" ca="1" si="104"/>
        <v>0</v>
      </c>
      <c r="AY143" s="103">
        <f t="shared" ca="1" si="105"/>
        <v>0</v>
      </c>
      <c r="AZ143" s="103">
        <f t="shared" ca="1" si="106"/>
        <v>0</v>
      </c>
      <c r="BA143" s="103">
        <f t="shared" ca="1" si="107"/>
        <v>0</v>
      </c>
      <c r="BB143" s="103" t="str">
        <f t="shared" ca="1" si="108"/>
        <v/>
      </c>
      <c r="BC143" s="74">
        <f t="shared" ca="1" si="109"/>
        <v>0</v>
      </c>
      <c r="BD143" s="103">
        <f t="shared" ca="1" si="110"/>
        <v>0</v>
      </c>
      <c r="BE143" s="103">
        <f t="shared" ca="1" si="111"/>
        <v>0</v>
      </c>
      <c r="BF143" s="103">
        <f t="shared" ca="1" si="112"/>
        <v>0</v>
      </c>
      <c r="BG143" s="103">
        <f t="shared" ca="1" si="113"/>
        <v>0</v>
      </c>
      <c r="BH143" s="103" t="str">
        <f t="shared" ca="1" si="114"/>
        <v/>
      </c>
      <c r="BI143" s="74">
        <f t="shared" ca="1" si="115"/>
        <v>0</v>
      </c>
      <c r="BJ143" s="103">
        <f t="shared" ca="1" si="116"/>
        <v>0</v>
      </c>
      <c r="BK143" s="103">
        <f t="shared" ca="1" si="117"/>
        <v>0</v>
      </c>
      <c r="BL143" s="103">
        <f t="shared" ca="1" si="118"/>
        <v>0</v>
      </c>
      <c r="BM143" s="103">
        <f t="shared" ca="1" si="119"/>
        <v>0</v>
      </c>
      <c r="BN143" s="103" t="str">
        <f t="shared" ca="1" si="120"/>
        <v/>
      </c>
      <c r="BO143" s="74">
        <f t="shared" ca="1" si="121"/>
        <v>0</v>
      </c>
      <c r="BP143" s="103">
        <f t="shared" ca="1" si="122"/>
        <v>0</v>
      </c>
      <c r="BQ143" s="103">
        <f t="shared" ca="1" si="123"/>
        <v>0</v>
      </c>
      <c r="BR143" s="103">
        <f t="shared" ca="1" si="124"/>
        <v>0</v>
      </c>
      <c r="BS143" s="103">
        <f t="shared" ca="1" si="125"/>
        <v>0</v>
      </c>
      <c r="BT143" s="103" t="str">
        <f t="shared" ca="1" si="126"/>
        <v/>
      </c>
      <c r="BU143" s="74">
        <f t="shared" ca="1" si="127"/>
        <v>0</v>
      </c>
      <c r="BV143" s="103">
        <f t="shared" ca="1" si="128"/>
        <v>0</v>
      </c>
      <c r="BW143" s="14"/>
      <c r="BX143" s="14"/>
      <c r="BY143" s="14"/>
      <c r="BZ143" s="14"/>
      <c r="CA143" s="14"/>
      <c r="CB143" s="14"/>
      <c r="CC143" s="14"/>
      <c r="CD143" s="14"/>
      <c r="CE143" s="14"/>
      <c r="CF143" s="14"/>
      <c r="CG143" s="14"/>
      <c r="CH143" s="14"/>
      <c r="CI143" s="14"/>
      <c r="CJ143" s="14"/>
    </row>
    <row r="144" spans="1:88" ht="13.5" outlineLevel="1" thickBot="1" x14ac:dyDescent="0.25">
      <c r="A144" s="22"/>
      <c r="B144" s="23"/>
      <c r="C144" s="22"/>
      <c r="D144" s="22"/>
      <c r="E144" s="22"/>
      <c r="F144" s="27" t="s">
        <v>40</v>
      </c>
      <c r="G144" s="33"/>
      <c r="H144" s="33"/>
      <c r="I144" s="33"/>
      <c r="J144" s="33"/>
      <c r="K144" s="33"/>
      <c r="L144" s="33"/>
      <c r="M144" s="33"/>
      <c r="N144" s="59"/>
      <c r="O144" s="62"/>
      <c r="P144" s="71"/>
      <c r="Q144" s="72"/>
      <c r="R144" s="73"/>
      <c r="S144" s="14"/>
      <c r="T144" s="14"/>
      <c r="U144" s="14"/>
      <c r="V144" s="14"/>
      <c r="W144" s="14"/>
      <c r="X144" s="14"/>
      <c r="Y144" s="14"/>
      <c r="Z144" s="14"/>
      <c r="AA144" s="102">
        <v>90</v>
      </c>
      <c r="AB144" s="103" t="str">
        <f t="shared" ca="1" si="82"/>
        <v>NAAM</v>
      </c>
      <c r="AC144" s="103" t="str">
        <f t="shared" ca="1" si="83"/>
        <v>Voornaam</v>
      </c>
      <c r="AD144" s="103" t="str">
        <f t="shared" ca="1" si="84"/>
        <v>Steward</v>
      </c>
      <c r="AE144" s="103" t="str">
        <f t="shared" ca="1" si="85"/>
        <v>Student</v>
      </c>
      <c r="AF144" s="103" t="str">
        <f t="shared" ca="1" si="86"/>
        <v>Front</v>
      </c>
      <c r="AG144" s="103">
        <f t="shared" ca="1" si="87"/>
        <v>0</v>
      </c>
      <c r="AH144" s="103">
        <f t="shared" ca="1" si="88"/>
        <v>0</v>
      </c>
      <c r="AI144" s="103">
        <f t="shared" ca="1" si="89"/>
        <v>0</v>
      </c>
      <c r="AJ144" s="103" t="str">
        <f t="shared" ca="1" si="90"/>
        <v/>
      </c>
      <c r="AK144" s="74">
        <f t="shared" ca="1" si="91"/>
        <v>0</v>
      </c>
      <c r="AL144" s="103">
        <f t="shared" ca="1" si="92"/>
        <v>0</v>
      </c>
      <c r="AM144" s="103">
        <f t="shared" ca="1" si="93"/>
        <v>0</v>
      </c>
      <c r="AN144" s="103">
        <f t="shared" ca="1" si="94"/>
        <v>0</v>
      </c>
      <c r="AO144" s="103">
        <f t="shared" ca="1" si="95"/>
        <v>0</v>
      </c>
      <c r="AP144" s="103" t="str">
        <f t="shared" ca="1" si="96"/>
        <v/>
      </c>
      <c r="AQ144" s="74">
        <f t="shared" ca="1" si="97"/>
        <v>0</v>
      </c>
      <c r="AR144" s="103">
        <f t="shared" ca="1" si="98"/>
        <v>0</v>
      </c>
      <c r="AS144" s="103">
        <f t="shared" ca="1" si="99"/>
        <v>0</v>
      </c>
      <c r="AT144" s="103">
        <f t="shared" ca="1" si="100"/>
        <v>0</v>
      </c>
      <c r="AU144" s="103">
        <f t="shared" ca="1" si="101"/>
        <v>0</v>
      </c>
      <c r="AV144" s="103" t="str">
        <f t="shared" ca="1" si="102"/>
        <v/>
      </c>
      <c r="AW144" s="74">
        <f t="shared" ca="1" si="103"/>
        <v>0</v>
      </c>
      <c r="AX144" s="103">
        <f t="shared" ca="1" si="104"/>
        <v>0</v>
      </c>
      <c r="AY144" s="103">
        <f t="shared" ca="1" si="105"/>
        <v>0</v>
      </c>
      <c r="AZ144" s="103">
        <f t="shared" ca="1" si="106"/>
        <v>0</v>
      </c>
      <c r="BA144" s="103">
        <f t="shared" ca="1" si="107"/>
        <v>0</v>
      </c>
      <c r="BB144" s="103" t="str">
        <f t="shared" ca="1" si="108"/>
        <v/>
      </c>
      <c r="BC144" s="74">
        <f t="shared" ca="1" si="109"/>
        <v>0</v>
      </c>
      <c r="BD144" s="103">
        <f t="shared" ca="1" si="110"/>
        <v>0</v>
      </c>
      <c r="BE144" s="103">
        <f t="shared" ca="1" si="111"/>
        <v>0</v>
      </c>
      <c r="BF144" s="103">
        <f t="shared" ca="1" si="112"/>
        <v>0</v>
      </c>
      <c r="BG144" s="103">
        <f t="shared" ca="1" si="113"/>
        <v>0</v>
      </c>
      <c r="BH144" s="103" t="str">
        <f t="shared" ca="1" si="114"/>
        <v/>
      </c>
      <c r="BI144" s="74">
        <f t="shared" ca="1" si="115"/>
        <v>0</v>
      </c>
      <c r="BJ144" s="103">
        <f t="shared" ca="1" si="116"/>
        <v>0</v>
      </c>
      <c r="BK144" s="103">
        <f t="shared" ca="1" si="117"/>
        <v>0</v>
      </c>
      <c r="BL144" s="103">
        <f t="shared" ca="1" si="118"/>
        <v>0</v>
      </c>
      <c r="BM144" s="103">
        <f t="shared" ca="1" si="119"/>
        <v>0</v>
      </c>
      <c r="BN144" s="103" t="str">
        <f t="shared" ca="1" si="120"/>
        <v/>
      </c>
      <c r="BO144" s="74">
        <f t="shared" ca="1" si="121"/>
        <v>0</v>
      </c>
      <c r="BP144" s="103">
        <f t="shared" ca="1" si="122"/>
        <v>0</v>
      </c>
      <c r="BQ144" s="103">
        <f t="shared" ca="1" si="123"/>
        <v>0</v>
      </c>
      <c r="BR144" s="103">
        <f t="shared" ca="1" si="124"/>
        <v>0</v>
      </c>
      <c r="BS144" s="103">
        <f t="shared" ca="1" si="125"/>
        <v>0</v>
      </c>
      <c r="BT144" s="103" t="str">
        <f t="shared" ca="1" si="126"/>
        <v/>
      </c>
      <c r="BU144" s="74">
        <f t="shared" ca="1" si="127"/>
        <v>0</v>
      </c>
      <c r="BV144" s="103">
        <f t="shared" ca="1" si="128"/>
        <v>0</v>
      </c>
      <c r="BW144" s="14"/>
      <c r="BX144" s="14"/>
      <c r="BY144" s="14"/>
      <c r="BZ144" s="14"/>
      <c r="CA144" s="14"/>
      <c r="CB144" s="14"/>
      <c r="CC144" s="14"/>
      <c r="CD144" s="14"/>
      <c r="CE144" s="14"/>
      <c r="CF144" s="14"/>
      <c r="CG144" s="14"/>
      <c r="CH144" s="14"/>
      <c r="CI144" s="14"/>
      <c r="CJ144" s="14"/>
    </row>
    <row r="145" spans="1:88" x14ac:dyDescent="0.2">
      <c r="A145" s="63" t="str">
        <f>'Week A'!A145</f>
        <v>Degeeter</v>
      </c>
      <c r="B145" s="64" t="str">
        <f>'Week A'!B145</f>
        <v>Emma</v>
      </c>
      <c r="C145" s="63" t="str">
        <f>'Week A'!C145</f>
        <v>Steward</v>
      </c>
      <c r="D145" s="63" t="str">
        <f>'Week A'!D145</f>
        <v>Student</v>
      </c>
      <c r="E145" s="63" t="str">
        <f>'Week A'!E145</f>
        <v>Front</v>
      </c>
      <c r="F145" s="24" t="s">
        <v>19</v>
      </c>
      <c r="G145" s="43"/>
      <c r="H145" s="11"/>
      <c r="I145" s="11"/>
      <c r="J145" s="11"/>
      <c r="K145" s="11"/>
      <c r="L145" s="11"/>
      <c r="M145" s="11"/>
      <c r="N145" s="54"/>
      <c r="O145" s="61"/>
      <c r="P145" s="65"/>
      <c r="Q145" s="66"/>
      <c r="R145" s="67"/>
      <c r="S145" s="14"/>
      <c r="T145" s="14"/>
      <c r="U145" s="14"/>
      <c r="V145" s="14"/>
      <c r="W145" s="14"/>
      <c r="X145" s="14"/>
      <c r="Y145" s="14"/>
      <c r="Z145" s="14"/>
      <c r="AA145" s="102">
        <v>91</v>
      </c>
      <c r="AB145" s="103" t="str">
        <f t="shared" ca="1" si="82"/>
        <v>NAAM</v>
      </c>
      <c r="AC145" s="103" t="str">
        <f t="shared" ca="1" si="83"/>
        <v>Voornaam</v>
      </c>
      <c r="AD145" s="103" t="str">
        <f t="shared" ca="1" si="84"/>
        <v>Steward</v>
      </c>
      <c r="AE145" s="103" t="str">
        <f t="shared" ca="1" si="85"/>
        <v>Student</v>
      </c>
      <c r="AF145" s="103" t="str">
        <f t="shared" ca="1" si="86"/>
        <v>Front</v>
      </c>
      <c r="AG145" s="103">
        <f t="shared" ca="1" si="87"/>
        <v>0</v>
      </c>
      <c r="AH145" s="103">
        <f t="shared" ca="1" si="88"/>
        <v>0</v>
      </c>
      <c r="AI145" s="103">
        <f t="shared" ca="1" si="89"/>
        <v>0</v>
      </c>
      <c r="AJ145" s="103" t="str">
        <f t="shared" ca="1" si="90"/>
        <v/>
      </c>
      <c r="AK145" s="74">
        <f t="shared" ca="1" si="91"/>
        <v>0</v>
      </c>
      <c r="AL145" s="103">
        <f t="shared" ca="1" si="92"/>
        <v>0</v>
      </c>
      <c r="AM145" s="103">
        <f t="shared" ca="1" si="93"/>
        <v>0</v>
      </c>
      <c r="AN145" s="103">
        <f t="shared" ca="1" si="94"/>
        <v>0</v>
      </c>
      <c r="AO145" s="103">
        <f t="shared" ca="1" si="95"/>
        <v>0</v>
      </c>
      <c r="AP145" s="103" t="str">
        <f t="shared" ca="1" si="96"/>
        <v/>
      </c>
      <c r="AQ145" s="74">
        <f t="shared" ca="1" si="97"/>
        <v>0</v>
      </c>
      <c r="AR145" s="103">
        <f t="shared" ca="1" si="98"/>
        <v>0</v>
      </c>
      <c r="AS145" s="103">
        <f t="shared" ca="1" si="99"/>
        <v>0</v>
      </c>
      <c r="AT145" s="103">
        <f t="shared" ca="1" si="100"/>
        <v>0</v>
      </c>
      <c r="AU145" s="103">
        <f t="shared" ca="1" si="101"/>
        <v>0</v>
      </c>
      <c r="AV145" s="103" t="str">
        <f t="shared" ca="1" si="102"/>
        <v/>
      </c>
      <c r="AW145" s="74">
        <f t="shared" ca="1" si="103"/>
        <v>0</v>
      </c>
      <c r="AX145" s="103">
        <f t="shared" ca="1" si="104"/>
        <v>0</v>
      </c>
      <c r="AY145" s="103">
        <f t="shared" ca="1" si="105"/>
        <v>0</v>
      </c>
      <c r="AZ145" s="103">
        <f t="shared" ca="1" si="106"/>
        <v>0</v>
      </c>
      <c r="BA145" s="103">
        <f t="shared" ca="1" si="107"/>
        <v>0</v>
      </c>
      <c r="BB145" s="103" t="str">
        <f t="shared" ca="1" si="108"/>
        <v/>
      </c>
      <c r="BC145" s="74">
        <f t="shared" ca="1" si="109"/>
        <v>0</v>
      </c>
      <c r="BD145" s="103">
        <f t="shared" ca="1" si="110"/>
        <v>0</v>
      </c>
      <c r="BE145" s="103">
        <f t="shared" ca="1" si="111"/>
        <v>0</v>
      </c>
      <c r="BF145" s="103">
        <f t="shared" ca="1" si="112"/>
        <v>0</v>
      </c>
      <c r="BG145" s="103">
        <f t="shared" ca="1" si="113"/>
        <v>0</v>
      </c>
      <c r="BH145" s="103" t="str">
        <f t="shared" ca="1" si="114"/>
        <v/>
      </c>
      <c r="BI145" s="74">
        <f t="shared" ca="1" si="115"/>
        <v>0</v>
      </c>
      <c r="BJ145" s="103">
        <f t="shared" ca="1" si="116"/>
        <v>0</v>
      </c>
      <c r="BK145" s="103">
        <f t="shared" ca="1" si="117"/>
        <v>0</v>
      </c>
      <c r="BL145" s="103">
        <f t="shared" ca="1" si="118"/>
        <v>0</v>
      </c>
      <c r="BM145" s="103">
        <f t="shared" ca="1" si="119"/>
        <v>0</v>
      </c>
      <c r="BN145" s="103" t="str">
        <f t="shared" ca="1" si="120"/>
        <v/>
      </c>
      <c r="BO145" s="74">
        <f t="shared" ca="1" si="121"/>
        <v>0</v>
      </c>
      <c r="BP145" s="103">
        <f t="shared" ca="1" si="122"/>
        <v>0</v>
      </c>
      <c r="BQ145" s="103">
        <f t="shared" ca="1" si="123"/>
        <v>0</v>
      </c>
      <c r="BR145" s="103">
        <f t="shared" ca="1" si="124"/>
        <v>0</v>
      </c>
      <c r="BS145" s="103">
        <f t="shared" ca="1" si="125"/>
        <v>0</v>
      </c>
      <c r="BT145" s="103" t="str">
        <f t="shared" ca="1" si="126"/>
        <v/>
      </c>
      <c r="BU145" s="74">
        <f t="shared" ca="1" si="127"/>
        <v>0</v>
      </c>
      <c r="BV145" s="103">
        <f t="shared" ca="1" si="128"/>
        <v>0</v>
      </c>
      <c r="BW145" s="14"/>
      <c r="BX145" s="14"/>
      <c r="BY145" s="14"/>
      <c r="BZ145" s="14"/>
      <c r="CA145" s="14"/>
      <c r="CB145" s="14"/>
      <c r="CC145" s="14"/>
      <c r="CD145" s="14"/>
      <c r="CE145" s="14"/>
      <c r="CF145" s="14"/>
      <c r="CG145" s="14"/>
      <c r="CH145" s="14"/>
      <c r="CI145" s="14"/>
      <c r="CJ145" s="14"/>
    </row>
    <row r="146" spans="1:88" outlineLevel="1" x14ac:dyDescent="0.2">
      <c r="A146" s="20"/>
      <c r="B146" s="21"/>
      <c r="C146" s="20"/>
      <c r="D146" s="20"/>
      <c r="E146" s="20"/>
      <c r="F146" s="25" t="s">
        <v>20</v>
      </c>
      <c r="G146" s="35"/>
      <c r="H146" s="42"/>
      <c r="I146" s="12"/>
      <c r="J146" s="12"/>
      <c r="K146" s="12"/>
      <c r="L146" s="12"/>
      <c r="M146" s="12"/>
      <c r="N146" s="56"/>
      <c r="O146" s="55"/>
      <c r="P146" s="68"/>
      <c r="Q146" s="69"/>
      <c r="R146" s="70"/>
      <c r="S146" s="14"/>
      <c r="T146" s="14"/>
      <c r="U146" s="14"/>
      <c r="V146" s="14"/>
      <c r="W146" s="14"/>
      <c r="X146" s="14"/>
      <c r="Y146" s="14"/>
      <c r="Z146" s="14"/>
      <c r="AA146" s="102">
        <v>92</v>
      </c>
      <c r="AB146" s="103" t="str">
        <f t="shared" ca="1" si="82"/>
        <v>NAAM</v>
      </c>
      <c r="AC146" s="103" t="str">
        <f t="shared" ca="1" si="83"/>
        <v>Voornaam</v>
      </c>
      <c r="AD146" s="103" t="str">
        <f t="shared" ca="1" si="84"/>
        <v>Steward</v>
      </c>
      <c r="AE146" s="103" t="str">
        <f t="shared" ca="1" si="85"/>
        <v>Student</v>
      </c>
      <c r="AF146" s="103" t="str">
        <f t="shared" ca="1" si="86"/>
        <v>Front</v>
      </c>
      <c r="AG146" s="103">
        <f t="shared" ca="1" si="87"/>
        <v>0</v>
      </c>
      <c r="AH146" s="103">
        <f t="shared" ca="1" si="88"/>
        <v>0</v>
      </c>
      <c r="AI146" s="103">
        <f t="shared" ca="1" si="89"/>
        <v>0</v>
      </c>
      <c r="AJ146" s="103" t="str">
        <f t="shared" ca="1" si="90"/>
        <v/>
      </c>
      <c r="AK146" s="74">
        <f t="shared" ca="1" si="91"/>
        <v>0</v>
      </c>
      <c r="AL146" s="103">
        <f t="shared" ca="1" si="92"/>
        <v>0</v>
      </c>
      <c r="AM146" s="103">
        <f t="shared" ca="1" si="93"/>
        <v>0</v>
      </c>
      <c r="AN146" s="103">
        <f t="shared" ca="1" si="94"/>
        <v>0</v>
      </c>
      <c r="AO146" s="103">
        <f t="shared" ca="1" si="95"/>
        <v>0</v>
      </c>
      <c r="AP146" s="103" t="str">
        <f t="shared" ca="1" si="96"/>
        <v/>
      </c>
      <c r="AQ146" s="74">
        <f t="shared" ca="1" si="97"/>
        <v>0</v>
      </c>
      <c r="AR146" s="103">
        <f t="shared" ca="1" si="98"/>
        <v>0</v>
      </c>
      <c r="AS146" s="103">
        <f t="shared" ca="1" si="99"/>
        <v>0</v>
      </c>
      <c r="AT146" s="103">
        <f t="shared" ca="1" si="100"/>
        <v>0</v>
      </c>
      <c r="AU146" s="103">
        <f t="shared" ca="1" si="101"/>
        <v>0</v>
      </c>
      <c r="AV146" s="103" t="str">
        <f t="shared" ca="1" si="102"/>
        <v/>
      </c>
      <c r="AW146" s="74">
        <f t="shared" ca="1" si="103"/>
        <v>0</v>
      </c>
      <c r="AX146" s="103">
        <f t="shared" ca="1" si="104"/>
        <v>0</v>
      </c>
      <c r="AY146" s="103">
        <f t="shared" ca="1" si="105"/>
        <v>0</v>
      </c>
      <c r="AZ146" s="103">
        <f t="shared" ca="1" si="106"/>
        <v>0</v>
      </c>
      <c r="BA146" s="103">
        <f t="shared" ca="1" si="107"/>
        <v>0</v>
      </c>
      <c r="BB146" s="103" t="str">
        <f t="shared" ca="1" si="108"/>
        <v/>
      </c>
      <c r="BC146" s="74">
        <f t="shared" ca="1" si="109"/>
        <v>0</v>
      </c>
      <c r="BD146" s="103">
        <f t="shared" ca="1" si="110"/>
        <v>0</v>
      </c>
      <c r="BE146" s="103">
        <f t="shared" ca="1" si="111"/>
        <v>0</v>
      </c>
      <c r="BF146" s="103">
        <f t="shared" ca="1" si="112"/>
        <v>0</v>
      </c>
      <c r="BG146" s="103">
        <f t="shared" ca="1" si="113"/>
        <v>0</v>
      </c>
      <c r="BH146" s="103" t="str">
        <f t="shared" ca="1" si="114"/>
        <v/>
      </c>
      <c r="BI146" s="74">
        <f t="shared" ca="1" si="115"/>
        <v>0</v>
      </c>
      <c r="BJ146" s="103">
        <f t="shared" ca="1" si="116"/>
        <v>0</v>
      </c>
      <c r="BK146" s="103">
        <f t="shared" ca="1" si="117"/>
        <v>0</v>
      </c>
      <c r="BL146" s="103">
        <f t="shared" ca="1" si="118"/>
        <v>0</v>
      </c>
      <c r="BM146" s="103">
        <f t="shared" ca="1" si="119"/>
        <v>0</v>
      </c>
      <c r="BN146" s="103" t="str">
        <f t="shared" ca="1" si="120"/>
        <v/>
      </c>
      <c r="BO146" s="74">
        <f t="shared" ca="1" si="121"/>
        <v>0</v>
      </c>
      <c r="BP146" s="103">
        <f t="shared" ca="1" si="122"/>
        <v>0</v>
      </c>
      <c r="BQ146" s="103">
        <f t="shared" ca="1" si="123"/>
        <v>0</v>
      </c>
      <c r="BR146" s="103">
        <f t="shared" ca="1" si="124"/>
        <v>0</v>
      </c>
      <c r="BS146" s="103">
        <f t="shared" ca="1" si="125"/>
        <v>0</v>
      </c>
      <c r="BT146" s="103" t="str">
        <f t="shared" ca="1" si="126"/>
        <v/>
      </c>
      <c r="BU146" s="74">
        <f t="shared" ca="1" si="127"/>
        <v>0</v>
      </c>
      <c r="BV146" s="103">
        <f t="shared" ca="1" si="128"/>
        <v>0</v>
      </c>
      <c r="BW146" s="14"/>
      <c r="BX146" s="14"/>
      <c r="BY146" s="14"/>
      <c r="BZ146" s="14"/>
      <c r="CA146" s="14"/>
      <c r="CB146" s="14"/>
      <c r="CC146" s="14"/>
      <c r="CD146" s="14"/>
      <c r="CE146" s="14"/>
      <c r="CF146" s="14"/>
      <c r="CG146" s="14"/>
      <c r="CH146" s="14"/>
      <c r="CI146" s="14"/>
      <c r="CJ146" s="14"/>
    </row>
    <row r="147" spans="1:88" outlineLevel="1" x14ac:dyDescent="0.2">
      <c r="A147" s="20"/>
      <c r="B147" s="21"/>
      <c r="C147" s="20"/>
      <c r="D147" s="20"/>
      <c r="E147" s="20"/>
      <c r="F147" s="25" t="s">
        <v>21</v>
      </c>
      <c r="G147" s="13"/>
      <c r="H147" s="13"/>
      <c r="I147" s="13"/>
      <c r="J147" s="13"/>
      <c r="K147" s="13"/>
      <c r="L147" s="13"/>
      <c r="M147" s="13"/>
      <c r="N147" s="56"/>
      <c r="O147" s="55"/>
      <c r="P147" s="68"/>
      <c r="Q147" s="69"/>
      <c r="R147" s="70"/>
      <c r="S147" s="14"/>
      <c r="T147" s="14"/>
      <c r="U147" s="14"/>
      <c r="V147" s="14"/>
      <c r="W147" s="14"/>
      <c r="X147" s="14"/>
      <c r="Y147" s="14"/>
      <c r="Z147" s="14"/>
      <c r="AA147" s="102">
        <v>93</v>
      </c>
      <c r="AB147" s="103" t="str">
        <f t="shared" ca="1" si="82"/>
        <v>NAAM</v>
      </c>
      <c r="AC147" s="103" t="str">
        <f t="shared" ca="1" si="83"/>
        <v>Voornaam</v>
      </c>
      <c r="AD147" s="103" t="str">
        <f t="shared" ca="1" si="84"/>
        <v>Steward</v>
      </c>
      <c r="AE147" s="103" t="str">
        <f t="shared" ca="1" si="85"/>
        <v>Student</v>
      </c>
      <c r="AF147" s="103" t="str">
        <f t="shared" ca="1" si="86"/>
        <v>Front</v>
      </c>
      <c r="AG147" s="103">
        <f t="shared" ca="1" si="87"/>
        <v>0</v>
      </c>
      <c r="AH147" s="103">
        <f t="shared" ca="1" si="88"/>
        <v>0</v>
      </c>
      <c r="AI147" s="103">
        <f t="shared" ca="1" si="89"/>
        <v>0</v>
      </c>
      <c r="AJ147" s="103" t="str">
        <f t="shared" ca="1" si="90"/>
        <v/>
      </c>
      <c r="AK147" s="74">
        <f t="shared" ca="1" si="91"/>
        <v>0</v>
      </c>
      <c r="AL147" s="103">
        <f t="shared" ca="1" si="92"/>
        <v>0</v>
      </c>
      <c r="AM147" s="103">
        <f t="shared" ca="1" si="93"/>
        <v>0</v>
      </c>
      <c r="AN147" s="103">
        <f t="shared" ca="1" si="94"/>
        <v>0</v>
      </c>
      <c r="AO147" s="103">
        <f t="shared" ca="1" si="95"/>
        <v>0</v>
      </c>
      <c r="AP147" s="103" t="str">
        <f t="shared" ca="1" si="96"/>
        <v/>
      </c>
      <c r="AQ147" s="74">
        <f t="shared" ca="1" si="97"/>
        <v>0</v>
      </c>
      <c r="AR147" s="103">
        <f t="shared" ca="1" si="98"/>
        <v>0</v>
      </c>
      <c r="AS147" s="103">
        <f t="shared" ca="1" si="99"/>
        <v>0</v>
      </c>
      <c r="AT147" s="103">
        <f t="shared" ca="1" si="100"/>
        <v>0</v>
      </c>
      <c r="AU147" s="103">
        <f t="shared" ca="1" si="101"/>
        <v>0</v>
      </c>
      <c r="AV147" s="103" t="str">
        <f t="shared" ca="1" si="102"/>
        <v/>
      </c>
      <c r="AW147" s="74">
        <f t="shared" ca="1" si="103"/>
        <v>0</v>
      </c>
      <c r="AX147" s="103">
        <f t="shared" ca="1" si="104"/>
        <v>0</v>
      </c>
      <c r="AY147" s="103">
        <f t="shared" ca="1" si="105"/>
        <v>0</v>
      </c>
      <c r="AZ147" s="103">
        <f t="shared" ca="1" si="106"/>
        <v>0</v>
      </c>
      <c r="BA147" s="103">
        <f t="shared" ca="1" si="107"/>
        <v>0</v>
      </c>
      <c r="BB147" s="103" t="str">
        <f t="shared" ca="1" si="108"/>
        <v/>
      </c>
      <c r="BC147" s="74">
        <f t="shared" ca="1" si="109"/>
        <v>0</v>
      </c>
      <c r="BD147" s="103">
        <f t="shared" ca="1" si="110"/>
        <v>0</v>
      </c>
      <c r="BE147" s="103">
        <f t="shared" ca="1" si="111"/>
        <v>0</v>
      </c>
      <c r="BF147" s="103">
        <f t="shared" ca="1" si="112"/>
        <v>0</v>
      </c>
      <c r="BG147" s="103">
        <f t="shared" ca="1" si="113"/>
        <v>0</v>
      </c>
      <c r="BH147" s="103" t="str">
        <f t="shared" ca="1" si="114"/>
        <v/>
      </c>
      <c r="BI147" s="74">
        <f t="shared" ca="1" si="115"/>
        <v>0</v>
      </c>
      <c r="BJ147" s="103">
        <f t="shared" ca="1" si="116"/>
        <v>0</v>
      </c>
      <c r="BK147" s="103">
        <f t="shared" ca="1" si="117"/>
        <v>0</v>
      </c>
      <c r="BL147" s="103">
        <f t="shared" ca="1" si="118"/>
        <v>0</v>
      </c>
      <c r="BM147" s="103">
        <f t="shared" ca="1" si="119"/>
        <v>0</v>
      </c>
      <c r="BN147" s="103" t="str">
        <f t="shared" ca="1" si="120"/>
        <v/>
      </c>
      <c r="BO147" s="74">
        <f t="shared" ca="1" si="121"/>
        <v>0</v>
      </c>
      <c r="BP147" s="103">
        <f t="shared" ca="1" si="122"/>
        <v>0</v>
      </c>
      <c r="BQ147" s="103">
        <f t="shared" ca="1" si="123"/>
        <v>0</v>
      </c>
      <c r="BR147" s="103">
        <f t="shared" ca="1" si="124"/>
        <v>0</v>
      </c>
      <c r="BS147" s="103">
        <f t="shared" ca="1" si="125"/>
        <v>0</v>
      </c>
      <c r="BT147" s="103" t="str">
        <f t="shared" ca="1" si="126"/>
        <v/>
      </c>
      <c r="BU147" s="74">
        <f t="shared" ca="1" si="127"/>
        <v>0</v>
      </c>
      <c r="BV147" s="103">
        <f t="shared" ca="1" si="128"/>
        <v>0</v>
      </c>
      <c r="BW147" s="14"/>
      <c r="BX147" s="14"/>
      <c r="BY147" s="14"/>
      <c r="BZ147" s="14"/>
      <c r="CA147" s="14"/>
      <c r="CB147" s="14"/>
      <c r="CC147" s="14"/>
      <c r="CD147" s="14"/>
      <c r="CE147" s="14"/>
      <c r="CF147" s="14"/>
      <c r="CG147" s="14"/>
      <c r="CH147" s="14"/>
      <c r="CI147" s="14"/>
      <c r="CJ147" s="14"/>
    </row>
    <row r="148" spans="1:88" outlineLevel="1" x14ac:dyDescent="0.2">
      <c r="A148" s="20"/>
      <c r="B148" s="21"/>
      <c r="C148" s="20"/>
      <c r="D148" s="20"/>
      <c r="E148" s="20"/>
      <c r="F148" s="25" t="s">
        <v>22</v>
      </c>
      <c r="G148" s="29" t="str">
        <f t="shared" ref="G148:M148" si="141">IF(G146="","",IF(G146&gt;G145,(G146-G145-G147),(1-G145-G147+G146)))</f>
        <v/>
      </c>
      <c r="H148" s="29" t="str">
        <f t="shared" si="141"/>
        <v/>
      </c>
      <c r="I148" s="29" t="str">
        <f t="shared" si="141"/>
        <v/>
      </c>
      <c r="J148" s="29" t="str">
        <f t="shared" si="141"/>
        <v/>
      </c>
      <c r="K148" s="29" t="str">
        <f t="shared" si="141"/>
        <v/>
      </c>
      <c r="L148" s="29" t="str">
        <f t="shared" si="141"/>
        <v/>
      </c>
      <c r="M148" s="29" t="str">
        <f t="shared" si="141"/>
        <v/>
      </c>
      <c r="N148" s="57">
        <f t="shared" ref="N148" si="142">SUMIF(G149:M149,"",G148:M148)</f>
        <v>0</v>
      </c>
      <c r="O148" s="58">
        <f t="shared" ref="O148" si="143">SUM(G148:M148)</f>
        <v>0</v>
      </c>
      <c r="P148" s="68"/>
      <c r="Q148" s="69"/>
      <c r="R148" s="70"/>
      <c r="S148" s="14"/>
      <c r="T148" s="14"/>
      <c r="U148" s="14"/>
      <c r="V148" s="14"/>
      <c r="W148" s="14"/>
      <c r="X148" s="14"/>
      <c r="Y148" s="14"/>
      <c r="Z148" s="14"/>
      <c r="AA148" s="102">
        <v>94</v>
      </c>
      <c r="AB148" s="103" t="str">
        <f t="shared" ca="1" si="82"/>
        <v>NAAM</v>
      </c>
      <c r="AC148" s="103" t="str">
        <f t="shared" ca="1" si="83"/>
        <v>Voornaam</v>
      </c>
      <c r="AD148" s="103" t="str">
        <f t="shared" ca="1" si="84"/>
        <v>Steward</v>
      </c>
      <c r="AE148" s="103" t="str">
        <f t="shared" ca="1" si="85"/>
        <v>Student</v>
      </c>
      <c r="AF148" s="103" t="str">
        <f t="shared" ca="1" si="86"/>
        <v>Front</v>
      </c>
      <c r="AG148" s="103">
        <f t="shared" ca="1" si="87"/>
        <v>0</v>
      </c>
      <c r="AH148" s="103">
        <f t="shared" ca="1" si="88"/>
        <v>0</v>
      </c>
      <c r="AI148" s="103">
        <f t="shared" ca="1" si="89"/>
        <v>0</v>
      </c>
      <c r="AJ148" s="103" t="str">
        <f t="shared" ca="1" si="90"/>
        <v/>
      </c>
      <c r="AK148" s="74">
        <f t="shared" ca="1" si="91"/>
        <v>0</v>
      </c>
      <c r="AL148" s="103">
        <f t="shared" ca="1" si="92"/>
        <v>0</v>
      </c>
      <c r="AM148" s="103">
        <f t="shared" ca="1" si="93"/>
        <v>0</v>
      </c>
      <c r="AN148" s="103">
        <f t="shared" ca="1" si="94"/>
        <v>0</v>
      </c>
      <c r="AO148" s="103">
        <f t="shared" ca="1" si="95"/>
        <v>0</v>
      </c>
      <c r="AP148" s="103" t="str">
        <f t="shared" ca="1" si="96"/>
        <v/>
      </c>
      <c r="AQ148" s="74">
        <f t="shared" ca="1" si="97"/>
        <v>0</v>
      </c>
      <c r="AR148" s="103">
        <f t="shared" ca="1" si="98"/>
        <v>0</v>
      </c>
      <c r="AS148" s="103">
        <f t="shared" ca="1" si="99"/>
        <v>0</v>
      </c>
      <c r="AT148" s="103">
        <f t="shared" ca="1" si="100"/>
        <v>0</v>
      </c>
      <c r="AU148" s="103">
        <f t="shared" ca="1" si="101"/>
        <v>0</v>
      </c>
      <c r="AV148" s="103" t="str">
        <f t="shared" ca="1" si="102"/>
        <v/>
      </c>
      <c r="AW148" s="74">
        <f t="shared" ca="1" si="103"/>
        <v>0</v>
      </c>
      <c r="AX148" s="103">
        <f t="shared" ca="1" si="104"/>
        <v>0</v>
      </c>
      <c r="AY148" s="103">
        <f t="shared" ca="1" si="105"/>
        <v>0</v>
      </c>
      <c r="AZ148" s="103">
        <f t="shared" ca="1" si="106"/>
        <v>0</v>
      </c>
      <c r="BA148" s="103">
        <f t="shared" ca="1" si="107"/>
        <v>0</v>
      </c>
      <c r="BB148" s="103" t="str">
        <f t="shared" ca="1" si="108"/>
        <v/>
      </c>
      <c r="BC148" s="74">
        <f t="shared" ca="1" si="109"/>
        <v>0</v>
      </c>
      <c r="BD148" s="103">
        <f t="shared" ca="1" si="110"/>
        <v>0</v>
      </c>
      <c r="BE148" s="103">
        <f t="shared" ca="1" si="111"/>
        <v>0</v>
      </c>
      <c r="BF148" s="103">
        <f t="shared" ca="1" si="112"/>
        <v>0</v>
      </c>
      <c r="BG148" s="103">
        <f t="shared" ca="1" si="113"/>
        <v>0</v>
      </c>
      <c r="BH148" s="103" t="str">
        <f t="shared" ca="1" si="114"/>
        <v/>
      </c>
      <c r="BI148" s="74">
        <f t="shared" ca="1" si="115"/>
        <v>0</v>
      </c>
      <c r="BJ148" s="103">
        <f t="shared" ca="1" si="116"/>
        <v>0</v>
      </c>
      <c r="BK148" s="103">
        <f t="shared" ca="1" si="117"/>
        <v>0</v>
      </c>
      <c r="BL148" s="103">
        <f t="shared" ca="1" si="118"/>
        <v>0</v>
      </c>
      <c r="BM148" s="103">
        <f t="shared" ca="1" si="119"/>
        <v>0</v>
      </c>
      <c r="BN148" s="103" t="str">
        <f t="shared" ca="1" si="120"/>
        <v/>
      </c>
      <c r="BO148" s="74">
        <f t="shared" ca="1" si="121"/>
        <v>0</v>
      </c>
      <c r="BP148" s="103">
        <f t="shared" ca="1" si="122"/>
        <v>0</v>
      </c>
      <c r="BQ148" s="103">
        <f t="shared" ca="1" si="123"/>
        <v>0</v>
      </c>
      <c r="BR148" s="103">
        <f t="shared" ca="1" si="124"/>
        <v>0</v>
      </c>
      <c r="BS148" s="103">
        <f t="shared" ca="1" si="125"/>
        <v>0</v>
      </c>
      <c r="BT148" s="103" t="str">
        <f t="shared" ca="1" si="126"/>
        <v/>
      </c>
      <c r="BU148" s="74">
        <f t="shared" ca="1" si="127"/>
        <v>0</v>
      </c>
      <c r="BV148" s="103">
        <f t="shared" ca="1" si="128"/>
        <v>0</v>
      </c>
      <c r="BW148" s="14"/>
      <c r="BX148" s="14"/>
      <c r="BY148" s="14"/>
      <c r="BZ148" s="14"/>
      <c r="CA148" s="14"/>
      <c r="CB148" s="14"/>
      <c r="CC148" s="14"/>
      <c r="CD148" s="14"/>
      <c r="CE148" s="14"/>
      <c r="CF148" s="14"/>
      <c r="CG148" s="14"/>
      <c r="CH148" s="14"/>
      <c r="CI148" s="14"/>
      <c r="CJ148" s="14"/>
    </row>
    <row r="149" spans="1:88" outlineLevel="1" x14ac:dyDescent="0.2">
      <c r="A149" s="20"/>
      <c r="B149" s="21"/>
      <c r="C149" s="20"/>
      <c r="D149" s="20"/>
      <c r="E149" s="20"/>
      <c r="F149" s="26" t="s">
        <v>39</v>
      </c>
      <c r="G149" s="34"/>
      <c r="H149" s="34"/>
      <c r="I149" s="34"/>
      <c r="J149" s="34"/>
      <c r="K149" s="34"/>
      <c r="L149" s="34"/>
      <c r="M149" s="34"/>
      <c r="N149" s="56"/>
      <c r="O149" s="55"/>
      <c r="P149" s="68"/>
      <c r="Q149" s="69"/>
      <c r="R149" s="70"/>
      <c r="S149" s="14"/>
      <c r="T149" s="14"/>
      <c r="U149" s="14"/>
      <c r="V149" s="14"/>
      <c r="W149" s="14"/>
      <c r="X149" s="14"/>
      <c r="Y149" s="14"/>
      <c r="Z149" s="14"/>
      <c r="AA149" s="102">
        <v>95</v>
      </c>
      <c r="AB149" s="103" t="str">
        <f t="shared" ca="1" si="82"/>
        <v>NAAM</v>
      </c>
      <c r="AC149" s="103" t="str">
        <f t="shared" ca="1" si="83"/>
        <v>Voornaam</v>
      </c>
      <c r="AD149" s="103" t="str">
        <f t="shared" ca="1" si="84"/>
        <v>Steward</v>
      </c>
      <c r="AE149" s="103" t="str">
        <f t="shared" ca="1" si="85"/>
        <v>Student</v>
      </c>
      <c r="AF149" s="103" t="str">
        <f t="shared" ca="1" si="86"/>
        <v>Front</v>
      </c>
      <c r="AG149" s="103">
        <f t="shared" ca="1" si="87"/>
        <v>0</v>
      </c>
      <c r="AH149" s="103">
        <f t="shared" ca="1" si="88"/>
        <v>0</v>
      </c>
      <c r="AI149" s="103">
        <f t="shared" ca="1" si="89"/>
        <v>0</v>
      </c>
      <c r="AJ149" s="103" t="str">
        <f t="shared" ca="1" si="90"/>
        <v/>
      </c>
      <c r="AK149" s="74">
        <f t="shared" ca="1" si="91"/>
        <v>0</v>
      </c>
      <c r="AL149" s="103">
        <f t="shared" ca="1" si="92"/>
        <v>0</v>
      </c>
      <c r="AM149" s="103">
        <f t="shared" ca="1" si="93"/>
        <v>0</v>
      </c>
      <c r="AN149" s="103">
        <f t="shared" ca="1" si="94"/>
        <v>0</v>
      </c>
      <c r="AO149" s="103">
        <f t="shared" ca="1" si="95"/>
        <v>0</v>
      </c>
      <c r="AP149" s="103" t="str">
        <f t="shared" ca="1" si="96"/>
        <v/>
      </c>
      <c r="AQ149" s="74">
        <f t="shared" ca="1" si="97"/>
        <v>0</v>
      </c>
      <c r="AR149" s="103">
        <f t="shared" ca="1" si="98"/>
        <v>0</v>
      </c>
      <c r="AS149" s="103">
        <f t="shared" ca="1" si="99"/>
        <v>0</v>
      </c>
      <c r="AT149" s="103">
        <f t="shared" ca="1" si="100"/>
        <v>0</v>
      </c>
      <c r="AU149" s="103">
        <f t="shared" ca="1" si="101"/>
        <v>0</v>
      </c>
      <c r="AV149" s="103" t="str">
        <f t="shared" ca="1" si="102"/>
        <v/>
      </c>
      <c r="AW149" s="74">
        <f t="shared" ca="1" si="103"/>
        <v>0</v>
      </c>
      <c r="AX149" s="103">
        <f t="shared" ca="1" si="104"/>
        <v>0</v>
      </c>
      <c r="AY149" s="103">
        <f t="shared" ca="1" si="105"/>
        <v>0</v>
      </c>
      <c r="AZ149" s="103">
        <f t="shared" ca="1" si="106"/>
        <v>0</v>
      </c>
      <c r="BA149" s="103">
        <f t="shared" ca="1" si="107"/>
        <v>0</v>
      </c>
      <c r="BB149" s="103" t="str">
        <f t="shared" ca="1" si="108"/>
        <v/>
      </c>
      <c r="BC149" s="74">
        <f t="shared" ca="1" si="109"/>
        <v>0</v>
      </c>
      <c r="BD149" s="103">
        <f t="shared" ca="1" si="110"/>
        <v>0</v>
      </c>
      <c r="BE149" s="103">
        <f t="shared" ca="1" si="111"/>
        <v>0</v>
      </c>
      <c r="BF149" s="103">
        <f t="shared" ca="1" si="112"/>
        <v>0</v>
      </c>
      <c r="BG149" s="103">
        <f t="shared" ca="1" si="113"/>
        <v>0</v>
      </c>
      <c r="BH149" s="103" t="str">
        <f t="shared" ca="1" si="114"/>
        <v/>
      </c>
      <c r="BI149" s="74">
        <f t="shared" ca="1" si="115"/>
        <v>0</v>
      </c>
      <c r="BJ149" s="103">
        <f t="shared" ca="1" si="116"/>
        <v>0</v>
      </c>
      <c r="BK149" s="103">
        <f t="shared" ca="1" si="117"/>
        <v>0</v>
      </c>
      <c r="BL149" s="103">
        <f t="shared" ca="1" si="118"/>
        <v>0</v>
      </c>
      <c r="BM149" s="103">
        <f t="shared" ca="1" si="119"/>
        <v>0</v>
      </c>
      <c r="BN149" s="103" t="str">
        <f t="shared" ca="1" si="120"/>
        <v/>
      </c>
      <c r="BO149" s="74">
        <f t="shared" ca="1" si="121"/>
        <v>0</v>
      </c>
      <c r="BP149" s="103">
        <f t="shared" ca="1" si="122"/>
        <v>0</v>
      </c>
      <c r="BQ149" s="103">
        <f t="shared" ca="1" si="123"/>
        <v>0</v>
      </c>
      <c r="BR149" s="103">
        <f t="shared" ca="1" si="124"/>
        <v>0</v>
      </c>
      <c r="BS149" s="103">
        <f t="shared" ca="1" si="125"/>
        <v>0</v>
      </c>
      <c r="BT149" s="103" t="str">
        <f t="shared" ca="1" si="126"/>
        <v/>
      </c>
      <c r="BU149" s="74">
        <f t="shared" ca="1" si="127"/>
        <v>0</v>
      </c>
      <c r="BV149" s="103">
        <f t="shared" ca="1" si="128"/>
        <v>0</v>
      </c>
      <c r="BW149" s="14"/>
      <c r="BX149" s="14"/>
      <c r="BY149" s="14"/>
      <c r="BZ149" s="14"/>
      <c r="CA149" s="14"/>
      <c r="CB149" s="14"/>
      <c r="CC149" s="14"/>
      <c r="CD149" s="14"/>
      <c r="CE149" s="14"/>
      <c r="CF149" s="14"/>
      <c r="CG149" s="14"/>
      <c r="CH149" s="14"/>
      <c r="CI149" s="14"/>
      <c r="CJ149" s="14"/>
    </row>
    <row r="150" spans="1:88" ht="13.5" outlineLevel="1" thickBot="1" x14ac:dyDescent="0.25">
      <c r="A150" s="22"/>
      <c r="B150" s="23"/>
      <c r="C150" s="22"/>
      <c r="D150" s="22"/>
      <c r="E150" s="22"/>
      <c r="F150" s="27" t="s">
        <v>40</v>
      </c>
      <c r="G150" s="33"/>
      <c r="H150" s="33"/>
      <c r="I150" s="33"/>
      <c r="J150" s="33"/>
      <c r="K150" s="33"/>
      <c r="L150" s="33"/>
      <c r="M150" s="33"/>
      <c r="N150" s="59"/>
      <c r="O150" s="62"/>
      <c r="P150" s="71"/>
      <c r="Q150" s="72"/>
      <c r="R150" s="73"/>
      <c r="S150" s="14"/>
      <c r="T150" s="14"/>
      <c r="U150" s="14"/>
      <c r="V150" s="14"/>
      <c r="W150" s="14"/>
      <c r="X150" s="14"/>
      <c r="Y150" s="14"/>
      <c r="Z150" s="14"/>
      <c r="AA150" s="102">
        <v>96</v>
      </c>
      <c r="AB150" s="103" t="str">
        <f t="shared" ca="1" si="82"/>
        <v>NAAM</v>
      </c>
      <c r="AC150" s="103" t="str">
        <f t="shared" ca="1" si="83"/>
        <v>Voornaam</v>
      </c>
      <c r="AD150" s="103" t="str">
        <f t="shared" ca="1" si="84"/>
        <v>Steward</v>
      </c>
      <c r="AE150" s="103" t="str">
        <f t="shared" ca="1" si="85"/>
        <v>Student</v>
      </c>
      <c r="AF150" s="103" t="str">
        <f t="shared" ca="1" si="86"/>
        <v>Front</v>
      </c>
      <c r="AG150" s="103">
        <f t="shared" ca="1" si="87"/>
        <v>0</v>
      </c>
      <c r="AH150" s="103">
        <f t="shared" ca="1" si="88"/>
        <v>0</v>
      </c>
      <c r="AI150" s="103">
        <f t="shared" ca="1" si="89"/>
        <v>0</v>
      </c>
      <c r="AJ150" s="103" t="str">
        <f t="shared" ca="1" si="90"/>
        <v/>
      </c>
      <c r="AK150" s="74">
        <f t="shared" ca="1" si="91"/>
        <v>0</v>
      </c>
      <c r="AL150" s="103">
        <f t="shared" ca="1" si="92"/>
        <v>0</v>
      </c>
      <c r="AM150" s="103">
        <f t="shared" ca="1" si="93"/>
        <v>0</v>
      </c>
      <c r="AN150" s="103">
        <f t="shared" ca="1" si="94"/>
        <v>0</v>
      </c>
      <c r="AO150" s="103">
        <f t="shared" ca="1" si="95"/>
        <v>0</v>
      </c>
      <c r="AP150" s="103" t="str">
        <f t="shared" ca="1" si="96"/>
        <v/>
      </c>
      <c r="AQ150" s="74">
        <f t="shared" ca="1" si="97"/>
        <v>0</v>
      </c>
      <c r="AR150" s="103">
        <f t="shared" ca="1" si="98"/>
        <v>0</v>
      </c>
      <c r="AS150" s="103">
        <f t="shared" ca="1" si="99"/>
        <v>0</v>
      </c>
      <c r="AT150" s="103">
        <f t="shared" ca="1" si="100"/>
        <v>0</v>
      </c>
      <c r="AU150" s="103">
        <f t="shared" ca="1" si="101"/>
        <v>0</v>
      </c>
      <c r="AV150" s="103" t="str">
        <f t="shared" ca="1" si="102"/>
        <v/>
      </c>
      <c r="AW150" s="74">
        <f t="shared" ca="1" si="103"/>
        <v>0</v>
      </c>
      <c r="AX150" s="103">
        <f t="shared" ca="1" si="104"/>
        <v>0</v>
      </c>
      <c r="AY150" s="103">
        <f t="shared" ca="1" si="105"/>
        <v>0</v>
      </c>
      <c r="AZ150" s="103">
        <f t="shared" ca="1" si="106"/>
        <v>0</v>
      </c>
      <c r="BA150" s="103">
        <f t="shared" ca="1" si="107"/>
        <v>0</v>
      </c>
      <c r="BB150" s="103" t="str">
        <f t="shared" ca="1" si="108"/>
        <v/>
      </c>
      <c r="BC150" s="74">
        <f t="shared" ca="1" si="109"/>
        <v>0</v>
      </c>
      <c r="BD150" s="103">
        <f t="shared" ca="1" si="110"/>
        <v>0</v>
      </c>
      <c r="BE150" s="103">
        <f t="shared" ca="1" si="111"/>
        <v>0</v>
      </c>
      <c r="BF150" s="103">
        <f t="shared" ca="1" si="112"/>
        <v>0</v>
      </c>
      <c r="BG150" s="103">
        <f t="shared" ca="1" si="113"/>
        <v>0</v>
      </c>
      <c r="BH150" s="103" t="str">
        <f t="shared" ca="1" si="114"/>
        <v/>
      </c>
      <c r="BI150" s="74">
        <f t="shared" ca="1" si="115"/>
        <v>0</v>
      </c>
      <c r="BJ150" s="103">
        <f t="shared" ca="1" si="116"/>
        <v>0</v>
      </c>
      <c r="BK150" s="103">
        <f t="shared" ca="1" si="117"/>
        <v>0</v>
      </c>
      <c r="BL150" s="103">
        <f t="shared" ca="1" si="118"/>
        <v>0</v>
      </c>
      <c r="BM150" s="103">
        <f t="shared" ca="1" si="119"/>
        <v>0</v>
      </c>
      <c r="BN150" s="103" t="str">
        <f t="shared" ca="1" si="120"/>
        <v/>
      </c>
      <c r="BO150" s="74">
        <f t="shared" ca="1" si="121"/>
        <v>0</v>
      </c>
      <c r="BP150" s="103">
        <f t="shared" ca="1" si="122"/>
        <v>0</v>
      </c>
      <c r="BQ150" s="103">
        <f t="shared" ca="1" si="123"/>
        <v>0</v>
      </c>
      <c r="BR150" s="103">
        <f t="shared" ca="1" si="124"/>
        <v>0</v>
      </c>
      <c r="BS150" s="103">
        <f t="shared" ca="1" si="125"/>
        <v>0</v>
      </c>
      <c r="BT150" s="103" t="str">
        <f t="shared" ca="1" si="126"/>
        <v/>
      </c>
      <c r="BU150" s="74">
        <f t="shared" ca="1" si="127"/>
        <v>0</v>
      </c>
      <c r="BV150" s="103">
        <f t="shared" ca="1" si="128"/>
        <v>0</v>
      </c>
      <c r="BW150" s="14"/>
      <c r="BX150" s="14"/>
      <c r="BY150" s="14"/>
      <c r="BZ150" s="14"/>
      <c r="CA150" s="14"/>
      <c r="CB150" s="14"/>
      <c r="CC150" s="14"/>
      <c r="CD150" s="14"/>
      <c r="CE150" s="14"/>
      <c r="CF150" s="14"/>
      <c r="CG150" s="14"/>
      <c r="CH150" s="14"/>
      <c r="CI150" s="14"/>
      <c r="CJ150" s="14"/>
    </row>
    <row r="151" spans="1:88" x14ac:dyDescent="0.2">
      <c r="A151" s="63" t="str">
        <f>'Week A'!A151</f>
        <v>Taous</v>
      </c>
      <c r="B151" s="64" t="str">
        <f>'Week A'!B151</f>
        <v>Ilias</v>
      </c>
      <c r="C151" s="63" t="str">
        <f>'Week A'!C151</f>
        <v>Steward</v>
      </c>
      <c r="D151" s="63" t="str">
        <f>'Week A'!D151</f>
        <v>Student</v>
      </c>
      <c r="E151" s="63" t="str">
        <f>'Week A'!E151</f>
        <v>Front</v>
      </c>
      <c r="F151" s="24" t="s">
        <v>19</v>
      </c>
      <c r="G151" s="43"/>
      <c r="H151" s="11"/>
      <c r="I151" s="11"/>
      <c r="J151" s="11"/>
      <c r="K151" s="11"/>
      <c r="L151" s="11"/>
      <c r="M151" s="11"/>
      <c r="N151" s="54"/>
      <c r="O151" s="61"/>
      <c r="P151" s="65"/>
      <c r="Q151" s="66"/>
      <c r="R151" s="67"/>
      <c r="S151" s="14"/>
      <c r="T151" s="14"/>
      <c r="U151" s="14"/>
      <c r="V151" s="14"/>
      <c r="W151" s="14"/>
      <c r="X151" s="14"/>
      <c r="Y151" s="14"/>
      <c r="Z151" s="14"/>
      <c r="AA151" s="102">
        <v>97</v>
      </c>
      <c r="AB151" s="103" t="str">
        <f t="shared" ca="1" si="82"/>
        <v>NAAM</v>
      </c>
      <c r="AC151" s="103" t="str">
        <f t="shared" ca="1" si="83"/>
        <v>Voornaam</v>
      </c>
      <c r="AD151" s="103" t="str">
        <f t="shared" ca="1" si="84"/>
        <v>Steward</v>
      </c>
      <c r="AE151" s="103" t="str">
        <f t="shared" ca="1" si="85"/>
        <v>Student</v>
      </c>
      <c r="AF151" s="103" t="str">
        <f t="shared" ca="1" si="86"/>
        <v>Front</v>
      </c>
      <c r="AG151" s="103">
        <f t="shared" ca="1" si="87"/>
        <v>0</v>
      </c>
      <c r="AH151" s="103">
        <f t="shared" ca="1" si="88"/>
        <v>0</v>
      </c>
      <c r="AI151" s="103">
        <f t="shared" ca="1" si="89"/>
        <v>0</v>
      </c>
      <c r="AJ151" s="103" t="str">
        <f t="shared" ca="1" si="90"/>
        <v/>
      </c>
      <c r="AK151" s="74">
        <f t="shared" ca="1" si="91"/>
        <v>0</v>
      </c>
      <c r="AL151" s="103">
        <f t="shared" ca="1" si="92"/>
        <v>0</v>
      </c>
      <c r="AM151" s="103">
        <f t="shared" ca="1" si="93"/>
        <v>0</v>
      </c>
      <c r="AN151" s="103">
        <f t="shared" ca="1" si="94"/>
        <v>0</v>
      </c>
      <c r="AO151" s="103">
        <f t="shared" ca="1" si="95"/>
        <v>0</v>
      </c>
      <c r="AP151" s="103" t="str">
        <f t="shared" ca="1" si="96"/>
        <v/>
      </c>
      <c r="AQ151" s="74">
        <f t="shared" ca="1" si="97"/>
        <v>0</v>
      </c>
      <c r="AR151" s="103">
        <f t="shared" ca="1" si="98"/>
        <v>0</v>
      </c>
      <c r="AS151" s="103">
        <f t="shared" ca="1" si="99"/>
        <v>0</v>
      </c>
      <c r="AT151" s="103">
        <f t="shared" ca="1" si="100"/>
        <v>0</v>
      </c>
      <c r="AU151" s="103">
        <f t="shared" ca="1" si="101"/>
        <v>0</v>
      </c>
      <c r="AV151" s="103" t="str">
        <f t="shared" ca="1" si="102"/>
        <v/>
      </c>
      <c r="AW151" s="74">
        <f t="shared" ca="1" si="103"/>
        <v>0</v>
      </c>
      <c r="AX151" s="103">
        <f t="shared" ca="1" si="104"/>
        <v>0</v>
      </c>
      <c r="AY151" s="103">
        <f t="shared" ca="1" si="105"/>
        <v>0</v>
      </c>
      <c r="AZ151" s="103">
        <f t="shared" ca="1" si="106"/>
        <v>0</v>
      </c>
      <c r="BA151" s="103">
        <f t="shared" ca="1" si="107"/>
        <v>0</v>
      </c>
      <c r="BB151" s="103" t="str">
        <f t="shared" ca="1" si="108"/>
        <v/>
      </c>
      <c r="BC151" s="74">
        <f t="shared" ca="1" si="109"/>
        <v>0</v>
      </c>
      <c r="BD151" s="103">
        <f t="shared" ca="1" si="110"/>
        <v>0</v>
      </c>
      <c r="BE151" s="103">
        <f t="shared" ca="1" si="111"/>
        <v>0</v>
      </c>
      <c r="BF151" s="103">
        <f t="shared" ca="1" si="112"/>
        <v>0</v>
      </c>
      <c r="BG151" s="103">
        <f t="shared" ca="1" si="113"/>
        <v>0</v>
      </c>
      <c r="BH151" s="103" t="str">
        <f t="shared" ca="1" si="114"/>
        <v/>
      </c>
      <c r="BI151" s="74">
        <f t="shared" ca="1" si="115"/>
        <v>0</v>
      </c>
      <c r="BJ151" s="103">
        <f t="shared" ca="1" si="116"/>
        <v>0</v>
      </c>
      <c r="BK151" s="103">
        <f t="shared" ca="1" si="117"/>
        <v>0</v>
      </c>
      <c r="BL151" s="103">
        <f t="shared" ca="1" si="118"/>
        <v>0</v>
      </c>
      <c r="BM151" s="103">
        <f t="shared" ca="1" si="119"/>
        <v>0</v>
      </c>
      <c r="BN151" s="103" t="str">
        <f t="shared" ca="1" si="120"/>
        <v/>
      </c>
      <c r="BO151" s="74">
        <f t="shared" ca="1" si="121"/>
        <v>0</v>
      </c>
      <c r="BP151" s="103">
        <f t="shared" ca="1" si="122"/>
        <v>0</v>
      </c>
      <c r="BQ151" s="103">
        <f t="shared" ca="1" si="123"/>
        <v>0</v>
      </c>
      <c r="BR151" s="103">
        <f t="shared" ca="1" si="124"/>
        <v>0</v>
      </c>
      <c r="BS151" s="103">
        <f t="shared" ca="1" si="125"/>
        <v>0</v>
      </c>
      <c r="BT151" s="103" t="str">
        <f t="shared" ca="1" si="126"/>
        <v/>
      </c>
      <c r="BU151" s="74">
        <f t="shared" ca="1" si="127"/>
        <v>0</v>
      </c>
      <c r="BV151" s="103">
        <f t="shared" ca="1" si="128"/>
        <v>0</v>
      </c>
      <c r="BW151" s="14"/>
      <c r="BX151" s="14"/>
      <c r="BY151" s="14"/>
      <c r="BZ151" s="14"/>
      <c r="CA151" s="14"/>
      <c r="CB151" s="14"/>
      <c r="CC151" s="14"/>
      <c r="CD151" s="14"/>
      <c r="CE151" s="14"/>
      <c r="CF151" s="14"/>
      <c r="CG151" s="14"/>
      <c r="CH151" s="14"/>
      <c r="CI151" s="14"/>
      <c r="CJ151" s="14"/>
    </row>
    <row r="152" spans="1:88" outlineLevel="1" x14ac:dyDescent="0.2">
      <c r="A152" s="20"/>
      <c r="B152" s="21"/>
      <c r="C152" s="20"/>
      <c r="D152" s="20"/>
      <c r="E152" s="20"/>
      <c r="F152" s="25" t="s">
        <v>20</v>
      </c>
      <c r="G152" s="35"/>
      <c r="H152" s="42"/>
      <c r="I152" s="12"/>
      <c r="J152" s="12"/>
      <c r="K152" s="12"/>
      <c r="L152" s="12"/>
      <c r="M152" s="12"/>
      <c r="N152" s="56"/>
      <c r="O152" s="55"/>
      <c r="P152" s="68"/>
      <c r="Q152" s="69"/>
      <c r="R152" s="70"/>
      <c r="S152" s="14"/>
      <c r="T152" s="14"/>
      <c r="U152" s="14"/>
      <c r="V152" s="14"/>
      <c r="W152" s="14"/>
      <c r="X152" s="14"/>
      <c r="Y152" s="14"/>
      <c r="Z152" s="14"/>
      <c r="AA152" s="102">
        <v>98</v>
      </c>
      <c r="AB152" s="103" t="str">
        <f t="shared" ca="1" si="82"/>
        <v>NAAM</v>
      </c>
      <c r="AC152" s="103" t="str">
        <f t="shared" ca="1" si="83"/>
        <v>Voornaam</v>
      </c>
      <c r="AD152" s="103" t="str">
        <f t="shared" ca="1" si="84"/>
        <v>Steward</v>
      </c>
      <c r="AE152" s="103" t="str">
        <f t="shared" ca="1" si="85"/>
        <v>Student</v>
      </c>
      <c r="AF152" s="103" t="str">
        <f t="shared" ca="1" si="86"/>
        <v>Front</v>
      </c>
      <c r="AG152" s="103">
        <f t="shared" ca="1" si="87"/>
        <v>0</v>
      </c>
      <c r="AH152" s="103">
        <f t="shared" ca="1" si="88"/>
        <v>0</v>
      </c>
      <c r="AI152" s="103">
        <f t="shared" ca="1" si="89"/>
        <v>0</v>
      </c>
      <c r="AJ152" s="103" t="str">
        <f t="shared" ca="1" si="90"/>
        <v/>
      </c>
      <c r="AK152" s="74">
        <f t="shared" ca="1" si="91"/>
        <v>0</v>
      </c>
      <c r="AL152" s="103">
        <f t="shared" ca="1" si="92"/>
        <v>0</v>
      </c>
      <c r="AM152" s="103">
        <f t="shared" ca="1" si="93"/>
        <v>0</v>
      </c>
      <c r="AN152" s="103">
        <f t="shared" ca="1" si="94"/>
        <v>0</v>
      </c>
      <c r="AO152" s="103">
        <f t="shared" ca="1" si="95"/>
        <v>0</v>
      </c>
      <c r="AP152" s="103" t="str">
        <f t="shared" ca="1" si="96"/>
        <v/>
      </c>
      <c r="AQ152" s="74">
        <f t="shared" ca="1" si="97"/>
        <v>0</v>
      </c>
      <c r="AR152" s="103">
        <f t="shared" ca="1" si="98"/>
        <v>0</v>
      </c>
      <c r="AS152" s="103">
        <f t="shared" ca="1" si="99"/>
        <v>0</v>
      </c>
      <c r="AT152" s="103">
        <f t="shared" ca="1" si="100"/>
        <v>0</v>
      </c>
      <c r="AU152" s="103">
        <f t="shared" ca="1" si="101"/>
        <v>0</v>
      </c>
      <c r="AV152" s="103" t="str">
        <f t="shared" ca="1" si="102"/>
        <v/>
      </c>
      <c r="AW152" s="74">
        <f t="shared" ca="1" si="103"/>
        <v>0</v>
      </c>
      <c r="AX152" s="103">
        <f t="shared" ca="1" si="104"/>
        <v>0</v>
      </c>
      <c r="AY152" s="103">
        <f t="shared" ca="1" si="105"/>
        <v>0</v>
      </c>
      <c r="AZ152" s="103">
        <f t="shared" ca="1" si="106"/>
        <v>0</v>
      </c>
      <c r="BA152" s="103">
        <f t="shared" ca="1" si="107"/>
        <v>0</v>
      </c>
      <c r="BB152" s="103" t="str">
        <f t="shared" ca="1" si="108"/>
        <v/>
      </c>
      <c r="BC152" s="74">
        <f t="shared" ca="1" si="109"/>
        <v>0</v>
      </c>
      <c r="BD152" s="103">
        <f t="shared" ca="1" si="110"/>
        <v>0</v>
      </c>
      <c r="BE152" s="103">
        <f t="shared" ca="1" si="111"/>
        <v>0</v>
      </c>
      <c r="BF152" s="103">
        <f t="shared" ca="1" si="112"/>
        <v>0</v>
      </c>
      <c r="BG152" s="103">
        <f t="shared" ca="1" si="113"/>
        <v>0</v>
      </c>
      <c r="BH152" s="103" t="str">
        <f t="shared" ca="1" si="114"/>
        <v/>
      </c>
      <c r="BI152" s="74">
        <f t="shared" ca="1" si="115"/>
        <v>0</v>
      </c>
      <c r="BJ152" s="103">
        <f t="shared" ca="1" si="116"/>
        <v>0</v>
      </c>
      <c r="BK152" s="103">
        <f t="shared" ca="1" si="117"/>
        <v>0</v>
      </c>
      <c r="BL152" s="103">
        <f t="shared" ca="1" si="118"/>
        <v>0</v>
      </c>
      <c r="BM152" s="103">
        <f t="shared" ca="1" si="119"/>
        <v>0</v>
      </c>
      <c r="BN152" s="103" t="str">
        <f t="shared" ca="1" si="120"/>
        <v/>
      </c>
      <c r="BO152" s="74">
        <f t="shared" ca="1" si="121"/>
        <v>0</v>
      </c>
      <c r="BP152" s="103">
        <f t="shared" ca="1" si="122"/>
        <v>0</v>
      </c>
      <c r="BQ152" s="103">
        <f t="shared" ca="1" si="123"/>
        <v>0</v>
      </c>
      <c r="BR152" s="103">
        <f t="shared" ca="1" si="124"/>
        <v>0</v>
      </c>
      <c r="BS152" s="103">
        <f t="shared" ca="1" si="125"/>
        <v>0</v>
      </c>
      <c r="BT152" s="103" t="str">
        <f t="shared" ca="1" si="126"/>
        <v/>
      </c>
      <c r="BU152" s="74">
        <f t="shared" ca="1" si="127"/>
        <v>0</v>
      </c>
      <c r="BV152" s="103">
        <f t="shared" ca="1" si="128"/>
        <v>0</v>
      </c>
      <c r="BW152" s="14"/>
      <c r="BX152" s="14"/>
      <c r="BY152" s="14"/>
      <c r="BZ152" s="14"/>
      <c r="CA152" s="14"/>
      <c r="CB152" s="14"/>
      <c r="CC152" s="14"/>
      <c r="CD152" s="14"/>
      <c r="CE152" s="14"/>
      <c r="CF152" s="14"/>
      <c r="CG152" s="14"/>
      <c r="CH152" s="14"/>
      <c r="CI152" s="14"/>
      <c r="CJ152" s="14"/>
    </row>
    <row r="153" spans="1:88" outlineLevel="1" x14ac:dyDescent="0.2">
      <c r="A153" s="20"/>
      <c r="B153" s="21"/>
      <c r="C153" s="20"/>
      <c r="D153" s="20"/>
      <c r="E153" s="20"/>
      <c r="F153" s="25" t="s">
        <v>21</v>
      </c>
      <c r="G153" s="13"/>
      <c r="H153" s="13"/>
      <c r="I153" s="13"/>
      <c r="J153" s="13"/>
      <c r="K153" s="13"/>
      <c r="L153" s="13"/>
      <c r="M153" s="13"/>
      <c r="N153" s="56"/>
      <c r="O153" s="55"/>
      <c r="P153" s="68"/>
      <c r="Q153" s="69"/>
      <c r="R153" s="70"/>
      <c r="S153" s="14"/>
      <c r="T153" s="14"/>
      <c r="U153" s="14"/>
      <c r="V153" s="14"/>
      <c r="W153" s="14"/>
      <c r="X153" s="14"/>
      <c r="Y153" s="14"/>
      <c r="Z153" s="14"/>
      <c r="AA153" s="102">
        <v>99</v>
      </c>
      <c r="AB153" s="103" t="str">
        <f t="shared" ca="1" si="82"/>
        <v>NAAM</v>
      </c>
      <c r="AC153" s="103" t="str">
        <f t="shared" ca="1" si="83"/>
        <v>Voornaam</v>
      </c>
      <c r="AD153" s="103" t="str">
        <f t="shared" ca="1" si="84"/>
        <v>Steward</v>
      </c>
      <c r="AE153" s="103" t="str">
        <f t="shared" ca="1" si="85"/>
        <v>Student</v>
      </c>
      <c r="AF153" s="103" t="str">
        <f t="shared" ca="1" si="86"/>
        <v>Front</v>
      </c>
      <c r="AG153" s="103">
        <f t="shared" ca="1" si="87"/>
        <v>0</v>
      </c>
      <c r="AH153" s="103">
        <f t="shared" ca="1" si="88"/>
        <v>0</v>
      </c>
      <c r="AI153" s="103">
        <f t="shared" ca="1" si="89"/>
        <v>0</v>
      </c>
      <c r="AJ153" s="103" t="str">
        <f t="shared" ca="1" si="90"/>
        <v/>
      </c>
      <c r="AK153" s="74">
        <f t="shared" ca="1" si="91"/>
        <v>0</v>
      </c>
      <c r="AL153" s="103">
        <f t="shared" ca="1" si="92"/>
        <v>0</v>
      </c>
      <c r="AM153" s="103">
        <f t="shared" ca="1" si="93"/>
        <v>0</v>
      </c>
      <c r="AN153" s="103">
        <f t="shared" ca="1" si="94"/>
        <v>0</v>
      </c>
      <c r="AO153" s="103">
        <f t="shared" ca="1" si="95"/>
        <v>0</v>
      </c>
      <c r="AP153" s="103" t="str">
        <f t="shared" ca="1" si="96"/>
        <v/>
      </c>
      <c r="AQ153" s="74">
        <f t="shared" ca="1" si="97"/>
        <v>0</v>
      </c>
      <c r="AR153" s="103">
        <f t="shared" ca="1" si="98"/>
        <v>0</v>
      </c>
      <c r="AS153" s="103">
        <f t="shared" ca="1" si="99"/>
        <v>0</v>
      </c>
      <c r="AT153" s="103">
        <f t="shared" ca="1" si="100"/>
        <v>0</v>
      </c>
      <c r="AU153" s="103">
        <f t="shared" ca="1" si="101"/>
        <v>0</v>
      </c>
      <c r="AV153" s="103" t="str">
        <f t="shared" ca="1" si="102"/>
        <v/>
      </c>
      <c r="AW153" s="74">
        <f t="shared" ca="1" si="103"/>
        <v>0</v>
      </c>
      <c r="AX153" s="103">
        <f t="shared" ca="1" si="104"/>
        <v>0</v>
      </c>
      <c r="AY153" s="103">
        <f t="shared" ca="1" si="105"/>
        <v>0</v>
      </c>
      <c r="AZ153" s="103">
        <f t="shared" ca="1" si="106"/>
        <v>0</v>
      </c>
      <c r="BA153" s="103">
        <f t="shared" ca="1" si="107"/>
        <v>0</v>
      </c>
      <c r="BB153" s="103" t="str">
        <f t="shared" ca="1" si="108"/>
        <v/>
      </c>
      <c r="BC153" s="74">
        <f t="shared" ca="1" si="109"/>
        <v>0</v>
      </c>
      <c r="BD153" s="103">
        <f t="shared" ca="1" si="110"/>
        <v>0</v>
      </c>
      <c r="BE153" s="103">
        <f t="shared" ca="1" si="111"/>
        <v>0</v>
      </c>
      <c r="BF153" s="103">
        <f t="shared" ca="1" si="112"/>
        <v>0</v>
      </c>
      <c r="BG153" s="103">
        <f t="shared" ca="1" si="113"/>
        <v>0</v>
      </c>
      <c r="BH153" s="103" t="str">
        <f t="shared" ca="1" si="114"/>
        <v/>
      </c>
      <c r="BI153" s="74">
        <f t="shared" ca="1" si="115"/>
        <v>0</v>
      </c>
      <c r="BJ153" s="103">
        <f t="shared" ca="1" si="116"/>
        <v>0</v>
      </c>
      <c r="BK153" s="103">
        <f t="shared" ca="1" si="117"/>
        <v>0</v>
      </c>
      <c r="BL153" s="103">
        <f t="shared" ca="1" si="118"/>
        <v>0</v>
      </c>
      <c r="BM153" s="103">
        <f t="shared" ca="1" si="119"/>
        <v>0</v>
      </c>
      <c r="BN153" s="103" t="str">
        <f t="shared" ca="1" si="120"/>
        <v/>
      </c>
      <c r="BO153" s="74">
        <f t="shared" ca="1" si="121"/>
        <v>0</v>
      </c>
      <c r="BP153" s="103">
        <f t="shared" ca="1" si="122"/>
        <v>0</v>
      </c>
      <c r="BQ153" s="103">
        <f t="shared" ca="1" si="123"/>
        <v>0</v>
      </c>
      <c r="BR153" s="103">
        <f t="shared" ca="1" si="124"/>
        <v>0</v>
      </c>
      <c r="BS153" s="103">
        <f t="shared" ca="1" si="125"/>
        <v>0</v>
      </c>
      <c r="BT153" s="103" t="str">
        <f t="shared" ca="1" si="126"/>
        <v/>
      </c>
      <c r="BU153" s="74">
        <f t="shared" ca="1" si="127"/>
        <v>0</v>
      </c>
      <c r="BV153" s="103">
        <f t="shared" ca="1" si="128"/>
        <v>0</v>
      </c>
      <c r="BW153" s="14"/>
      <c r="BX153" s="14"/>
      <c r="BY153" s="14"/>
      <c r="BZ153" s="14"/>
      <c r="CA153" s="14"/>
      <c r="CB153" s="14"/>
      <c r="CC153" s="14"/>
      <c r="CD153" s="14"/>
      <c r="CE153" s="14"/>
      <c r="CF153" s="14"/>
      <c r="CG153" s="14"/>
      <c r="CH153" s="14"/>
      <c r="CI153" s="14"/>
      <c r="CJ153" s="14"/>
    </row>
    <row r="154" spans="1:88" outlineLevel="1" x14ac:dyDescent="0.2">
      <c r="A154" s="20"/>
      <c r="B154" s="21"/>
      <c r="C154" s="20"/>
      <c r="D154" s="20"/>
      <c r="E154" s="20"/>
      <c r="F154" s="25" t="s">
        <v>22</v>
      </c>
      <c r="G154" s="29" t="str">
        <f t="shared" ref="G154:M154" si="144">IF(G152="","",IF(G152&gt;G151,(G152-G151-G153),(1-G151-G153+G152)))</f>
        <v/>
      </c>
      <c r="H154" s="29" t="str">
        <f t="shared" si="144"/>
        <v/>
      </c>
      <c r="I154" s="29" t="str">
        <f t="shared" si="144"/>
        <v/>
      </c>
      <c r="J154" s="29" t="str">
        <f t="shared" si="144"/>
        <v/>
      </c>
      <c r="K154" s="29" t="str">
        <f t="shared" si="144"/>
        <v/>
      </c>
      <c r="L154" s="29" t="str">
        <f t="shared" si="144"/>
        <v/>
      </c>
      <c r="M154" s="29" t="str">
        <f t="shared" si="144"/>
        <v/>
      </c>
      <c r="N154" s="57">
        <f t="shared" ref="N154" si="145">SUMIF(G155:M155,"",G154:M154)</f>
        <v>0</v>
      </c>
      <c r="O154" s="58">
        <f t="shared" ref="O154" si="146">SUM(G154:M154)</f>
        <v>0</v>
      </c>
      <c r="P154" s="68"/>
      <c r="Q154" s="69"/>
      <c r="R154" s="70"/>
      <c r="S154" s="14"/>
      <c r="T154" s="14"/>
      <c r="U154" s="14"/>
      <c r="V154" s="14"/>
      <c r="W154" s="14"/>
      <c r="X154" s="14"/>
      <c r="Y154" s="14"/>
      <c r="Z154" s="14"/>
      <c r="AA154" s="102">
        <v>100</v>
      </c>
      <c r="AB154" s="103" t="str">
        <f t="shared" ca="1" si="82"/>
        <v>NAAM</v>
      </c>
      <c r="AC154" s="103" t="str">
        <f t="shared" ca="1" si="83"/>
        <v>Voornaam</v>
      </c>
      <c r="AD154" s="103" t="str">
        <f t="shared" ca="1" si="84"/>
        <v>Steward</v>
      </c>
      <c r="AE154" s="103" t="str">
        <f t="shared" ca="1" si="85"/>
        <v>Student</v>
      </c>
      <c r="AF154" s="103" t="str">
        <f t="shared" ca="1" si="86"/>
        <v>Front</v>
      </c>
      <c r="AG154" s="103">
        <f t="shared" ca="1" si="87"/>
        <v>0</v>
      </c>
      <c r="AH154" s="103">
        <f t="shared" ca="1" si="88"/>
        <v>0</v>
      </c>
      <c r="AI154" s="103">
        <f t="shared" ca="1" si="89"/>
        <v>0</v>
      </c>
      <c r="AJ154" s="103" t="str">
        <f t="shared" ca="1" si="90"/>
        <v/>
      </c>
      <c r="AK154" s="74">
        <f t="shared" ca="1" si="91"/>
        <v>0</v>
      </c>
      <c r="AL154" s="103">
        <f t="shared" ca="1" si="92"/>
        <v>0</v>
      </c>
      <c r="AM154" s="103">
        <f t="shared" ca="1" si="93"/>
        <v>0</v>
      </c>
      <c r="AN154" s="103">
        <f t="shared" ca="1" si="94"/>
        <v>0</v>
      </c>
      <c r="AO154" s="103">
        <f t="shared" ca="1" si="95"/>
        <v>0</v>
      </c>
      <c r="AP154" s="103" t="str">
        <f t="shared" ca="1" si="96"/>
        <v/>
      </c>
      <c r="AQ154" s="74">
        <f t="shared" ca="1" si="97"/>
        <v>0</v>
      </c>
      <c r="AR154" s="103">
        <f t="shared" ca="1" si="98"/>
        <v>0</v>
      </c>
      <c r="AS154" s="103">
        <f t="shared" ca="1" si="99"/>
        <v>0</v>
      </c>
      <c r="AT154" s="103">
        <f t="shared" ca="1" si="100"/>
        <v>0</v>
      </c>
      <c r="AU154" s="103">
        <f t="shared" ca="1" si="101"/>
        <v>0</v>
      </c>
      <c r="AV154" s="103" t="str">
        <f t="shared" ca="1" si="102"/>
        <v/>
      </c>
      <c r="AW154" s="74">
        <f t="shared" ca="1" si="103"/>
        <v>0</v>
      </c>
      <c r="AX154" s="103">
        <f t="shared" ca="1" si="104"/>
        <v>0</v>
      </c>
      <c r="AY154" s="103">
        <f t="shared" ca="1" si="105"/>
        <v>0</v>
      </c>
      <c r="AZ154" s="103">
        <f t="shared" ca="1" si="106"/>
        <v>0</v>
      </c>
      <c r="BA154" s="103">
        <f t="shared" ca="1" si="107"/>
        <v>0</v>
      </c>
      <c r="BB154" s="103" t="str">
        <f t="shared" ca="1" si="108"/>
        <v/>
      </c>
      <c r="BC154" s="74">
        <f t="shared" ca="1" si="109"/>
        <v>0</v>
      </c>
      <c r="BD154" s="103">
        <f t="shared" ca="1" si="110"/>
        <v>0</v>
      </c>
      <c r="BE154" s="103">
        <f t="shared" ca="1" si="111"/>
        <v>0</v>
      </c>
      <c r="BF154" s="103">
        <f t="shared" ca="1" si="112"/>
        <v>0</v>
      </c>
      <c r="BG154" s="103">
        <f t="shared" ca="1" si="113"/>
        <v>0</v>
      </c>
      <c r="BH154" s="103" t="str">
        <f t="shared" ca="1" si="114"/>
        <v/>
      </c>
      <c r="BI154" s="74">
        <f t="shared" ca="1" si="115"/>
        <v>0</v>
      </c>
      <c r="BJ154" s="103">
        <f t="shared" ca="1" si="116"/>
        <v>0</v>
      </c>
      <c r="BK154" s="103">
        <f t="shared" ca="1" si="117"/>
        <v>0</v>
      </c>
      <c r="BL154" s="103">
        <f t="shared" ca="1" si="118"/>
        <v>0</v>
      </c>
      <c r="BM154" s="103">
        <f t="shared" ca="1" si="119"/>
        <v>0</v>
      </c>
      <c r="BN154" s="103" t="str">
        <f t="shared" ca="1" si="120"/>
        <v/>
      </c>
      <c r="BO154" s="74">
        <f t="shared" ca="1" si="121"/>
        <v>0</v>
      </c>
      <c r="BP154" s="103">
        <f t="shared" ca="1" si="122"/>
        <v>0</v>
      </c>
      <c r="BQ154" s="103">
        <f t="shared" ca="1" si="123"/>
        <v>0</v>
      </c>
      <c r="BR154" s="103">
        <f t="shared" ca="1" si="124"/>
        <v>0</v>
      </c>
      <c r="BS154" s="103">
        <f t="shared" ca="1" si="125"/>
        <v>0</v>
      </c>
      <c r="BT154" s="103" t="str">
        <f t="shared" ca="1" si="126"/>
        <v/>
      </c>
      <c r="BU154" s="74">
        <f t="shared" ca="1" si="127"/>
        <v>0</v>
      </c>
      <c r="BV154" s="103">
        <f t="shared" ca="1" si="128"/>
        <v>0</v>
      </c>
      <c r="BW154" s="14"/>
      <c r="BX154" s="14"/>
      <c r="BY154" s="14"/>
      <c r="BZ154" s="14"/>
      <c r="CA154" s="14"/>
      <c r="CB154" s="14"/>
      <c r="CC154" s="14"/>
      <c r="CD154" s="14"/>
      <c r="CE154" s="14"/>
      <c r="CF154" s="14"/>
      <c r="CG154" s="14"/>
      <c r="CH154" s="14"/>
      <c r="CI154" s="14"/>
      <c r="CJ154" s="14"/>
    </row>
    <row r="155" spans="1:88" outlineLevel="1" x14ac:dyDescent="0.2">
      <c r="A155" s="20"/>
      <c r="B155" s="21"/>
      <c r="C155" s="20"/>
      <c r="D155" s="20"/>
      <c r="E155" s="20"/>
      <c r="F155" s="26" t="s">
        <v>39</v>
      </c>
      <c r="G155" s="34"/>
      <c r="H155" s="34"/>
      <c r="I155" s="34"/>
      <c r="J155" s="34"/>
      <c r="K155" s="34"/>
      <c r="L155" s="34"/>
      <c r="M155" s="34"/>
      <c r="N155" s="56"/>
      <c r="O155" s="55"/>
      <c r="P155" s="68"/>
      <c r="Q155" s="69"/>
      <c r="R155" s="70"/>
      <c r="S155" s="14"/>
      <c r="T155" s="14"/>
      <c r="U155" s="14"/>
      <c r="V155" s="14"/>
      <c r="W155" s="14"/>
      <c r="X155" s="14"/>
      <c r="Y155" s="14"/>
      <c r="Z155" s="14"/>
      <c r="AA155" s="14"/>
      <c r="AB155" s="31"/>
      <c r="AC155" s="14"/>
      <c r="AD155" s="14"/>
      <c r="AE155" s="14"/>
      <c r="AF155" s="14"/>
      <c r="AG155" s="14"/>
      <c r="AH155" s="14"/>
      <c r="AI155" s="14"/>
      <c r="AJ155" s="14"/>
      <c r="AK155" s="14"/>
      <c r="AL155" s="14"/>
      <c r="AM155" s="14"/>
      <c r="AN155" s="14"/>
      <c r="AO155" s="14"/>
      <c r="AP155" s="14"/>
      <c r="AQ155" s="8"/>
      <c r="AR155" s="8"/>
      <c r="AS155" s="14"/>
      <c r="AT155" s="14"/>
      <c r="AU155" s="14"/>
      <c r="AV155" s="14"/>
      <c r="AW155" s="8"/>
      <c r="AX155" s="8"/>
      <c r="AY155" s="14"/>
      <c r="AZ155" s="14"/>
      <c r="BA155" s="14"/>
      <c r="BB155" s="14"/>
      <c r="BC155" s="8"/>
      <c r="BD155" s="8"/>
      <c r="BE155" s="14"/>
      <c r="BF155" s="14"/>
      <c r="BG155" s="14"/>
      <c r="BH155" s="14"/>
      <c r="BI155" s="8"/>
      <c r="BJ155" s="8"/>
      <c r="BK155" s="14"/>
      <c r="BL155" s="14"/>
      <c r="BM155" s="14"/>
      <c r="BN155" s="14"/>
      <c r="BO155" s="8"/>
      <c r="BP155" s="8"/>
      <c r="BQ155" s="14"/>
      <c r="BR155" s="14"/>
      <c r="BS155" s="14"/>
      <c r="BT155" s="14"/>
      <c r="BU155" s="8"/>
      <c r="BV155" s="8"/>
      <c r="BW155" s="14"/>
      <c r="BX155" s="14"/>
      <c r="BY155" s="14"/>
      <c r="BZ155" s="14"/>
      <c r="CA155" s="14"/>
      <c r="CB155" s="14"/>
      <c r="CC155" s="14"/>
      <c r="CD155" s="14"/>
      <c r="CE155" s="14"/>
      <c r="CF155" s="14"/>
      <c r="CG155" s="14"/>
      <c r="CH155" s="14"/>
      <c r="CI155" s="14"/>
      <c r="CJ155" s="14"/>
    </row>
    <row r="156" spans="1:88" ht="13.5" outlineLevel="1" thickBot="1" x14ac:dyDescent="0.25">
      <c r="A156" s="22"/>
      <c r="B156" s="23"/>
      <c r="C156" s="22"/>
      <c r="D156" s="22"/>
      <c r="E156" s="22"/>
      <c r="F156" s="27" t="s">
        <v>40</v>
      </c>
      <c r="G156" s="33"/>
      <c r="H156" s="33"/>
      <c r="I156" s="33"/>
      <c r="J156" s="33"/>
      <c r="K156" s="33"/>
      <c r="L156" s="33"/>
      <c r="M156" s="33"/>
      <c r="N156" s="59"/>
      <c r="O156" s="62"/>
      <c r="P156" s="71"/>
      <c r="Q156" s="72"/>
      <c r="R156" s="73"/>
      <c r="S156" s="14"/>
      <c r="T156" s="14"/>
      <c r="U156" s="14"/>
      <c r="V156" s="14"/>
      <c r="W156" s="14"/>
      <c r="X156" s="14"/>
      <c r="Y156" s="14"/>
      <c r="Z156" s="14"/>
      <c r="AA156" s="14"/>
      <c r="AB156" s="31"/>
      <c r="AC156" s="14"/>
      <c r="AD156" s="14"/>
      <c r="AE156" s="14"/>
      <c r="AF156" s="14"/>
      <c r="AG156" s="14"/>
      <c r="AH156" s="14"/>
      <c r="AI156" s="14"/>
      <c r="AJ156" s="14"/>
      <c r="AK156" s="14"/>
      <c r="AL156" s="14"/>
      <c r="AM156" s="14"/>
      <c r="AN156" s="14"/>
      <c r="AO156" s="14"/>
      <c r="AP156" s="14"/>
      <c r="AQ156" s="8"/>
      <c r="AR156" s="8"/>
      <c r="AS156" s="14"/>
      <c r="AT156" s="14"/>
      <c r="AU156" s="14"/>
      <c r="AV156" s="14"/>
      <c r="AW156" s="8"/>
      <c r="AX156" s="8"/>
      <c r="AY156" s="14"/>
      <c r="AZ156" s="14"/>
      <c r="BA156" s="14"/>
      <c r="BB156" s="14"/>
      <c r="BC156" s="8"/>
      <c r="BD156" s="8"/>
      <c r="BE156" s="14"/>
      <c r="BF156" s="14"/>
      <c r="BG156" s="14"/>
      <c r="BH156" s="14"/>
      <c r="BI156" s="8"/>
      <c r="BJ156" s="8"/>
      <c r="BK156" s="14"/>
      <c r="BL156" s="14"/>
      <c r="BM156" s="14"/>
      <c r="BN156" s="14"/>
      <c r="BO156" s="8"/>
      <c r="BP156" s="8"/>
      <c r="BQ156" s="14"/>
      <c r="BR156" s="14"/>
      <c r="BS156" s="14"/>
      <c r="BT156" s="14"/>
      <c r="BU156" s="8"/>
      <c r="BV156" s="8"/>
      <c r="BW156" s="14"/>
      <c r="BX156" s="14"/>
      <c r="BY156" s="14"/>
      <c r="BZ156" s="14"/>
      <c r="CA156" s="14"/>
      <c r="CB156" s="14"/>
      <c r="CC156" s="14"/>
      <c r="CD156" s="14"/>
      <c r="CE156" s="14"/>
      <c r="CF156" s="14"/>
      <c r="CG156" s="14"/>
      <c r="CH156" s="14"/>
      <c r="CI156" s="14"/>
      <c r="CJ156" s="14"/>
    </row>
    <row r="157" spans="1:88" x14ac:dyDescent="0.2">
      <c r="A157" s="63" t="str">
        <f>'Week A'!A157</f>
        <v>El Harcha</v>
      </c>
      <c r="B157" s="64" t="str">
        <f>'Week A'!B157</f>
        <v>Ihsane</v>
      </c>
      <c r="C157" s="63" t="str">
        <f>'Week A'!C157</f>
        <v>Steward</v>
      </c>
      <c r="D157" s="63" t="str">
        <f>'Week A'!D157</f>
        <v>Student</v>
      </c>
      <c r="E157" s="63" t="str">
        <f>'Week A'!E157</f>
        <v>Front</v>
      </c>
      <c r="F157" s="24" t="s">
        <v>19</v>
      </c>
      <c r="G157" s="43"/>
      <c r="H157" s="11"/>
      <c r="I157" s="11"/>
      <c r="J157" s="11"/>
      <c r="K157" s="11"/>
      <c r="L157" s="11"/>
      <c r="M157" s="11"/>
      <c r="N157" s="54"/>
      <c r="O157" s="61"/>
      <c r="P157" s="65"/>
      <c r="Q157" s="66"/>
      <c r="R157" s="67"/>
      <c r="S157" s="14"/>
      <c r="T157" s="14"/>
      <c r="U157" s="14"/>
      <c r="V157" s="14"/>
      <c r="W157" s="14"/>
      <c r="X157" s="14"/>
      <c r="Y157" s="14"/>
      <c r="Z157" s="14"/>
      <c r="AA157" s="14"/>
      <c r="AB157" s="31"/>
      <c r="AC157" s="14"/>
      <c r="AD157" s="14"/>
      <c r="AE157" s="14"/>
      <c r="AF157" s="14"/>
      <c r="AG157" s="14"/>
      <c r="AH157" s="14"/>
      <c r="AI157" s="14"/>
      <c r="AJ157" s="14"/>
      <c r="AK157" s="14"/>
      <c r="AL157" s="14"/>
      <c r="AM157" s="14"/>
      <c r="AN157" s="14"/>
      <c r="AO157" s="14"/>
      <c r="AP157" s="14"/>
      <c r="AQ157" s="8"/>
      <c r="AR157" s="8"/>
      <c r="AS157" s="14"/>
      <c r="AT157" s="14"/>
      <c r="AU157" s="14"/>
      <c r="AV157" s="14"/>
      <c r="AW157" s="8"/>
      <c r="AX157" s="8"/>
      <c r="AY157" s="14"/>
      <c r="AZ157" s="14"/>
      <c r="BA157" s="14"/>
      <c r="BB157" s="14"/>
      <c r="BC157" s="8"/>
      <c r="BD157" s="8"/>
      <c r="BE157" s="14"/>
      <c r="BF157" s="14"/>
      <c r="BG157" s="14"/>
      <c r="BH157" s="14"/>
      <c r="BI157" s="8"/>
      <c r="BJ157" s="8"/>
      <c r="BK157" s="14"/>
      <c r="BL157" s="14"/>
      <c r="BM157" s="14"/>
      <c r="BN157" s="14"/>
      <c r="BO157" s="8"/>
      <c r="BP157" s="8"/>
      <c r="BQ157" s="14"/>
      <c r="BR157" s="14"/>
      <c r="BS157" s="14"/>
      <c r="BT157" s="14"/>
      <c r="BU157" s="8"/>
      <c r="BV157" s="8"/>
      <c r="BW157" s="14"/>
      <c r="BX157" s="14"/>
      <c r="BY157" s="14"/>
      <c r="BZ157" s="14"/>
      <c r="CA157" s="14"/>
      <c r="CB157" s="14"/>
      <c r="CC157" s="14"/>
      <c r="CD157" s="14"/>
      <c r="CE157" s="14"/>
      <c r="CF157" s="14"/>
      <c r="CG157" s="14"/>
      <c r="CH157" s="14"/>
      <c r="CI157" s="14"/>
      <c r="CJ157" s="14"/>
    </row>
    <row r="158" spans="1:88" outlineLevel="1" x14ac:dyDescent="0.2">
      <c r="A158" s="20"/>
      <c r="B158" s="21"/>
      <c r="C158" s="20"/>
      <c r="D158" s="20"/>
      <c r="E158" s="20"/>
      <c r="F158" s="25" t="s">
        <v>20</v>
      </c>
      <c r="G158" s="35"/>
      <c r="H158" s="42"/>
      <c r="I158" s="12"/>
      <c r="J158" s="12"/>
      <c r="K158" s="12"/>
      <c r="L158" s="12"/>
      <c r="M158" s="12"/>
      <c r="N158" s="56"/>
      <c r="O158" s="55"/>
      <c r="P158" s="68"/>
      <c r="Q158" s="69"/>
      <c r="R158" s="70"/>
      <c r="S158" s="14"/>
      <c r="T158" s="14"/>
      <c r="U158" s="14"/>
      <c r="V158" s="14"/>
      <c r="W158" s="14"/>
      <c r="X158" s="14"/>
      <c r="Y158" s="14"/>
      <c r="Z158" s="14"/>
      <c r="AA158" s="14"/>
      <c r="AB158" s="31"/>
      <c r="AC158" s="14"/>
      <c r="AD158" s="14"/>
      <c r="AE158" s="14"/>
      <c r="AF158" s="14"/>
      <c r="AG158" s="14"/>
      <c r="AH158" s="14"/>
      <c r="AI158" s="14"/>
      <c r="AJ158" s="14"/>
      <c r="AK158" s="14"/>
      <c r="AL158" s="14"/>
      <c r="AM158" s="14"/>
      <c r="AN158" s="14"/>
      <c r="AO158" s="14"/>
      <c r="AP158" s="14"/>
      <c r="AQ158" s="8"/>
      <c r="AR158" s="8"/>
      <c r="AS158" s="14"/>
      <c r="AT158" s="14"/>
      <c r="AU158" s="14"/>
      <c r="AV158" s="14"/>
      <c r="AW158" s="8"/>
      <c r="AX158" s="8"/>
      <c r="AY158" s="14"/>
      <c r="AZ158" s="14"/>
      <c r="BA158" s="14"/>
      <c r="BB158" s="14"/>
      <c r="BC158" s="8"/>
      <c r="BD158" s="8"/>
      <c r="BE158" s="14"/>
      <c r="BF158" s="14"/>
      <c r="BG158" s="14"/>
      <c r="BH158" s="14"/>
      <c r="BI158" s="8"/>
      <c r="BJ158" s="8"/>
      <c r="BK158" s="14"/>
      <c r="BL158" s="14"/>
      <c r="BM158" s="14"/>
      <c r="BN158" s="14"/>
      <c r="BO158" s="8"/>
      <c r="BP158" s="8"/>
      <c r="BQ158" s="14"/>
      <c r="BR158" s="14"/>
      <c r="BS158" s="14"/>
      <c r="BT158" s="14"/>
      <c r="BU158" s="8"/>
      <c r="BV158" s="8"/>
      <c r="BW158" s="14"/>
      <c r="BX158" s="14"/>
      <c r="BY158" s="14"/>
      <c r="BZ158" s="14"/>
      <c r="CA158" s="14"/>
      <c r="CB158" s="14"/>
      <c r="CC158" s="14"/>
      <c r="CD158" s="14"/>
      <c r="CE158" s="14"/>
      <c r="CF158" s="14"/>
      <c r="CG158" s="14"/>
      <c r="CH158" s="14"/>
      <c r="CI158" s="14"/>
      <c r="CJ158" s="14"/>
    </row>
    <row r="159" spans="1:88" outlineLevel="1" x14ac:dyDescent="0.2">
      <c r="A159" s="20"/>
      <c r="B159" s="21"/>
      <c r="C159" s="20"/>
      <c r="D159" s="20"/>
      <c r="E159" s="20"/>
      <c r="F159" s="25" t="s">
        <v>21</v>
      </c>
      <c r="G159" s="13"/>
      <c r="H159" s="13"/>
      <c r="I159" s="13"/>
      <c r="J159" s="13"/>
      <c r="K159" s="13"/>
      <c r="L159" s="13"/>
      <c r="M159" s="13"/>
      <c r="N159" s="56"/>
      <c r="O159" s="55"/>
      <c r="P159" s="68"/>
      <c r="Q159" s="69"/>
      <c r="R159" s="70"/>
      <c r="S159" s="14"/>
      <c r="T159" s="14"/>
      <c r="U159" s="14"/>
      <c r="V159" s="14"/>
      <c r="W159" s="14"/>
      <c r="X159" s="14"/>
      <c r="Y159" s="14"/>
      <c r="Z159" s="14"/>
      <c r="AA159" s="14"/>
      <c r="AB159" s="31"/>
      <c r="AC159" s="14"/>
      <c r="AD159" s="14"/>
      <c r="AE159" s="14"/>
      <c r="AF159" s="14"/>
      <c r="AG159" s="14"/>
      <c r="AH159" s="14"/>
      <c r="AI159" s="14"/>
      <c r="AJ159" s="14"/>
      <c r="AK159" s="14"/>
      <c r="AL159" s="14"/>
      <c r="AM159" s="14"/>
      <c r="AN159" s="14"/>
      <c r="AO159" s="14"/>
      <c r="AP159" s="14"/>
      <c r="AQ159" s="8"/>
      <c r="AR159" s="8"/>
      <c r="AS159" s="14"/>
      <c r="AT159" s="14"/>
      <c r="AU159" s="14"/>
      <c r="AV159" s="14"/>
      <c r="AW159" s="8"/>
      <c r="AX159" s="8"/>
      <c r="AY159" s="14"/>
      <c r="AZ159" s="14"/>
      <c r="BA159" s="14"/>
      <c r="BB159" s="14"/>
      <c r="BC159" s="8"/>
      <c r="BD159" s="8"/>
      <c r="BE159" s="14"/>
      <c r="BF159" s="14"/>
      <c r="BG159" s="14"/>
      <c r="BH159" s="14"/>
      <c r="BI159" s="8"/>
      <c r="BJ159" s="8"/>
      <c r="BK159" s="14"/>
      <c r="BL159" s="14"/>
      <c r="BM159" s="14"/>
      <c r="BN159" s="14"/>
      <c r="BO159" s="8"/>
      <c r="BP159" s="8"/>
      <c r="BQ159" s="14"/>
      <c r="BR159" s="14"/>
      <c r="BS159" s="14"/>
      <c r="BT159" s="14"/>
      <c r="BU159" s="8"/>
      <c r="BV159" s="8"/>
      <c r="BW159" s="14"/>
      <c r="BX159" s="14"/>
      <c r="BY159" s="14"/>
      <c r="BZ159" s="14"/>
      <c r="CA159" s="14"/>
      <c r="CB159" s="14"/>
      <c r="CC159" s="14"/>
      <c r="CD159" s="14"/>
      <c r="CE159" s="14"/>
      <c r="CF159" s="14"/>
      <c r="CG159" s="14"/>
      <c r="CH159" s="14"/>
      <c r="CI159" s="14"/>
      <c r="CJ159" s="14"/>
    </row>
    <row r="160" spans="1:88" outlineLevel="1" x14ac:dyDescent="0.2">
      <c r="A160" s="20"/>
      <c r="B160" s="21"/>
      <c r="C160" s="20"/>
      <c r="D160" s="20"/>
      <c r="E160" s="20"/>
      <c r="F160" s="25" t="s">
        <v>22</v>
      </c>
      <c r="G160" s="29" t="str">
        <f t="shared" ref="G160:M160" si="147">IF(G158="","",IF(G158&gt;G157,(G158-G157-G159),(1-G157-G159+G158)))</f>
        <v/>
      </c>
      <c r="H160" s="29" t="str">
        <f t="shared" si="147"/>
        <v/>
      </c>
      <c r="I160" s="29" t="str">
        <f t="shared" si="147"/>
        <v/>
      </c>
      <c r="J160" s="29" t="str">
        <f t="shared" si="147"/>
        <v/>
      </c>
      <c r="K160" s="29" t="str">
        <f t="shared" si="147"/>
        <v/>
      </c>
      <c r="L160" s="29" t="str">
        <f t="shared" si="147"/>
        <v/>
      </c>
      <c r="M160" s="29" t="str">
        <f t="shared" si="147"/>
        <v/>
      </c>
      <c r="N160" s="57">
        <f t="shared" ref="N160" si="148">SUMIF(G161:M161,"",G160:M160)</f>
        <v>0</v>
      </c>
      <c r="O160" s="58">
        <f t="shared" ref="O160" si="149">SUM(G160:M160)</f>
        <v>0</v>
      </c>
      <c r="P160" s="68"/>
      <c r="Q160" s="69"/>
      <c r="R160" s="70"/>
      <c r="S160" s="14"/>
      <c r="T160" s="14"/>
      <c r="U160" s="14"/>
      <c r="V160" s="14"/>
      <c r="W160" s="14"/>
      <c r="X160" s="14"/>
      <c r="Y160" s="14"/>
      <c r="Z160" s="14"/>
      <c r="AA160" s="14"/>
      <c r="AB160" s="31"/>
      <c r="AC160" s="14"/>
      <c r="AD160" s="14"/>
      <c r="AE160" s="14"/>
      <c r="AF160" s="14"/>
      <c r="AG160" s="14"/>
      <c r="AH160" s="14"/>
      <c r="AI160" s="14"/>
      <c r="AJ160" s="14"/>
      <c r="AK160" s="14"/>
      <c r="AL160" s="14"/>
      <c r="AM160" s="14"/>
      <c r="AN160" s="14"/>
      <c r="AO160" s="14"/>
      <c r="AP160" s="14"/>
      <c r="AQ160" s="8"/>
      <c r="AR160" s="8"/>
      <c r="AS160" s="14"/>
      <c r="AT160" s="14"/>
      <c r="AU160" s="14"/>
      <c r="AV160" s="14"/>
      <c r="AW160" s="8"/>
      <c r="AX160" s="8"/>
      <c r="AY160" s="14"/>
      <c r="AZ160" s="14"/>
      <c r="BA160" s="14"/>
      <c r="BB160" s="14"/>
      <c r="BC160" s="8"/>
      <c r="BD160" s="8"/>
      <c r="BE160" s="14"/>
      <c r="BF160" s="14"/>
      <c r="BG160" s="14"/>
      <c r="BH160" s="14"/>
      <c r="BI160" s="8"/>
      <c r="BJ160" s="8"/>
      <c r="BK160" s="14"/>
      <c r="BL160" s="14"/>
      <c r="BM160" s="14"/>
      <c r="BN160" s="14"/>
      <c r="BO160" s="8"/>
      <c r="BP160" s="8"/>
      <c r="BQ160" s="14"/>
      <c r="BR160" s="14"/>
      <c r="BS160" s="14"/>
      <c r="BT160" s="14"/>
      <c r="BU160" s="8"/>
      <c r="BV160" s="8"/>
      <c r="BW160" s="14"/>
      <c r="BX160" s="14"/>
      <c r="BY160" s="14"/>
      <c r="BZ160" s="14"/>
      <c r="CA160" s="14"/>
      <c r="CB160" s="14"/>
      <c r="CC160" s="14"/>
      <c r="CD160" s="14"/>
      <c r="CE160" s="14"/>
      <c r="CF160" s="14"/>
      <c r="CG160" s="14"/>
      <c r="CH160" s="14"/>
      <c r="CI160" s="14"/>
      <c r="CJ160" s="14"/>
    </row>
    <row r="161" spans="1:88" outlineLevel="1" x14ac:dyDescent="0.2">
      <c r="A161" s="20"/>
      <c r="B161" s="21"/>
      <c r="C161" s="20"/>
      <c r="D161" s="20"/>
      <c r="E161" s="20"/>
      <c r="F161" s="26" t="s">
        <v>39</v>
      </c>
      <c r="G161" s="34"/>
      <c r="H161" s="34"/>
      <c r="I161" s="34"/>
      <c r="J161" s="34"/>
      <c r="K161" s="34"/>
      <c r="L161" s="34"/>
      <c r="M161" s="34"/>
      <c r="N161" s="56"/>
      <c r="O161" s="55"/>
      <c r="P161" s="68"/>
      <c r="Q161" s="69"/>
      <c r="R161" s="70"/>
      <c r="S161" s="14"/>
      <c r="T161" s="14"/>
      <c r="U161" s="14"/>
      <c r="V161" s="14"/>
      <c r="W161" s="14"/>
      <c r="X161" s="14"/>
      <c r="Y161" s="14"/>
      <c r="Z161" s="14"/>
      <c r="AA161" s="14"/>
      <c r="AB161" s="31"/>
      <c r="AC161" s="14"/>
      <c r="AD161" s="14"/>
      <c r="AE161" s="14"/>
      <c r="AF161" s="14"/>
      <c r="AG161" s="14"/>
      <c r="AH161" s="14"/>
      <c r="AI161" s="14"/>
      <c r="AJ161" s="14"/>
      <c r="AK161" s="14"/>
      <c r="AL161" s="14"/>
      <c r="AM161" s="14"/>
      <c r="AN161" s="14"/>
      <c r="AO161" s="14"/>
      <c r="AP161" s="14"/>
      <c r="AQ161" s="8"/>
      <c r="AR161" s="8"/>
      <c r="AS161" s="14"/>
      <c r="AT161" s="14"/>
      <c r="AU161" s="14"/>
      <c r="AV161" s="14"/>
      <c r="AW161" s="8"/>
      <c r="AX161" s="8"/>
      <c r="AY161" s="14"/>
      <c r="AZ161" s="14"/>
      <c r="BA161" s="14"/>
      <c r="BB161" s="14"/>
      <c r="BC161" s="8"/>
      <c r="BD161" s="8"/>
      <c r="BE161" s="14"/>
      <c r="BF161" s="14"/>
      <c r="BG161" s="14"/>
      <c r="BH161" s="14"/>
      <c r="BI161" s="8"/>
      <c r="BJ161" s="8"/>
      <c r="BK161" s="14"/>
      <c r="BL161" s="14"/>
      <c r="BM161" s="14"/>
      <c r="BN161" s="14"/>
      <c r="BO161" s="8"/>
      <c r="BP161" s="8"/>
      <c r="BQ161" s="14"/>
      <c r="BR161" s="14"/>
      <c r="BS161" s="14"/>
      <c r="BT161" s="14"/>
      <c r="BU161" s="8"/>
      <c r="BV161" s="8"/>
      <c r="BW161" s="14"/>
      <c r="BX161" s="14"/>
      <c r="BY161" s="14"/>
      <c r="BZ161" s="14"/>
      <c r="CA161" s="14"/>
      <c r="CB161" s="14"/>
      <c r="CC161" s="14"/>
      <c r="CD161" s="14"/>
      <c r="CE161" s="14"/>
      <c r="CF161" s="14"/>
      <c r="CG161" s="14"/>
      <c r="CH161" s="14"/>
      <c r="CI161" s="14"/>
      <c r="CJ161" s="14"/>
    </row>
    <row r="162" spans="1:88" ht="13.5" outlineLevel="1" thickBot="1" x14ac:dyDescent="0.25">
      <c r="A162" s="22"/>
      <c r="B162" s="23"/>
      <c r="C162" s="22"/>
      <c r="D162" s="22"/>
      <c r="E162" s="22"/>
      <c r="F162" s="27" t="s">
        <v>40</v>
      </c>
      <c r="G162" s="33"/>
      <c r="H162" s="33"/>
      <c r="I162" s="33"/>
      <c r="J162" s="33"/>
      <c r="K162" s="33"/>
      <c r="L162" s="33"/>
      <c r="M162" s="33"/>
      <c r="N162" s="59"/>
      <c r="O162" s="62"/>
      <c r="P162" s="71"/>
      <c r="Q162" s="72"/>
      <c r="R162" s="73"/>
      <c r="S162" s="14"/>
      <c r="T162" s="14"/>
      <c r="U162" s="14"/>
      <c r="V162" s="14"/>
      <c r="W162" s="14"/>
      <c r="X162" s="14"/>
      <c r="Y162" s="14"/>
      <c r="Z162" s="14"/>
      <c r="AA162" s="14"/>
      <c r="AB162" s="31"/>
      <c r="AC162" s="14"/>
      <c r="AD162" s="14"/>
      <c r="AE162" s="14"/>
      <c r="AF162" s="14"/>
      <c r="AG162" s="14"/>
      <c r="AH162" s="14"/>
      <c r="AI162" s="14"/>
      <c r="AJ162" s="14"/>
      <c r="AK162" s="14"/>
      <c r="AL162" s="14"/>
      <c r="AM162" s="14"/>
      <c r="AN162" s="14"/>
      <c r="AO162" s="14"/>
      <c r="AP162" s="14"/>
      <c r="AQ162" s="8"/>
      <c r="AR162" s="8"/>
      <c r="AS162" s="14"/>
      <c r="AT162" s="14"/>
      <c r="AU162" s="14"/>
      <c r="AV162" s="14"/>
      <c r="AW162" s="8"/>
      <c r="AX162" s="8"/>
      <c r="AY162" s="14"/>
      <c r="AZ162" s="14"/>
      <c r="BA162" s="14"/>
      <c r="BB162" s="14"/>
      <c r="BC162" s="8"/>
      <c r="BD162" s="8"/>
      <c r="BE162" s="14"/>
      <c r="BF162" s="14"/>
      <c r="BG162" s="14"/>
      <c r="BH162" s="14"/>
      <c r="BI162" s="8"/>
      <c r="BJ162" s="8"/>
      <c r="BK162" s="14"/>
      <c r="BL162" s="14"/>
      <c r="BM162" s="14"/>
      <c r="BN162" s="14"/>
      <c r="BO162" s="8"/>
      <c r="BP162" s="8"/>
      <c r="BQ162" s="14"/>
      <c r="BR162" s="14"/>
      <c r="BS162" s="14"/>
      <c r="BT162" s="14"/>
      <c r="BU162" s="8"/>
      <c r="BV162" s="8"/>
      <c r="BW162" s="14"/>
      <c r="BX162" s="14"/>
      <c r="BY162" s="14"/>
      <c r="BZ162" s="14"/>
      <c r="CA162" s="14"/>
      <c r="CB162" s="14"/>
      <c r="CC162" s="14"/>
      <c r="CD162" s="14"/>
      <c r="CE162" s="14"/>
      <c r="CF162" s="14"/>
      <c r="CG162" s="14"/>
      <c r="CH162" s="14"/>
      <c r="CI162" s="14"/>
      <c r="CJ162" s="14"/>
    </row>
    <row r="163" spans="1:88" x14ac:dyDescent="0.2">
      <c r="A163" s="63" t="str">
        <f>'Week A'!A163</f>
        <v>Siraje</v>
      </c>
      <c r="B163" s="64" t="str">
        <f>'Week A'!B163</f>
        <v>Ismail</v>
      </c>
      <c r="C163" s="63" t="str">
        <f>'Week A'!C163</f>
        <v>Steward</v>
      </c>
      <c r="D163" s="63" t="str">
        <f>'Week A'!D163</f>
        <v>Student</v>
      </c>
      <c r="E163" s="63" t="str">
        <f>'Week A'!E163</f>
        <v>Front</v>
      </c>
      <c r="F163" s="24" t="s">
        <v>19</v>
      </c>
      <c r="G163" s="43"/>
      <c r="H163" s="11"/>
      <c r="I163" s="11"/>
      <c r="J163" s="11"/>
      <c r="K163" s="11"/>
      <c r="L163" s="11"/>
      <c r="M163" s="11"/>
      <c r="N163" s="54"/>
      <c r="O163" s="61"/>
      <c r="P163" s="65"/>
      <c r="Q163" s="66"/>
      <c r="R163" s="67"/>
      <c r="S163" s="14"/>
      <c r="T163" s="14"/>
      <c r="U163" s="14"/>
      <c r="V163" s="14"/>
      <c r="W163" s="14"/>
      <c r="X163" s="14"/>
      <c r="Y163" s="14"/>
      <c r="Z163" s="14"/>
      <c r="AA163" s="14"/>
      <c r="AB163" s="31"/>
      <c r="AC163" s="14"/>
      <c r="AD163" s="14"/>
      <c r="AE163" s="14"/>
      <c r="AF163" s="14"/>
      <c r="AG163" s="14"/>
      <c r="AH163" s="14"/>
      <c r="AI163" s="14"/>
      <c r="AJ163" s="14"/>
      <c r="AK163" s="14"/>
      <c r="AL163" s="14"/>
      <c r="AM163" s="14"/>
      <c r="AN163" s="14"/>
      <c r="AO163" s="14"/>
      <c r="AP163" s="14"/>
      <c r="AQ163" s="8"/>
      <c r="AR163" s="8"/>
      <c r="AS163" s="14"/>
      <c r="AT163" s="14"/>
      <c r="AU163" s="14"/>
      <c r="AV163" s="14"/>
      <c r="AW163" s="8"/>
      <c r="AX163" s="8"/>
      <c r="AY163" s="14"/>
      <c r="AZ163" s="14"/>
      <c r="BA163" s="14"/>
      <c r="BB163" s="14"/>
      <c r="BC163" s="8"/>
      <c r="BD163" s="8"/>
      <c r="BE163" s="14"/>
      <c r="BF163" s="14"/>
      <c r="BG163" s="14"/>
      <c r="BH163" s="14"/>
      <c r="BI163" s="8"/>
      <c r="BJ163" s="8"/>
      <c r="BK163" s="14"/>
      <c r="BL163" s="14"/>
      <c r="BM163" s="14"/>
      <c r="BN163" s="14"/>
      <c r="BO163" s="8"/>
      <c r="BP163" s="8"/>
      <c r="BQ163" s="14"/>
      <c r="BR163" s="14"/>
      <c r="BS163" s="14"/>
      <c r="BT163" s="14"/>
      <c r="BU163" s="8"/>
      <c r="BV163" s="8"/>
      <c r="BW163" s="14"/>
      <c r="BX163" s="14"/>
      <c r="BY163" s="14"/>
      <c r="BZ163" s="14"/>
      <c r="CA163" s="14"/>
      <c r="CB163" s="14"/>
      <c r="CC163" s="14"/>
      <c r="CD163" s="14"/>
      <c r="CE163" s="14"/>
      <c r="CF163" s="14"/>
      <c r="CG163" s="14"/>
      <c r="CH163" s="14"/>
      <c r="CI163" s="14"/>
      <c r="CJ163" s="14"/>
    </row>
    <row r="164" spans="1:88" outlineLevel="1" x14ac:dyDescent="0.2">
      <c r="A164" s="20"/>
      <c r="B164" s="21"/>
      <c r="C164" s="20"/>
      <c r="D164" s="20"/>
      <c r="E164" s="20"/>
      <c r="F164" s="25" t="s">
        <v>20</v>
      </c>
      <c r="G164" s="35"/>
      <c r="H164" s="42"/>
      <c r="I164" s="12"/>
      <c r="J164" s="12"/>
      <c r="K164" s="12"/>
      <c r="L164" s="12"/>
      <c r="M164" s="12"/>
      <c r="N164" s="56"/>
      <c r="O164" s="55"/>
      <c r="P164" s="68"/>
      <c r="Q164" s="69"/>
      <c r="R164" s="70"/>
      <c r="S164" s="14"/>
      <c r="T164" s="14"/>
      <c r="U164" s="14"/>
      <c r="V164" s="14"/>
      <c r="W164" s="14"/>
      <c r="X164" s="14"/>
      <c r="Y164" s="14"/>
      <c r="Z164" s="14"/>
      <c r="AA164" s="14"/>
      <c r="AB164" s="31"/>
      <c r="AC164" s="14"/>
      <c r="AD164" s="14"/>
      <c r="AE164" s="14"/>
      <c r="AF164" s="14"/>
      <c r="AG164" s="14"/>
      <c r="AH164" s="14"/>
      <c r="AI164" s="14"/>
      <c r="AJ164" s="14"/>
      <c r="AK164" s="14"/>
      <c r="AL164" s="14"/>
      <c r="AM164" s="14"/>
      <c r="AN164" s="14"/>
      <c r="AO164" s="14"/>
      <c r="AP164" s="14"/>
      <c r="AQ164" s="8"/>
      <c r="AR164" s="8"/>
      <c r="AS164" s="14"/>
      <c r="AT164" s="14"/>
      <c r="AU164" s="14"/>
      <c r="AV164" s="14"/>
      <c r="AW164" s="8"/>
      <c r="AX164" s="8"/>
      <c r="AY164" s="14"/>
      <c r="AZ164" s="14"/>
      <c r="BA164" s="14"/>
      <c r="BB164" s="14"/>
      <c r="BC164" s="8"/>
      <c r="BD164" s="8"/>
      <c r="BE164" s="14"/>
      <c r="BF164" s="14"/>
      <c r="BG164" s="14"/>
      <c r="BH164" s="14"/>
      <c r="BI164" s="8"/>
      <c r="BJ164" s="8"/>
      <c r="BK164" s="14"/>
      <c r="BL164" s="14"/>
      <c r="BM164" s="14"/>
      <c r="BN164" s="14"/>
      <c r="BO164" s="8"/>
      <c r="BP164" s="8"/>
      <c r="BQ164" s="14"/>
      <c r="BR164" s="14"/>
      <c r="BS164" s="14"/>
      <c r="BT164" s="14"/>
      <c r="BU164" s="8"/>
      <c r="BV164" s="8"/>
      <c r="BW164" s="14"/>
      <c r="BX164" s="14"/>
      <c r="BY164" s="14"/>
      <c r="BZ164" s="14"/>
      <c r="CA164" s="14"/>
      <c r="CB164" s="14"/>
      <c r="CC164" s="14"/>
      <c r="CD164" s="14"/>
      <c r="CE164" s="14"/>
      <c r="CF164" s="14"/>
      <c r="CG164" s="14"/>
      <c r="CH164" s="14"/>
      <c r="CI164" s="14"/>
      <c r="CJ164" s="14"/>
    </row>
    <row r="165" spans="1:88" outlineLevel="1" x14ac:dyDescent="0.2">
      <c r="A165" s="20"/>
      <c r="B165" s="21"/>
      <c r="C165" s="20"/>
      <c r="D165" s="20"/>
      <c r="E165" s="20"/>
      <c r="F165" s="25" t="s">
        <v>21</v>
      </c>
      <c r="G165" s="13"/>
      <c r="H165" s="13"/>
      <c r="I165" s="13"/>
      <c r="J165" s="13"/>
      <c r="K165" s="13"/>
      <c r="L165" s="13"/>
      <c r="M165" s="13"/>
      <c r="N165" s="56"/>
      <c r="O165" s="55"/>
      <c r="P165" s="68"/>
      <c r="Q165" s="69"/>
      <c r="R165" s="70"/>
      <c r="S165" s="14"/>
      <c r="T165" s="14"/>
      <c r="U165" s="14"/>
      <c r="V165" s="14"/>
      <c r="W165" s="14"/>
      <c r="X165" s="14"/>
      <c r="Y165" s="14"/>
      <c r="Z165" s="14"/>
      <c r="AA165" s="14"/>
      <c r="AB165" s="31"/>
      <c r="AC165" s="14"/>
      <c r="AD165" s="14"/>
      <c r="AE165" s="14"/>
      <c r="AF165" s="14"/>
      <c r="AG165" s="14"/>
      <c r="AH165" s="14"/>
      <c r="AI165" s="14"/>
      <c r="AJ165" s="14"/>
      <c r="AK165" s="14"/>
      <c r="AL165" s="14"/>
      <c r="AM165" s="14"/>
      <c r="AN165" s="14"/>
      <c r="AO165" s="14"/>
      <c r="AP165" s="14"/>
      <c r="AQ165" s="8"/>
      <c r="AR165" s="8"/>
      <c r="AS165" s="14"/>
      <c r="AT165" s="14"/>
      <c r="AU165" s="14"/>
      <c r="AV165" s="14"/>
      <c r="AW165" s="8"/>
      <c r="AX165" s="8"/>
      <c r="AY165" s="14"/>
      <c r="AZ165" s="14"/>
      <c r="BA165" s="14"/>
      <c r="BB165" s="14"/>
      <c r="BC165" s="8"/>
      <c r="BD165" s="8"/>
      <c r="BE165" s="14"/>
      <c r="BF165" s="14"/>
      <c r="BG165" s="14"/>
      <c r="BH165" s="14"/>
      <c r="BI165" s="8"/>
      <c r="BJ165" s="8"/>
      <c r="BK165" s="14"/>
      <c r="BL165" s="14"/>
      <c r="BM165" s="14"/>
      <c r="BN165" s="14"/>
      <c r="BO165" s="8"/>
      <c r="BP165" s="8"/>
      <c r="BQ165" s="14"/>
      <c r="BR165" s="14"/>
      <c r="BS165" s="14"/>
      <c r="BT165" s="14"/>
      <c r="BU165" s="8"/>
      <c r="BV165" s="8"/>
      <c r="BW165" s="14"/>
      <c r="BX165" s="14"/>
      <c r="BY165" s="14"/>
      <c r="BZ165" s="14"/>
      <c r="CA165" s="14"/>
      <c r="CB165" s="14"/>
      <c r="CC165" s="14"/>
      <c r="CD165" s="14"/>
      <c r="CE165" s="14"/>
      <c r="CF165" s="14"/>
      <c r="CG165" s="14"/>
      <c r="CH165" s="14"/>
      <c r="CI165" s="14"/>
      <c r="CJ165" s="14"/>
    </row>
    <row r="166" spans="1:88" outlineLevel="1" x14ac:dyDescent="0.2">
      <c r="A166" s="20"/>
      <c r="B166" s="21"/>
      <c r="C166" s="20"/>
      <c r="D166" s="20"/>
      <c r="E166" s="20"/>
      <c r="F166" s="25" t="s">
        <v>22</v>
      </c>
      <c r="G166" s="29" t="str">
        <f t="shared" ref="G166:M166" si="150">IF(G164="","",IF(G164&gt;G163,(G164-G163-G165),(1-G163-G165+G164)))</f>
        <v/>
      </c>
      <c r="H166" s="29" t="str">
        <f t="shared" si="150"/>
        <v/>
      </c>
      <c r="I166" s="29" t="str">
        <f t="shared" si="150"/>
        <v/>
      </c>
      <c r="J166" s="29" t="str">
        <f t="shared" si="150"/>
        <v/>
      </c>
      <c r="K166" s="29" t="str">
        <f t="shared" si="150"/>
        <v/>
      </c>
      <c r="L166" s="29" t="str">
        <f t="shared" si="150"/>
        <v/>
      </c>
      <c r="M166" s="29" t="str">
        <f t="shared" si="150"/>
        <v/>
      </c>
      <c r="N166" s="57">
        <f t="shared" ref="N166" si="151">SUMIF(G167:M167,"",G166:M166)</f>
        <v>0</v>
      </c>
      <c r="O166" s="58">
        <f t="shared" ref="O166" si="152">SUM(G166:M166)</f>
        <v>0</v>
      </c>
      <c r="P166" s="68"/>
      <c r="Q166" s="69"/>
      <c r="R166" s="70"/>
      <c r="S166" s="14"/>
      <c r="T166" s="14"/>
      <c r="U166" s="14"/>
      <c r="V166" s="14"/>
      <c r="W166" s="14"/>
      <c r="X166" s="14"/>
      <c r="Y166" s="14"/>
      <c r="Z166" s="14"/>
      <c r="AA166" s="14"/>
      <c r="AB166" s="31"/>
      <c r="AC166" s="14"/>
      <c r="AD166" s="14"/>
      <c r="AE166" s="14"/>
      <c r="AF166" s="14"/>
      <c r="AG166" s="14"/>
      <c r="AH166" s="14"/>
      <c r="AI166" s="14"/>
      <c r="AJ166" s="14"/>
      <c r="AK166" s="14"/>
      <c r="AL166" s="14"/>
      <c r="AM166" s="14"/>
      <c r="AN166" s="14"/>
      <c r="AO166" s="14"/>
      <c r="AP166" s="14"/>
      <c r="AQ166" s="8"/>
      <c r="AR166" s="8"/>
      <c r="AS166" s="14"/>
      <c r="AT166" s="14"/>
      <c r="AU166" s="14"/>
      <c r="AV166" s="14"/>
      <c r="AW166" s="8"/>
      <c r="AX166" s="8"/>
      <c r="AY166" s="14"/>
      <c r="AZ166" s="14"/>
      <c r="BA166" s="14"/>
      <c r="BB166" s="14"/>
      <c r="BC166" s="8"/>
      <c r="BD166" s="8"/>
      <c r="BE166" s="14"/>
      <c r="BF166" s="14"/>
      <c r="BG166" s="14"/>
      <c r="BH166" s="14"/>
      <c r="BI166" s="8"/>
      <c r="BJ166" s="8"/>
      <c r="BK166" s="14"/>
      <c r="BL166" s="14"/>
      <c r="BM166" s="14"/>
      <c r="BN166" s="14"/>
      <c r="BO166" s="8"/>
      <c r="BP166" s="8"/>
      <c r="BQ166" s="14"/>
      <c r="BR166" s="14"/>
      <c r="BS166" s="14"/>
      <c r="BT166" s="14"/>
      <c r="BU166" s="8"/>
      <c r="BV166" s="8"/>
      <c r="BW166" s="14"/>
      <c r="BX166" s="14"/>
      <c r="BY166" s="14"/>
      <c r="BZ166" s="14"/>
      <c r="CA166" s="14"/>
      <c r="CB166" s="14"/>
      <c r="CC166" s="14"/>
      <c r="CD166" s="14"/>
      <c r="CE166" s="14"/>
      <c r="CF166" s="14"/>
      <c r="CG166" s="14"/>
      <c r="CH166" s="14"/>
      <c r="CI166" s="14"/>
      <c r="CJ166" s="14"/>
    </row>
    <row r="167" spans="1:88" outlineLevel="1" x14ac:dyDescent="0.2">
      <c r="A167" s="20"/>
      <c r="B167" s="21"/>
      <c r="C167" s="20"/>
      <c r="D167" s="20"/>
      <c r="E167" s="20"/>
      <c r="F167" s="26" t="s">
        <v>39</v>
      </c>
      <c r="G167" s="34"/>
      <c r="H167" s="34"/>
      <c r="I167" s="34"/>
      <c r="J167" s="34"/>
      <c r="K167" s="34"/>
      <c r="L167" s="34"/>
      <c r="M167" s="34"/>
      <c r="N167" s="56"/>
      <c r="O167" s="55"/>
      <c r="P167" s="68"/>
      <c r="Q167" s="69"/>
      <c r="R167" s="70"/>
      <c r="S167" s="14"/>
      <c r="T167" s="14"/>
      <c r="U167" s="14"/>
      <c r="V167" s="14"/>
      <c r="W167" s="14"/>
      <c r="X167" s="14"/>
      <c r="Y167" s="14"/>
      <c r="Z167" s="14"/>
      <c r="AA167" s="14"/>
      <c r="AB167" s="31"/>
      <c r="AC167" s="14"/>
      <c r="AD167" s="14"/>
      <c r="AE167" s="14"/>
      <c r="AF167" s="14"/>
      <c r="AG167" s="14"/>
      <c r="AH167" s="14"/>
      <c r="AI167" s="14"/>
      <c r="AJ167" s="14"/>
      <c r="AK167" s="14"/>
      <c r="AL167" s="14"/>
      <c r="AM167" s="14"/>
      <c r="AN167" s="14"/>
      <c r="AO167" s="14"/>
      <c r="AP167" s="14"/>
      <c r="AQ167" s="8"/>
      <c r="AR167" s="8"/>
      <c r="AS167" s="14"/>
      <c r="AT167" s="14"/>
      <c r="AU167" s="14"/>
      <c r="AV167" s="14"/>
      <c r="AW167" s="8"/>
      <c r="AX167" s="8"/>
      <c r="AY167" s="14"/>
      <c r="AZ167" s="14"/>
      <c r="BA167" s="14"/>
      <c r="BB167" s="14"/>
      <c r="BC167" s="8"/>
      <c r="BD167" s="8"/>
      <c r="BE167" s="14"/>
      <c r="BF167" s="14"/>
      <c r="BG167" s="14"/>
      <c r="BH167" s="14"/>
      <c r="BI167" s="8"/>
      <c r="BJ167" s="8"/>
      <c r="BK167" s="14"/>
      <c r="BL167" s="14"/>
      <c r="BM167" s="14"/>
      <c r="BN167" s="14"/>
      <c r="BO167" s="8"/>
      <c r="BP167" s="8"/>
      <c r="BQ167" s="14"/>
      <c r="BR167" s="14"/>
      <c r="BS167" s="14"/>
      <c r="BT167" s="14"/>
      <c r="BU167" s="8"/>
      <c r="BV167" s="8"/>
      <c r="BW167" s="14"/>
      <c r="BX167" s="14"/>
      <c r="BY167" s="14"/>
      <c r="BZ167" s="14"/>
      <c r="CA167" s="14"/>
      <c r="CB167" s="14"/>
      <c r="CC167" s="14"/>
      <c r="CD167" s="14"/>
      <c r="CE167" s="14"/>
      <c r="CF167" s="14"/>
      <c r="CG167" s="14"/>
      <c r="CH167" s="14"/>
      <c r="CI167" s="14"/>
      <c r="CJ167" s="14"/>
    </row>
    <row r="168" spans="1:88" ht="13.5" outlineLevel="1" thickBot="1" x14ac:dyDescent="0.25">
      <c r="A168" s="22"/>
      <c r="B168" s="23"/>
      <c r="C168" s="22"/>
      <c r="D168" s="22"/>
      <c r="E168" s="22"/>
      <c r="F168" s="27" t="s">
        <v>40</v>
      </c>
      <c r="G168" s="33"/>
      <c r="H168" s="33"/>
      <c r="I168" s="33"/>
      <c r="J168" s="33"/>
      <c r="K168" s="33"/>
      <c r="L168" s="33"/>
      <c r="M168" s="33"/>
      <c r="N168" s="59"/>
      <c r="O168" s="62"/>
      <c r="P168" s="71"/>
      <c r="Q168" s="72"/>
      <c r="R168" s="73"/>
      <c r="S168" s="14"/>
      <c r="T168" s="14"/>
      <c r="U168" s="14"/>
      <c r="V168" s="14"/>
      <c r="W168" s="14"/>
      <c r="X168" s="14"/>
      <c r="Y168" s="14"/>
      <c r="Z168" s="14"/>
      <c r="AA168" s="14"/>
      <c r="AB168" s="31"/>
      <c r="AC168" s="14"/>
      <c r="AD168" s="14"/>
      <c r="AE168" s="14"/>
      <c r="AF168" s="14"/>
      <c r="AG168" s="14"/>
      <c r="AH168" s="14"/>
      <c r="AI168" s="14"/>
      <c r="AJ168" s="14"/>
      <c r="AK168" s="14"/>
      <c r="AL168" s="14"/>
      <c r="AM168" s="14"/>
      <c r="AN168" s="14"/>
      <c r="AO168" s="14"/>
      <c r="AP168" s="14"/>
      <c r="AQ168" s="8"/>
      <c r="AR168" s="8"/>
      <c r="AS168" s="14"/>
      <c r="AT168" s="14"/>
      <c r="AU168" s="14"/>
      <c r="AV168" s="14"/>
      <c r="AW168" s="8"/>
      <c r="AX168" s="8"/>
      <c r="AY168" s="14"/>
      <c r="AZ168" s="14"/>
      <c r="BA168" s="14"/>
      <c r="BB168" s="14"/>
      <c r="BC168" s="8"/>
      <c r="BD168" s="8"/>
      <c r="BE168" s="14"/>
      <c r="BF168" s="14"/>
      <c r="BG168" s="14"/>
      <c r="BH168" s="14"/>
      <c r="BI168" s="8"/>
      <c r="BJ168" s="8"/>
      <c r="BK168" s="14"/>
      <c r="BL168" s="14"/>
      <c r="BM168" s="14"/>
      <c r="BN168" s="14"/>
      <c r="BO168" s="8"/>
      <c r="BP168" s="8"/>
      <c r="BQ168" s="14"/>
      <c r="BR168" s="14"/>
      <c r="BS168" s="14"/>
      <c r="BT168" s="14"/>
      <c r="BU168" s="8"/>
      <c r="BV168" s="8"/>
      <c r="BW168" s="14"/>
      <c r="BX168" s="14"/>
      <c r="BY168" s="14"/>
      <c r="BZ168" s="14"/>
      <c r="CA168" s="14"/>
      <c r="CB168" s="14"/>
      <c r="CC168" s="14"/>
      <c r="CD168" s="14"/>
      <c r="CE168" s="14"/>
      <c r="CF168" s="14"/>
      <c r="CG168" s="14"/>
      <c r="CH168" s="14"/>
      <c r="CI168" s="14"/>
      <c r="CJ168" s="14"/>
    </row>
    <row r="169" spans="1:88" x14ac:dyDescent="0.2">
      <c r="A169" s="63" t="str">
        <f>'Week A'!A169</f>
        <v xml:space="preserve">Hendrickx </v>
      </c>
      <c r="B169" s="64" t="str">
        <f>'Week A'!B169</f>
        <v>Jarne</v>
      </c>
      <c r="C169" s="63" t="str">
        <f>'Week A'!C169</f>
        <v>Steward</v>
      </c>
      <c r="D169" s="63" t="str">
        <f>'Week A'!D169</f>
        <v>Student</v>
      </c>
      <c r="E169" s="63" t="str">
        <f>'Week A'!E169</f>
        <v>Front</v>
      </c>
      <c r="F169" s="24" t="s">
        <v>19</v>
      </c>
      <c r="G169" s="43"/>
      <c r="H169" s="11"/>
      <c r="I169" s="11"/>
      <c r="J169" s="11"/>
      <c r="K169" s="11"/>
      <c r="L169" s="11"/>
      <c r="M169" s="11"/>
      <c r="N169" s="54"/>
      <c r="O169" s="61"/>
      <c r="P169" s="65"/>
      <c r="Q169" s="66"/>
      <c r="R169" s="67"/>
      <c r="S169" s="14"/>
      <c r="T169" s="14"/>
      <c r="U169" s="14"/>
      <c r="V169" s="14"/>
      <c r="W169" s="14"/>
      <c r="X169" s="14"/>
      <c r="Y169" s="14"/>
      <c r="Z169" s="14"/>
      <c r="AA169" s="14"/>
      <c r="AB169" s="31"/>
      <c r="AC169" s="14"/>
      <c r="AD169" s="14"/>
      <c r="AE169" s="14"/>
      <c r="AF169" s="14"/>
      <c r="AG169" s="14"/>
      <c r="AH169" s="14"/>
      <c r="AI169" s="14"/>
      <c r="AJ169" s="14"/>
      <c r="AK169" s="14"/>
      <c r="AL169" s="14"/>
      <c r="AM169" s="14"/>
      <c r="AN169" s="14"/>
      <c r="AO169" s="14"/>
      <c r="AP169" s="14"/>
      <c r="AQ169" s="8"/>
      <c r="AR169" s="8"/>
      <c r="AS169" s="14"/>
      <c r="AT169" s="14"/>
      <c r="AU169" s="14"/>
      <c r="AV169" s="14"/>
      <c r="AW169" s="8"/>
      <c r="AX169" s="8"/>
      <c r="AY169" s="14"/>
      <c r="AZ169" s="14"/>
      <c r="BA169" s="14"/>
      <c r="BB169" s="14"/>
      <c r="BC169" s="8"/>
      <c r="BD169" s="8"/>
      <c r="BE169" s="14"/>
      <c r="BF169" s="14"/>
      <c r="BG169" s="14"/>
      <c r="BH169" s="14"/>
      <c r="BI169" s="8"/>
      <c r="BJ169" s="8"/>
      <c r="BK169" s="14"/>
      <c r="BL169" s="14"/>
      <c r="BM169" s="14"/>
      <c r="BN169" s="14"/>
      <c r="BO169" s="8"/>
      <c r="BP169" s="8"/>
      <c r="BQ169" s="14"/>
      <c r="BR169" s="14"/>
      <c r="BS169" s="14"/>
      <c r="BT169" s="14"/>
      <c r="BU169" s="8"/>
      <c r="BV169" s="8"/>
      <c r="BW169" s="14"/>
      <c r="BX169" s="14"/>
      <c r="BY169" s="14"/>
      <c r="BZ169" s="14"/>
      <c r="CA169" s="14"/>
      <c r="CB169" s="14"/>
      <c r="CC169" s="14"/>
      <c r="CD169" s="14"/>
      <c r="CE169" s="14"/>
      <c r="CF169" s="14"/>
      <c r="CG169" s="14"/>
      <c r="CH169" s="14"/>
      <c r="CI169" s="14"/>
      <c r="CJ169" s="14"/>
    </row>
    <row r="170" spans="1:88" outlineLevel="1" x14ac:dyDescent="0.2">
      <c r="A170" s="20"/>
      <c r="B170" s="21"/>
      <c r="C170" s="20"/>
      <c r="D170" s="20"/>
      <c r="E170" s="20"/>
      <c r="F170" s="25" t="s">
        <v>20</v>
      </c>
      <c r="G170" s="35"/>
      <c r="H170" s="42"/>
      <c r="I170" s="12"/>
      <c r="J170" s="12"/>
      <c r="K170" s="12"/>
      <c r="L170" s="12"/>
      <c r="M170" s="12"/>
      <c r="N170" s="56"/>
      <c r="O170" s="55"/>
      <c r="P170" s="68"/>
      <c r="Q170" s="69"/>
      <c r="R170" s="70"/>
      <c r="S170" s="14"/>
      <c r="T170" s="14"/>
      <c r="U170" s="14"/>
      <c r="V170" s="14"/>
      <c r="W170" s="14"/>
      <c r="X170" s="14"/>
      <c r="Y170" s="14"/>
      <c r="Z170" s="14"/>
      <c r="AA170" s="14"/>
      <c r="AB170" s="31"/>
      <c r="AC170" s="14"/>
      <c r="AD170" s="14"/>
      <c r="AE170" s="14"/>
      <c r="AF170" s="14"/>
      <c r="AG170" s="14"/>
      <c r="AH170" s="14"/>
      <c r="AI170" s="14"/>
      <c r="AJ170" s="14"/>
      <c r="AK170" s="14"/>
      <c r="AL170" s="14"/>
      <c r="AM170" s="14"/>
      <c r="AN170" s="14"/>
      <c r="AO170" s="14"/>
      <c r="AP170" s="14"/>
      <c r="AQ170" s="8"/>
      <c r="AR170" s="8"/>
      <c r="AS170" s="14"/>
      <c r="AT170" s="14"/>
      <c r="AU170" s="14"/>
      <c r="AV170" s="14"/>
      <c r="AW170" s="8"/>
      <c r="AX170" s="8"/>
      <c r="AY170" s="14"/>
      <c r="AZ170" s="14"/>
      <c r="BA170" s="14"/>
      <c r="BB170" s="14"/>
      <c r="BC170" s="8"/>
      <c r="BD170" s="8"/>
      <c r="BE170" s="14"/>
      <c r="BF170" s="14"/>
      <c r="BG170" s="14"/>
      <c r="BH170" s="14"/>
      <c r="BI170" s="8"/>
      <c r="BJ170" s="8"/>
      <c r="BK170" s="14"/>
      <c r="BL170" s="14"/>
      <c r="BM170" s="14"/>
      <c r="BN170" s="14"/>
      <c r="BO170" s="8"/>
      <c r="BP170" s="8"/>
      <c r="BQ170" s="14"/>
      <c r="BR170" s="14"/>
      <c r="BS170" s="14"/>
      <c r="BT170" s="14"/>
      <c r="BU170" s="8"/>
      <c r="BV170" s="8"/>
      <c r="BW170" s="14"/>
      <c r="BX170" s="14"/>
      <c r="BY170" s="14"/>
      <c r="BZ170" s="14"/>
      <c r="CA170" s="14"/>
      <c r="CB170" s="14"/>
      <c r="CC170" s="14"/>
      <c r="CD170" s="14"/>
      <c r="CE170" s="14"/>
      <c r="CF170" s="14"/>
      <c r="CG170" s="14"/>
      <c r="CH170" s="14"/>
      <c r="CI170" s="14"/>
      <c r="CJ170" s="14"/>
    </row>
    <row r="171" spans="1:88" outlineLevel="1" x14ac:dyDescent="0.2">
      <c r="A171" s="20"/>
      <c r="B171" s="21"/>
      <c r="C171" s="20"/>
      <c r="D171" s="20"/>
      <c r="E171" s="20"/>
      <c r="F171" s="25" t="s">
        <v>21</v>
      </c>
      <c r="G171" s="13"/>
      <c r="H171" s="13"/>
      <c r="I171" s="13"/>
      <c r="J171" s="13"/>
      <c r="K171" s="13"/>
      <c r="L171" s="13"/>
      <c r="M171" s="13"/>
      <c r="N171" s="56"/>
      <c r="O171" s="55"/>
      <c r="P171" s="68"/>
      <c r="Q171" s="69"/>
      <c r="R171" s="70"/>
      <c r="S171" s="14"/>
      <c r="T171" s="14"/>
      <c r="U171" s="14"/>
      <c r="V171" s="14"/>
      <c r="W171" s="14"/>
      <c r="X171" s="14"/>
      <c r="Y171" s="14"/>
      <c r="Z171" s="14"/>
      <c r="AA171" s="14"/>
      <c r="AB171" s="31"/>
      <c r="AC171" s="14"/>
      <c r="AD171" s="14"/>
      <c r="AE171" s="14"/>
      <c r="AF171" s="14"/>
      <c r="AG171" s="14"/>
      <c r="AH171" s="14"/>
      <c r="AI171" s="14"/>
      <c r="AJ171" s="14"/>
      <c r="AK171" s="14"/>
      <c r="AL171" s="14"/>
      <c r="AM171" s="14"/>
      <c r="AN171" s="14"/>
      <c r="AO171" s="14"/>
      <c r="AP171" s="14"/>
      <c r="AQ171" s="8"/>
      <c r="AR171" s="8"/>
      <c r="AS171" s="14"/>
      <c r="AT171" s="14"/>
      <c r="AU171" s="14"/>
      <c r="AV171" s="14"/>
      <c r="AW171" s="8"/>
      <c r="AX171" s="8"/>
      <c r="AY171" s="14"/>
      <c r="AZ171" s="14"/>
      <c r="BA171" s="14"/>
      <c r="BB171" s="14"/>
      <c r="BC171" s="8"/>
      <c r="BD171" s="8"/>
      <c r="BE171" s="14"/>
      <c r="BF171" s="14"/>
      <c r="BG171" s="14"/>
      <c r="BH171" s="14"/>
      <c r="BI171" s="8"/>
      <c r="BJ171" s="8"/>
      <c r="BK171" s="14"/>
      <c r="BL171" s="14"/>
      <c r="BM171" s="14"/>
      <c r="BN171" s="14"/>
      <c r="BO171" s="8"/>
      <c r="BP171" s="8"/>
      <c r="BQ171" s="14"/>
      <c r="BR171" s="14"/>
      <c r="BS171" s="14"/>
      <c r="BT171" s="14"/>
      <c r="BU171" s="8"/>
      <c r="BV171" s="8"/>
      <c r="BW171" s="14"/>
      <c r="BX171" s="14"/>
      <c r="BY171" s="14"/>
      <c r="BZ171" s="14"/>
      <c r="CA171" s="14"/>
      <c r="CB171" s="14"/>
      <c r="CC171" s="14"/>
      <c r="CD171" s="14"/>
      <c r="CE171" s="14"/>
      <c r="CF171" s="14"/>
      <c r="CG171" s="14"/>
      <c r="CH171" s="14"/>
      <c r="CI171" s="14"/>
      <c r="CJ171" s="14"/>
    </row>
    <row r="172" spans="1:88" outlineLevel="1" x14ac:dyDescent="0.2">
      <c r="A172" s="20"/>
      <c r="B172" s="21"/>
      <c r="C172" s="20"/>
      <c r="D172" s="20"/>
      <c r="E172" s="20"/>
      <c r="F172" s="25" t="s">
        <v>22</v>
      </c>
      <c r="G172" s="29" t="str">
        <f t="shared" ref="G172:M172" si="153">IF(G170="","",IF(G170&gt;G169,(G170-G169-G171),(1-G169-G171+G170)))</f>
        <v/>
      </c>
      <c r="H172" s="29" t="str">
        <f t="shared" si="153"/>
        <v/>
      </c>
      <c r="I172" s="29" t="str">
        <f t="shared" si="153"/>
        <v/>
      </c>
      <c r="J172" s="29" t="str">
        <f t="shared" si="153"/>
        <v/>
      </c>
      <c r="K172" s="29" t="str">
        <f t="shared" si="153"/>
        <v/>
      </c>
      <c r="L172" s="29" t="str">
        <f t="shared" si="153"/>
        <v/>
      </c>
      <c r="M172" s="29" t="str">
        <f t="shared" si="153"/>
        <v/>
      </c>
      <c r="N172" s="57">
        <f t="shared" ref="N172" si="154">SUMIF(G173:M173,"",G172:M172)</f>
        <v>0</v>
      </c>
      <c r="O172" s="58">
        <f t="shared" ref="O172" si="155">SUM(G172:M172)</f>
        <v>0</v>
      </c>
      <c r="P172" s="68"/>
      <c r="Q172" s="69"/>
      <c r="R172" s="70"/>
      <c r="S172" s="14"/>
      <c r="T172" s="14"/>
      <c r="U172" s="14"/>
      <c r="V172" s="14"/>
      <c r="W172" s="14"/>
      <c r="X172" s="14"/>
      <c r="Y172" s="14"/>
      <c r="Z172" s="14"/>
      <c r="AA172" s="14"/>
      <c r="AB172" s="31"/>
      <c r="AC172" s="14"/>
      <c r="AD172" s="14"/>
      <c r="AE172" s="14"/>
      <c r="AF172" s="14"/>
      <c r="AG172" s="14"/>
      <c r="AH172" s="14"/>
      <c r="AI172" s="14"/>
      <c r="AJ172" s="14"/>
      <c r="AK172" s="14"/>
      <c r="AL172" s="14"/>
      <c r="AM172" s="14"/>
      <c r="AN172" s="14"/>
      <c r="AO172" s="14"/>
      <c r="AP172" s="14"/>
      <c r="AQ172" s="8"/>
      <c r="AR172" s="8"/>
      <c r="AS172" s="14"/>
      <c r="AT172" s="14"/>
      <c r="AU172" s="14"/>
      <c r="AV172" s="14"/>
      <c r="AW172" s="8"/>
      <c r="AX172" s="8"/>
      <c r="AY172" s="14"/>
      <c r="AZ172" s="14"/>
      <c r="BA172" s="14"/>
      <c r="BB172" s="14"/>
      <c r="BC172" s="8"/>
      <c r="BD172" s="8"/>
      <c r="BE172" s="14"/>
      <c r="BF172" s="14"/>
      <c r="BG172" s="14"/>
      <c r="BH172" s="14"/>
      <c r="BI172" s="8"/>
      <c r="BJ172" s="8"/>
      <c r="BK172" s="14"/>
      <c r="BL172" s="14"/>
      <c r="BM172" s="14"/>
      <c r="BN172" s="14"/>
      <c r="BO172" s="8"/>
      <c r="BP172" s="8"/>
      <c r="BQ172" s="14"/>
      <c r="BR172" s="14"/>
      <c r="BS172" s="14"/>
      <c r="BT172" s="14"/>
      <c r="BU172" s="8"/>
      <c r="BV172" s="8"/>
      <c r="BW172" s="14"/>
      <c r="BX172" s="14"/>
      <c r="BY172" s="14"/>
      <c r="BZ172" s="14"/>
      <c r="CA172" s="14"/>
      <c r="CB172" s="14"/>
      <c r="CC172" s="14"/>
      <c r="CD172" s="14"/>
      <c r="CE172" s="14"/>
      <c r="CF172" s="14"/>
      <c r="CG172" s="14"/>
      <c r="CH172" s="14"/>
      <c r="CI172" s="14"/>
      <c r="CJ172" s="14"/>
    </row>
    <row r="173" spans="1:88" outlineLevel="1" x14ac:dyDescent="0.2">
      <c r="A173" s="20"/>
      <c r="B173" s="21"/>
      <c r="C173" s="20"/>
      <c r="D173" s="20"/>
      <c r="E173" s="20"/>
      <c r="F173" s="26" t="s">
        <v>39</v>
      </c>
      <c r="G173" s="34"/>
      <c r="H173" s="34"/>
      <c r="I173" s="34"/>
      <c r="J173" s="34"/>
      <c r="K173" s="34"/>
      <c r="L173" s="34"/>
      <c r="M173" s="34"/>
      <c r="N173" s="56"/>
      <c r="O173" s="55"/>
      <c r="P173" s="68"/>
      <c r="Q173" s="69"/>
      <c r="R173" s="70"/>
      <c r="S173" s="14"/>
      <c r="T173" s="14"/>
      <c r="U173" s="14"/>
      <c r="V173" s="14"/>
      <c r="W173" s="14"/>
      <c r="X173" s="14"/>
      <c r="Y173" s="14"/>
      <c r="Z173" s="14"/>
      <c r="AA173" s="14"/>
      <c r="AB173" s="31"/>
      <c r="AC173" s="14"/>
      <c r="AD173" s="14"/>
      <c r="AE173" s="14"/>
      <c r="AF173" s="14"/>
      <c r="AG173" s="14"/>
      <c r="AH173" s="14"/>
      <c r="AI173" s="14"/>
      <c r="AJ173" s="14"/>
      <c r="AK173" s="14"/>
      <c r="AL173" s="14"/>
      <c r="AM173" s="14"/>
      <c r="AN173" s="14"/>
      <c r="AO173" s="14"/>
      <c r="AP173" s="14"/>
      <c r="AQ173" s="8"/>
      <c r="AR173" s="8"/>
      <c r="AS173" s="14"/>
      <c r="AT173" s="14"/>
      <c r="AU173" s="14"/>
      <c r="AV173" s="14"/>
      <c r="AW173" s="8"/>
      <c r="AX173" s="8"/>
      <c r="AY173" s="14"/>
      <c r="AZ173" s="14"/>
      <c r="BA173" s="14"/>
      <c r="BB173" s="14"/>
      <c r="BC173" s="8"/>
      <c r="BD173" s="8"/>
      <c r="BE173" s="14"/>
      <c r="BF173" s="14"/>
      <c r="BG173" s="14"/>
      <c r="BH173" s="14"/>
      <c r="BI173" s="8"/>
      <c r="BJ173" s="8"/>
      <c r="BK173" s="14"/>
      <c r="BL173" s="14"/>
      <c r="BM173" s="14"/>
      <c r="BN173" s="14"/>
      <c r="BO173" s="8"/>
      <c r="BP173" s="8"/>
      <c r="BQ173" s="14"/>
      <c r="BR173" s="14"/>
      <c r="BS173" s="14"/>
      <c r="BT173" s="14"/>
      <c r="BU173" s="8"/>
      <c r="BV173" s="8"/>
      <c r="BW173" s="14"/>
      <c r="BX173" s="14"/>
      <c r="BY173" s="14"/>
      <c r="BZ173" s="14"/>
      <c r="CA173" s="14"/>
      <c r="CB173" s="14"/>
      <c r="CC173" s="14"/>
      <c r="CD173" s="14"/>
      <c r="CE173" s="14"/>
      <c r="CF173" s="14"/>
      <c r="CG173" s="14"/>
      <c r="CH173" s="14"/>
      <c r="CI173" s="14"/>
      <c r="CJ173" s="14"/>
    </row>
    <row r="174" spans="1:88" ht="13.5" outlineLevel="1" thickBot="1" x14ac:dyDescent="0.25">
      <c r="A174" s="22"/>
      <c r="B174" s="23"/>
      <c r="C174" s="22"/>
      <c r="D174" s="22"/>
      <c r="E174" s="22"/>
      <c r="F174" s="27" t="s">
        <v>40</v>
      </c>
      <c r="G174" s="33"/>
      <c r="H174" s="33"/>
      <c r="I174" s="33"/>
      <c r="J174" s="33"/>
      <c r="K174" s="33"/>
      <c r="L174" s="33"/>
      <c r="M174" s="33"/>
      <c r="N174" s="59"/>
      <c r="O174" s="62"/>
      <c r="P174" s="71"/>
      <c r="Q174" s="72"/>
      <c r="R174" s="73"/>
      <c r="S174" s="14"/>
      <c r="T174" s="14"/>
      <c r="U174" s="14"/>
      <c r="V174" s="14"/>
      <c r="W174" s="14"/>
      <c r="X174" s="14"/>
      <c r="Y174" s="14"/>
      <c r="Z174" s="14"/>
      <c r="AA174" s="14"/>
      <c r="AB174" s="14"/>
      <c r="AC174" s="14"/>
      <c r="AD174" s="14"/>
      <c r="AE174" s="14"/>
      <c r="AF174" s="14"/>
      <c r="AG174" s="14"/>
      <c r="AH174" s="14"/>
      <c r="AI174" s="14"/>
      <c r="AJ174" s="14"/>
      <c r="AK174" s="14"/>
      <c r="AL174" s="14"/>
      <c r="AM174" s="14"/>
      <c r="AN174" s="14"/>
      <c r="AO174" s="14"/>
      <c r="AP174" s="14"/>
      <c r="AQ174" s="8"/>
      <c r="AR174" s="8"/>
      <c r="AS174" s="14"/>
      <c r="AT174" s="14"/>
      <c r="AU174" s="14"/>
      <c r="AV174" s="14"/>
      <c r="AW174" s="8"/>
      <c r="AX174" s="8"/>
      <c r="AY174" s="14"/>
      <c r="AZ174" s="14"/>
      <c r="BA174" s="14"/>
      <c r="BB174" s="14"/>
      <c r="BC174" s="8"/>
      <c r="BD174" s="8"/>
      <c r="BE174" s="14"/>
      <c r="BF174" s="14"/>
      <c r="BG174" s="14"/>
      <c r="BH174" s="14"/>
      <c r="BI174" s="8"/>
      <c r="BJ174" s="8"/>
      <c r="BK174" s="14"/>
      <c r="BL174" s="14"/>
      <c r="BM174" s="14"/>
      <c r="BN174" s="14"/>
      <c r="BO174" s="8"/>
      <c r="BP174" s="8"/>
      <c r="BQ174" s="14"/>
      <c r="BR174" s="14"/>
      <c r="BS174" s="14"/>
      <c r="BT174" s="14"/>
      <c r="BU174" s="8"/>
      <c r="BV174" s="8"/>
      <c r="BW174" s="14"/>
      <c r="BX174" s="14"/>
      <c r="BY174" s="14"/>
      <c r="BZ174" s="14"/>
      <c r="CA174" s="14"/>
      <c r="CB174" s="14"/>
      <c r="CC174" s="14"/>
      <c r="CD174" s="14"/>
      <c r="CE174" s="14"/>
      <c r="CF174" s="14"/>
      <c r="CG174" s="14"/>
      <c r="CH174" s="14"/>
      <c r="CI174" s="14"/>
      <c r="CJ174" s="14"/>
    </row>
    <row r="175" spans="1:88" x14ac:dyDescent="0.2">
      <c r="A175" s="63" t="str">
        <f>'Week A'!A175</f>
        <v>Minten</v>
      </c>
      <c r="B175" s="64" t="str">
        <f>'Week A'!B175</f>
        <v>Klaas</v>
      </c>
      <c r="C175" s="63" t="str">
        <f>'Week A'!C175</f>
        <v>Steward</v>
      </c>
      <c r="D175" s="63" t="str">
        <f>'Week A'!D175</f>
        <v>Student</v>
      </c>
      <c r="E175" s="63" t="str">
        <f>'Week A'!E175</f>
        <v>Front</v>
      </c>
      <c r="F175" s="24" t="s">
        <v>19</v>
      </c>
      <c r="G175" s="43"/>
      <c r="H175" s="11"/>
      <c r="I175" s="11"/>
      <c r="J175" s="11"/>
      <c r="K175" s="11"/>
      <c r="L175" s="11"/>
      <c r="M175" s="11"/>
      <c r="N175" s="54"/>
      <c r="O175" s="61"/>
      <c r="P175" s="65"/>
      <c r="Q175" s="66"/>
      <c r="R175" s="67"/>
      <c r="S175" s="14"/>
      <c r="T175" s="14"/>
      <c r="U175" s="14"/>
      <c r="V175" s="14"/>
      <c r="W175" s="14"/>
      <c r="X175" s="14"/>
      <c r="Y175" s="14"/>
      <c r="Z175" s="14"/>
      <c r="AA175" s="14"/>
      <c r="AB175" s="14"/>
      <c r="AC175" s="14"/>
      <c r="AD175" s="14"/>
      <c r="AE175" s="14"/>
      <c r="AF175" s="14"/>
      <c r="AG175" s="14"/>
      <c r="AH175" s="14"/>
      <c r="AI175" s="14"/>
      <c r="AJ175" s="14"/>
      <c r="AK175" s="14"/>
      <c r="AL175" s="14"/>
      <c r="AM175" s="14"/>
      <c r="AN175" s="14"/>
      <c r="AO175" s="14"/>
      <c r="AP175" s="14"/>
      <c r="AQ175" s="8"/>
      <c r="AR175" s="8"/>
      <c r="AS175" s="14"/>
      <c r="AT175" s="14"/>
      <c r="AU175" s="14"/>
      <c r="AV175" s="14"/>
      <c r="AW175" s="8"/>
      <c r="AX175" s="8"/>
      <c r="AY175" s="14"/>
      <c r="AZ175" s="14"/>
      <c r="BA175" s="14"/>
      <c r="BB175" s="14"/>
      <c r="BC175" s="8"/>
      <c r="BD175" s="8"/>
      <c r="BE175" s="14"/>
      <c r="BF175" s="14"/>
      <c r="BG175" s="14"/>
      <c r="BH175" s="14"/>
      <c r="BI175" s="8"/>
      <c r="BJ175" s="8"/>
      <c r="BK175" s="14"/>
      <c r="BL175" s="14"/>
      <c r="BM175" s="14"/>
      <c r="BN175" s="14"/>
      <c r="BO175" s="8"/>
      <c r="BP175" s="8"/>
      <c r="BQ175" s="14"/>
      <c r="BR175" s="14"/>
      <c r="BS175" s="14"/>
      <c r="BT175" s="14"/>
      <c r="BU175" s="8"/>
      <c r="BV175" s="8"/>
      <c r="BW175" s="14"/>
      <c r="BX175" s="14"/>
      <c r="BY175" s="14"/>
      <c r="BZ175" s="14"/>
      <c r="CA175" s="14"/>
      <c r="CB175" s="14"/>
      <c r="CC175" s="14"/>
      <c r="CD175" s="14"/>
      <c r="CE175" s="14"/>
      <c r="CF175" s="14"/>
      <c r="CG175" s="14"/>
      <c r="CH175" s="14"/>
      <c r="CI175" s="14"/>
      <c r="CJ175" s="14"/>
    </row>
    <row r="176" spans="1:88" outlineLevel="1" x14ac:dyDescent="0.2">
      <c r="A176" s="20"/>
      <c r="B176" s="21"/>
      <c r="C176" s="20"/>
      <c r="D176" s="20"/>
      <c r="E176" s="20"/>
      <c r="F176" s="25" t="s">
        <v>20</v>
      </c>
      <c r="G176" s="35"/>
      <c r="H176" s="42"/>
      <c r="I176" s="12"/>
      <c r="J176" s="12"/>
      <c r="K176" s="12"/>
      <c r="L176" s="12"/>
      <c r="M176" s="12"/>
      <c r="N176" s="56"/>
      <c r="O176" s="55"/>
      <c r="P176" s="68"/>
      <c r="Q176" s="69"/>
      <c r="R176" s="70"/>
      <c r="S176" s="14"/>
      <c r="T176" s="14"/>
      <c r="U176" s="14"/>
      <c r="V176" s="14"/>
      <c r="W176" s="14"/>
      <c r="X176" s="14"/>
      <c r="Y176" s="14"/>
      <c r="Z176" s="14"/>
      <c r="AA176" s="14"/>
      <c r="AB176" s="14"/>
      <c r="AC176" s="14"/>
      <c r="AD176" s="14"/>
      <c r="AE176" s="14"/>
      <c r="AF176" s="14"/>
      <c r="AG176" s="14"/>
      <c r="AH176" s="14"/>
      <c r="AI176" s="14"/>
      <c r="AJ176" s="14"/>
      <c r="AK176" s="14"/>
      <c r="AL176" s="14"/>
      <c r="AM176" s="14"/>
      <c r="AN176" s="14"/>
      <c r="AO176" s="14"/>
      <c r="AP176" s="14"/>
      <c r="AQ176" s="8"/>
      <c r="AR176" s="8"/>
      <c r="AS176" s="14"/>
      <c r="AT176" s="14"/>
      <c r="AU176" s="14"/>
      <c r="AV176" s="14"/>
      <c r="AW176" s="8"/>
      <c r="AX176" s="8"/>
      <c r="AY176" s="14"/>
      <c r="AZ176" s="14"/>
      <c r="BA176" s="14"/>
      <c r="BB176" s="14"/>
      <c r="BC176" s="8"/>
      <c r="BD176" s="8"/>
      <c r="BE176" s="14"/>
      <c r="BF176" s="14"/>
      <c r="BG176" s="14"/>
      <c r="BH176" s="14"/>
      <c r="BI176" s="8"/>
      <c r="BJ176" s="8"/>
      <c r="BK176" s="14"/>
      <c r="BL176" s="14"/>
      <c r="BM176" s="14"/>
      <c r="BN176" s="14"/>
      <c r="BO176" s="8"/>
      <c r="BP176" s="8"/>
      <c r="BQ176" s="14"/>
      <c r="BR176" s="14"/>
      <c r="BS176" s="14"/>
      <c r="BT176" s="14"/>
      <c r="BU176" s="8"/>
      <c r="BV176" s="8"/>
      <c r="BW176" s="14"/>
      <c r="BX176" s="14"/>
      <c r="BY176" s="14"/>
      <c r="BZ176" s="14"/>
      <c r="CA176" s="14"/>
      <c r="CB176" s="14"/>
      <c r="CC176" s="14"/>
      <c r="CD176" s="14"/>
      <c r="CE176" s="14"/>
      <c r="CF176" s="14"/>
      <c r="CG176" s="14"/>
      <c r="CH176" s="14"/>
      <c r="CI176" s="14"/>
      <c r="CJ176" s="14"/>
    </row>
    <row r="177" spans="1:88" outlineLevel="1" x14ac:dyDescent="0.2">
      <c r="A177" s="20"/>
      <c r="B177" s="21"/>
      <c r="C177" s="20"/>
      <c r="D177" s="20"/>
      <c r="E177" s="20"/>
      <c r="F177" s="25" t="s">
        <v>21</v>
      </c>
      <c r="G177" s="13"/>
      <c r="H177" s="13"/>
      <c r="I177" s="13"/>
      <c r="J177" s="13"/>
      <c r="K177" s="13"/>
      <c r="L177" s="13"/>
      <c r="M177" s="13"/>
      <c r="N177" s="56"/>
      <c r="O177" s="55"/>
      <c r="P177" s="68"/>
      <c r="Q177" s="69"/>
      <c r="R177" s="70"/>
      <c r="S177" s="14"/>
      <c r="T177" s="14"/>
      <c r="U177" s="14"/>
      <c r="V177" s="14"/>
      <c r="W177" s="14"/>
      <c r="X177" s="14"/>
      <c r="Y177" s="14"/>
      <c r="Z177" s="14"/>
      <c r="AA177" s="14"/>
      <c r="AB177" s="14"/>
      <c r="AC177" s="14"/>
      <c r="AD177" s="14"/>
      <c r="AE177" s="14"/>
      <c r="AF177" s="14"/>
      <c r="AG177" s="14"/>
      <c r="AH177" s="14"/>
      <c r="AI177" s="14"/>
      <c r="AJ177" s="14"/>
      <c r="AK177" s="14"/>
      <c r="AL177" s="14"/>
      <c r="AM177" s="14"/>
      <c r="AN177" s="14"/>
      <c r="AO177" s="14"/>
      <c r="AP177" s="14"/>
      <c r="AQ177" s="8"/>
      <c r="AR177" s="8"/>
      <c r="AS177" s="14"/>
      <c r="AT177" s="14"/>
      <c r="AU177" s="14"/>
      <c r="AV177" s="14"/>
      <c r="AW177" s="8"/>
      <c r="AX177" s="8"/>
      <c r="AY177" s="14"/>
      <c r="AZ177" s="14"/>
      <c r="BA177" s="14"/>
      <c r="BB177" s="14"/>
      <c r="BC177" s="8"/>
      <c r="BD177" s="8"/>
      <c r="BE177" s="14"/>
      <c r="BF177" s="14"/>
      <c r="BG177" s="14"/>
      <c r="BH177" s="14"/>
      <c r="BI177" s="8"/>
      <c r="BJ177" s="8"/>
      <c r="BK177" s="14"/>
      <c r="BL177" s="14"/>
      <c r="BM177" s="14"/>
      <c r="BN177" s="14"/>
      <c r="BO177" s="8"/>
      <c r="BP177" s="8"/>
      <c r="BQ177" s="14"/>
      <c r="BR177" s="14"/>
      <c r="BS177" s="14"/>
      <c r="BT177" s="14"/>
      <c r="BU177" s="8"/>
      <c r="BV177" s="8"/>
      <c r="BW177" s="14"/>
      <c r="BX177" s="14"/>
      <c r="BY177" s="14"/>
      <c r="BZ177" s="14"/>
      <c r="CA177" s="14"/>
      <c r="CB177" s="14"/>
      <c r="CC177" s="14"/>
      <c r="CD177" s="14"/>
      <c r="CE177" s="14"/>
      <c r="CF177" s="14"/>
      <c r="CG177" s="14"/>
      <c r="CH177" s="14"/>
      <c r="CI177" s="14"/>
      <c r="CJ177" s="14"/>
    </row>
    <row r="178" spans="1:88" outlineLevel="1" x14ac:dyDescent="0.2">
      <c r="A178" s="20"/>
      <c r="B178" s="21"/>
      <c r="C178" s="20"/>
      <c r="D178" s="20"/>
      <c r="E178" s="20"/>
      <c r="F178" s="25" t="s">
        <v>22</v>
      </c>
      <c r="G178" s="29" t="str">
        <f t="shared" ref="G178:M178" si="156">IF(G176="","",IF(G176&gt;G175,(G176-G175-G177),(1-G175-G177+G176)))</f>
        <v/>
      </c>
      <c r="H178" s="29" t="str">
        <f t="shared" si="156"/>
        <v/>
      </c>
      <c r="I178" s="29" t="str">
        <f t="shared" si="156"/>
        <v/>
      </c>
      <c r="J178" s="29" t="str">
        <f t="shared" si="156"/>
        <v/>
      </c>
      <c r="K178" s="29" t="str">
        <f t="shared" si="156"/>
        <v/>
      </c>
      <c r="L178" s="29" t="str">
        <f t="shared" si="156"/>
        <v/>
      </c>
      <c r="M178" s="29" t="str">
        <f t="shared" si="156"/>
        <v/>
      </c>
      <c r="N178" s="57">
        <f t="shared" ref="N178" si="157">SUMIF(G179:M179,"",G178:M178)</f>
        <v>0</v>
      </c>
      <c r="O178" s="58">
        <f t="shared" ref="O178" si="158">SUM(G178:M178)</f>
        <v>0</v>
      </c>
      <c r="P178" s="68"/>
      <c r="Q178" s="69"/>
      <c r="R178" s="70"/>
      <c r="S178" s="14"/>
      <c r="T178" s="14"/>
      <c r="U178" s="14"/>
      <c r="V178" s="14"/>
      <c r="W178" s="14"/>
      <c r="X178" s="14"/>
      <c r="Y178" s="14"/>
      <c r="Z178" s="14"/>
      <c r="AA178" s="14"/>
      <c r="AB178" s="14"/>
      <c r="AC178" s="14"/>
      <c r="AD178" s="14"/>
      <c r="AE178" s="14"/>
      <c r="AF178" s="14"/>
      <c r="AG178" s="14"/>
      <c r="AH178" s="14"/>
      <c r="AI178" s="14"/>
      <c r="AJ178" s="14"/>
      <c r="AK178" s="14"/>
      <c r="AL178" s="14"/>
      <c r="AM178" s="14"/>
      <c r="AN178" s="14"/>
      <c r="AO178" s="14"/>
      <c r="AP178" s="14"/>
      <c r="AQ178" s="8"/>
      <c r="AR178" s="8"/>
      <c r="AS178" s="14"/>
      <c r="AT178" s="14"/>
      <c r="AU178" s="14"/>
      <c r="AV178" s="14"/>
      <c r="AW178" s="8"/>
      <c r="AX178" s="8"/>
      <c r="AY178" s="14"/>
      <c r="AZ178" s="14"/>
      <c r="BA178" s="14"/>
      <c r="BB178" s="14"/>
      <c r="BC178" s="8"/>
      <c r="BD178" s="8"/>
      <c r="BE178" s="14"/>
      <c r="BF178" s="14"/>
      <c r="BG178" s="14"/>
      <c r="BH178" s="14"/>
      <c r="BI178" s="8"/>
      <c r="BJ178" s="8"/>
      <c r="BK178" s="14"/>
      <c r="BL178" s="14"/>
      <c r="BM178" s="14"/>
      <c r="BN178" s="14"/>
      <c r="BO178" s="8"/>
      <c r="BP178" s="8"/>
      <c r="BQ178" s="14"/>
      <c r="BR178" s="14"/>
      <c r="BS178" s="14"/>
      <c r="BT178" s="14"/>
      <c r="BU178" s="8"/>
      <c r="BV178" s="8"/>
      <c r="BW178" s="14"/>
      <c r="BX178" s="14"/>
      <c r="BY178" s="14"/>
      <c r="BZ178" s="14"/>
      <c r="CA178" s="14"/>
      <c r="CB178" s="14"/>
      <c r="CC178" s="14"/>
      <c r="CD178" s="14"/>
      <c r="CE178" s="14"/>
      <c r="CF178" s="14"/>
      <c r="CG178" s="14"/>
      <c r="CH178" s="14"/>
      <c r="CI178" s="14"/>
      <c r="CJ178" s="14"/>
    </row>
    <row r="179" spans="1:88" outlineLevel="1" x14ac:dyDescent="0.2">
      <c r="A179" s="20"/>
      <c r="B179" s="21"/>
      <c r="C179" s="20"/>
      <c r="D179" s="20"/>
      <c r="E179" s="20"/>
      <c r="F179" s="26" t="s">
        <v>39</v>
      </c>
      <c r="G179" s="34"/>
      <c r="H179" s="34"/>
      <c r="I179" s="34"/>
      <c r="J179" s="34"/>
      <c r="K179" s="34"/>
      <c r="L179" s="34"/>
      <c r="M179" s="34"/>
      <c r="N179" s="56"/>
      <c r="O179" s="55"/>
      <c r="P179" s="68"/>
      <c r="Q179" s="69"/>
      <c r="R179" s="70"/>
      <c r="S179" s="14"/>
      <c r="T179" s="14"/>
      <c r="U179" s="14"/>
      <c r="V179" s="14"/>
      <c r="W179" s="14"/>
      <c r="X179" s="14"/>
      <c r="Y179" s="14"/>
      <c r="Z179" s="14"/>
      <c r="AA179" s="14"/>
      <c r="AB179" s="14"/>
      <c r="AC179" s="14"/>
      <c r="AD179" s="14"/>
      <c r="AE179" s="14"/>
      <c r="AF179" s="14"/>
      <c r="AG179" s="14"/>
      <c r="AH179" s="14"/>
      <c r="AI179" s="14"/>
      <c r="AJ179" s="14"/>
      <c r="AK179" s="14"/>
      <c r="AL179" s="14"/>
      <c r="AM179" s="14"/>
      <c r="AN179" s="14"/>
      <c r="AO179" s="14"/>
      <c r="AP179" s="14"/>
      <c r="AQ179" s="8"/>
      <c r="AR179" s="8"/>
      <c r="AS179" s="14"/>
      <c r="AT179" s="14"/>
      <c r="AU179" s="14"/>
      <c r="AV179" s="14"/>
      <c r="AW179" s="8"/>
      <c r="AX179" s="8"/>
      <c r="AY179" s="14"/>
      <c r="AZ179" s="14"/>
      <c r="BA179" s="14"/>
      <c r="BB179" s="14"/>
      <c r="BC179" s="8"/>
      <c r="BD179" s="8"/>
      <c r="BE179" s="14"/>
      <c r="BF179" s="14"/>
      <c r="BG179" s="14"/>
      <c r="BH179" s="14"/>
      <c r="BI179" s="8"/>
      <c r="BJ179" s="8"/>
      <c r="BK179" s="14"/>
      <c r="BL179" s="14"/>
      <c r="BM179" s="14"/>
      <c r="BN179" s="14"/>
      <c r="BO179" s="8"/>
      <c r="BP179" s="8"/>
      <c r="BQ179" s="14"/>
      <c r="BR179" s="14"/>
      <c r="BS179" s="14"/>
      <c r="BT179" s="14"/>
      <c r="BU179" s="8"/>
      <c r="BV179" s="8"/>
      <c r="BW179" s="14"/>
      <c r="BX179" s="14"/>
      <c r="BY179" s="14"/>
      <c r="BZ179" s="14"/>
      <c r="CA179" s="14"/>
      <c r="CB179" s="14"/>
      <c r="CC179" s="14"/>
      <c r="CD179" s="14"/>
      <c r="CE179" s="14"/>
      <c r="CF179" s="14"/>
      <c r="CG179" s="14"/>
      <c r="CH179" s="14"/>
      <c r="CI179" s="14"/>
      <c r="CJ179" s="14"/>
    </row>
    <row r="180" spans="1:88" ht="13.5" outlineLevel="1" thickBot="1" x14ac:dyDescent="0.25">
      <c r="A180" s="22"/>
      <c r="B180" s="23"/>
      <c r="C180" s="22"/>
      <c r="D180" s="22"/>
      <c r="E180" s="22"/>
      <c r="F180" s="27" t="s">
        <v>40</v>
      </c>
      <c r="G180" s="33"/>
      <c r="H180" s="33"/>
      <c r="I180" s="33"/>
      <c r="J180" s="33"/>
      <c r="K180" s="33"/>
      <c r="L180" s="33"/>
      <c r="M180" s="33"/>
      <c r="N180" s="59"/>
      <c r="O180" s="62"/>
      <c r="P180" s="71"/>
      <c r="Q180" s="72"/>
      <c r="R180" s="73"/>
      <c r="S180" s="14"/>
      <c r="T180" s="14"/>
      <c r="U180" s="14"/>
      <c r="V180" s="14"/>
      <c r="W180" s="14"/>
      <c r="X180" s="14"/>
      <c r="Y180" s="14"/>
      <c r="Z180" s="14"/>
      <c r="AA180" s="14"/>
      <c r="AB180" s="14"/>
      <c r="AC180" s="14"/>
      <c r="AD180" s="14"/>
      <c r="AE180" s="14"/>
      <c r="AF180" s="14"/>
      <c r="AG180" s="14"/>
      <c r="AH180" s="14"/>
      <c r="AI180" s="14"/>
      <c r="AJ180" s="14"/>
      <c r="AK180" s="14"/>
      <c r="AL180" s="14"/>
      <c r="AM180" s="14"/>
      <c r="AN180" s="14"/>
      <c r="AO180" s="14"/>
      <c r="AP180" s="14"/>
      <c r="AQ180" s="8"/>
      <c r="AR180" s="8"/>
      <c r="AS180" s="14"/>
      <c r="AT180" s="14"/>
      <c r="AU180" s="14"/>
      <c r="AV180" s="14"/>
      <c r="AW180" s="8"/>
      <c r="AX180" s="8"/>
      <c r="AY180" s="14"/>
      <c r="AZ180" s="14"/>
      <c r="BA180" s="14"/>
      <c r="BB180" s="14"/>
      <c r="BC180" s="8"/>
      <c r="BD180" s="8"/>
      <c r="BE180" s="14"/>
      <c r="BF180" s="14"/>
      <c r="BG180" s="14"/>
      <c r="BH180" s="14"/>
      <c r="BI180" s="8"/>
      <c r="BJ180" s="8"/>
      <c r="BK180" s="14"/>
      <c r="BL180" s="14"/>
      <c r="BM180" s="14"/>
      <c r="BN180" s="14"/>
      <c r="BO180" s="8"/>
      <c r="BP180" s="8"/>
      <c r="BQ180" s="14"/>
      <c r="BR180" s="14"/>
      <c r="BS180" s="14"/>
      <c r="BT180" s="14"/>
      <c r="BU180" s="8"/>
      <c r="BV180" s="8"/>
      <c r="BW180" s="14"/>
      <c r="BX180" s="14"/>
      <c r="BY180" s="14"/>
      <c r="BZ180" s="14"/>
      <c r="CA180" s="14"/>
      <c r="CB180" s="14"/>
      <c r="CC180" s="14"/>
      <c r="CD180" s="14"/>
      <c r="CE180" s="14"/>
      <c r="CF180" s="14"/>
      <c r="CG180" s="14"/>
      <c r="CH180" s="14"/>
      <c r="CI180" s="14"/>
      <c r="CJ180" s="14"/>
    </row>
    <row r="181" spans="1:88" x14ac:dyDescent="0.2">
      <c r="A181" s="63" t="str">
        <f>'Week A'!A181</f>
        <v>Note</v>
      </c>
      <c r="B181" s="64" t="str">
        <f>'Week A'!B181</f>
        <v>Leen</v>
      </c>
      <c r="C181" s="63" t="str">
        <f>'Week A'!C181</f>
        <v>Steward</v>
      </c>
      <c r="D181" s="63" t="str">
        <f>'Week A'!D181</f>
        <v>Student</v>
      </c>
      <c r="E181" s="63" t="str">
        <f>'Week A'!E181</f>
        <v>Front</v>
      </c>
      <c r="F181" s="24" t="s">
        <v>19</v>
      </c>
      <c r="G181" s="43"/>
      <c r="H181" s="11"/>
      <c r="I181" s="11"/>
      <c r="J181" s="11"/>
      <c r="K181" s="11"/>
      <c r="L181" s="11"/>
      <c r="M181" s="11"/>
      <c r="N181" s="54"/>
      <c r="O181" s="61"/>
      <c r="P181" s="65"/>
      <c r="Q181" s="66"/>
      <c r="R181" s="67"/>
      <c r="S181" s="14"/>
      <c r="T181" s="14"/>
      <c r="U181" s="14"/>
      <c r="V181" s="14"/>
      <c r="W181" s="14"/>
      <c r="X181" s="14"/>
      <c r="Y181" s="14"/>
      <c r="Z181" s="14"/>
      <c r="AA181" s="14"/>
      <c r="AB181" s="14"/>
      <c r="AC181" s="14"/>
      <c r="AD181" s="14"/>
      <c r="AE181" s="14"/>
      <c r="AF181" s="14"/>
      <c r="AG181" s="14"/>
      <c r="AH181" s="14"/>
      <c r="AI181" s="14"/>
      <c r="AJ181" s="14"/>
      <c r="AK181" s="14"/>
      <c r="AL181" s="14"/>
      <c r="AM181" s="14"/>
      <c r="AN181" s="14"/>
      <c r="AO181" s="14"/>
      <c r="AP181" s="14"/>
      <c r="AQ181" s="8"/>
      <c r="AR181" s="8"/>
      <c r="AS181" s="14"/>
      <c r="AT181" s="14"/>
      <c r="AU181" s="14"/>
      <c r="AV181" s="14"/>
      <c r="AW181" s="8"/>
      <c r="AX181" s="8"/>
      <c r="AY181" s="14"/>
      <c r="AZ181" s="14"/>
      <c r="BA181" s="14"/>
      <c r="BB181" s="14"/>
      <c r="BC181" s="8"/>
      <c r="BD181" s="8"/>
      <c r="BE181" s="14"/>
      <c r="BF181" s="14"/>
      <c r="BG181" s="14"/>
      <c r="BH181" s="14"/>
      <c r="BI181" s="8"/>
      <c r="BJ181" s="8"/>
      <c r="BK181" s="14"/>
      <c r="BL181" s="14"/>
      <c r="BM181" s="14"/>
      <c r="BN181" s="14"/>
      <c r="BO181" s="8"/>
      <c r="BP181" s="8"/>
      <c r="BQ181" s="14"/>
      <c r="BR181" s="14"/>
      <c r="BS181" s="14"/>
      <c r="BT181" s="14"/>
      <c r="BU181" s="8"/>
      <c r="BV181" s="8"/>
      <c r="BW181" s="14"/>
      <c r="BX181" s="14"/>
      <c r="BY181" s="14"/>
      <c r="BZ181" s="14"/>
      <c r="CA181" s="14"/>
      <c r="CB181" s="14"/>
      <c r="CC181" s="14"/>
      <c r="CD181" s="14"/>
      <c r="CE181" s="14"/>
      <c r="CF181" s="14"/>
      <c r="CG181" s="14"/>
      <c r="CH181" s="14"/>
      <c r="CI181" s="14"/>
      <c r="CJ181" s="14"/>
    </row>
    <row r="182" spans="1:88" outlineLevel="1" x14ac:dyDescent="0.2">
      <c r="A182" s="20"/>
      <c r="B182" s="21"/>
      <c r="C182" s="20"/>
      <c r="D182" s="20"/>
      <c r="E182" s="20"/>
      <c r="F182" s="25" t="s">
        <v>20</v>
      </c>
      <c r="G182" s="35"/>
      <c r="H182" s="42"/>
      <c r="I182" s="12"/>
      <c r="J182" s="12"/>
      <c r="K182" s="12"/>
      <c r="L182" s="12"/>
      <c r="M182" s="12"/>
      <c r="N182" s="56"/>
      <c r="O182" s="55"/>
      <c r="P182" s="68"/>
      <c r="Q182" s="69"/>
      <c r="R182" s="70"/>
      <c r="S182" s="14"/>
      <c r="T182" s="14"/>
      <c r="U182" s="14"/>
      <c r="V182" s="14"/>
      <c r="W182" s="14"/>
      <c r="X182" s="14"/>
      <c r="Y182" s="14"/>
      <c r="Z182" s="14"/>
      <c r="AA182" s="14"/>
      <c r="AB182" s="14"/>
      <c r="AC182" s="14"/>
      <c r="AD182" s="14"/>
      <c r="AE182" s="14"/>
      <c r="AF182" s="14"/>
      <c r="AG182" s="14"/>
      <c r="AH182" s="14"/>
      <c r="AI182" s="14"/>
      <c r="AJ182" s="14"/>
      <c r="AK182" s="14"/>
      <c r="AL182" s="14"/>
      <c r="AM182" s="14"/>
      <c r="AN182" s="14"/>
      <c r="AO182" s="14"/>
      <c r="AP182" s="14"/>
      <c r="AQ182" s="8"/>
      <c r="AR182" s="8"/>
      <c r="AS182" s="14"/>
      <c r="AT182" s="14"/>
      <c r="AU182" s="14"/>
      <c r="AV182" s="14"/>
      <c r="AW182" s="8"/>
      <c r="AX182" s="8"/>
      <c r="AY182" s="14"/>
      <c r="AZ182" s="14"/>
      <c r="BA182" s="14"/>
      <c r="BB182" s="14"/>
      <c r="BC182" s="8"/>
      <c r="BD182" s="8"/>
      <c r="BE182" s="14"/>
      <c r="BF182" s="14"/>
      <c r="BG182" s="14"/>
      <c r="BH182" s="14"/>
      <c r="BI182" s="8"/>
      <c r="BJ182" s="8"/>
      <c r="BK182" s="14"/>
      <c r="BL182" s="14"/>
      <c r="BM182" s="14"/>
      <c r="BN182" s="14"/>
      <c r="BO182" s="8"/>
      <c r="BP182" s="8"/>
      <c r="BQ182" s="14"/>
      <c r="BR182" s="14"/>
      <c r="BS182" s="14"/>
      <c r="BT182" s="14"/>
      <c r="BU182" s="8"/>
      <c r="BV182" s="8"/>
      <c r="BW182" s="14"/>
      <c r="BX182" s="14"/>
      <c r="BY182" s="14"/>
      <c r="BZ182" s="14"/>
      <c r="CA182" s="14"/>
      <c r="CB182" s="14"/>
      <c r="CC182" s="14"/>
      <c r="CD182" s="14"/>
      <c r="CE182" s="14"/>
      <c r="CF182" s="14"/>
      <c r="CG182" s="14"/>
      <c r="CH182" s="14"/>
      <c r="CI182" s="14"/>
      <c r="CJ182" s="14"/>
    </row>
    <row r="183" spans="1:88" outlineLevel="1" x14ac:dyDescent="0.2">
      <c r="A183" s="20"/>
      <c r="B183" s="21"/>
      <c r="C183" s="20"/>
      <c r="D183" s="20"/>
      <c r="E183" s="20"/>
      <c r="F183" s="25" t="s">
        <v>21</v>
      </c>
      <c r="G183" s="13"/>
      <c r="H183" s="13"/>
      <c r="I183" s="13"/>
      <c r="J183" s="13"/>
      <c r="K183" s="13"/>
      <c r="L183" s="13"/>
      <c r="M183" s="13"/>
      <c r="N183" s="56"/>
      <c r="O183" s="55"/>
      <c r="P183" s="68"/>
      <c r="Q183" s="69"/>
      <c r="R183" s="70"/>
      <c r="S183" s="14"/>
      <c r="T183" s="14"/>
      <c r="U183" s="14"/>
      <c r="V183" s="14"/>
      <c r="W183" s="14"/>
      <c r="X183" s="14"/>
      <c r="Y183" s="14"/>
      <c r="Z183" s="14"/>
      <c r="AA183" s="14"/>
      <c r="AB183" s="14"/>
      <c r="AC183" s="14"/>
      <c r="AD183" s="14"/>
      <c r="AE183" s="14"/>
      <c r="AF183" s="14"/>
      <c r="AG183" s="14"/>
      <c r="AH183" s="14"/>
      <c r="AI183" s="14"/>
      <c r="AJ183" s="14"/>
      <c r="AK183" s="14"/>
      <c r="AL183" s="14"/>
      <c r="AM183" s="14"/>
      <c r="AN183" s="14"/>
      <c r="AO183" s="14"/>
      <c r="AP183" s="14"/>
      <c r="AQ183" s="8"/>
      <c r="AR183" s="8"/>
      <c r="AS183" s="14"/>
      <c r="AT183" s="14"/>
      <c r="AU183" s="14"/>
      <c r="AV183" s="14"/>
      <c r="AW183" s="8"/>
      <c r="AX183" s="8"/>
      <c r="AY183" s="14"/>
      <c r="AZ183" s="14"/>
      <c r="BA183" s="14"/>
      <c r="BB183" s="14"/>
      <c r="BC183" s="8"/>
      <c r="BD183" s="8"/>
      <c r="BE183" s="14"/>
      <c r="BF183" s="14"/>
      <c r="BG183" s="14"/>
      <c r="BH183" s="14"/>
      <c r="BI183" s="8"/>
      <c r="BJ183" s="8"/>
      <c r="BK183" s="14"/>
      <c r="BL183" s="14"/>
      <c r="BM183" s="14"/>
      <c r="BN183" s="14"/>
      <c r="BO183" s="8"/>
      <c r="BP183" s="8"/>
      <c r="BQ183" s="14"/>
      <c r="BR183" s="14"/>
      <c r="BS183" s="14"/>
      <c r="BT183" s="14"/>
      <c r="BU183" s="8"/>
      <c r="BV183" s="8"/>
      <c r="BW183" s="14"/>
      <c r="BX183" s="14"/>
      <c r="BY183" s="14"/>
      <c r="BZ183" s="14"/>
      <c r="CA183" s="14"/>
      <c r="CB183" s="14"/>
      <c r="CC183" s="14"/>
      <c r="CD183" s="14"/>
      <c r="CE183" s="14"/>
      <c r="CF183" s="14"/>
      <c r="CG183" s="14"/>
      <c r="CH183" s="14"/>
      <c r="CI183" s="14"/>
      <c r="CJ183" s="14"/>
    </row>
    <row r="184" spans="1:88" outlineLevel="1" x14ac:dyDescent="0.2">
      <c r="A184" s="20"/>
      <c r="B184" s="21"/>
      <c r="C184" s="20"/>
      <c r="D184" s="20"/>
      <c r="E184" s="20"/>
      <c r="F184" s="25" t="s">
        <v>22</v>
      </c>
      <c r="G184" s="29" t="str">
        <f t="shared" ref="G184:M184" si="159">IF(G182="","",IF(G182&gt;G181,(G182-G181-G183),(1-G181-G183+G182)))</f>
        <v/>
      </c>
      <c r="H184" s="29" t="str">
        <f t="shared" si="159"/>
        <v/>
      </c>
      <c r="I184" s="29" t="str">
        <f t="shared" si="159"/>
        <v/>
      </c>
      <c r="J184" s="29" t="str">
        <f t="shared" si="159"/>
        <v/>
      </c>
      <c r="K184" s="29" t="str">
        <f t="shared" si="159"/>
        <v/>
      </c>
      <c r="L184" s="29" t="str">
        <f t="shared" si="159"/>
        <v/>
      </c>
      <c r="M184" s="29" t="str">
        <f t="shared" si="159"/>
        <v/>
      </c>
      <c r="N184" s="57">
        <f t="shared" ref="N184" si="160">SUMIF(G185:M185,"",G184:M184)</f>
        <v>0</v>
      </c>
      <c r="O184" s="58">
        <f t="shared" ref="O184" si="161">SUM(G184:M184)</f>
        <v>0</v>
      </c>
      <c r="P184" s="68"/>
      <c r="Q184" s="69"/>
      <c r="R184" s="70"/>
      <c r="S184" s="14"/>
      <c r="T184" s="14"/>
      <c r="U184" s="14"/>
      <c r="V184" s="14"/>
      <c r="W184" s="14"/>
      <c r="X184" s="14"/>
      <c r="Y184" s="14"/>
      <c r="Z184" s="14"/>
      <c r="AA184" s="14"/>
      <c r="AB184" s="14"/>
      <c r="AC184" s="14"/>
      <c r="AD184" s="14"/>
      <c r="AE184" s="14"/>
      <c r="AF184" s="14"/>
      <c r="AG184" s="14"/>
      <c r="AH184" s="14"/>
      <c r="AI184" s="14"/>
      <c r="AJ184" s="14"/>
      <c r="AK184" s="14"/>
      <c r="AL184" s="14"/>
      <c r="AM184" s="14"/>
      <c r="AN184" s="14"/>
      <c r="AO184" s="14"/>
      <c r="AP184" s="14"/>
      <c r="AQ184" s="8"/>
      <c r="AR184" s="8"/>
      <c r="AS184" s="14"/>
      <c r="AT184" s="14"/>
      <c r="AU184" s="14"/>
      <c r="AV184" s="14"/>
      <c r="AW184" s="8"/>
      <c r="AX184" s="8"/>
      <c r="AY184" s="14"/>
      <c r="AZ184" s="14"/>
      <c r="BA184" s="14"/>
      <c r="BB184" s="14"/>
      <c r="BC184" s="8"/>
      <c r="BD184" s="8"/>
      <c r="BE184" s="14"/>
      <c r="BF184" s="14"/>
      <c r="BG184" s="14"/>
      <c r="BH184" s="14"/>
      <c r="BI184" s="8"/>
      <c r="BJ184" s="8"/>
      <c r="BK184" s="14"/>
      <c r="BL184" s="14"/>
      <c r="BM184" s="14"/>
      <c r="BN184" s="14"/>
      <c r="BO184" s="8"/>
      <c r="BP184" s="8"/>
      <c r="BQ184" s="14"/>
      <c r="BR184" s="14"/>
      <c r="BS184" s="14"/>
      <c r="BT184" s="14"/>
      <c r="BU184" s="8"/>
      <c r="BV184" s="8"/>
      <c r="BW184" s="14"/>
      <c r="BX184" s="14"/>
      <c r="BY184" s="14"/>
      <c r="BZ184" s="14"/>
      <c r="CA184" s="14"/>
      <c r="CB184" s="14"/>
      <c r="CC184" s="14"/>
      <c r="CD184" s="14"/>
      <c r="CE184" s="14"/>
      <c r="CF184" s="14"/>
      <c r="CG184" s="14"/>
      <c r="CH184" s="14"/>
      <c r="CI184" s="14"/>
      <c r="CJ184" s="14"/>
    </row>
    <row r="185" spans="1:88" outlineLevel="1" x14ac:dyDescent="0.2">
      <c r="A185" s="20"/>
      <c r="B185" s="21"/>
      <c r="C185" s="20"/>
      <c r="D185" s="20"/>
      <c r="E185" s="20"/>
      <c r="F185" s="26" t="s">
        <v>39</v>
      </c>
      <c r="G185" s="34"/>
      <c r="H185" s="34"/>
      <c r="I185" s="34"/>
      <c r="J185" s="34"/>
      <c r="K185" s="34"/>
      <c r="L185" s="34"/>
      <c r="M185" s="34"/>
      <c r="N185" s="56"/>
      <c r="O185" s="55"/>
      <c r="P185" s="68"/>
      <c r="Q185" s="69"/>
      <c r="R185" s="70"/>
      <c r="S185" s="14"/>
      <c r="T185" s="14"/>
      <c r="U185" s="14"/>
      <c r="V185" s="14"/>
      <c r="W185" s="14"/>
      <c r="X185" s="14"/>
      <c r="Y185" s="14"/>
      <c r="Z185" s="14"/>
      <c r="AA185" s="14"/>
      <c r="AB185" s="14"/>
      <c r="AC185" s="14"/>
      <c r="AD185" s="14"/>
      <c r="AE185" s="14"/>
      <c r="AF185" s="14"/>
      <c r="AG185" s="14"/>
      <c r="AH185" s="14"/>
      <c r="AI185" s="14"/>
      <c r="AJ185" s="14"/>
      <c r="AK185" s="14"/>
      <c r="AL185" s="14"/>
      <c r="AM185" s="14"/>
      <c r="AN185" s="14"/>
      <c r="AO185" s="14"/>
      <c r="AP185" s="14"/>
      <c r="AQ185" s="8"/>
      <c r="AR185" s="8"/>
      <c r="AS185" s="14"/>
      <c r="AT185" s="14"/>
      <c r="AU185" s="14"/>
      <c r="AV185" s="14"/>
      <c r="AW185" s="8"/>
      <c r="AX185" s="8"/>
      <c r="AY185" s="14"/>
      <c r="AZ185" s="14"/>
      <c r="BA185" s="14"/>
      <c r="BB185" s="14"/>
      <c r="BC185" s="8"/>
      <c r="BD185" s="8"/>
      <c r="BE185" s="14"/>
      <c r="BF185" s="14"/>
      <c r="BG185" s="14"/>
      <c r="BH185" s="14"/>
      <c r="BI185" s="8"/>
      <c r="BJ185" s="8"/>
      <c r="BK185" s="14"/>
      <c r="BL185" s="14"/>
      <c r="BM185" s="14"/>
      <c r="BN185" s="14"/>
      <c r="BO185" s="8"/>
      <c r="BP185" s="8"/>
      <c r="BQ185" s="14"/>
      <c r="BR185" s="14"/>
      <c r="BS185" s="14"/>
      <c r="BT185" s="14"/>
      <c r="BU185" s="8"/>
      <c r="BV185" s="8"/>
      <c r="BW185" s="14"/>
      <c r="BX185" s="14"/>
      <c r="BY185" s="14"/>
      <c r="BZ185" s="14"/>
      <c r="CA185" s="14"/>
      <c r="CB185" s="14"/>
      <c r="CC185" s="14"/>
      <c r="CD185" s="14"/>
      <c r="CE185" s="14"/>
      <c r="CF185" s="14"/>
      <c r="CG185" s="14"/>
      <c r="CH185" s="14"/>
      <c r="CI185" s="14"/>
      <c r="CJ185" s="14"/>
    </row>
    <row r="186" spans="1:88" ht="13.5" outlineLevel="1" thickBot="1" x14ac:dyDescent="0.25">
      <c r="A186" s="22"/>
      <c r="B186" s="23"/>
      <c r="C186" s="22"/>
      <c r="D186" s="22"/>
      <c r="E186" s="22"/>
      <c r="F186" s="27" t="s">
        <v>40</v>
      </c>
      <c r="G186" s="33"/>
      <c r="H186" s="33"/>
      <c r="I186" s="33"/>
      <c r="J186" s="33"/>
      <c r="K186" s="33"/>
      <c r="L186" s="33"/>
      <c r="M186" s="33"/>
      <c r="N186" s="59"/>
      <c r="O186" s="62"/>
      <c r="P186" s="71"/>
      <c r="Q186" s="72"/>
      <c r="R186" s="73"/>
      <c r="S186" s="14"/>
      <c r="T186" s="14"/>
      <c r="U186" s="14"/>
      <c r="V186" s="14"/>
      <c r="W186" s="14"/>
      <c r="X186" s="14"/>
      <c r="Y186" s="14"/>
      <c r="Z186" s="14"/>
      <c r="AA186" s="14"/>
      <c r="AB186" s="14"/>
      <c r="AC186" s="14"/>
      <c r="AD186" s="14"/>
      <c r="AE186" s="14"/>
      <c r="AF186" s="14"/>
      <c r="AG186" s="14"/>
      <c r="AH186" s="14"/>
      <c r="AI186" s="14"/>
      <c r="AJ186" s="14"/>
      <c r="AK186" s="14"/>
      <c r="AL186" s="14"/>
      <c r="AM186" s="14"/>
      <c r="AN186" s="14"/>
      <c r="AO186" s="14"/>
      <c r="AP186" s="14"/>
      <c r="AQ186" s="8"/>
      <c r="AR186" s="8"/>
      <c r="AS186" s="14"/>
      <c r="AT186" s="14"/>
      <c r="AU186" s="14"/>
      <c r="AV186" s="14"/>
      <c r="AW186" s="8"/>
      <c r="AX186" s="8"/>
      <c r="AY186" s="14"/>
      <c r="AZ186" s="14"/>
      <c r="BA186" s="14"/>
      <c r="BB186" s="14"/>
      <c r="BC186" s="8"/>
      <c r="BD186" s="8"/>
      <c r="BE186" s="14"/>
      <c r="BF186" s="14"/>
      <c r="BG186" s="14"/>
      <c r="BH186" s="14"/>
      <c r="BI186" s="8"/>
      <c r="BJ186" s="8"/>
      <c r="BK186" s="14"/>
      <c r="BL186" s="14"/>
      <c r="BM186" s="14"/>
      <c r="BN186" s="14"/>
      <c r="BO186" s="8"/>
      <c r="BP186" s="8"/>
      <c r="BQ186" s="14"/>
      <c r="BR186" s="14"/>
      <c r="BS186" s="14"/>
      <c r="BT186" s="14"/>
      <c r="BU186" s="8"/>
      <c r="BV186" s="8"/>
      <c r="BW186" s="14"/>
      <c r="BX186" s="14"/>
      <c r="BY186" s="14"/>
      <c r="BZ186" s="14"/>
      <c r="CA186" s="14"/>
      <c r="CB186" s="14"/>
      <c r="CC186" s="14"/>
      <c r="CD186" s="14"/>
      <c r="CE186" s="14"/>
      <c r="CF186" s="14"/>
      <c r="CG186" s="14"/>
      <c r="CH186" s="14"/>
      <c r="CI186" s="14"/>
      <c r="CJ186" s="14"/>
    </row>
    <row r="187" spans="1:88" x14ac:dyDescent="0.2">
      <c r="A187" s="63" t="str">
        <f>'Week A'!A187</f>
        <v>Ouchbab</v>
      </c>
      <c r="B187" s="64" t="str">
        <f>'Week A'!B187</f>
        <v>Lamyae</v>
      </c>
      <c r="C187" s="63" t="str">
        <f>'Week A'!C187</f>
        <v>Steward</v>
      </c>
      <c r="D187" s="63" t="str">
        <f>'Week A'!D187</f>
        <v>Student</v>
      </c>
      <c r="E187" s="63" t="str">
        <f>'Week A'!E187</f>
        <v>Front</v>
      </c>
      <c r="F187" s="24" t="s">
        <v>19</v>
      </c>
      <c r="G187" s="43"/>
      <c r="H187" s="11"/>
      <c r="I187" s="11"/>
      <c r="J187" s="11"/>
      <c r="K187" s="11"/>
      <c r="L187" s="11"/>
      <c r="M187" s="11"/>
      <c r="N187" s="54"/>
      <c r="O187" s="61"/>
      <c r="P187" s="65"/>
      <c r="Q187" s="66"/>
      <c r="R187" s="67"/>
      <c r="S187" s="14"/>
      <c r="T187" s="14"/>
      <c r="U187" s="14"/>
      <c r="V187" s="14"/>
      <c r="W187" s="14"/>
      <c r="X187" s="14"/>
      <c r="Y187" s="14"/>
      <c r="Z187" s="14"/>
      <c r="AA187" s="14"/>
      <c r="AB187" s="14"/>
      <c r="AC187" s="14"/>
      <c r="AD187" s="14"/>
      <c r="AE187" s="14"/>
      <c r="AF187" s="14"/>
      <c r="AG187" s="14"/>
      <c r="AH187" s="14"/>
      <c r="AI187" s="14"/>
      <c r="AJ187" s="14"/>
      <c r="AK187" s="14"/>
      <c r="AL187" s="14"/>
      <c r="AM187" s="14"/>
      <c r="AN187" s="14"/>
      <c r="AO187" s="14"/>
      <c r="AP187" s="14"/>
      <c r="AQ187" s="8"/>
      <c r="AR187" s="8"/>
      <c r="AS187" s="14"/>
      <c r="AT187" s="14"/>
      <c r="AU187" s="14"/>
      <c r="AV187" s="14"/>
      <c r="AW187" s="8"/>
      <c r="AX187" s="8"/>
      <c r="AY187" s="14"/>
      <c r="AZ187" s="14"/>
      <c r="BA187" s="14"/>
      <c r="BB187" s="14"/>
      <c r="BC187" s="8"/>
      <c r="BD187" s="8"/>
      <c r="BE187" s="14"/>
      <c r="BF187" s="14"/>
      <c r="BG187" s="14"/>
      <c r="BH187" s="14"/>
      <c r="BI187" s="8"/>
      <c r="BJ187" s="8"/>
      <c r="BK187" s="14"/>
      <c r="BL187" s="14"/>
      <c r="BM187" s="14"/>
      <c r="BN187" s="14"/>
      <c r="BO187" s="8"/>
      <c r="BP187" s="8"/>
      <c r="BQ187" s="14"/>
      <c r="BR187" s="14"/>
      <c r="BS187" s="14"/>
      <c r="BT187" s="14"/>
      <c r="BU187" s="8"/>
      <c r="BV187" s="8"/>
      <c r="BW187" s="14"/>
      <c r="BX187" s="14"/>
      <c r="BY187" s="14"/>
      <c r="BZ187" s="14"/>
      <c r="CA187" s="14"/>
      <c r="CB187" s="14"/>
      <c r="CC187" s="14"/>
      <c r="CD187" s="14"/>
      <c r="CE187" s="14"/>
      <c r="CF187" s="14"/>
      <c r="CG187" s="14"/>
      <c r="CH187" s="14"/>
      <c r="CI187" s="14"/>
      <c r="CJ187" s="14"/>
    </row>
    <row r="188" spans="1:88" outlineLevel="1" x14ac:dyDescent="0.2">
      <c r="A188" s="20"/>
      <c r="B188" s="21"/>
      <c r="C188" s="20"/>
      <c r="D188" s="20"/>
      <c r="E188" s="20"/>
      <c r="F188" s="25" t="s">
        <v>20</v>
      </c>
      <c r="G188" s="35"/>
      <c r="H188" s="42"/>
      <c r="I188" s="12"/>
      <c r="J188" s="12"/>
      <c r="K188" s="12"/>
      <c r="L188" s="12"/>
      <c r="M188" s="12"/>
      <c r="N188" s="56"/>
      <c r="O188" s="55"/>
      <c r="P188" s="68"/>
      <c r="Q188" s="69"/>
      <c r="R188" s="70"/>
      <c r="S188" s="14"/>
      <c r="T188" s="14"/>
      <c r="U188" s="14"/>
      <c r="V188" s="14"/>
      <c r="W188" s="14"/>
      <c r="X188" s="14"/>
      <c r="Y188" s="14"/>
      <c r="Z188" s="14"/>
      <c r="AA188" s="14"/>
      <c r="AB188" s="14"/>
      <c r="AC188" s="14"/>
      <c r="AD188" s="14"/>
      <c r="AE188" s="14"/>
      <c r="AF188" s="14"/>
      <c r="AG188" s="14"/>
      <c r="AH188" s="14"/>
      <c r="AI188" s="14"/>
      <c r="AJ188" s="14"/>
      <c r="AK188" s="14"/>
      <c r="AL188" s="14"/>
      <c r="AM188" s="14"/>
      <c r="AN188" s="14"/>
      <c r="AO188" s="14"/>
      <c r="AP188" s="14"/>
      <c r="AQ188" s="8"/>
      <c r="AR188" s="8"/>
      <c r="AS188" s="14"/>
      <c r="AT188" s="14"/>
      <c r="AU188" s="14"/>
      <c r="AV188" s="14"/>
      <c r="AW188" s="8"/>
      <c r="AX188" s="8"/>
      <c r="AY188" s="14"/>
      <c r="AZ188" s="14"/>
      <c r="BA188" s="14"/>
      <c r="BB188" s="14"/>
      <c r="BC188" s="8"/>
      <c r="BD188" s="8"/>
      <c r="BE188" s="14"/>
      <c r="BF188" s="14"/>
      <c r="BG188" s="14"/>
      <c r="BH188" s="14"/>
      <c r="BI188" s="8"/>
      <c r="BJ188" s="8"/>
      <c r="BK188" s="14"/>
      <c r="BL188" s="14"/>
      <c r="BM188" s="14"/>
      <c r="BN188" s="14"/>
      <c r="BO188" s="8"/>
      <c r="BP188" s="8"/>
      <c r="BQ188" s="14"/>
      <c r="BR188" s="14"/>
      <c r="BS188" s="14"/>
      <c r="BT188" s="14"/>
      <c r="BU188" s="8"/>
      <c r="BV188" s="8"/>
      <c r="BW188" s="14"/>
      <c r="BX188" s="14"/>
      <c r="BY188" s="14"/>
      <c r="BZ188" s="14"/>
      <c r="CA188" s="14"/>
      <c r="CB188" s="14"/>
      <c r="CC188" s="14"/>
      <c r="CD188" s="14"/>
      <c r="CE188" s="14"/>
      <c r="CF188" s="14"/>
      <c r="CG188" s="14"/>
      <c r="CH188" s="14"/>
      <c r="CI188" s="14"/>
      <c r="CJ188" s="14"/>
    </row>
    <row r="189" spans="1:88" outlineLevel="1" x14ac:dyDescent="0.2">
      <c r="A189" s="20"/>
      <c r="B189" s="21"/>
      <c r="C189" s="20"/>
      <c r="D189" s="20"/>
      <c r="E189" s="20"/>
      <c r="F189" s="25" t="s">
        <v>21</v>
      </c>
      <c r="G189" s="13"/>
      <c r="H189" s="13"/>
      <c r="I189" s="13"/>
      <c r="J189" s="13"/>
      <c r="K189" s="13"/>
      <c r="L189" s="13"/>
      <c r="M189" s="13"/>
      <c r="N189" s="56"/>
      <c r="O189" s="55"/>
      <c r="P189" s="68"/>
      <c r="Q189" s="69"/>
      <c r="R189" s="70"/>
      <c r="S189" s="14"/>
      <c r="T189" s="14"/>
      <c r="U189" s="14"/>
      <c r="V189" s="14"/>
      <c r="W189" s="14"/>
      <c r="X189" s="14"/>
      <c r="Y189" s="14"/>
      <c r="Z189" s="14"/>
      <c r="AA189" s="14"/>
      <c r="AB189" s="14"/>
      <c r="AC189" s="14"/>
      <c r="AD189" s="14"/>
      <c r="AE189" s="14"/>
      <c r="AF189" s="14"/>
      <c r="AG189" s="14"/>
      <c r="AH189" s="14"/>
      <c r="AI189" s="14"/>
      <c r="AJ189" s="14"/>
      <c r="AK189" s="14"/>
      <c r="AL189" s="14"/>
      <c r="AM189" s="14"/>
      <c r="AN189" s="14"/>
      <c r="AO189" s="14"/>
      <c r="AP189" s="14"/>
      <c r="AQ189" s="8"/>
      <c r="AR189" s="8"/>
      <c r="AS189" s="14"/>
      <c r="AT189" s="14"/>
      <c r="AU189" s="14"/>
      <c r="AV189" s="14"/>
      <c r="AW189" s="8"/>
      <c r="AX189" s="8"/>
      <c r="AY189" s="14"/>
      <c r="AZ189" s="14"/>
      <c r="BA189" s="14"/>
      <c r="BB189" s="14"/>
      <c r="BC189" s="8"/>
      <c r="BD189" s="8"/>
      <c r="BE189" s="14"/>
      <c r="BF189" s="14"/>
      <c r="BG189" s="14"/>
      <c r="BH189" s="14"/>
      <c r="BI189" s="8"/>
      <c r="BJ189" s="8"/>
      <c r="BK189" s="14"/>
      <c r="BL189" s="14"/>
      <c r="BM189" s="14"/>
      <c r="BN189" s="14"/>
      <c r="BO189" s="8"/>
      <c r="BP189" s="8"/>
      <c r="BQ189" s="14"/>
      <c r="BR189" s="14"/>
      <c r="BS189" s="14"/>
      <c r="BT189" s="14"/>
      <c r="BU189" s="8"/>
      <c r="BV189" s="8"/>
      <c r="BW189" s="14"/>
      <c r="BX189" s="14"/>
      <c r="BY189" s="14"/>
      <c r="BZ189" s="14"/>
      <c r="CA189" s="14"/>
      <c r="CB189" s="14"/>
      <c r="CC189" s="14"/>
      <c r="CD189" s="14"/>
      <c r="CE189" s="14"/>
      <c r="CF189" s="14"/>
      <c r="CG189" s="14"/>
      <c r="CH189" s="14"/>
      <c r="CI189" s="14"/>
      <c r="CJ189" s="14"/>
    </row>
    <row r="190" spans="1:88" outlineLevel="1" x14ac:dyDescent="0.2">
      <c r="A190" s="20"/>
      <c r="B190" s="21"/>
      <c r="C190" s="20"/>
      <c r="D190" s="20"/>
      <c r="E190" s="20"/>
      <c r="F190" s="25" t="s">
        <v>22</v>
      </c>
      <c r="G190" s="29" t="str">
        <f t="shared" ref="G190:M190" si="162">IF(G188="","",IF(G188&gt;G187,(G188-G187-G189),(1-G187-G189+G188)))</f>
        <v/>
      </c>
      <c r="H190" s="29" t="str">
        <f t="shared" si="162"/>
        <v/>
      </c>
      <c r="I190" s="29" t="str">
        <f t="shared" si="162"/>
        <v/>
      </c>
      <c r="J190" s="29" t="str">
        <f t="shared" si="162"/>
        <v/>
      </c>
      <c r="K190" s="29" t="str">
        <f t="shared" si="162"/>
        <v/>
      </c>
      <c r="L190" s="29" t="str">
        <f t="shared" si="162"/>
        <v/>
      </c>
      <c r="M190" s="29" t="str">
        <f t="shared" si="162"/>
        <v/>
      </c>
      <c r="N190" s="57">
        <f t="shared" ref="N190" si="163">SUMIF(G191:M191,"",G190:M190)</f>
        <v>0</v>
      </c>
      <c r="O190" s="58">
        <f t="shared" ref="O190" si="164">SUM(G190:M190)</f>
        <v>0</v>
      </c>
      <c r="P190" s="68"/>
      <c r="Q190" s="69"/>
      <c r="R190" s="70"/>
      <c r="S190" s="14"/>
      <c r="T190" s="14"/>
      <c r="U190" s="14"/>
      <c r="V190" s="14"/>
      <c r="W190" s="14"/>
      <c r="X190" s="14"/>
      <c r="Y190" s="14"/>
      <c r="Z190" s="14"/>
      <c r="AA190" s="14"/>
      <c r="AB190" s="14"/>
      <c r="AC190" s="14"/>
      <c r="AD190" s="14"/>
      <c r="AE190" s="14"/>
      <c r="AF190" s="14"/>
      <c r="AG190" s="14"/>
      <c r="AH190" s="14"/>
      <c r="AI190" s="14"/>
      <c r="AJ190" s="14"/>
      <c r="AK190" s="14"/>
      <c r="AL190" s="14"/>
      <c r="AM190" s="14"/>
      <c r="AN190" s="14"/>
      <c r="AO190" s="14"/>
      <c r="AP190" s="14"/>
      <c r="AQ190" s="8"/>
      <c r="AR190" s="8"/>
      <c r="AS190" s="14"/>
      <c r="AT190" s="14"/>
      <c r="AU190" s="14"/>
      <c r="AV190" s="14"/>
      <c r="AW190" s="8"/>
      <c r="AX190" s="8"/>
      <c r="AY190" s="14"/>
      <c r="AZ190" s="14"/>
      <c r="BA190" s="14"/>
      <c r="BB190" s="14"/>
      <c r="BC190" s="8"/>
      <c r="BD190" s="8"/>
      <c r="BE190" s="14"/>
      <c r="BF190" s="14"/>
      <c r="BG190" s="14"/>
      <c r="BH190" s="14"/>
      <c r="BI190" s="8"/>
      <c r="BJ190" s="8"/>
      <c r="BK190" s="14"/>
      <c r="BL190" s="14"/>
      <c r="BM190" s="14"/>
      <c r="BN190" s="14"/>
      <c r="BO190" s="8"/>
      <c r="BP190" s="8"/>
      <c r="BQ190" s="14"/>
      <c r="BR190" s="14"/>
      <c r="BS190" s="14"/>
      <c r="BT190" s="14"/>
      <c r="BU190" s="8"/>
      <c r="BV190" s="8"/>
      <c r="BW190" s="14"/>
      <c r="BX190" s="14"/>
      <c r="BY190" s="14"/>
      <c r="BZ190" s="14"/>
      <c r="CA190" s="14"/>
      <c r="CB190" s="14"/>
      <c r="CC190" s="14"/>
      <c r="CD190" s="14"/>
      <c r="CE190" s="14"/>
      <c r="CF190" s="14"/>
      <c r="CG190" s="14"/>
      <c r="CH190" s="14"/>
      <c r="CI190" s="14"/>
      <c r="CJ190" s="14"/>
    </row>
    <row r="191" spans="1:88" outlineLevel="1" x14ac:dyDescent="0.2">
      <c r="A191" s="20"/>
      <c r="B191" s="21"/>
      <c r="C191" s="20"/>
      <c r="D191" s="20"/>
      <c r="E191" s="20"/>
      <c r="F191" s="26" t="s">
        <v>39</v>
      </c>
      <c r="G191" s="34"/>
      <c r="H191" s="34"/>
      <c r="I191" s="34"/>
      <c r="J191" s="34"/>
      <c r="K191" s="34"/>
      <c r="L191" s="34"/>
      <c r="M191" s="34"/>
      <c r="N191" s="56"/>
      <c r="O191" s="55"/>
      <c r="P191" s="68"/>
      <c r="Q191" s="69"/>
      <c r="R191" s="70"/>
      <c r="S191" s="14"/>
      <c r="T191" s="14"/>
      <c r="U191" s="14"/>
      <c r="V191" s="14"/>
      <c r="W191" s="14"/>
      <c r="X191" s="14"/>
      <c r="Y191" s="14"/>
      <c r="Z191" s="14"/>
      <c r="AA191" s="14"/>
      <c r="AB191" s="14"/>
      <c r="AC191" s="14"/>
      <c r="AD191" s="14"/>
      <c r="AE191" s="14"/>
      <c r="AF191" s="14"/>
      <c r="AG191" s="14"/>
      <c r="AH191" s="14"/>
      <c r="AI191" s="14"/>
      <c r="AJ191" s="14"/>
      <c r="AK191" s="14"/>
      <c r="AL191" s="14"/>
      <c r="AM191" s="14"/>
      <c r="AN191" s="14"/>
      <c r="AO191" s="14"/>
      <c r="AP191" s="14"/>
      <c r="AQ191" s="8"/>
      <c r="AR191" s="8"/>
      <c r="AS191" s="14"/>
      <c r="AT191" s="14"/>
      <c r="AU191" s="14"/>
      <c r="AV191" s="14"/>
      <c r="AW191" s="8"/>
      <c r="AX191" s="8"/>
      <c r="AY191" s="14"/>
      <c r="AZ191" s="14"/>
      <c r="BA191" s="14"/>
      <c r="BB191" s="14"/>
      <c r="BC191" s="8"/>
      <c r="BD191" s="8"/>
      <c r="BE191" s="14"/>
      <c r="BF191" s="14"/>
      <c r="BG191" s="14"/>
      <c r="BH191" s="14"/>
      <c r="BI191" s="8"/>
      <c r="BJ191" s="8"/>
      <c r="BK191" s="14"/>
      <c r="BL191" s="14"/>
      <c r="BM191" s="14"/>
      <c r="BN191" s="14"/>
      <c r="BO191" s="8"/>
      <c r="BP191" s="8"/>
      <c r="BQ191" s="14"/>
      <c r="BR191" s="14"/>
      <c r="BS191" s="14"/>
      <c r="BT191" s="14"/>
      <c r="BU191" s="8"/>
      <c r="BV191" s="8"/>
      <c r="BW191" s="14"/>
      <c r="BX191" s="14"/>
      <c r="BY191" s="14"/>
      <c r="BZ191" s="14"/>
      <c r="CA191" s="14"/>
      <c r="CB191" s="14"/>
      <c r="CC191" s="14"/>
      <c r="CD191" s="14"/>
      <c r="CE191" s="14"/>
      <c r="CF191" s="14"/>
      <c r="CG191" s="14"/>
      <c r="CH191" s="14"/>
      <c r="CI191" s="14"/>
      <c r="CJ191" s="14"/>
    </row>
    <row r="192" spans="1:88" ht="13.5" outlineLevel="1" thickBot="1" x14ac:dyDescent="0.25">
      <c r="A192" s="22"/>
      <c r="B192" s="23"/>
      <c r="C192" s="22"/>
      <c r="D192" s="22"/>
      <c r="E192" s="22"/>
      <c r="F192" s="27" t="s">
        <v>40</v>
      </c>
      <c r="G192" s="33"/>
      <c r="H192" s="33"/>
      <c r="I192" s="33"/>
      <c r="J192" s="33"/>
      <c r="K192" s="33"/>
      <c r="L192" s="33"/>
      <c r="M192" s="33"/>
      <c r="N192" s="59"/>
      <c r="O192" s="62"/>
      <c r="P192" s="71"/>
      <c r="Q192" s="72"/>
      <c r="R192" s="73"/>
      <c r="S192" s="14"/>
      <c r="T192" s="14"/>
      <c r="U192" s="14"/>
      <c r="V192" s="14"/>
      <c r="W192" s="14"/>
      <c r="X192" s="14"/>
      <c r="Y192" s="14"/>
      <c r="Z192" s="14"/>
      <c r="AA192" s="14"/>
      <c r="AB192" s="14"/>
      <c r="AC192" s="14"/>
      <c r="AD192" s="14"/>
      <c r="AE192" s="14"/>
      <c r="AF192" s="14"/>
      <c r="AG192" s="14"/>
      <c r="AH192" s="14"/>
      <c r="AI192" s="14"/>
      <c r="AJ192" s="14"/>
      <c r="AK192" s="14"/>
      <c r="AL192" s="14"/>
      <c r="AM192" s="14"/>
      <c r="AN192" s="14"/>
      <c r="AO192" s="14"/>
      <c r="AP192" s="14"/>
      <c r="AQ192" s="8"/>
      <c r="AR192" s="8"/>
      <c r="AS192" s="14"/>
      <c r="AT192" s="14"/>
      <c r="AU192" s="14"/>
      <c r="AV192" s="14"/>
      <c r="AW192" s="8"/>
      <c r="AX192" s="8"/>
      <c r="AY192" s="14"/>
      <c r="AZ192" s="14"/>
      <c r="BA192" s="14"/>
      <c r="BB192" s="14"/>
      <c r="BC192" s="8"/>
      <c r="BD192" s="8"/>
      <c r="BE192" s="14"/>
      <c r="BF192" s="14"/>
      <c r="BG192" s="14"/>
      <c r="BH192" s="14"/>
      <c r="BI192" s="8"/>
      <c r="BJ192" s="8"/>
      <c r="BK192" s="14"/>
      <c r="BL192" s="14"/>
      <c r="BM192" s="14"/>
      <c r="BN192" s="14"/>
      <c r="BO192" s="8"/>
      <c r="BP192" s="8"/>
      <c r="BQ192" s="14"/>
      <c r="BR192" s="14"/>
      <c r="BS192" s="14"/>
      <c r="BT192" s="14"/>
      <c r="BU192" s="8"/>
      <c r="BV192" s="8"/>
      <c r="BW192" s="14"/>
      <c r="BX192" s="14"/>
      <c r="BY192" s="14"/>
      <c r="BZ192" s="14"/>
      <c r="CA192" s="14"/>
      <c r="CB192" s="14"/>
      <c r="CC192" s="14"/>
      <c r="CD192" s="14"/>
      <c r="CE192" s="14"/>
      <c r="CF192" s="14"/>
      <c r="CG192" s="14"/>
      <c r="CH192" s="14"/>
      <c r="CI192" s="14"/>
      <c r="CJ192" s="14"/>
    </row>
    <row r="193" spans="1:88" x14ac:dyDescent="0.2">
      <c r="A193" s="63" t="str">
        <f>'Week A'!A193</f>
        <v xml:space="preserve">Azieva </v>
      </c>
      <c r="B193" s="64" t="str">
        <f>'Week A'!B193</f>
        <v>Linda</v>
      </c>
      <c r="C193" s="63" t="str">
        <f>'Week A'!C193</f>
        <v>Steward</v>
      </c>
      <c r="D193" s="63" t="str">
        <f>'Week A'!D193</f>
        <v>Student</v>
      </c>
      <c r="E193" s="63" t="str">
        <f>'Week A'!E193</f>
        <v>Front</v>
      </c>
      <c r="F193" s="24" t="s">
        <v>19</v>
      </c>
      <c r="G193" s="43"/>
      <c r="H193" s="11"/>
      <c r="I193" s="11"/>
      <c r="J193" s="11"/>
      <c r="K193" s="11"/>
      <c r="L193" s="11"/>
      <c r="M193" s="11"/>
      <c r="N193" s="54"/>
      <c r="O193" s="61"/>
      <c r="P193" s="65"/>
      <c r="Q193" s="66"/>
      <c r="R193" s="67"/>
      <c r="S193" s="14"/>
      <c r="T193" s="14"/>
      <c r="U193" s="14"/>
      <c r="V193" s="14"/>
      <c r="W193" s="14"/>
      <c r="X193" s="14"/>
      <c r="Y193" s="14"/>
      <c r="Z193" s="14"/>
      <c r="AA193" s="14"/>
      <c r="AB193" s="14"/>
      <c r="AC193" s="14"/>
      <c r="AD193" s="14"/>
      <c r="AE193" s="14"/>
      <c r="AF193" s="14"/>
      <c r="AG193" s="14"/>
      <c r="AH193" s="14"/>
      <c r="AI193" s="14"/>
      <c r="AJ193" s="14"/>
      <c r="AK193" s="14"/>
      <c r="AL193" s="14"/>
      <c r="AM193" s="14"/>
      <c r="AN193" s="14"/>
      <c r="AO193" s="14"/>
      <c r="AP193" s="14"/>
      <c r="AQ193" s="8"/>
      <c r="AR193" s="8"/>
      <c r="AS193" s="14"/>
      <c r="AT193" s="14"/>
      <c r="AU193" s="14"/>
      <c r="AV193" s="14"/>
      <c r="AW193" s="8"/>
      <c r="AX193" s="8"/>
      <c r="AY193" s="14"/>
      <c r="AZ193" s="14"/>
      <c r="BA193" s="14"/>
      <c r="BB193" s="14"/>
      <c r="BC193" s="8"/>
      <c r="BD193" s="8"/>
      <c r="BE193" s="14"/>
      <c r="BF193" s="14"/>
      <c r="BG193" s="14"/>
      <c r="BH193" s="14"/>
      <c r="BI193" s="8"/>
      <c r="BJ193" s="8"/>
      <c r="BK193" s="14"/>
      <c r="BL193" s="14"/>
      <c r="BM193" s="14"/>
      <c r="BN193" s="14"/>
      <c r="BO193" s="8"/>
      <c r="BP193" s="8"/>
      <c r="BQ193" s="14"/>
      <c r="BR193" s="14"/>
      <c r="BS193" s="14"/>
      <c r="BT193" s="14"/>
      <c r="BU193" s="8"/>
      <c r="BV193" s="8"/>
      <c r="BW193" s="14"/>
      <c r="BX193" s="14"/>
      <c r="BY193" s="14"/>
      <c r="BZ193" s="14"/>
      <c r="CA193" s="14"/>
      <c r="CB193" s="14"/>
      <c r="CC193" s="14"/>
      <c r="CD193" s="14"/>
      <c r="CE193" s="14"/>
      <c r="CF193" s="14"/>
      <c r="CG193" s="14"/>
      <c r="CH193" s="14"/>
      <c r="CI193" s="14"/>
      <c r="CJ193" s="14"/>
    </row>
    <row r="194" spans="1:88" outlineLevel="1" x14ac:dyDescent="0.2">
      <c r="A194" s="20"/>
      <c r="B194" s="21"/>
      <c r="C194" s="20"/>
      <c r="D194" s="20"/>
      <c r="E194" s="20"/>
      <c r="F194" s="25" t="s">
        <v>20</v>
      </c>
      <c r="G194" s="35"/>
      <c r="H194" s="42"/>
      <c r="I194" s="12"/>
      <c r="J194" s="12"/>
      <c r="K194" s="12"/>
      <c r="L194" s="12"/>
      <c r="M194" s="12"/>
      <c r="N194" s="56"/>
      <c r="O194" s="55"/>
      <c r="P194" s="68"/>
      <c r="Q194" s="69"/>
      <c r="R194" s="70"/>
      <c r="S194" s="14"/>
      <c r="T194" s="14"/>
      <c r="U194" s="14"/>
      <c r="V194" s="14"/>
      <c r="W194" s="14"/>
      <c r="X194" s="14"/>
      <c r="Y194" s="14"/>
      <c r="Z194" s="14"/>
      <c r="AA194" s="14"/>
      <c r="AB194" s="14"/>
      <c r="AC194" s="14"/>
      <c r="AD194" s="14"/>
      <c r="AE194" s="14"/>
      <c r="AF194" s="14"/>
      <c r="AG194" s="14"/>
      <c r="AH194" s="14"/>
      <c r="AI194" s="14"/>
      <c r="AJ194" s="14"/>
      <c r="AK194" s="14"/>
      <c r="AL194" s="14"/>
      <c r="AM194" s="14"/>
      <c r="AN194" s="14"/>
      <c r="AO194" s="14"/>
      <c r="AP194" s="14"/>
      <c r="AQ194" s="8"/>
      <c r="AR194" s="8"/>
      <c r="AS194" s="14"/>
      <c r="AT194" s="14"/>
      <c r="AU194" s="14"/>
      <c r="AV194" s="14"/>
      <c r="AW194" s="8"/>
      <c r="AX194" s="8"/>
      <c r="AY194" s="14"/>
      <c r="AZ194" s="14"/>
      <c r="BA194" s="14"/>
      <c r="BB194" s="14"/>
      <c r="BC194" s="8"/>
      <c r="BD194" s="8"/>
      <c r="BE194" s="14"/>
      <c r="BF194" s="14"/>
      <c r="BG194" s="14"/>
      <c r="BH194" s="14"/>
      <c r="BI194" s="8"/>
      <c r="BJ194" s="8"/>
      <c r="BK194" s="14"/>
      <c r="BL194" s="14"/>
      <c r="BM194" s="14"/>
      <c r="BN194" s="14"/>
      <c r="BO194" s="8"/>
      <c r="BP194" s="8"/>
      <c r="BQ194" s="14"/>
      <c r="BR194" s="14"/>
      <c r="BS194" s="14"/>
      <c r="BT194" s="14"/>
      <c r="BU194" s="8"/>
      <c r="BV194" s="8"/>
      <c r="BW194" s="14"/>
      <c r="BX194" s="14"/>
      <c r="BY194" s="14"/>
      <c r="BZ194" s="14"/>
      <c r="CA194" s="14"/>
      <c r="CB194" s="14"/>
      <c r="CC194" s="14"/>
      <c r="CD194" s="14"/>
      <c r="CE194" s="14"/>
      <c r="CF194" s="14"/>
      <c r="CG194" s="14"/>
      <c r="CH194" s="14"/>
      <c r="CI194" s="14"/>
      <c r="CJ194" s="14"/>
    </row>
    <row r="195" spans="1:88" outlineLevel="1" x14ac:dyDescent="0.2">
      <c r="A195" s="20"/>
      <c r="B195" s="21"/>
      <c r="C195" s="20"/>
      <c r="D195" s="20"/>
      <c r="E195" s="20"/>
      <c r="F195" s="25" t="s">
        <v>21</v>
      </c>
      <c r="G195" s="13"/>
      <c r="H195" s="13"/>
      <c r="I195" s="13"/>
      <c r="J195" s="13"/>
      <c r="K195" s="13"/>
      <c r="L195" s="13"/>
      <c r="M195" s="13"/>
      <c r="N195" s="56"/>
      <c r="O195" s="55"/>
      <c r="P195" s="68"/>
      <c r="Q195" s="69"/>
      <c r="R195" s="70"/>
      <c r="S195" s="14"/>
      <c r="T195" s="14"/>
      <c r="U195" s="14"/>
      <c r="V195" s="14"/>
      <c r="W195" s="14"/>
      <c r="X195" s="14"/>
      <c r="Y195" s="14"/>
      <c r="Z195" s="14"/>
      <c r="AA195" s="14"/>
      <c r="AB195" s="14"/>
      <c r="AC195" s="14"/>
      <c r="AD195" s="14"/>
      <c r="AE195" s="14"/>
      <c r="AF195" s="14"/>
      <c r="AG195" s="14"/>
      <c r="AH195" s="14"/>
      <c r="AI195" s="14"/>
      <c r="AJ195" s="14"/>
      <c r="AK195" s="14"/>
      <c r="AL195" s="14"/>
      <c r="AM195" s="14"/>
      <c r="AN195" s="14"/>
      <c r="AO195" s="14"/>
      <c r="AP195" s="14"/>
      <c r="AQ195" s="8"/>
      <c r="AR195" s="8"/>
      <c r="AS195" s="14"/>
      <c r="AT195" s="14"/>
      <c r="AU195" s="14"/>
      <c r="AV195" s="14"/>
      <c r="AW195" s="8"/>
      <c r="AX195" s="8"/>
      <c r="AY195" s="14"/>
      <c r="AZ195" s="14"/>
      <c r="BA195" s="14"/>
      <c r="BB195" s="14"/>
      <c r="BC195" s="8"/>
      <c r="BD195" s="8"/>
      <c r="BE195" s="14"/>
      <c r="BF195" s="14"/>
      <c r="BG195" s="14"/>
      <c r="BH195" s="14"/>
      <c r="BI195" s="8"/>
      <c r="BJ195" s="8"/>
      <c r="BK195" s="14"/>
      <c r="BL195" s="14"/>
      <c r="BM195" s="14"/>
      <c r="BN195" s="14"/>
      <c r="BO195" s="8"/>
      <c r="BP195" s="8"/>
      <c r="BQ195" s="14"/>
      <c r="BR195" s="14"/>
      <c r="BS195" s="14"/>
      <c r="BT195" s="14"/>
      <c r="BU195" s="8"/>
      <c r="BV195" s="8"/>
      <c r="BW195" s="14"/>
      <c r="BX195" s="14"/>
      <c r="BY195" s="14"/>
      <c r="BZ195" s="14"/>
      <c r="CA195" s="14"/>
      <c r="CB195" s="14"/>
      <c r="CC195" s="14"/>
      <c r="CD195" s="14"/>
      <c r="CE195" s="14"/>
      <c r="CF195" s="14"/>
      <c r="CG195" s="14"/>
      <c r="CH195" s="14"/>
      <c r="CI195" s="14"/>
      <c r="CJ195" s="14"/>
    </row>
    <row r="196" spans="1:88" outlineLevel="1" x14ac:dyDescent="0.2">
      <c r="A196" s="20"/>
      <c r="B196" s="21"/>
      <c r="C196" s="20"/>
      <c r="D196" s="20"/>
      <c r="E196" s="20"/>
      <c r="F196" s="25" t="s">
        <v>22</v>
      </c>
      <c r="G196" s="29" t="str">
        <f t="shared" ref="G196:M196" si="165">IF(G194="","",IF(G194&gt;G193,(G194-G193-G195),(1-G193-G195+G194)))</f>
        <v/>
      </c>
      <c r="H196" s="29" t="str">
        <f t="shared" si="165"/>
        <v/>
      </c>
      <c r="I196" s="29" t="str">
        <f t="shared" si="165"/>
        <v/>
      </c>
      <c r="J196" s="29" t="str">
        <f t="shared" si="165"/>
        <v/>
      </c>
      <c r="K196" s="29" t="str">
        <f t="shared" si="165"/>
        <v/>
      </c>
      <c r="L196" s="29" t="str">
        <f t="shared" si="165"/>
        <v/>
      </c>
      <c r="M196" s="29" t="str">
        <f t="shared" si="165"/>
        <v/>
      </c>
      <c r="N196" s="57">
        <f t="shared" ref="N196" si="166">SUMIF(G197:M197,"",G196:M196)</f>
        <v>0</v>
      </c>
      <c r="O196" s="58">
        <f t="shared" ref="O196" si="167">SUM(G196:M196)</f>
        <v>0</v>
      </c>
      <c r="P196" s="68"/>
      <c r="Q196" s="69"/>
      <c r="R196" s="70"/>
      <c r="S196" s="14"/>
      <c r="T196" s="14"/>
      <c r="U196" s="14"/>
      <c r="V196" s="14"/>
      <c r="W196" s="14"/>
      <c r="X196" s="14"/>
      <c r="Y196" s="14"/>
      <c r="Z196" s="14"/>
      <c r="AA196" s="14"/>
      <c r="AB196" s="14"/>
      <c r="AC196" s="14"/>
      <c r="AD196" s="14"/>
      <c r="AE196" s="14"/>
      <c r="AF196" s="14"/>
      <c r="AG196" s="14"/>
      <c r="AH196" s="14"/>
      <c r="AI196" s="14"/>
      <c r="AJ196" s="14"/>
      <c r="AK196" s="14"/>
      <c r="AL196" s="14"/>
      <c r="AM196" s="14"/>
      <c r="AN196" s="14"/>
      <c r="AO196" s="14"/>
      <c r="AP196" s="14"/>
      <c r="AQ196" s="8"/>
      <c r="AR196" s="8"/>
      <c r="AS196" s="14"/>
      <c r="AT196" s="14"/>
      <c r="AU196" s="14"/>
      <c r="AV196" s="14"/>
      <c r="AW196" s="8"/>
      <c r="AX196" s="8"/>
      <c r="AY196" s="14"/>
      <c r="AZ196" s="14"/>
      <c r="BA196" s="14"/>
      <c r="BB196" s="14"/>
      <c r="BC196" s="8"/>
      <c r="BD196" s="8"/>
      <c r="BE196" s="14"/>
      <c r="BF196" s="14"/>
      <c r="BG196" s="14"/>
      <c r="BH196" s="14"/>
      <c r="BI196" s="8"/>
      <c r="BJ196" s="8"/>
      <c r="BK196" s="14"/>
      <c r="BL196" s="14"/>
      <c r="BM196" s="14"/>
      <c r="BN196" s="14"/>
      <c r="BO196" s="8"/>
      <c r="BP196" s="8"/>
      <c r="BQ196" s="14"/>
      <c r="BR196" s="14"/>
      <c r="BS196" s="14"/>
      <c r="BT196" s="14"/>
      <c r="BU196" s="8"/>
      <c r="BV196" s="8"/>
      <c r="BW196" s="14"/>
      <c r="BX196" s="14"/>
      <c r="BY196" s="14"/>
      <c r="BZ196" s="14"/>
      <c r="CA196" s="14"/>
      <c r="CB196" s="14"/>
      <c r="CC196" s="14"/>
      <c r="CD196" s="14"/>
      <c r="CE196" s="14"/>
      <c r="CF196" s="14"/>
      <c r="CG196" s="14"/>
      <c r="CH196" s="14"/>
      <c r="CI196" s="14"/>
      <c r="CJ196" s="14"/>
    </row>
    <row r="197" spans="1:88" outlineLevel="1" x14ac:dyDescent="0.2">
      <c r="A197" s="20"/>
      <c r="B197" s="21"/>
      <c r="C197" s="20"/>
      <c r="D197" s="20"/>
      <c r="E197" s="20"/>
      <c r="F197" s="26" t="s">
        <v>39</v>
      </c>
      <c r="G197" s="34"/>
      <c r="H197" s="34"/>
      <c r="I197" s="34"/>
      <c r="J197" s="34"/>
      <c r="K197" s="34"/>
      <c r="L197" s="34"/>
      <c r="M197" s="34"/>
      <c r="N197" s="56"/>
      <c r="O197" s="55"/>
      <c r="P197" s="68"/>
      <c r="Q197" s="69"/>
      <c r="R197" s="70"/>
      <c r="S197" s="14"/>
      <c r="T197" s="14"/>
      <c r="U197" s="14"/>
      <c r="V197" s="14"/>
      <c r="W197" s="14"/>
      <c r="X197" s="14"/>
      <c r="Y197" s="14"/>
      <c r="Z197" s="14"/>
      <c r="AA197" s="14"/>
      <c r="AB197" s="14"/>
      <c r="AC197" s="14"/>
      <c r="AD197" s="14"/>
      <c r="AE197" s="14"/>
      <c r="AF197" s="14"/>
      <c r="AG197" s="14"/>
      <c r="AH197" s="14"/>
      <c r="AI197" s="14"/>
      <c r="AJ197" s="14"/>
      <c r="AK197" s="14"/>
      <c r="AL197" s="14"/>
      <c r="AM197" s="14"/>
      <c r="AN197" s="14"/>
      <c r="AO197" s="14"/>
      <c r="AP197" s="14"/>
      <c r="AQ197" s="8"/>
      <c r="AR197" s="8"/>
      <c r="AS197" s="14"/>
      <c r="AT197" s="14"/>
      <c r="AU197" s="14"/>
      <c r="AV197" s="14"/>
      <c r="AW197" s="8"/>
      <c r="AX197" s="8"/>
      <c r="AY197" s="14"/>
      <c r="AZ197" s="14"/>
      <c r="BA197" s="14"/>
      <c r="BB197" s="14"/>
      <c r="BC197" s="8"/>
      <c r="BD197" s="8"/>
      <c r="BE197" s="14"/>
      <c r="BF197" s="14"/>
      <c r="BG197" s="14"/>
      <c r="BH197" s="14"/>
      <c r="BI197" s="8"/>
      <c r="BJ197" s="8"/>
      <c r="BK197" s="14"/>
      <c r="BL197" s="14"/>
      <c r="BM197" s="14"/>
      <c r="BN197" s="14"/>
      <c r="BO197" s="8"/>
      <c r="BP197" s="8"/>
      <c r="BQ197" s="14"/>
      <c r="BR197" s="14"/>
      <c r="BS197" s="14"/>
      <c r="BT197" s="14"/>
      <c r="BU197" s="8"/>
      <c r="BV197" s="8"/>
      <c r="BW197" s="14"/>
      <c r="BX197" s="14"/>
      <c r="BY197" s="14"/>
      <c r="BZ197" s="14"/>
      <c r="CA197" s="14"/>
      <c r="CB197" s="14"/>
      <c r="CC197" s="14"/>
      <c r="CD197" s="14"/>
      <c r="CE197" s="14"/>
      <c r="CF197" s="14"/>
      <c r="CG197" s="14"/>
      <c r="CH197" s="14"/>
      <c r="CI197" s="14"/>
      <c r="CJ197" s="14"/>
    </row>
    <row r="198" spans="1:88" ht="13.5" outlineLevel="1" thickBot="1" x14ac:dyDescent="0.25">
      <c r="A198" s="22"/>
      <c r="B198" s="23"/>
      <c r="C198" s="22"/>
      <c r="D198" s="22"/>
      <c r="E198" s="22"/>
      <c r="F198" s="27" t="s">
        <v>40</v>
      </c>
      <c r="G198" s="33"/>
      <c r="H198" s="33"/>
      <c r="I198" s="33"/>
      <c r="J198" s="33"/>
      <c r="K198" s="33"/>
      <c r="L198" s="33"/>
      <c r="M198" s="33"/>
      <c r="N198" s="59"/>
      <c r="O198" s="62"/>
      <c r="P198" s="71"/>
      <c r="Q198" s="72"/>
      <c r="R198" s="73"/>
      <c r="S198" s="14"/>
      <c r="T198" s="14"/>
      <c r="U198" s="14"/>
      <c r="V198" s="14"/>
      <c r="W198" s="14"/>
      <c r="X198" s="14"/>
      <c r="Y198" s="14"/>
      <c r="Z198" s="14"/>
      <c r="AA198" s="14"/>
      <c r="AB198" s="14"/>
      <c r="AC198" s="14"/>
      <c r="AD198" s="14"/>
      <c r="AE198" s="14"/>
      <c r="AF198" s="14"/>
      <c r="AG198" s="14"/>
      <c r="AH198" s="14"/>
      <c r="AI198" s="14"/>
      <c r="AJ198" s="14"/>
      <c r="AK198" s="14"/>
      <c r="AL198" s="14"/>
      <c r="AM198" s="14"/>
      <c r="AN198" s="14"/>
      <c r="AO198" s="14"/>
      <c r="AP198" s="14"/>
      <c r="AQ198" s="8"/>
      <c r="AR198" s="8"/>
      <c r="AS198" s="14"/>
      <c r="AT198" s="14"/>
      <c r="AU198" s="14"/>
      <c r="AV198" s="14"/>
      <c r="AW198" s="8"/>
      <c r="AX198" s="8"/>
      <c r="AY198" s="14"/>
      <c r="AZ198" s="14"/>
      <c r="BA198" s="14"/>
      <c r="BB198" s="14"/>
      <c r="BC198" s="8"/>
      <c r="BD198" s="8"/>
      <c r="BE198" s="14"/>
      <c r="BF198" s="14"/>
      <c r="BG198" s="14"/>
      <c r="BH198" s="14"/>
      <c r="BI198" s="8"/>
      <c r="BJ198" s="8"/>
      <c r="BK198" s="14"/>
      <c r="BL198" s="14"/>
      <c r="BM198" s="14"/>
      <c r="BN198" s="14"/>
      <c r="BO198" s="8"/>
      <c r="BP198" s="8"/>
      <c r="BQ198" s="14"/>
      <c r="BR198" s="14"/>
      <c r="BS198" s="14"/>
      <c r="BT198" s="14"/>
      <c r="BU198" s="8"/>
      <c r="BV198" s="8"/>
      <c r="BW198" s="14"/>
      <c r="BX198" s="14"/>
      <c r="BY198" s="14"/>
      <c r="BZ198" s="14"/>
      <c r="CA198" s="14"/>
      <c r="CB198" s="14"/>
      <c r="CC198" s="14"/>
      <c r="CD198" s="14"/>
      <c r="CE198" s="14"/>
      <c r="CF198" s="14"/>
      <c r="CG198" s="14"/>
      <c r="CH198" s="14"/>
      <c r="CI198" s="14"/>
      <c r="CJ198" s="14"/>
    </row>
    <row r="199" spans="1:88" x14ac:dyDescent="0.2">
      <c r="A199" s="63" t="str">
        <f>'Week A'!A199</f>
        <v>Siraje</v>
      </c>
      <c r="B199" s="64" t="str">
        <f>'Week A'!B199</f>
        <v>Mounir</v>
      </c>
      <c r="C199" s="63" t="str">
        <f>'Week A'!C199</f>
        <v>Steward</v>
      </c>
      <c r="D199" s="63" t="str">
        <f>'Week A'!D199</f>
        <v>Student</v>
      </c>
      <c r="E199" s="63" t="str">
        <f>'Week A'!E199</f>
        <v>Front</v>
      </c>
      <c r="F199" s="24" t="s">
        <v>19</v>
      </c>
      <c r="G199" s="43"/>
      <c r="H199" s="11"/>
      <c r="I199" s="11"/>
      <c r="J199" s="11"/>
      <c r="K199" s="11"/>
      <c r="L199" s="11"/>
      <c r="M199" s="11"/>
      <c r="N199" s="54"/>
      <c r="O199" s="61"/>
      <c r="P199" s="65"/>
      <c r="Q199" s="66"/>
      <c r="R199" s="67"/>
      <c r="S199" s="14"/>
      <c r="T199" s="14"/>
      <c r="U199" s="14"/>
      <c r="V199" s="14"/>
      <c r="W199" s="14"/>
      <c r="X199" s="14"/>
      <c r="Y199" s="14"/>
      <c r="Z199" s="14"/>
      <c r="AA199" s="14"/>
      <c r="AB199" s="14"/>
      <c r="AC199" s="14"/>
      <c r="AD199" s="14"/>
      <c r="AE199" s="14"/>
      <c r="AF199" s="14"/>
      <c r="AG199" s="14"/>
      <c r="AH199" s="14"/>
      <c r="AI199" s="14"/>
      <c r="AJ199" s="14"/>
      <c r="AK199" s="14"/>
      <c r="AL199" s="14"/>
      <c r="AM199" s="14"/>
      <c r="AN199" s="14"/>
      <c r="AO199" s="14"/>
      <c r="AP199" s="14"/>
      <c r="AQ199" s="8"/>
      <c r="AR199" s="8"/>
      <c r="AS199" s="14"/>
      <c r="AT199" s="14"/>
      <c r="AU199" s="14"/>
      <c r="AV199" s="14"/>
      <c r="AW199" s="8"/>
      <c r="AX199" s="8"/>
      <c r="AY199" s="14"/>
      <c r="AZ199" s="14"/>
      <c r="BA199" s="14"/>
      <c r="BB199" s="14"/>
      <c r="BC199" s="8"/>
      <c r="BD199" s="8"/>
      <c r="BE199" s="14"/>
      <c r="BF199" s="14"/>
      <c r="BG199" s="14"/>
      <c r="BH199" s="14"/>
      <c r="BI199" s="8"/>
      <c r="BJ199" s="8"/>
      <c r="BK199" s="14"/>
      <c r="BL199" s="14"/>
      <c r="BM199" s="14"/>
      <c r="BN199" s="14"/>
      <c r="BO199" s="8"/>
      <c r="BP199" s="8"/>
      <c r="BQ199" s="14"/>
      <c r="BR199" s="14"/>
      <c r="BS199" s="14"/>
      <c r="BT199" s="14"/>
      <c r="BU199" s="8"/>
      <c r="BV199" s="8"/>
      <c r="BW199" s="14"/>
      <c r="BX199" s="14"/>
      <c r="BY199" s="14"/>
      <c r="BZ199" s="14"/>
      <c r="CA199" s="14"/>
      <c r="CB199" s="14"/>
      <c r="CC199" s="14"/>
      <c r="CD199" s="14"/>
      <c r="CE199" s="14"/>
      <c r="CF199" s="14"/>
      <c r="CG199" s="14"/>
      <c r="CH199" s="14"/>
      <c r="CI199" s="14"/>
      <c r="CJ199" s="14"/>
    </row>
    <row r="200" spans="1:88" outlineLevel="1" x14ac:dyDescent="0.2">
      <c r="A200" s="20"/>
      <c r="B200" s="21"/>
      <c r="C200" s="20"/>
      <c r="D200" s="20"/>
      <c r="E200" s="20"/>
      <c r="F200" s="25" t="s">
        <v>20</v>
      </c>
      <c r="G200" s="35"/>
      <c r="H200" s="42"/>
      <c r="I200" s="12"/>
      <c r="J200" s="12"/>
      <c r="K200" s="12"/>
      <c r="L200" s="12"/>
      <c r="M200" s="12"/>
      <c r="N200" s="56"/>
      <c r="O200" s="55"/>
      <c r="P200" s="68"/>
      <c r="Q200" s="69"/>
      <c r="R200" s="70"/>
      <c r="S200" s="14"/>
      <c r="T200" s="14"/>
      <c r="U200" s="14"/>
      <c r="V200" s="14"/>
      <c r="W200" s="14"/>
      <c r="X200" s="14"/>
      <c r="Y200" s="14"/>
      <c r="Z200" s="14"/>
      <c r="AA200" s="14"/>
      <c r="AB200" s="14"/>
      <c r="AC200" s="14"/>
      <c r="AD200" s="14"/>
      <c r="AE200" s="14"/>
      <c r="AF200" s="14"/>
      <c r="AG200" s="14"/>
      <c r="AH200" s="14"/>
      <c r="AI200" s="14"/>
      <c r="AJ200" s="14"/>
      <c r="AK200" s="14"/>
      <c r="AL200" s="14"/>
      <c r="AM200" s="14"/>
      <c r="AN200" s="14"/>
      <c r="AO200" s="14"/>
      <c r="AP200" s="14"/>
      <c r="AQ200" s="8"/>
      <c r="AR200" s="8"/>
      <c r="AS200" s="14"/>
      <c r="AT200" s="14"/>
      <c r="AU200" s="14"/>
      <c r="AV200" s="14"/>
      <c r="AW200" s="8"/>
      <c r="AX200" s="8"/>
      <c r="AY200" s="14"/>
      <c r="AZ200" s="14"/>
      <c r="BA200" s="14"/>
      <c r="BB200" s="14"/>
      <c r="BC200" s="8"/>
      <c r="BD200" s="8"/>
      <c r="BE200" s="14"/>
      <c r="BF200" s="14"/>
      <c r="BG200" s="14"/>
      <c r="BH200" s="14"/>
      <c r="BI200" s="8"/>
      <c r="BJ200" s="8"/>
      <c r="BK200" s="14"/>
      <c r="BL200" s="14"/>
      <c r="BM200" s="14"/>
      <c r="BN200" s="14"/>
      <c r="BO200" s="8"/>
      <c r="BP200" s="8"/>
      <c r="BQ200" s="14"/>
      <c r="BR200" s="14"/>
      <c r="BS200" s="14"/>
      <c r="BT200" s="14"/>
      <c r="BU200" s="8"/>
      <c r="BV200" s="8"/>
      <c r="BW200" s="14"/>
      <c r="BX200" s="14"/>
      <c r="BY200" s="14"/>
      <c r="BZ200" s="14"/>
      <c r="CA200" s="14"/>
      <c r="CB200" s="14"/>
      <c r="CC200" s="14"/>
      <c r="CD200" s="14"/>
      <c r="CE200" s="14"/>
      <c r="CF200" s="14"/>
      <c r="CG200" s="14"/>
      <c r="CH200" s="14"/>
      <c r="CI200" s="14"/>
      <c r="CJ200" s="14"/>
    </row>
    <row r="201" spans="1:88" outlineLevel="1" x14ac:dyDescent="0.2">
      <c r="A201" s="20"/>
      <c r="B201" s="21"/>
      <c r="C201" s="20"/>
      <c r="D201" s="20"/>
      <c r="E201" s="20"/>
      <c r="F201" s="25" t="s">
        <v>21</v>
      </c>
      <c r="G201" s="13"/>
      <c r="H201" s="13"/>
      <c r="I201" s="13"/>
      <c r="J201" s="13"/>
      <c r="K201" s="13"/>
      <c r="L201" s="13"/>
      <c r="M201" s="13"/>
      <c r="N201" s="56"/>
      <c r="O201" s="55"/>
      <c r="P201" s="68"/>
      <c r="Q201" s="69"/>
      <c r="R201" s="70"/>
      <c r="S201" s="14"/>
      <c r="T201" s="14"/>
      <c r="U201" s="14"/>
      <c r="V201" s="14"/>
      <c r="W201" s="14"/>
      <c r="X201" s="14"/>
      <c r="Y201" s="14"/>
      <c r="Z201" s="14"/>
      <c r="AA201" s="14"/>
      <c r="AB201" s="14"/>
      <c r="AC201" s="14"/>
      <c r="AD201" s="14"/>
      <c r="AE201" s="14"/>
      <c r="AF201" s="14"/>
      <c r="AG201" s="14"/>
      <c r="AH201" s="14"/>
      <c r="AI201" s="14"/>
      <c r="AJ201" s="14"/>
      <c r="AK201" s="14"/>
      <c r="AL201" s="14"/>
      <c r="AM201" s="14"/>
      <c r="AN201" s="14"/>
      <c r="AO201" s="14"/>
      <c r="AP201" s="14"/>
      <c r="AQ201" s="8"/>
      <c r="AR201" s="8"/>
      <c r="AS201" s="14"/>
      <c r="AT201" s="14"/>
      <c r="AU201" s="14"/>
      <c r="AV201" s="14"/>
      <c r="AW201" s="8"/>
      <c r="AX201" s="8"/>
      <c r="AY201" s="14"/>
      <c r="AZ201" s="14"/>
      <c r="BA201" s="14"/>
      <c r="BB201" s="14"/>
      <c r="BC201" s="8"/>
      <c r="BD201" s="8"/>
      <c r="BE201" s="14"/>
      <c r="BF201" s="14"/>
      <c r="BG201" s="14"/>
      <c r="BH201" s="14"/>
      <c r="BI201" s="8"/>
      <c r="BJ201" s="8"/>
      <c r="BK201" s="14"/>
      <c r="BL201" s="14"/>
      <c r="BM201" s="14"/>
      <c r="BN201" s="14"/>
      <c r="BO201" s="8"/>
      <c r="BP201" s="8"/>
      <c r="BQ201" s="14"/>
      <c r="BR201" s="14"/>
      <c r="BS201" s="14"/>
      <c r="BT201" s="14"/>
      <c r="BU201" s="8"/>
      <c r="BV201" s="8"/>
      <c r="BW201" s="14"/>
      <c r="BX201" s="14"/>
      <c r="BY201" s="14"/>
      <c r="BZ201" s="14"/>
      <c r="CA201" s="14"/>
      <c r="CB201" s="14"/>
      <c r="CC201" s="14"/>
      <c r="CD201" s="14"/>
      <c r="CE201" s="14"/>
      <c r="CF201" s="14"/>
      <c r="CG201" s="14"/>
      <c r="CH201" s="14"/>
      <c r="CI201" s="14"/>
      <c r="CJ201" s="14"/>
    </row>
    <row r="202" spans="1:88" outlineLevel="1" x14ac:dyDescent="0.2">
      <c r="A202" s="20"/>
      <c r="B202" s="21"/>
      <c r="C202" s="20"/>
      <c r="D202" s="20"/>
      <c r="E202" s="20"/>
      <c r="F202" s="25" t="s">
        <v>22</v>
      </c>
      <c r="G202" s="29" t="str">
        <f t="shared" ref="G202:M202" si="168">IF(G200="","",IF(G200&gt;G199,(G200-G199-G201),(1-G199-G201+G200)))</f>
        <v/>
      </c>
      <c r="H202" s="29" t="str">
        <f t="shared" si="168"/>
        <v/>
      </c>
      <c r="I202" s="29" t="str">
        <f t="shared" si="168"/>
        <v/>
      </c>
      <c r="J202" s="29" t="str">
        <f t="shared" si="168"/>
        <v/>
      </c>
      <c r="K202" s="29" t="str">
        <f t="shared" si="168"/>
        <v/>
      </c>
      <c r="L202" s="29" t="str">
        <f t="shared" si="168"/>
        <v/>
      </c>
      <c r="M202" s="29" t="str">
        <f t="shared" si="168"/>
        <v/>
      </c>
      <c r="N202" s="57">
        <f t="shared" ref="N202" si="169">SUMIF(G203:M203,"",G202:M202)</f>
        <v>0</v>
      </c>
      <c r="O202" s="58">
        <f t="shared" ref="O202" si="170">SUM(G202:M202)</f>
        <v>0</v>
      </c>
      <c r="P202" s="68"/>
      <c r="Q202" s="69"/>
      <c r="R202" s="70"/>
      <c r="S202" s="14"/>
      <c r="T202" s="14"/>
      <c r="U202" s="14"/>
      <c r="V202" s="14"/>
      <c r="W202" s="14"/>
      <c r="X202" s="14"/>
      <c r="Y202" s="14"/>
      <c r="Z202" s="14"/>
      <c r="AA202" s="14"/>
      <c r="AB202" s="14"/>
      <c r="AC202" s="14"/>
      <c r="AD202" s="14"/>
      <c r="AE202" s="14"/>
      <c r="AF202" s="14"/>
      <c r="AG202" s="14"/>
      <c r="AH202" s="14"/>
      <c r="AI202" s="14"/>
      <c r="AJ202" s="14"/>
      <c r="AK202" s="14"/>
      <c r="AL202" s="14"/>
      <c r="AM202" s="14"/>
      <c r="AN202" s="14"/>
      <c r="AO202" s="14"/>
      <c r="AP202" s="14"/>
      <c r="AQ202" s="8"/>
      <c r="AR202" s="8"/>
      <c r="AS202" s="14"/>
      <c r="AT202" s="14"/>
      <c r="AU202" s="14"/>
      <c r="AV202" s="14"/>
      <c r="AW202" s="8"/>
      <c r="AX202" s="8"/>
      <c r="AY202" s="14"/>
      <c r="AZ202" s="14"/>
      <c r="BA202" s="14"/>
      <c r="BB202" s="14"/>
      <c r="BC202" s="8"/>
      <c r="BD202" s="8"/>
      <c r="BE202" s="14"/>
      <c r="BF202" s="14"/>
      <c r="BG202" s="14"/>
      <c r="BH202" s="14"/>
      <c r="BI202" s="8"/>
      <c r="BJ202" s="8"/>
      <c r="BK202" s="14"/>
      <c r="BL202" s="14"/>
      <c r="BM202" s="14"/>
      <c r="BN202" s="14"/>
      <c r="BO202" s="8"/>
      <c r="BP202" s="8"/>
      <c r="BQ202" s="14"/>
      <c r="BR202" s="14"/>
      <c r="BS202" s="14"/>
      <c r="BT202" s="14"/>
      <c r="BU202" s="8"/>
      <c r="BV202" s="8"/>
      <c r="BW202" s="14"/>
      <c r="BX202" s="14"/>
      <c r="BY202" s="14"/>
      <c r="BZ202" s="14"/>
      <c r="CA202" s="14"/>
      <c r="CB202" s="14"/>
      <c r="CC202" s="14"/>
      <c r="CD202" s="14"/>
      <c r="CE202" s="14"/>
      <c r="CF202" s="14"/>
      <c r="CG202" s="14"/>
      <c r="CH202" s="14"/>
      <c r="CI202" s="14"/>
      <c r="CJ202" s="14"/>
    </row>
    <row r="203" spans="1:88" outlineLevel="1" x14ac:dyDescent="0.2">
      <c r="A203" s="20"/>
      <c r="B203" s="21"/>
      <c r="C203" s="20"/>
      <c r="D203" s="20"/>
      <c r="E203" s="20"/>
      <c r="F203" s="26" t="s">
        <v>39</v>
      </c>
      <c r="G203" s="34"/>
      <c r="H203" s="34"/>
      <c r="I203" s="34"/>
      <c r="J203" s="34"/>
      <c r="K203" s="34"/>
      <c r="L203" s="34"/>
      <c r="M203" s="34"/>
      <c r="N203" s="56"/>
      <c r="O203" s="55"/>
      <c r="P203" s="68"/>
      <c r="Q203" s="69"/>
      <c r="R203" s="70"/>
      <c r="S203" s="14"/>
      <c r="T203" s="14"/>
      <c r="U203" s="14"/>
      <c r="V203" s="14"/>
      <c r="W203" s="14"/>
      <c r="X203" s="14"/>
      <c r="Y203" s="14"/>
      <c r="Z203" s="14"/>
      <c r="AA203" s="14"/>
      <c r="AB203" s="14"/>
      <c r="AC203" s="14"/>
      <c r="AD203" s="14"/>
      <c r="AE203" s="14"/>
      <c r="AF203" s="14"/>
      <c r="AG203" s="14"/>
      <c r="AH203" s="14"/>
      <c r="AI203" s="14"/>
      <c r="AJ203" s="14"/>
      <c r="AK203" s="14"/>
      <c r="AL203" s="14"/>
      <c r="AM203" s="14"/>
      <c r="AN203" s="14"/>
      <c r="AO203" s="14"/>
      <c r="AP203" s="14"/>
      <c r="AQ203" s="8"/>
      <c r="AR203" s="8"/>
      <c r="AS203" s="14"/>
      <c r="AT203" s="14"/>
      <c r="AU203" s="14"/>
      <c r="AV203" s="14"/>
      <c r="AW203" s="8"/>
      <c r="AX203" s="8"/>
      <c r="AY203" s="14"/>
      <c r="AZ203" s="14"/>
      <c r="BA203" s="14"/>
      <c r="BB203" s="14"/>
      <c r="BC203" s="8"/>
      <c r="BD203" s="8"/>
      <c r="BE203" s="14"/>
      <c r="BF203" s="14"/>
      <c r="BG203" s="14"/>
      <c r="BH203" s="14"/>
      <c r="BI203" s="8"/>
      <c r="BJ203" s="8"/>
      <c r="BK203" s="14"/>
      <c r="BL203" s="14"/>
      <c r="BM203" s="14"/>
      <c r="BN203" s="14"/>
      <c r="BO203" s="8"/>
      <c r="BP203" s="8"/>
      <c r="BQ203" s="14"/>
      <c r="BR203" s="14"/>
      <c r="BS203" s="14"/>
      <c r="BT203" s="14"/>
      <c r="BU203" s="8"/>
      <c r="BV203" s="8"/>
      <c r="BW203" s="14"/>
      <c r="BX203" s="14"/>
      <c r="BY203" s="14"/>
      <c r="BZ203" s="14"/>
      <c r="CA203" s="14"/>
      <c r="CB203" s="14"/>
      <c r="CC203" s="14"/>
      <c r="CD203" s="14"/>
      <c r="CE203" s="14"/>
      <c r="CF203" s="14"/>
      <c r="CG203" s="14"/>
      <c r="CH203" s="14"/>
      <c r="CI203" s="14"/>
      <c r="CJ203" s="14"/>
    </row>
    <row r="204" spans="1:88" ht="13.5" outlineLevel="1" thickBot="1" x14ac:dyDescent="0.25">
      <c r="A204" s="22"/>
      <c r="B204" s="23"/>
      <c r="C204" s="22"/>
      <c r="D204" s="22"/>
      <c r="E204" s="22"/>
      <c r="F204" s="27" t="s">
        <v>40</v>
      </c>
      <c r="G204" s="33"/>
      <c r="H204" s="33"/>
      <c r="I204" s="33"/>
      <c r="J204" s="33"/>
      <c r="K204" s="33"/>
      <c r="L204" s="33"/>
      <c r="M204" s="33"/>
      <c r="N204" s="59"/>
      <c r="O204" s="62"/>
      <c r="P204" s="71"/>
      <c r="Q204" s="72"/>
      <c r="R204" s="73"/>
      <c r="S204" s="14"/>
      <c r="T204" s="14"/>
      <c r="U204" s="14"/>
      <c r="V204" s="14"/>
      <c r="W204" s="14"/>
      <c r="X204" s="14"/>
      <c r="Y204" s="14"/>
      <c r="Z204" s="14"/>
      <c r="AA204" s="14"/>
      <c r="AB204" s="14"/>
      <c r="AC204" s="14"/>
      <c r="AD204" s="14"/>
      <c r="AE204" s="14"/>
      <c r="AF204" s="14"/>
      <c r="AG204" s="14"/>
      <c r="AH204" s="14"/>
      <c r="AI204" s="14"/>
      <c r="AJ204" s="14"/>
      <c r="AK204" s="14"/>
      <c r="AL204" s="14"/>
      <c r="AM204" s="14"/>
      <c r="AN204" s="14"/>
      <c r="AO204" s="14"/>
      <c r="AP204" s="14"/>
      <c r="AQ204" s="8"/>
      <c r="AR204" s="8"/>
      <c r="AS204" s="14"/>
      <c r="AT204" s="14"/>
      <c r="AU204" s="14"/>
      <c r="AV204" s="14"/>
      <c r="AW204" s="8"/>
      <c r="AX204" s="8"/>
      <c r="AY204" s="14"/>
      <c r="AZ204" s="14"/>
      <c r="BA204" s="14"/>
      <c r="BB204" s="14"/>
      <c r="BC204" s="8"/>
      <c r="BD204" s="8"/>
      <c r="BE204" s="14"/>
      <c r="BF204" s="14"/>
      <c r="BG204" s="14"/>
      <c r="BH204" s="14"/>
      <c r="BI204" s="8"/>
      <c r="BJ204" s="8"/>
      <c r="BK204" s="14"/>
      <c r="BL204" s="14"/>
      <c r="BM204" s="14"/>
      <c r="BN204" s="14"/>
      <c r="BO204" s="8"/>
      <c r="BP204" s="8"/>
      <c r="BQ204" s="14"/>
      <c r="BR204" s="14"/>
      <c r="BS204" s="14"/>
      <c r="BT204" s="14"/>
      <c r="BU204" s="8"/>
      <c r="BV204" s="8"/>
      <c r="BW204" s="14"/>
      <c r="BX204" s="14"/>
      <c r="BY204" s="14"/>
      <c r="BZ204" s="14"/>
      <c r="CA204" s="14"/>
      <c r="CB204" s="14"/>
      <c r="CC204" s="14"/>
      <c r="CD204" s="14"/>
      <c r="CE204" s="14"/>
      <c r="CF204" s="14"/>
      <c r="CG204" s="14"/>
      <c r="CH204" s="14"/>
      <c r="CI204" s="14"/>
      <c r="CJ204" s="14"/>
    </row>
    <row r="205" spans="1:88" x14ac:dyDescent="0.2">
      <c r="A205" s="63" t="str">
        <f>'Week A'!A205</f>
        <v>Oulad Ali</v>
      </c>
      <c r="B205" s="64" t="str">
        <f>'Week A'!B205</f>
        <v>Mohammed</v>
      </c>
      <c r="C205" s="63" t="str">
        <f>'Week A'!C205</f>
        <v>Steward</v>
      </c>
      <c r="D205" s="63" t="str">
        <f>'Week A'!D205</f>
        <v>Student</v>
      </c>
      <c r="E205" s="63" t="str">
        <f>'Week A'!E205</f>
        <v>Front</v>
      </c>
      <c r="F205" s="24" t="s">
        <v>19</v>
      </c>
      <c r="G205" s="43"/>
      <c r="H205" s="11"/>
      <c r="I205" s="11"/>
      <c r="J205" s="11"/>
      <c r="K205" s="11"/>
      <c r="L205" s="11"/>
      <c r="M205" s="11"/>
      <c r="N205" s="54"/>
      <c r="O205" s="61"/>
      <c r="P205" s="65"/>
      <c r="Q205" s="66"/>
      <c r="R205" s="67"/>
      <c r="S205" s="14"/>
      <c r="T205" s="14"/>
      <c r="U205" s="14"/>
      <c r="V205" s="14"/>
      <c r="W205" s="14"/>
      <c r="X205" s="14"/>
      <c r="Y205" s="14"/>
      <c r="Z205" s="14"/>
      <c r="AA205" s="14"/>
      <c r="AB205" s="14"/>
      <c r="AC205" s="14"/>
      <c r="AD205" s="14"/>
      <c r="AE205" s="14"/>
      <c r="AF205" s="14"/>
      <c r="AG205" s="14"/>
      <c r="AH205" s="14"/>
      <c r="AI205" s="14"/>
      <c r="AJ205" s="14"/>
      <c r="AK205" s="14"/>
      <c r="AL205" s="14"/>
      <c r="AM205" s="14"/>
      <c r="AN205" s="14"/>
      <c r="AO205" s="14"/>
      <c r="AP205" s="14"/>
      <c r="AQ205" s="8"/>
      <c r="AR205" s="8"/>
      <c r="AS205" s="14"/>
      <c r="AT205" s="14"/>
      <c r="AU205" s="14"/>
      <c r="AV205" s="14"/>
      <c r="AW205" s="8"/>
      <c r="AX205" s="8"/>
      <c r="AY205" s="14"/>
      <c r="AZ205" s="14"/>
      <c r="BA205" s="14"/>
      <c r="BB205" s="14"/>
      <c r="BC205" s="8"/>
      <c r="BD205" s="8"/>
      <c r="BE205" s="14"/>
      <c r="BF205" s="14"/>
      <c r="BG205" s="14"/>
      <c r="BH205" s="14"/>
      <c r="BI205" s="8"/>
      <c r="BJ205" s="8"/>
      <c r="BK205" s="14"/>
      <c r="BL205" s="14"/>
      <c r="BM205" s="14"/>
      <c r="BN205" s="14"/>
      <c r="BO205" s="8"/>
      <c r="BP205" s="8"/>
      <c r="BQ205" s="14"/>
      <c r="BR205" s="14"/>
      <c r="BS205" s="14"/>
      <c r="BT205" s="14"/>
      <c r="BU205" s="8"/>
      <c r="BV205" s="8"/>
      <c r="BW205" s="14"/>
      <c r="BX205" s="14"/>
      <c r="BY205" s="14"/>
      <c r="BZ205" s="14"/>
      <c r="CA205" s="14"/>
      <c r="CB205" s="14"/>
      <c r="CC205" s="14"/>
      <c r="CD205" s="14"/>
      <c r="CE205" s="14"/>
      <c r="CF205" s="14"/>
      <c r="CG205" s="14"/>
      <c r="CH205" s="14"/>
      <c r="CI205" s="14"/>
      <c r="CJ205" s="14"/>
    </row>
    <row r="206" spans="1:88" outlineLevel="1" x14ac:dyDescent="0.2">
      <c r="A206" s="20"/>
      <c r="B206" s="21"/>
      <c r="C206" s="20"/>
      <c r="D206" s="20"/>
      <c r="E206" s="20"/>
      <c r="F206" s="25" t="s">
        <v>20</v>
      </c>
      <c r="G206" s="35"/>
      <c r="H206" s="42"/>
      <c r="I206" s="12"/>
      <c r="J206" s="12"/>
      <c r="K206" s="12"/>
      <c r="L206" s="12"/>
      <c r="M206" s="12"/>
      <c r="N206" s="56"/>
      <c r="O206" s="55"/>
      <c r="P206" s="68"/>
      <c r="Q206" s="69"/>
      <c r="R206" s="70"/>
      <c r="S206" s="14"/>
      <c r="T206" s="14"/>
      <c r="U206" s="14"/>
      <c r="V206" s="14"/>
      <c r="W206" s="14"/>
      <c r="X206" s="14"/>
      <c r="Y206" s="14"/>
      <c r="Z206" s="14"/>
      <c r="AA206" s="14"/>
      <c r="AB206" s="14"/>
      <c r="AC206" s="14"/>
      <c r="AD206" s="14"/>
      <c r="AE206" s="14"/>
      <c r="AF206" s="14"/>
      <c r="AG206" s="14"/>
      <c r="AH206" s="14"/>
      <c r="AI206" s="14"/>
      <c r="AJ206" s="14"/>
      <c r="AK206" s="14"/>
      <c r="AL206" s="14"/>
      <c r="AM206" s="14"/>
      <c r="AN206" s="14"/>
      <c r="AO206" s="14"/>
      <c r="AP206" s="14"/>
      <c r="AQ206" s="8"/>
      <c r="AR206" s="8"/>
      <c r="AS206" s="14"/>
      <c r="AT206" s="14"/>
      <c r="AU206" s="14"/>
      <c r="AV206" s="14"/>
      <c r="AW206" s="8"/>
      <c r="AX206" s="8"/>
      <c r="AY206" s="14"/>
      <c r="AZ206" s="14"/>
      <c r="BA206" s="14"/>
      <c r="BB206" s="14"/>
      <c r="BC206" s="8"/>
      <c r="BD206" s="8"/>
      <c r="BE206" s="14"/>
      <c r="BF206" s="14"/>
      <c r="BG206" s="14"/>
      <c r="BH206" s="14"/>
      <c r="BI206" s="8"/>
      <c r="BJ206" s="8"/>
      <c r="BK206" s="14"/>
      <c r="BL206" s="14"/>
      <c r="BM206" s="14"/>
      <c r="BN206" s="14"/>
      <c r="BO206" s="8"/>
      <c r="BP206" s="8"/>
      <c r="BQ206" s="14"/>
      <c r="BR206" s="14"/>
      <c r="BS206" s="14"/>
      <c r="BT206" s="14"/>
      <c r="BU206" s="8"/>
      <c r="BV206" s="8"/>
      <c r="BW206" s="14"/>
      <c r="BX206" s="14"/>
      <c r="BY206" s="14"/>
      <c r="BZ206" s="14"/>
      <c r="CA206" s="14"/>
      <c r="CB206" s="14"/>
      <c r="CC206" s="14"/>
      <c r="CD206" s="14"/>
      <c r="CE206" s="14"/>
      <c r="CF206" s="14"/>
      <c r="CG206" s="14"/>
      <c r="CH206" s="14"/>
      <c r="CI206" s="14"/>
      <c r="CJ206" s="14"/>
    </row>
    <row r="207" spans="1:88" outlineLevel="1" x14ac:dyDescent="0.2">
      <c r="A207" s="20"/>
      <c r="B207" s="21"/>
      <c r="C207" s="20"/>
      <c r="D207" s="20"/>
      <c r="E207" s="20"/>
      <c r="F207" s="25" t="s">
        <v>21</v>
      </c>
      <c r="G207" s="13"/>
      <c r="H207" s="13"/>
      <c r="I207" s="13"/>
      <c r="J207" s="13"/>
      <c r="K207" s="13"/>
      <c r="L207" s="13"/>
      <c r="M207" s="13"/>
      <c r="N207" s="56"/>
      <c r="O207" s="55"/>
      <c r="P207" s="68"/>
      <c r="Q207" s="69"/>
      <c r="R207" s="70"/>
      <c r="S207" s="14"/>
      <c r="T207" s="14"/>
      <c r="U207" s="14"/>
      <c r="V207" s="14"/>
      <c r="W207" s="14"/>
      <c r="X207" s="14"/>
      <c r="Y207" s="14"/>
      <c r="Z207" s="14"/>
      <c r="AA207" s="14"/>
      <c r="AB207" s="14"/>
      <c r="AC207" s="14"/>
      <c r="AD207" s="14"/>
      <c r="AE207" s="14"/>
      <c r="AF207" s="14"/>
      <c r="AG207" s="14"/>
      <c r="AH207" s="14"/>
      <c r="AI207" s="14"/>
      <c r="AJ207" s="14"/>
      <c r="AK207" s="14"/>
      <c r="AL207" s="14"/>
      <c r="AM207" s="14"/>
      <c r="AN207" s="14"/>
      <c r="AO207" s="14"/>
      <c r="AP207" s="14"/>
      <c r="AQ207" s="8"/>
      <c r="AR207" s="8"/>
      <c r="AS207" s="14"/>
      <c r="AT207" s="14"/>
      <c r="AU207" s="14"/>
      <c r="AV207" s="14"/>
      <c r="AW207" s="8"/>
      <c r="AX207" s="8"/>
      <c r="AY207" s="14"/>
      <c r="AZ207" s="14"/>
      <c r="BA207" s="14"/>
      <c r="BB207" s="14"/>
      <c r="BC207" s="8"/>
      <c r="BD207" s="8"/>
      <c r="BE207" s="14"/>
      <c r="BF207" s="14"/>
      <c r="BG207" s="14"/>
      <c r="BH207" s="14"/>
      <c r="BI207" s="8"/>
      <c r="BJ207" s="8"/>
      <c r="BK207" s="14"/>
      <c r="BL207" s="14"/>
      <c r="BM207" s="14"/>
      <c r="BN207" s="14"/>
      <c r="BO207" s="8"/>
      <c r="BP207" s="8"/>
      <c r="BQ207" s="14"/>
      <c r="BR207" s="14"/>
      <c r="BS207" s="14"/>
      <c r="BT207" s="14"/>
      <c r="BU207" s="8"/>
      <c r="BV207" s="8"/>
      <c r="BW207" s="14"/>
      <c r="BX207" s="14"/>
      <c r="BY207" s="14"/>
      <c r="BZ207" s="14"/>
      <c r="CA207" s="14"/>
      <c r="CB207" s="14"/>
      <c r="CC207" s="14"/>
      <c r="CD207" s="14"/>
      <c r="CE207" s="14"/>
      <c r="CF207" s="14"/>
      <c r="CG207" s="14"/>
      <c r="CH207" s="14"/>
      <c r="CI207" s="14"/>
      <c r="CJ207" s="14"/>
    </row>
    <row r="208" spans="1:88" outlineLevel="1" x14ac:dyDescent="0.2">
      <c r="A208" s="20"/>
      <c r="B208" s="21"/>
      <c r="C208" s="20"/>
      <c r="D208" s="20"/>
      <c r="E208" s="20"/>
      <c r="F208" s="25" t="s">
        <v>22</v>
      </c>
      <c r="G208" s="29" t="str">
        <f t="shared" ref="G208:M208" si="171">IF(G206="","",IF(G206&gt;G205,(G206-G205-G207),(1-G205-G207+G206)))</f>
        <v/>
      </c>
      <c r="H208" s="29" t="str">
        <f t="shared" si="171"/>
        <v/>
      </c>
      <c r="I208" s="29" t="str">
        <f t="shared" si="171"/>
        <v/>
      </c>
      <c r="J208" s="29" t="str">
        <f t="shared" si="171"/>
        <v/>
      </c>
      <c r="K208" s="29" t="str">
        <f t="shared" si="171"/>
        <v/>
      </c>
      <c r="L208" s="29" t="str">
        <f t="shared" si="171"/>
        <v/>
      </c>
      <c r="M208" s="29" t="str">
        <f t="shared" si="171"/>
        <v/>
      </c>
      <c r="N208" s="57">
        <f t="shared" ref="N208" si="172">SUMIF(G209:M209,"",G208:M208)</f>
        <v>0</v>
      </c>
      <c r="O208" s="58">
        <f t="shared" ref="O208" si="173">SUM(G208:M208)</f>
        <v>0</v>
      </c>
      <c r="P208" s="68"/>
      <c r="Q208" s="69"/>
      <c r="R208" s="70"/>
      <c r="S208" s="14"/>
      <c r="T208" s="14"/>
      <c r="U208" s="14"/>
      <c r="V208" s="14"/>
      <c r="W208" s="14"/>
      <c r="X208" s="14"/>
      <c r="Y208" s="14"/>
      <c r="Z208" s="14"/>
      <c r="AA208" s="14"/>
      <c r="AB208" s="14"/>
      <c r="AC208" s="14"/>
      <c r="AD208" s="14"/>
      <c r="AE208" s="14"/>
      <c r="AF208" s="14"/>
      <c r="AG208" s="14"/>
      <c r="AH208" s="14"/>
      <c r="AI208" s="14"/>
      <c r="AJ208" s="14"/>
      <c r="AK208" s="14"/>
      <c r="AL208" s="14"/>
      <c r="AM208" s="14"/>
      <c r="AN208" s="14"/>
      <c r="AO208" s="14"/>
      <c r="AP208" s="14"/>
      <c r="AQ208" s="8"/>
      <c r="AR208" s="8"/>
      <c r="AS208" s="14"/>
      <c r="AT208" s="14"/>
      <c r="AU208" s="14"/>
      <c r="AV208" s="14"/>
      <c r="AW208" s="8"/>
      <c r="AX208" s="8"/>
      <c r="AY208" s="14"/>
      <c r="AZ208" s="14"/>
      <c r="BA208" s="14"/>
      <c r="BB208" s="14"/>
      <c r="BC208" s="8"/>
      <c r="BD208" s="8"/>
      <c r="BE208" s="14"/>
      <c r="BF208" s="14"/>
      <c r="BG208" s="14"/>
      <c r="BH208" s="14"/>
      <c r="BI208" s="8"/>
      <c r="BJ208" s="8"/>
      <c r="BK208" s="14"/>
      <c r="BL208" s="14"/>
      <c r="BM208" s="14"/>
      <c r="BN208" s="14"/>
      <c r="BO208" s="8"/>
      <c r="BP208" s="8"/>
      <c r="BQ208" s="14"/>
      <c r="BR208" s="14"/>
      <c r="BS208" s="14"/>
      <c r="BT208" s="14"/>
      <c r="BU208" s="8"/>
      <c r="BV208" s="8"/>
      <c r="BW208" s="14"/>
      <c r="BX208" s="14"/>
      <c r="BY208" s="14"/>
      <c r="BZ208" s="14"/>
      <c r="CA208" s="14"/>
      <c r="CB208" s="14"/>
      <c r="CC208" s="14"/>
      <c r="CD208" s="14"/>
      <c r="CE208" s="14"/>
      <c r="CF208" s="14"/>
      <c r="CG208" s="14"/>
      <c r="CH208" s="14"/>
      <c r="CI208" s="14"/>
      <c r="CJ208" s="14"/>
    </row>
    <row r="209" spans="1:88" outlineLevel="1" x14ac:dyDescent="0.2">
      <c r="A209" s="20"/>
      <c r="B209" s="21"/>
      <c r="C209" s="20"/>
      <c r="D209" s="20"/>
      <c r="E209" s="20"/>
      <c r="F209" s="26" t="s">
        <v>39</v>
      </c>
      <c r="G209" s="34"/>
      <c r="H209" s="34"/>
      <c r="I209" s="34"/>
      <c r="J209" s="34"/>
      <c r="K209" s="34"/>
      <c r="L209" s="34"/>
      <c r="M209" s="34"/>
      <c r="N209" s="56"/>
      <c r="O209" s="55"/>
      <c r="P209" s="68"/>
      <c r="Q209" s="69"/>
      <c r="R209" s="70"/>
      <c r="S209" s="14"/>
      <c r="T209" s="14"/>
      <c r="U209" s="14"/>
      <c r="V209" s="14"/>
      <c r="W209" s="14"/>
      <c r="X209" s="14"/>
      <c r="Y209" s="14"/>
      <c r="Z209" s="14"/>
      <c r="AA209" s="14"/>
      <c r="AB209" s="14"/>
      <c r="AC209" s="14"/>
      <c r="AD209" s="14"/>
      <c r="AE209" s="14"/>
      <c r="AF209" s="14"/>
      <c r="AG209" s="14"/>
      <c r="AH209" s="14"/>
      <c r="AI209" s="14"/>
      <c r="AJ209" s="14"/>
      <c r="AK209" s="14"/>
      <c r="AL209" s="14"/>
      <c r="AM209" s="14"/>
      <c r="AN209" s="14"/>
      <c r="AO209" s="14"/>
      <c r="AP209" s="14"/>
      <c r="AQ209" s="8"/>
      <c r="AR209" s="8"/>
      <c r="AS209" s="14"/>
      <c r="AT209" s="14"/>
      <c r="AU209" s="14"/>
      <c r="AV209" s="14"/>
      <c r="AW209" s="8"/>
      <c r="AX209" s="8"/>
      <c r="AY209" s="14"/>
      <c r="AZ209" s="14"/>
      <c r="BA209" s="14"/>
      <c r="BB209" s="14"/>
      <c r="BC209" s="8"/>
      <c r="BD209" s="8"/>
      <c r="BE209" s="14"/>
      <c r="BF209" s="14"/>
      <c r="BG209" s="14"/>
      <c r="BH209" s="14"/>
      <c r="BI209" s="8"/>
      <c r="BJ209" s="8"/>
      <c r="BK209" s="14"/>
      <c r="BL209" s="14"/>
      <c r="BM209" s="14"/>
      <c r="BN209" s="14"/>
      <c r="BO209" s="8"/>
      <c r="BP209" s="8"/>
      <c r="BQ209" s="14"/>
      <c r="BR209" s="14"/>
      <c r="BS209" s="14"/>
      <c r="BT209" s="14"/>
      <c r="BU209" s="8"/>
      <c r="BV209" s="8"/>
      <c r="BW209" s="14"/>
      <c r="BX209" s="14"/>
      <c r="BY209" s="14"/>
      <c r="BZ209" s="14"/>
      <c r="CA209" s="14"/>
      <c r="CB209" s="14"/>
      <c r="CC209" s="14"/>
      <c r="CD209" s="14"/>
      <c r="CE209" s="14"/>
      <c r="CF209" s="14"/>
      <c r="CG209" s="14"/>
      <c r="CH209" s="14"/>
      <c r="CI209" s="14"/>
      <c r="CJ209" s="14"/>
    </row>
    <row r="210" spans="1:88" ht="13.5" outlineLevel="1" thickBot="1" x14ac:dyDescent="0.25">
      <c r="A210" s="22"/>
      <c r="B210" s="23"/>
      <c r="C210" s="22"/>
      <c r="D210" s="22"/>
      <c r="E210" s="22"/>
      <c r="F210" s="27" t="s">
        <v>40</v>
      </c>
      <c r="G210" s="33"/>
      <c r="H210" s="33"/>
      <c r="I210" s="33"/>
      <c r="J210" s="33"/>
      <c r="K210" s="33"/>
      <c r="L210" s="33"/>
      <c r="M210" s="33"/>
      <c r="N210" s="59"/>
      <c r="O210" s="62"/>
      <c r="P210" s="71"/>
      <c r="Q210" s="72"/>
      <c r="R210" s="73"/>
      <c r="S210" s="14"/>
      <c r="T210" s="14"/>
      <c r="U210" s="14"/>
      <c r="V210" s="14"/>
      <c r="W210" s="14"/>
      <c r="X210" s="14"/>
      <c r="Y210" s="14"/>
      <c r="Z210" s="14"/>
      <c r="AA210" s="14"/>
      <c r="AB210" s="14"/>
      <c r="AC210" s="14"/>
      <c r="AD210" s="14"/>
      <c r="AE210" s="14"/>
      <c r="AF210" s="14"/>
      <c r="AG210" s="14"/>
      <c r="AH210" s="14"/>
      <c r="AI210" s="14"/>
      <c r="AJ210" s="14"/>
      <c r="AK210" s="14"/>
      <c r="AL210" s="14"/>
      <c r="AM210" s="14"/>
      <c r="AN210" s="14"/>
      <c r="AO210" s="14"/>
      <c r="AP210" s="14"/>
      <c r="AQ210" s="8"/>
      <c r="AR210" s="8"/>
      <c r="AS210" s="14"/>
      <c r="AT210" s="14"/>
      <c r="AU210" s="14"/>
      <c r="AV210" s="14"/>
      <c r="AW210" s="8"/>
      <c r="AX210" s="8"/>
      <c r="AY210" s="14"/>
      <c r="AZ210" s="14"/>
      <c r="BA210" s="14"/>
      <c r="BB210" s="14"/>
      <c r="BC210" s="8"/>
      <c r="BD210" s="8"/>
      <c r="BE210" s="14"/>
      <c r="BF210" s="14"/>
      <c r="BG210" s="14"/>
      <c r="BH210" s="14"/>
      <c r="BI210" s="8"/>
      <c r="BJ210" s="8"/>
      <c r="BK210" s="14"/>
      <c r="BL210" s="14"/>
      <c r="BM210" s="14"/>
      <c r="BN210" s="14"/>
      <c r="BO210" s="8"/>
      <c r="BP210" s="8"/>
      <c r="BQ210" s="14"/>
      <c r="BR210" s="14"/>
      <c r="BS210" s="14"/>
      <c r="BT210" s="14"/>
      <c r="BU210" s="8"/>
      <c r="BV210" s="8"/>
      <c r="BW210" s="14"/>
      <c r="BX210" s="14"/>
      <c r="BY210" s="14"/>
      <c r="BZ210" s="14"/>
      <c r="CA210" s="14"/>
      <c r="CB210" s="14"/>
      <c r="CC210" s="14"/>
      <c r="CD210" s="14"/>
      <c r="CE210" s="14"/>
      <c r="CF210" s="14"/>
      <c r="CG210" s="14"/>
      <c r="CH210" s="14"/>
      <c r="CI210" s="14"/>
      <c r="CJ210" s="14"/>
    </row>
    <row r="211" spans="1:88" x14ac:dyDescent="0.2">
      <c r="A211" s="63" t="str">
        <f>'Week A'!A211</f>
        <v>El Kadi</v>
      </c>
      <c r="B211" s="64" t="str">
        <f>'Week A'!B211</f>
        <v>Mohammed</v>
      </c>
      <c r="C211" s="63" t="str">
        <f>'Week A'!C211</f>
        <v>Steward</v>
      </c>
      <c r="D211" s="63" t="str">
        <f>'Week A'!D211</f>
        <v>Student</v>
      </c>
      <c r="E211" s="63" t="str">
        <f>'Week A'!E211</f>
        <v>Front</v>
      </c>
      <c r="F211" s="24" t="s">
        <v>19</v>
      </c>
      <c r="G211" s="43"/>
      <c r="H211" s="11"/>
      <c r="I211" s="11"/>
      <c r="J211" s="11"/>
      <c r="K211" s="11"/>
      <c r="L211" s="11"/>
      <c r="M211" s="11"/>
      <c r="N211" s="54"/>
      <c r="O211" s="61"/>
      <c r="P211" s="65"/>
      <c r="Q211" s="66"/>
      <c r="R211" s="67"/>
      <c r="S211" s="14"/>
      <c r="T211" s="14"/>
      <c r="U211" s="14"/>
      <c r="V211" s="14"/>
      <c r="W211" s="14"/>
      <c r="X211" s="14"/>
      <c r="Y211" s="14"/>
      <c r="Z211" s="14"/>
      <c r="AA211" s="14"/>
      <c r="AB211" s="14"/>
      <c r="AC211" s="14"/>
      <c r="AD211" s="14"/>
      <c r="AE211" s="14"/>
      <c r="AF211" s="14"/>
      <c r="AG211" s="14"/>
      <c r="AH211" s="14"/>
      <c r="AI211" s="14"/>
      <c r="AJ211" s="14"/>
      <c r="AK211" s="14"/>
      <c r="AL211" s="14"/>
      <c r="AM211" s="14"/>
      <c r="AN211" s="14"/>
      <c r="AO211" s="14"/>
      <c r="AP211" s="14"/>
      <c r="AQ211" s="8"/>
      <c r="AR211" s="8"/>
      <c r="AS211" s="14"/>
      <c r="AT211" s="14"/>
      <c r="AU211" s="14"/>
      <c r="AV211" s="14"/>
      <c r="AW211" s="8"/>
      <c r="AX211" s="8"/>
      <c r="AY211" s="14"/>
      <c r="AZ211" s="14"/>
      <c r="BA211" s="14"/>
      <c r="BB211" s="14"/>
      <c r="BC211" s="8"/>
      <c r="BD211" s="8"/>
      <c r="BE211" s="14"/>
      <c r="BF211" s="14"/>
      <c r="BG211" s="14"/>
      <c r="BH211" s="14"/>
      <c r="BI211" s="8"/>
      <c r="BJ211" s="8"/>
      <c r="BK211" s="14"/>
      <c r="BL211" s="14"/>
      <c r="BM211" s="14"/>
      <c r="BN211" s="14"/>
      <c r="BO211" s="8"/>
      <c r="BP211" s="8"/>
      <c r="BQ211" s="14"/>
      <c r="BR211" s="14"/>
      <c r="BS211" s="14"/>
      <c r="BT211" s="14"/>
      <c r="BU211" s="8"/>
      <c r="BV211" s="8"/>
      <c r="BW211" s="14"/>
      <c r="BX211" s="14"/>
      <c r="BY211" s="14"/>
      <c r="BZ211" s="14"/>
      <c r="CA211" s="14"/>
      <c r="CB211" s="14"/>
      <c r="CC211" s="14"/>
      <c r="CD211" s="14"/>
      <c r="CE211" s="14"/>
      <c r="CF211" s="14"/>
      <c r="CG211" s="14"/>
      <c r="CH211" s="14"/>
      <c r="CI211" s="14"/>
      <c r="CJ211" s="14"/>
    </row>
    <row r="212" spans="1:88" outlineLevel="1" x14ac:dyDescent="0.2">
      <c r="A212" s="20"/>
      <c r="B212" s="21"/>
      <c r="C212" s="20"/>
      <c r="D212" s="20"/>
      <c r="E212" s="20"/>
      <c r="F212" s="25" t="s">
        <v>20</v>
      </c>
      <c r="G212" s="35"/>
      <c r="H212" s="42"/>
      <c r="I212" s="12"/>
      <c r="J212" s="12"/>
      <c r="K212" s="12"/>
      <c r="L212" s="12"/>
      <c r="M212" s="12"/>
      <c r="N212" s="56"/>
      <c r="O212" s="55"/>
      <c r="P212" s="68"/>
      <c r="Q212" s="69"/>
      <c r="R212" s="70"/>
      <c r="S212" s="14"/>
      <c r="T212" s="14"/>
      <c r="U212" s="14"/>
      <c r="V212" s="14"/>
      <c r="W212" s="14"/>
      <c r="X212" s="14"/>
      <c r="Y212" s="14"/>
      <c r="Z212" s="14"/>
      <c r="AA212" s="14"/>
      <c r="AB212" s="14"/>
      <c r="AC212" s="14"/>
      <c r="AD212" s="14"/>
      <c r="AE212" s="14"/>
      <c r="AF212" s="14"/>
      <c r="AG212" s="14"/>
      <c r="AH212" s="14"/>
      <c r="AI212" s="14"/>
      <c r="AJ212" s="14"/>
      <c r="AK212" s="14"/>
      <c r="AL212" s="14"/>
      <c r="AM212" s="14"/>
      <c r="AN212" s="14"/>
      <c r="AO212" s="14"/>
      <c r="AP212" s="14"/>
      <c r="AQ212" s="8"/>
      <c r="AR212" s="8"/>
      <c r="AS212" s="14"/>
      <c r="AT212" s="14"/>
      <c r="AU212" s="14"/>
      <c r="AV212" s="14"/>
      <c r="AW212" s="8"/>
      <c r="AX212" s="8"/>
      <c r="AY212" s="14"/>
      <c r="AZ212" s="14"/>
      <c r="BA212" s="14"/>
      <c r="BB212" s="14"/>
      <c r="BC212" s="8"/>
      <c r="BD212" s="8"/>
      <c r="BE212" s="14"/>
      <c r="BF212" s="14"/>
      <c r="BG212" s="14"/>
      <c r="BH212" s="14"/>
      <c r="BI212" s="8"/>
      <c r="BJ212" s="8"/>
      <c r="BK212" s="14"/>
      <c r="BL212" s="14"/>
      <c r="BM212" s="14"/>
      <c r="BN212" s="14"/>
      <c r="BO212" s="8"/>
      <c r="BP212" s="8"/>
      <c r="BQ212" s="14"/>
      <c r="BR212" s="14"/>
      <c r="BS212" s="14"/>
      <c r="BT212" s="14"/>
      <c r="BU212" s="8"/>
      <c r="BV212" s="8"/>
      <c r="BW212" s="14"/>
      <c r="BX212" s="14"/>
      <c r="BY212" s="14"/>
      <c r="BZ212" s="14"/>
      <c r="CA212" s="14"/>
      <c r="CB212" s="14"/>
      <c r="CC212" s="14"/>
      <c r="CD212" s="14"/>
      <c r="CE212" s="14"/>
      <c r="CF212" s="14"/>
      <c r="CG212" s="14"/>
      <c r="CH212" s="14"/>
      <c r="CI212" s="14"/>
      <c r="CJ212" s="14"/>
    </row>
    <row r="213" spans="1:88" outlineLevel="1" x14ac:dyDescent="0.2">
      <c r="A213" s="20"/>
      <c r="B213" s="21"/>
      <c r="C213" s="20"/>
      <c r="D213" s="20"/>
      <c r="E213" s="20"/>
      <c r="F213" s="25" t="s">
        <v>21</v>
      </c>
      <c r="G213" s="13"/>
      <c r="H213" s="13"/>
      <c r="I213" s="13"/>
      <c r="J213" s="13"/>
      <c r="K213" s="13"/>
      <c r="L213" s="13"/>
      <c r="M213" s="13"/>
      <c r="N213" s="56"/>
      <c r="O213" s="55"/>
      <c r="P213" s="68"/>
      <c r="Q213" s="69"/>
      <c r="R213" s="70"/>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8"/>
      <c r="AR213" s="8"/>
      <c r="AS213" s="14"/>
      <c r="AT213" s="14"/>
      <c r="AU213" s="14"/>
      <c r="AV213" s="14"/>
      <c r="AW213" s="8"/>
      <c r="AX213" s="8"/>
      <c r="AY213" s="14"/>
      <c r="AZ213" s="14"/>
      <c r="BA213" s="14"/>
      <c r="BB213" s="14"/>
      <c r="BC213" s="8"/>
      <c r="BD213" s="8"/>
      <c r="BE213" s="14"/>
      <c r="BF213" s="14"/>
      <c r="BG213" s="14"/>
      <c r="BH213" s="14"/>
      <c r="BI213" s="8"/>
      <c r="BJ213" s="8"/>
      <c r="BK213" s="14"/>
      <c r="BL213" s="14"/>
      <c r="BM213" s="14"/>
      <c r="BN213" s="14"/>
      <c r="BO213" s="8"/>
      <c r="BP213" s="8"/>
      <c r="BQ213" s="14"/>
      <c r="BR213" s="14"/>
      <c r="BS213" s="14"/>
      <c r="BT213" s="14"/>
      <c r="BU213" s="8"/>
      <c r="BV213" s="8"/>
      <c r="BW213" s="14"/>
      <c r="BX213" s="14"/>
      <c r="BY213" s="14"/>
      <c r="BZ213" s="14"/>
      <c r="CA213" s="14"/>
      <c r="CB213" s="14"/>
      <c r="CC213" s="14"/>
      <c r="CD213" s="14"/>
      <c r="CE213" s="14"/>
      <c r="CF213" s="14"/>
      <c r="CG213" s="14"/>
      <c r="CH213" s="14"/>
      <c r="CI213" s="14"/>
      <c r="CJ213" s="14"/>
    </row>
    <row r="214" spans="1:88" outlineLevel="1" x14ac:dyDescent="0.2">
      <c r="A214" s="20"/>
      <c r="B214" s="21"/>
      <c r="C214" s="20"/>
      <c r="D214" s="20"/>
      <c r="E214" s="20"/>
      <c r="F214" s="25" t="s">
        <v>22</v>
      </c>
      <c r="G214" s="29" t="str">
        <f t="shared" ref="G214:M214" si="174">IF(G212="","",IF(G212&gt;G211,(G212-G211-G213),(1-G211-G213+G212)))</f>
        <v/>
      </c>
      <c r="H214" s="29" t="str">
        <f t="shared" si="174"/>
        <v/>
      </c>
      <c r="I214" s="29" t="str">
        <f t="shared" si="174"/>
        <v/>
      </c>
      <c r="J214" s="29" t="str">
        <f t="shared" si="174"/>
        <v/>
      </c>
      <c r="K214" s="29" t="str">
        <f t="shared" si="174"/>
        <v/>
      </c>
      <c r="L214" s="29" t="str">
        <f t="shared" si="174"/>
        <v/>
      </c>
      <c r="M214" s="29" t="str">
        <f t="shared" si="174"/>
        <v/>
      </c>
      <c r="N214" s="57">
        <f t="shared" ref="N214" si="175">SUMIF(G215:M215,"",G214:M214)</f>
        <v>0</v>
      </c>
      <c r="O214" s="58">
        <f t="shared" ref="O214" si="176">SUM(G214:M214)</f>
        <v>0</v>
      </c>
      <c r="P214" s="68"/>
      <c r="Q214" s="69"/>
      <c r="R214" s="70"/>
      <c r="S214" s="14"/>
      <c r="T214" s="14"/>
      <c r="U214" s="14"/>
      <c r="V214" s="14"/>
      <c r="W214" s="14"/>
      <c r="X214" s="14"/>
      <c r="Y214" s="14"/>
      <c r="Z214" s="14"/>
      <c r="AA214" s="14"/>
      <c r="AB214" s="14"/>
      <c r="AC214" s="14"/>
      <c r="AD214" s="14"/>
      <c r="AE214" s="14"/>
      <c r="AF214" s="14"/>
      <c r="AG214" s="14"/>
      <c r="AH214" s="14"/>
      <c r="AI214" s="14"/>
      <c r="AJ214" s="14"/>
      <c r="AK214" s="14"/>
      <c r="AL214" s="14"/>
      <c r="AM214" s="14"/>
      <c r="AN214" s="14"/>
      <c r="AO214" s="14"/>
      <c r="AP214" s="14"/>
      <c r="AQ214" s="8"/>
      <c r="AR214" s="8"/>
      <c r="AS214" s="14"/>
      <c r="AT214" s="14"/>
      <c r="AU214" s="14"/>
      <c r="AV214" s="14"/>
      <c r="AW214" s="8"/>
      <c r="AX214" s="8"/>
      <c r="AY214" s="14"/>
      <c r="AZ214" s="14"/>
      <c r="BA214" s="14"/>
      <c r="BB214" s="14"/>
      <c r="BC214" s="8"/>
      <c r="BD214" s="8"/>
      <c r="BE214" s="14"/>
      <c r="BF214" s="14"/>
      <c r="BG214" s="14"/>
      <c r="BH214" s="14"/>
      <c r="BI214" s="8"/>
      <c r="BJ214" s="8"/>
      <c r="BK214" s="14"/>
      <c r="BL214" s="14"/>
      <c r="BM214" s="14"/>
      <c r="BN214" s="14"/>
      <c r="BO214" s="8"/>
      <c r="BP214" s="8"/>
      <c r="BQ214" s="14"/>
      <c r="BR214" s="14"/>
      <c r="BS214" s="14"/>
      <c r="BT214" s="14"/>
      <c r="BU214" s="8"/>
      <c r="BV214" s="8"/>
      <c r="BW214" s="14"/>
      <c r="BX214" s="14"/>
      <c r="BY214" s="14"/>
      <c r="BZ214" s="14"/>
      <c r="CA214" s="14"/>
      <c r="CB214" s="14"/>
      <c r="CC214" s="14"/>
      <c r="CD214" s="14"/>
      <c r="CE214" s="14"/>
      <c r="CF214" s="14"/>
      <c r="CG214" s="14"/>
      <c r="CH214" s="14"/>
      <c r="CI214" s="14"/>
      <c r="CJ214" s="14"/>
    </row>
    <row r="215" spans="1:88" outlineLevel="1" x14ac:dyDescent="0.2">
      <c r="A215" s="20"/>
      <c r="B215" s="21"/>
      <c r="C215" s="20"/>
      <c r="D215" s="20"/>
      <c r="E215" s="20"/>
      <c r="F215" s="26" t="s">
        <v>39</v>
      </c>
      <c r="G215" s="34"/>
      <c r="H215" s="34"/>
      <c r="I215" s="34"/>
      <c r="J215" s="34"/>
      <c r="K215" s="34"/>
      <c r="L215" s="34"/>
      <c r="M215" s="34"/>
      <c r="N215" s="56"/>
      <c r="O215" s="55"/>
      <c r="P215" s="68"/>
      <c r="Q215" s="69"/>
      <c r="R215" s="70"/>
      <c r="S215" s="14"/>
      <c r="T215" s="14"/>
      <c r="U215" s="14"/>
      <c r="V215" s="14"/>
      <c r="W215" s="14"/>
      <c r="X215" s="14"/>
      <c r="Y215" s="14"/>
      <c r="Z215" s="14"/>
      <c r="AA215" s="14"/>
      <c r="AB215" s="14"/>
      <c r="AC215" s="14"/>
      <c r="AD215" s="14"/>
      <c r="AE215" s="14"/>
      <c r="AF215" s="14"/>
      <c r="AG215" s="14"/>
      <c r="AH215" s="14"/>
      <c r="AI215" s="14"/>
      <c r="AJ215" s="14"/>
      <c r="AK215" s="14"/>
      <c r="AL215" s="14"/>
      <c r="AM215" s="14"/>
      <c r="AN215" s="14"/>
      <c r="AO215" s="14"/>
      <c r="AP215" s="14"/>
      <c r="AQ215" s="8"/>
      <c r="AR215" s="8"/>
      <c r="AS215" s="14"/>
      <c r="AT215" s="14"/>
      <c r="AU215" s="14"/>
      <c r="AV215" s="14"/>
      <c r="AW215" s="8"/>
      <c r="AX215" s="8"/>
      <c r="AY215" s="14"/>
      <c r="AZ215" s="14"/>
      <c r="BA215" s="14"/>
      <c r="BB215" s="14"/>
      <c r="BC215" s="8"/>
      <c r="BD215" s="8"/>
      <c r="BE215" s="14"/>
      <c r="BF215" s="14"/>
      <c r="BG215" s="14"/>
      <c r="BH215" s="14"/>
      <c r="BI215" s="8"/>
      <c r="BJ215" s="8"/>
      <c r="BK215" s="14"/>
      <c r="BL215" s="14"/>
      <c r="BM215" s="14"/>
      <c r="BN215" s="14"/>
      <c r="BO215" s="8"/>
      <c r="BP215" s="8"/>
      <c r="BQ215" s="14"/>
      <c r="BR215" s="14"/>
      <c r="BS215" s="14"/>
      <c r="BT215" s="14"/>
      <c r="BU215" s="8"/>
      <c r="BV215" s="8"/>
      <c r="BW215" s="14"/>
      <c r="BX215" s="14"/>
      <c r="BY215" s="14"/>
      <c r="BZ215" s="14"/>
      <c r="CA215" s="14"/>
      <c r="CB215" s="14"/>
      <c r="CC215" s="14"/>
      <c r="CD215" s="14"/>
      <c r="CE215" s="14"/>
      <c r="CF215" s="14"/>
      <c r="CG215" s="14"/>
      <c r="CH215" s="14"/>
      <c r="CI215" s="14"/>
      <c r="CJ215" s="14"/>
    </row>
    <row r="216" spans="1:88" ht="13.5" outlineLevel="1" thickBot="1" x14ac:dyDescent="0.25">
      <c r="A216" s="22"/>
      <c r="B216" s="23"/>
      <c r="C216" s="22"/>
      <c r="D216" s="22"/>
      <c r="E216" s="22"/>
      <c r="F216" s="27" t="s">
        <v>40</v>
      </c>
      <c r="G216" s="33"/>
      <c r="H216" s="33"/>
      <c r="I216" s="33"/>
      <c r="J216" s="33"/>
      <c r="K216" s="33"/>
      <c r="L216" s="33"/>
      <c r="M216" s="33"/>
      <c r="N216" s="59"/>
      <c r="O216" s="62"/>
      <c r="P216" s="71"/>
      <c r="Q216" s="72"/>
      <c r="R216" s="73"/>
      <c r="S216" s="14"/>
      <c r="T216" s="14"/>
      <c r="U216" s="14"/>
      <c r="V216" s="14"/>
      <c r="W216" s="14"/>
      <c r="X216" s="14"/>
      <c r="Y216" s="14"/>
      <c r="Z216" s="14"/>
      <c r="AA216" s="14"/>
      <c r="AB216" s="14"/>
      <c r="AC216" s="14"/>
      <c r="AD216" s="14"/>
      <c r="AE216" s="14"/>
      <c r="AF216" s="14"/>
      <c r="AG216" s="14"/>
      <c r="AH216" s="14"/>
      <c r="AI216" s="14"/>
      <c r="AJ216" s="14"/>
      <c r="AK216" s="14"/>
      <c r="AL216" s="14"/>
      <c r="AM216" s="14"/>
      <c r="AN216" s="14"/>
      <c r="AO216" s="14"/>
      <c r="AP216" s="14"/>
      <c r="AQ216" s="8"/>
      <c r="AR216" s="8"/>
      <c r="AS216" s="14"/>
      <c r="AT216" s="14"/>
      <c r="AU216" s="14"/>
      <c r="AV216" s="14"/>
      <c r="AW216" s="8"/>
      <c r="AX216" s="8"/>
      <c r="AY216" s="14"/>
      <c r="AZ216" s="14"/>
      <c r="BA216" s="14"/>
      <c r="BB216" s="14"/>
      <c r="BC216" s="8"/>
      <c r="BD216" s="8"/>
      <c r="BE216" s="14"/>
      <c r="BF216" s="14"/>
      <c r="BG216" s="14"/>
      <c r="BH216" s="14"/>
      <c r="BI216" s="8"/>
      <c r="BJ216" s="8"/>
      <c r="BK216" s="14"/>
      <c r="BL216" s="14"/>
      <c r="BM216" s="14"/>
      <c r="BN216" s="14"/>
      <c r="BO216" s="8"/>
      <c r="BP216" s="8"/>
      <c r="BQ216" s="14"/>
      <c r="BR216" s="14"/>
      <c r="BS216" s="14"/>
      <c r="BT216" s="14"/>
      <c r="BU216" s="8"/>
      <c r="BV216" s="8"/>
      <c r="BW216" s="14"/>
      <c r="BX216" s="14"/>
      <c r="BY216" s="14"/>
      <c r="BZ216" s="14"/>
      <c r="CA216" s="14"/>
      <c r="CB216" s="14"/>
      <c r="CC216" s="14"/>
      <c r="CD216" s="14"/>
      <c r="CE216" s="14"/>
      <c r="CF216" s="14"/>
      <c r="CG216" s="14"/>
      <c r="CH216" s="14"/>
      <c r="CI216" s="14"/>
      <c r="CJ216" s="14"/>
    </row>
    <row r="217" spans="1:88" x14ac:dyDescent="0.2">
      <c r="A217" s="63" t="str">
        <f>'Week A'!A217</f>
        <v>Vanlommel</v>
      </c>
      <c r="B217" s="64" t="str">
        <f>'Week A'!B217</f>
        <v>Mathis</v>
      </c>
      <c r="C217" s="63" t="str">
        <f>'Week A'!C217</f>
        <v>Steward</v>
      </c>
      <c r="D217" s="63" t="str">
        <f>'Week A'!D217</f>
        <v>Student</v>
      </c>
      <c r="E217" s="63" t="str">
        <f>'Week A'!E217</f>
        <v>Front</v>
      </c>
      <c r="F217" s="24" t="s">
        <v>19</v>
      </c>
      <c r="G217" s="43"/>
      <c r="H217" s="11"/>
      <c r="I217" s="11"/>
      <c r="J217" s="11"/>
      <c r="K217" s="11"/>
      <c r="L217" s="11"/>
      <c r="M217" s="11"/>
      <c r="N217" s="54"/>
      <c r="O217" s="61"/>
      <c r="P217" s="65"/>
      <c r="Q217" s="66"/>
      <c r="R217" s="67"/>
      <c r="S217" s="14"/>
      <c r="T217" s="14"/>
      <c r="U217" s="14"/>
      <c r="V217" s="14"/>
      <c r="W217" s="14"/>
      <c r="X217" s="14"/>
      <c r="Y217" s="14"/>
      <c r="Z217" s="14"/>
      <c r="AA217" s="14"/>
      <c r="AB217" s="14"/>
      <c r="AC217" s="14"/>
      <c r="AD217" s="14"/>
      <c r="AE217" s="14"/>
      <c r="AF217" s="14"/>
      <c r="AG217" s="14"/>
      <c r="AH217" s="14"/>
      <c r="AI217" s="14"/>
      <c r="AJ217" s="14"/>
      <c r="AK217" s="14"/>
      <c r="AL217" s="14"/>
      <c r="AM217" s="14"/>
      <c r="AN217" s="14"/>
      <c r="AO217" s="14"/>
      <c r="AP217" s="14"/>
      <c r="AQ217" s="8"/>
      <c r="AR217" s="8"/>
      <c r="AS217" s="14"/>
      <c r="AT217" s="14"/>
      <c r="AU217" s="14"/>
      <c r="AV217" s="14"/>
      <c r="AW217" s="8"/>
      <c r="AX217" s="8"/>
      <c r="AY217" s="14"/>
      <c r="AZ217" s="14"/>
      <c r="BA217" s="14"/>
      <c r="BB217" s="14"/>
      <c r="BC217" s="8"/>
      <c r="BD217" s="8"/>
      <c r="BE217" s="14"/>
      <c r="BF217" s="14"/>
      <c r="BG217" s="14"/>
      <c r="BH217" s="14"/>
      <c r="BI217" s="8"/>
      <c r="BJ217" s="8"/>
      <c r="BK217" s="14"/>
      <c r="BL217" s="14"/>
      <c r="BM217" s="14"/>
      <c r="BN217" s="14"/>
      <c r="BO217" s="8"/>
      <c r="BP217" s="8"/>
      <c r="BQ217" s="14"/>
      <c r="BR217" s="14"/>
      <c r="BS217" s="14"/>
      <c r="BT217" s="14"/>
      <c r="BU217" s="8"/>
      <c r="BV217" s="8"/>
      <c r="BW217" s="14"/>
      <c r="BX217" s="14"/>
      <c r="BY217" s="14"/>
      <c r="BZ217" s="14"/>
      <c r="CA217" s="14"/>
      <c r="CB217" s="14"/>
      <c r="CC217" s="14"/>
      <c r="CD217" s="14"/>
      <c r="CE217" s="14"/>
      <c r="CF217" s="14"/>
      <c r="CG217" s="14"/>
      <c r="CH217" s="14"/>
      <c r="CI217" s="14"/>
      <c r="CJ217" s="14"/>
    </row>
    <row r="218" spans="1:88" outlineLevel="1" x14ac:dyDescent="0.2">
      <c r="A218" s="20"/>
      <c r="B218" s="21"/>
      <c r="C218" s="20"/>
      <c r="D218" s="20"/>
      <c r="E218" s="20"/>
      <c r="F218" s="25" t="s">
        <v>20</v>
      </c>
      <c r="G218" s="35"/>
      <c r="H218" s="42"/>
      <c r="I218" s="12"/>
      <c r="J218" s="12"/>
      <c r="K218" s="12"/>
      <c r="L218" s="12"/>
      <c r="M218" s="12"/>
      <c r="N218" s="56"/>
      <c r="O218" s="55"/>
      <c r="P218" s="68"/>
      <c r="Q218" s="69"/>
      <c r="R218" s="70"/>
      <c r="S218" s="14"/>
      <c r="T218" s="14"/>
      <c r="U218" s="14"/>
      <c r="V218" s="14"/>
      <c r="W218" s="14"/>
      <c r="X218" s="14"/>
      <c r="Y218" s="14"/>
      <c r="Z218" s="14"/>
      <c r="AA218" s="14"/>
      <c r="AB218" s="14"/>
      <c r="AC218" s="14"/>
      <c r="AD218" s="14"/>
      <c r="AE218" s="14"/>
      <c r="AF218" s="14"/>
      <c r="AG218" s="14"/>
      <c r="AH218" s="14"/>
      <c r="AI218" s="14"/>
      <c r="AJ218" s="14"/>
      <c r="AK218" s="14"/>
      <c r="AL218" s="14"/>
      <c r="AM218" s="14"/>
      <c r="AN218" s="14"/>
      <c r="AO218" s="14"/>
      <c r="AP218" s="14"/>
      <c r="AQ218" s="8"/>
      <c r="AR218" s="8"/>
      <c r="AS218" s="14"/>
      <c r="AT218" s="14"/>
      <c r="AU218" s="14"/>
      <c r="AV218" s="14"/>
      <c r="AW218" s="8"/>
      <c r="AX218" s="8"/>
      <c r="AY218" s="14"/>
      <c r="AZ218" s="14"/>
      <c r="BA218" s="14"/>
      <c r="BB218" s="14"/>
      <c r="BC218" s="8"/>
      <c r="BD218" s="8"/>
      <c r="BE218" s="14"/>
      <c r="BF218" s="14"/>
      <c r="BG218" s="14"/>
      <c r="BH218" s="14"/>
      <c r="BI218" s="8"/>
      <c r="BJ218" s="8"/>
      <c r="BK218" s="14"/>
      <c r="BL218" s="14"/>
      <c r="BM218" s="14"/>
      <c r="BN218" s="14"/>
      <c r="BO218" s="8"/>
      <c r="BP218" s="8"/>
      <c r="BQ218" s="14"/>
      <c r="BR218" s="14"/>
      <c r="BS218" s="14"/>
      <c r="BT218" s="14"/>
      <c r="BU218" s="8"/>
      <c r="BV218" s="8"/>
      <c r="BW218" s="14"/>
      <c r="BX218" s="14"/>
      <c r="BY218" s="14"/>
      <c r="BZ218" s="14"/>
      <c r="CA218" s="14"/>
      <c r="CB218" s="14"/>
      <c r="CC218" s="14"/>
      <c r="CD218" s="14"/>
      <c r="CE218" s="14"/>
      <c r="CF218" s="14"/>
      <c r="CG218" s="14"/>
      <c r="CH218" s="14"/>
      <c r="CI218" s="14"/>
      <c r="CJ218" s="14"/>
    </row>
    <row r="219" spans="1:88" outlineLevel="1" x14ac:dyDescent="0.2">
      <c r="A219" s="20"/>
      <c r="B219" s="21"/>
      <c r="C219" s="20"/>
      <c r="D219" s="20"/>
      <c r="E219" s="20"/>
      <c r="F219" s="25" t="s">
        <v>21</v>
      </c>
      <c r="G219" s="13"/>
      <c r="H219" s="13"/>
      <c r="I219" s="13"/>
      <c r="J219" s="13"/>
      <c r="K219" s="13"/>
      <c r="L219" s="13"/>
      <c r="M219" s="13"/>
      <c r="N219" s="56"/>
      <c r="O219" s="55"/>
      <c r="P219" s="68"/>
      <c r="Q219" s="69"/>
      <c r="R219" s="70"/>
      <c r="S219" s="14"/>
      <c r="T219" s="14"/>
      <c r="U219" s="14"/>
      <c r="V219" s="14"/>
      <c r="W219" s="14"/>
      <c r="X219" s="14"/>
      <c r="Y219" s="14"/>
      <c r="Z219" s="14"/>
      <c r="AA219" s="14"/>
      <c r="AB219" s="14"/>
      <c r="AC219" s="14"/>
      <c r="AD219" s="14"/>
      <c r="AE219" s="14"/>
      <c r="AF219" s="14"/>
      <c r="AG219" s="14"/>
      <c r="AH219" s="14"/>
      <c r="AI219" s="14"/>
      <c r="AJ219" s="14"/>
      <c r="AK219" s="14"/>
      <c r="AL219" s="14"/>
      <c r="AM219" s="14"/>
      <c r="AN219" s="14"/>
      <c r="AO219" s="14"/>
      <c r="AP219" s="14"/>
      <c r="AQ219" s="8"/>
      <c r="AR219" s="8"/>
      <c r="AS219" s="14"/>
      <c r="AT219" s="14"/>
      <c r="AU219" s="14"/>
      <c r="AV219" s="14"/>
      <c r="AW219" s="8"/>
      <c r="AX219" s="8"/>
      <c r="AY219" s="14"/>
      <c r="AZ219" s="14"/>
      <c r="BA219" s="14"/>
      <c r="BB219" s="14"/>
      <c r="BC219" s="8"/>
      <c r="BD219" s="8"/>
      <c r="BE219" s="14"/>
      <c r="BF219" s="14"/>
      <c r="BG219" s="14"/>
      <c r="BH219" s="14"/>
      <c r="BI219" s="8"/>
      <c r="BJ219" s="8"/>
      <c r="BK219" s="14"/>
      <c r="BL219" s="14"/>
      <c r="BM219" s="14"/>
      <c r="BN219" s="14"/>
      <c r="BO219" s="8"/>
      <c r="BP219" s="8"/>
      <c r="BQ219" s="14"/>
      <c r="BR219" s="14"/>
      <c r="BS219" s="14"/>
      <c r="BT219" s="14"/>
      <c r="BU219" s="8"/>
      <c r="BV219" s="8"/>
      <c r="BW219" s="14"/>
      <c r="BX219" s="14"/>
      <c r="BY219" s="14"/>
      <c r="BZ219" s="14"/>
      <c r="CA219" s="14"/>
      <c r="CB219" s="14"/>
      <c r="CC219" s="14"/>
      <c r="CD219" s="14"/>
      <c r="CE219" s="14"/>
      <c r="CF219" s="14"/>
      <c r="CG219" s="14"/>
      <c r="CH219" s="14"/>
      <c r="CI219" s="14"/>
      <c r="CJ219" s="14"/>
    </row>
    <row r="220" spans="1:88" outlineLevel="1" x14ac:dyDescent="0.2">
      <c r="A220" s="20"/>
      <c r="B220" s="21"/>
      <c r="C220" s="20"/>
      <c r="D220" s="20"/>
      <c r="E220" s="20"/>
      <c r="F220" s="25" t="s">
        <v>22</v>
      </c>
      <c r="G220" s="29" t="str">
        <f t="shared" ref="G220:M220" si="177">IF(G218="","",IF(G218&gt;G217,(G218-G217-G219),(1-G217-G219+G218)))</f>
        <v/>
      </c>
      <c r="H220" s="29" t="str">
        <f t="shared" si="177"/>
        <v/>
      </c>
      <c r="I220" s="29" t="str">
        <f t="shared" si="177"/>
        <v/>
      </c>
      <c r="J220" s="29" t="str">
        <f t="shared" si="177"/>
        <v/>
      </c>
      <c r="K220" s="29" t="str">
        <f t="shared" si="177"/>
        <v/>
      </c>
      <c r="L220" s="29" t="str">
        <f t="shared" si="177"/>
        <v/>
      </c>
      <c r="M220" s="29" t="str">
        <f t="shared" si="177"/>
        <v/>
      </c>
      <c r="N220" s="57">
        <f t="shared" ref="N220" si="178">SUMIF(G221:M221,"",G220:M220)</f>
        <v>0</v>
      </c>
      <c r="O220" s="58">
        <f t="shared" ref="O220" si="179">SUM(G220:M220)</f>
        <v>0</v>
      </c>
      <c r="P220" s="68"/>
      <c r="Q220" s="69"/>
      <c r="R220" s="70"/>
      <c r="S220" s="14"/>
      <c r="T220" s="14"/>
      <c r="U220" s="14"/>
      <c r="V220" s="14"/>
      <c r="W220" s="14"/>
      <c r="X220" s="14"/>
      <c r="Y220" s="14"/>
      <c r="Z220" s="14"/>
      <c r="AA220" s="14"/>
      <c r="AB220" s="14"/>
      <c r="AC220" s="14"/>
      <c r="AD220" s="14"/>
      <c r="AE220" s="14"/>
      <c r="AF220" s="14"/>
      <c r="AG220" s="14"/>
      <c r="AH220" s="14"/>
      <c r="AI220" s="14"/>
      <c r="AJ220" s="14"/>
      <c r="AK220" s="14"/>
      <c r="AL220" s="14"/>
      <c r="AM220" s="14"/>
      <c r="AN220" s="14"/>
      <c r="AO220" s="14"/>
      <c r="AP220" s="14"/>
      <c r="AQ220" s="8"/>
      <c r="AR220" s="8"/>
      <c r="AS220" s="14"/>
      <c r="AT220" s="14"/>
      <c r="AU220" s="14"/>
      <c r="AV220" s="14"/>
      <c r="AW220" s="8"/>
      <c r="AX220" s="8"/>
      <c r="AY220" s="14"/>
      <c r="AZ220" s="14"/>
      <c r="BA220" s="14"/>
      <c r="BB220" s="14"/>
      <c r="BC220" s="8"/>
      <c r="BD220" s="8"/>
      <c r="BE220" s="14"/>
      <c r="BF220" s="14"/>
      <c r="BG220" s="14"/>
      <c r="BH220" s="14"/>
      <c r="BI220" s="8"/>
      <c r="BJ220" s="8"/>
      <c r="BK220" s="14"/>
      <c r="BL220" s="14"/>
      <c r="BM220" s="14"/>
      <c r="BN220" s="14"/>
      <c r="BO220" s="8"/>
      <c r="BP220" s="8"/>
      <c r="BQ220" s="14"/>
      <c r="BR220" s="14"/>
      <c r="BS220" s="14"/>
      <c r="BT220" s="14"/>
      <c r="BU220" s="8"/>
      <c r="BV220" s="8"/>
      <c r="BW220" s="14"/>
      <c r="BX220" s="14"/>
      <c r="BY220" s="14"/>
      <c r="BZ220" s="14"/>
      <c r="CA220" s="14"/>
      <c r="CB220" s="14"/>
      <c r="CC220" s="14"/>
      <c r="CD220" s="14"/>
      <c r="CE220" s="14"/>
      <c r="CF220" s="14"/>
      <c r="CG220" s="14"/>
      <c r="CH220" s="14"/>
      <c r="CI220" s="14"/>
      <c r="CJ220" s="14"/>
    </row>
    <row r="221" spans="1:88" outlineLevel="1" x14ac:dyDescent="0.2">
      <c r="A221" s="20"/>
      <c r="B221" s="21"/>
      <c r="C221" s="20"/>
      <c r="D221" s="20"/>
      <c r="E221" s="20"/>
      <c r="F221" s="26" t="s">
        <v>39</v>
      </c>
      <c r="G221" s="34"/>
      <c r="H221" s="34"/>
      <c r="I221" s="34"/>
      <c r="J221" s="34"/>
      <c r="K221" s="34"/>
      <c r="L221" s="34"/>
      <c r="M221" s="34"/>
      <c r="N221" s="56"/>
      <c r="O221" s="55"/>
      <c r="P221" s="68"/>
      <c r="Q221" s="69"/>
      <c r="R221" s="70"/>
      <c r="S221" s="14"/>
      <c r="T221" s="14"/>
      <c r="U221" s="14"/>
      <c r="V221" s="14"/>
      <c r="W221" s="14"/>
      <c r="X221" s="14"/>
      <c r="Y221" s="14"/>
      <c r="Z221" s="14"/>
      <c r="AA221" s="14"/>
      <c r="AB221" s="14"/>
      <c r="AC221" s="14"/>
      <c r="AD221" s="14"/>
      <c r="AE221" s="14"/>
      <c r="AF221" s="14"/>
      <c r="AG221" s="14"/>
      <c r="AH221" s="14"/>
      <c r="AI221" s="14"/>
      <c r="AJ221" s="14"/>
      <c r="AK221" s="14"/>
      <c r="AL221" s="14"/>
      <c r="AM221" s="14"/>
      <c r="AN221" s="14"/>
      <c r="AO221" s="14"/>
      <c r="AP221" s="14"/>
      <c r="AQ221" s="8"/>
      <c r="AR221" s="8"/>
      <c r="AS221" s="14"/>
      <c r="AT221" s="14"/>
      <c r="AU221" s="14"/>
      <c r="AV221" s="14"/>
      <c r="AW221" s="8"/>
      <c r="AX221" s="8"/>
      <c r="AY221" s="14"/>
      <c r="AZ221" s="14"/>
      <c r="BA221" s="14"/>
      <c r="BB221" s="14"/>
      <c r="BC221" s="8"/>
      <c r="BD221" s="8"/>
      <c r="BE221" s="14"/>
      <c r="BF221" s="14"/>
      <c r="BG221" s="14"/>
      <c r="BH221" s="14"/>
      <c r="BI221" s="8"/>
      <c r="BJ221" s="8"/>
      <c r="BK221" s="14"/>
      <c r="BL221" s="14"/>
      <c r="BM221" s="14"/>
      <c r="BN221" s="14"/>
      <c r="BO221" s="8"/>
      <c r="BP221" s="8"/>
      <c r="BQ221" s="14"/>
      <c r="BR221" s="14"/>
      <c r="BS221" s="14"/>
      <c r="BT221" s="14"/>
      <c r="BU221" s="8"/>
      <c r="BV221" s="8"/>
      <c r="BW221" s="14"/>
      <c r="BX221" s="14"/>
      <c r="BY221" s="14"/>
      <c r="BZ221" s="14"/>
      <c r="CA221" s="14"/>
      <c r="CB221" s="14"/>
      <c r="CC221" s="14"/>
      <c r="CD221" s="14"/>
      <c r="CE221" s="14"/>
      <c r="CF221" s="14"/>
      <c r="CG221" s="14"/>
      <c r="CH221" s="14"/>
      <c r="CI221" s="14"/>
      <c r="CJ221" s="14"/>
    </row>
    <row r="222" spans="1:88" ht="13.5" outlineLevel="1" thickBot="1" x14ac:dyDescent="0.25">
      <c r="A222" s="22"/>
      <c r="B222" s="23"/>
      <c r="C222" s="22"/>
      <c r="D222" s="22"/>
      <c r="E222" s="22"/>
      <c r="F222" s="27" t="s">
        <v>40</v>
      </c>
      <c r="G222" s="33"/>
      <c r="H222" s="33"/>
      <c r="I222" s="33"/>
      <c r="J222" s="33"/>
      <c r="K222" s="33"/>
      <c r="L222" s="33"/>
      <c r="M222" s="33"/>
      <c r="N222" s="59"/>
      <c r="O222" s="62"/>
      <c r="P222" s="71"/>
      <c r="Q222" s="72"/>
      <c r="R222" s="73"/>
      <c r="S222" s="14"/>
      <c r="T222" s="14"/>
      <c r="U222" s="14"/>
      <c r="V222" s="14"/>
      <c r="W222" s="14"/>
      <c r="X222" s="14"/>
      <c r="Y222" s="14"/>
      <c r="Z222" s="14"/>
      <c r="AA222" s="14"/>
      <c r="AB222" s="14"/>
      <c r="AC222" s="14"/>
      <c r="AD222" s="14"/>
      <c r="AE222" s="14"/>
      <c r="AF222" s="14"/>
      <c r="AG222" s="14"/>
      <c r="AH222" s="14"/>
      <c r="AI222" s="14"/>
      <c r="AJ222" s="14"/>
      <c r="AK222" s="14"/>
      <c r="AL222" s="14"/>
      <c r="AM222" s="14"/>
      <c r="AN222" s="14"/>
      <c r="AO222" s="14"/>
      <c r="AP222" s="14"/>
      <c r="AQ222" s="8"/>
      <c r="AR222" s="8"/>
      <c r="AS222" s="14"/>
      <c r="AT222" s="14"/>
      <c r="AU222" s="14"/>
      <c r="AV222" s="14"/>
      <c r="AW222" s="8"/>
      <c r="AX222" s="8"/>
      <c r="AY222" s="14"/>
      <c r="AZ222" s="14"/>
      <c r="BA222" s="14"/>
      <c r="BB222" s="14"/>
      <c r="BC222" s="8"/>
      <c r="BD222" s="8"/>
      <c r="BE222" s="14"/>
      <c r="BF222" s="14"/>
      <c r="BG222" s="14"/>
      <c r="BH222" s="14"/>
      <c r="BI222" s="8"/>
      <c r="BJ222" s="8"/>
      <c r="BK222" s="14"/>
      <c r="BL222" s="14"/>
      <c r="BM222" s="14"/>
      <c r="BN222" s="14"/>
      <c r="BO222" s="8"/>
      <c r="BP222" s="8"/>
      <c r="BQ222" s="14"/>
      <c r="BR222" s="14"/>
      <c r="BS222" s="14"/>
      <c r="BT222" s="14"/>
      <c r="BU222" s="8"/>
      <c r="BV222" s="8"/>
      <c r="BW222" s="14"/>
      <c r="BX222" s="14"/>
      <c r="BY222" s="14"/>
      <c r="BZ222" s="14"/>
      <c r="CA222" s="14"/>
      <c r="CB222" s="14"/>
      <c r="CC222" s="14"/>
      <c r="CD222" s="14"/>
      <c r="CE222" s="14"/>
      <c r="CF222" s="14"/>
      <c r="CG222" s="14"/>
      <c r="CH222" s="14"/>
      <c r="CI222" s="14"/>
      <c r="CJ222" s="14"/>
    </row>
    <row r="223" spans="1:88" x14ac:dyDescent="0.2">
      <c r="A223" s="63" t="str">
        <f>'Week A'!A223</f>
        <v>Van den Broeck</v>
      </c>
      <c r="B223" s="64" t="str">
        <f>'Week A'!B223</f>
        <v>Niels</v>
      </c>
      <c r="C223" s="63" t="str">
        <f>'Week A'!C223</f>
        <v>Steward</v>
      </c>
      <c r="D223" s="63" t="str">
        <f>'Week A'!D223</f>
        <v>Student</v>
      </c>
      <c r="E223" s="63" t="str">
        <f>'Week A'!E223</f>
        <v>Front</v>
      </c>
      <c r="F223" s="24" t="s">
        <v>19</v>
      </c>
      <c r="G223" s="43"/>
      <c r="H223" s="11"/>
      <c r="I223" s="11"/>
      <c r="J223" s="11"/>
      <c r="K223" s="11"/>
      <c r="L223" s="11"/>
      <c r="M223" s="11"/>
      <c r="N223" s="54"/>
      <c r="O223" s="61"/>
      <c r="P223" s="65"/>
      <c r="Q223" s="66"/>
      <c r="R223" s="67"/>
      <c r="S223" s="14"/>
      <c r="T223" s="14"/>
      <c r="U223" s="14"/>
      <c r="V223" s="14"/>
      <c r="W223" s="14"/>
      <c r="X223" s="14"/>
      <c r="Y223" s="14"/>
      <c r="Z223" s="14"/>
      <c r="AA223" s="14"/>
      <c r="AB223" s="14"/>
      <c r="AC223" s="14"/>
      <c r="AD223" s="14"/>
      <c r="AE223" s="14"/>
      <c r="AF223" s="14"/>
      <c r="AG223" s="14"/>
      <c r="AH223" s="14"/>
      <c r="AI223" s="14"/>
      <c r="AJ223" s="14"/>
      <c r="AK223" s="14"/>
      <c r="AL223" s="14"/>
      <c r="AM223" s="14"/>
      <c r="AN223" s="14"/>
      <c r="AO223" s="14"/>
      <c r="AP223" s="14"/>
      <c r="AQ223" s="8"/>
      <c r="AR223" s="8"/>
      <c r="AS223" s="14"/>
      <c r="AT223" s="14"/>
      <c r="AU223" s="14"/>
      <c r="AV223" s="14"/>
      <c r="AW223" s="8"/>
      <c r="AX223" s="8"/>
      <c r="AY223" s="14"/>
      <c r="AZ223" s="14"/>
      <c r="BA223" s="14"/>
      <c r="BB223" s="14"/>
      <c r="BC223" s="8"/>
      <c r="BD223" s="8"/>
      <c r="BE223" s="14"/>
      <c r="BF223" s="14"/>
      <c r="BG223" s="14"/>
      <c r="BH223" s="14"/>
      <c r="BI223" s="8"/>
      <c r="BJ223" s="8"/>
      <c r="BK223" s="14"/>
      <c r="BL223" s="14"/>
      <c r="BM223" s="14"/>
      <c r="BN223" s="14"/>
      <c r="BO223" s="8"/>
      <c r="BP223" s="8"/>
      <c r="BQ223" s="14"/>
      <c r="BR223" s="14"/>
      <c r="BS223" s="14"/>
      <c r="BT223" s="14"/>
      <c r="BU223" s="8"/>
      <c r="BV223" s="8"/>
      <c r="BW223" s="14"/>
      <c r="BX223" s="14"/>
      <c r="BY223" s="14"/>
      <c r="BZ223" s="14"/>
      <c r="CA223" s="14"/>
      <c r="CB223" s="14"/>
      <c r="CC223" s="14"/>
      <c r="CD223" s="14"/>
      <c r="CE223" s="14"/>
      <c r="CF223" s="14"/>
      <c r="CG223" s="14"/>
      <c r="CH223" s="14"/>
      <c r="CI223" s="14"/>
      <c r="CJ223" s="14"/>
    </row>
    <row r="224" spans="1:88" outlineLevel="1" x14ac:dyDescent="0.2">
      <c r="A224" s="20"/>
      <c r="B224" s="21"/>
      <c r="C224" s="20"/>
      <c r="D224" s="20"/>
      <c r="E224" s="20"/>
      <c r="F224" s="25" t="s">
        <v>20</v>
      </c>
      <c r="G224" s="35"/>
      <c r="H224" s="42"/>
      <c r="I224" s="12"/>
      <c r="J224" s="12"/>
      <c r="K224" s="12"/>
      <c r="L224" s="12"/>
      <c r="M224" s="12"/>
      <c r="N224" s="56"/>
      <c r="O224" s="55"/>
      <c r="P224" s="68"/>
      <c r="Q224" s="69"/>
      <c r="R224" s="70"/>
      <c r="S224" s="14"/>
      <c r="T224" s="14"/>
      <c r="U224" s="14"/>
      <c r="V224" s="14"/>
      <c r="W224" s="14"/>
      <c r="X224" s="14"/>
      <c r="Y224" s="14"/>
      <c r="Z224" s="14"/>
      <c r="AA224" s="14"/>
      <c r="AB224" s="14"/>
      <c r="AC224" s="14"/>
      <c r="AD224" s="14"/>
      <c r="AE224" s="14"/>
      <c r="AF224" s="14"/>
      <c r="AG224" s="14"/>
      <c r="AH224" s="14"/>
      <c r="AI224" s="14"/>
      <c r="AJ224" s="14"/>
      <c r="AK224" s="14"/>
      <c r="AL224" s="14"/>
      <c r="AM224" s="14"/>
      <c r="AN224" s="14"/>
      <c r="AO224" s="14"/>
      <c r="AP224" s="14"/>
      <c r="AQ224" s="8"/>
      <c r="AR224" s="8"/>
      <c r="AS224" s="14"/>
      <c r="AT224" s="14"/>
      <c r="AU224" s="14"/>
      <c r="AV224" s="14"/>
      <c r="AW224" s="8"/>
      <c r="AX224" s="8"/>
      <c r="AY224" s="14"/>
      <c r="AZ224" s="14"/>
      <c r="BA224" s="14"/>
      <c r="BB224" s="14"/>
      <c r="BC224" s="8"/>
      <c r="BD224" s="8"/>
      <c r="BE224" s="14"/>
      <c r="BF224" s="14"/>
      <c r="BG224" s="14"/>
      <c r="BH224" s="14"/>
      <c r="BI224" s="8"/>
      <c r="BJ224" s="8"/>
      <c r="BK224" s="14"/>
      <c r="BL224" s="14"/>
      <c r="BM224" s="14"/>
      <c r="BN224" s="14"/>
      <c r="BO224" s="8"/>
      <c r="BP224" s="8"/>
      <c r="BQ224" s="14"/>
      <c r="BR224" s="14"/>
      <c r="BS224" s="14"/>
      <c r="BT224" s="14"/>
      <c r="BU224" s="8"/>
      <c r="BV224" s="8"/>
      <c r="BW224" s="14"/>
      <c r="BX224" s="14"/>
      <c r="BY224" s="14"/>
      <c r="BZ224" s="14"/>
      <c r="CA224" s="14"/>
      <c r="CB224" s="14"/>
      <c r="CC224" s="14"/>
      <c r="CD224" s="14"/>
      <c r="CE224" s="14"/>
      <c r="CF224" s="14"/>
      <c r="CG224" s="14"/>
      <c r="CH224" s="14"/>
      <c r="CI224" s="14"/>
      <c r="CJ224" s="14"/>
    </row>
    <row r="225" spans="1:88" outlineLevel="1" x14ac:dyDescent="0.2">
      <c r="A225" s="20"/>
      <c r="B225" s="21"/>
      <c r="C225" s="20"/>
      <c r="D225" s="20"/>
      <c r="E225" s="20"/>
      <c r="F225" s="25" t="s">
        <v>21</v>
      </c>
      <c r="G225" s="13"/>
      <c r="H225" s="13"/>
      <c r="I225" s="13"/>
      <c r="J225" s="13"/>
      <c r="K225" s="13"/>
      <c r="L225" s="13"/>
      <c r="M225" s="13"/>
      <c r="N225" s="56"/>
      <c r="O225" s="55"/>
      <c r="P225" s="68"/>
      <c r="Q225" s="69"/>
      <c r="R225" s="70"/>
      <c r="S225" s="14"/>
      <c r="T225" s="14"/>
      <c r="U225" s="14"/>
      <c r="V225" s="14"/>
      <c r="W225" s="14"/>
      <c r="X225" s="14"/>
      <c r="Y225" s="14"/>
      <c r="Z225" s="14"/>
      <c r="AA225" s="14"/>
      <c r="AB225" s="14"/>
      <c r="AC225" s="14"/>
      <c r="AD225" s="14"/>
      <c r="AE225" s="14"/>
      <c r="AF225" s="14"/>
      <c r="AG225" s="14"/>
      <c r="AH225" s="14"/>
      <c r="AI225" s="14"/>
      <c r="AJ225" s="14"/>
      <c r="AK225" s="14"/>
      <c r="AL225" s="14"/>
      <c r="AM225" s="14"/>
      <c r="AN225" s="14"/>
      <c r="AO225" s="14"/>
      <c r="AP225" s="14"/>
      <c r="AQ225" s="8"/>
      <c r="AR225" s="8"/>
      <c r="AS225" s="14"/>
      <c r="AT225" s="14"/>
      <c r="AU225" s="14"/>
      <c r="AV225" s="14"/>
      <c r="AW225" s="8"/>
      <c r="AX225" s="8"/>
      <c r="AY225" s="14"/>
      <c r="AZ225" s="14"/>
      <c r="BA225" s="14"/>
      <c r="BB225" s="14"/>
      <c r="BC225" s="8"/>
      <c r="BD225" s="8"/>
      <c r="BE225" s="14"/>
      <c r="BF225" s="14"/>
      <c r="BG225" s="14"/>
      <c r="BH225" s="14"/>
      <c r="BI225" s="8"/>
      <c r="BJ225" s="8"/>
      <c r="BK225" s="14"/>
      <c r="BL225" s="14"/>
      <c r="BM225" s="14"/>
      <c r="BN225" s="14"/>
      <c r="BO225" s="8"/>
      <c r="BP225" s="8"/>
      <c r="BQ225" s="14"/>
      <c r="BR225" s="14"/>
      <c r="BS225" s="14"/>
      <c r="BT225" s="14"/>
      <c r="BU225" s="8"/>
      <c r="BV225" s="8"/>
      <c r="BW225" s="14"/>
      <c r="BX225" s="14"/>
      <c r="BY225" s="14"/>
      <c r="BZ225" s="14"/>
      <c r="CA225" s="14"/>
      <c r="CB225" s="14"/>
      <c r="CC225" s="14"/>
      <c r="CD225" s="14"/>
      <c r="CE225" s="14"/>
      <c r="CF225" s="14"/>
      <c r="CG225" s="14"/>
      <c r="CH225" s="14"/>
      <c r="CI225" s="14"/>
      <c r="CJ225" s="14"/>
    </row>
    <row r="226" spans="1:88" outlineLevel="1" x14ac:dyDescent="0.2">
      <c r="A226" s="20"/>
      <c r="B226" s="21"/>
      <c r="C226" s="20"/>
      <c r="D226" s="20"/>
      <c r="E226" s="20"/>
      <c r="F226" s="25" t="s">
        <v>22</v>
      </c>
      <c r="G226" s="29" t="str">
        <f t="shared" ref="G226:M226" si="180">IF(G224="","",IF(G224&gt;G223,(G224-G223-G225),(1-G223-G225+G224)))</f>
        <v/>
      </c>
      <c r="H226" s="29" t="str">
        <f t="shared" si="180"/>
        <v/>
      </c>
      <c r="I226" s="29" t="str">
        <f t="shared" si="180"/>
        <v/>
      </c>
      <c r="J226" s="29" t="str">
        <f t="shared" si="180"/>
        <v/>
      </c>
      <c r="K226" s="29" t="str">
        <f t="shared" si="180"/>
        <v/>
      </c>
      <c r="L226" s="29" t="str">
        <f t="shared" si="180"/>
        <v/>
      </c>
      <c r="M226" s="29" t="str">
        <f t="shared" si="180"/>
        <v/>
      </c>
      <c r="N226" s="57">
        <f t="shared" ref="N226" si="181">SUMIF(G227:M227,"",G226:M226)</f>
        <v>0</v>
      </c>
      <c r="O226" s="58">
        <f t="shared" ref="O226" si="182">SUM(G226:M226)</f>
        <v>0</v>
      </c>
      <c r="P226" s="68"/>
      <c r="Q226" s="69"/>
      <c r="R226" s="70"/>
      <c r="S226" s="14"/>
      <c r="T226" s="14"/>
      <c r="U226" s="14"/>
      <c r="V226" s="14"/>
      <c r="W226" s="14"/>
      <c r="X226" s="14"/>
      <c r="Y226" s="14"/>
      <c r="Z226" s="14"/>
      <c r="AA226" s="14"/>
      <c r="AB226" s="14"/>
      <c r="AC226" s="14"/>
      <c r="AD226" s="14"/>
      <c r="AE226" s="14"/>
      <c r="AF226" s="14"/>
      <c r="AG226" s="14"/>
      <c r="AH226" s="14"/>
      <c r="AI226" s="14"/>
      <c r="AJ226" s="14"/>
      <c r="AK226" s="14"/>
      <c r="AL226" s="14"/>
      <c r="AM226" s="14"/>
      <c r="AN226" s="14"/>
      <c r="AO226" s="14"/>
      <c r="AP226" s="14"/>
      <c r="AQ226" s="8"/>
      <c r="AR226" s="8"/>
      <c r="AS226" s="14"/>
      <c r="AT226" s="14"/>
      <c r="AU226" s="14"/>
      <c r="AV226" s="14"/>
      <c r="AW226" s="8"/>
      <c r="AX226" s="8"/>
      <c r="AY226" s="14"/>
      <c r="AZ226" s="14"/>
      <c r="BA226" s="14"/>
      <c r="BB226" s="14"/>
      <c r="BC226" s="8"/>
      <c r="BD226" s="8"/>
      <c r="BE226" s="14"/>
      <c r="BF226" s="14"/>
      <c r="BG226" s="14"/>
      <c r="BH226" s="14"/>
      <c r="BI226" s="8"/>
      <c r="BJ226" s="8"/>
      <c r="BK226" s="14"/>
      <c r="BL226" s="14"/>
      <c r="BM226" s="14"/>
      <c r="BN226" s="14"/>
      <c r="BO226" s="8"/>
      <c r="BP226" s="8"/>
      <c r="BQ226" s="14"/>
      <c r="BR226" s="14"/>
      <c r="BS226" s="14"/>
      <c r="BT226" s="14"/>
      <c r="BU226" s="8"/>
      <c r="BV226" s="8"/>
      <c r="BW226" s="14"/>
      <c r="BX226" s="14"/>
      <c r="BY226" s="14"/>
      <c r="BZ226" s="14"/>
      <c r="CA226" s="14"/>
      <c r="CB226" s="14"/>
      <c r="CC226" s="14"/>
      <c r="CD226" s="14"/>
      <c r="CE226" s="14"/>
      <c r="CF226" s="14"/>
      <c r="CG226" s="14"/>
      <c r="CH226" s="14"/>
      <c r="CI226" s="14"/>
      <c r="CJ226" s="14"/>
    </row>
    <row r="227" spans="1:88" outlineLevel="1" x14ac:dyDescent="0.2">
      <c r="A227" s="20"/>
      <c r="B227" s="21"/>
      <c r="C227" s="20"/>
      <c r="D227" s="20"/>
      <c r="E227" s="20"/>
      <c r="F227" s="26" t="s">
        <v>39</v>
      </c>
      <c r="G227" s="34"/>
      <c r="H227" s="34"/>
      <c r="I227" s="34"/>
      <c r="J227" s="34"/>
      <c r="K227" s="34"/>
      <c r="L227" s="34"/>
      <c r="M227" s="34"/>
      <c r="N227" s="56"/>
      <c r="O227" s="55"/>
      <c r="P227" s="68"/>
      <c r="Q227" s="69"/>
      <c r="R227" s="70"/>
      <c r="S227" s="14"/>
      <c r="T227" s="14"/>
      <c r="U227" s="14"/>
      <c r="V227" s="14"/>
      <c r="W227" s="14"/>
      <c r="X227" s="14"/>
      <c r="Y227" s="14"/>
      <c r="Z227" s="14"/>
      <c r="AA227" s="14"/>
      <c r="AB227" s="14"/>
      <c r="AC227" s="14"/>
      <c r="AD227" s="14"/>
      <c r="AE227" s="14"/>
      <c r="AF227" s="14"/>
      <c r="AG227" s="14"/>
      <c r="AH227" s="14"/>
      <c r="AI227" s="14"/>
      <c r="AJ227" s="14"/>
      <c r="AK227" s="14"/>
      <c r="AL227" s="14"/>
      <c r="AM227" s="14"/>
      <c r="AN227" s="14"/>
      <c r="AO227" s="14"/>
      <c r="AP227" s="14"/>
      <c r="AQ227" s="8"/>
      <c r="AR227" s="8"/>
      <c r="AS227" s="14"/>
      <c r="AT227" s="14"/>
      <c r="AU227" s="14"/>
      <c r="AV227" s="14"/>
      <c r="AW227" s="8"/>
      <c r="AX227" s="8"/>
      <c r="AY227" s="14"/>
      <c r="AZ227" s="14"/>
      <c r="BA227" s="14"/>
      <c r="BB227" s="14"/>
      <c r="BC227" s="8"/>
      <c r="BD227" s="8"/>
      <c r="BE227" s="14"/>
      <c r="BF227" s="14"/>
      <c r="BG227" s="14"/>
      <c r="BH227" s="14"/>
      <c r="BI227" s="8"/>
      <c r="BJ227" s="8"/>
      <c r="BK227" s="14"/>
      <c r="BL227" s="14"/>
      <c r="BM227" s="14"/>
      <c r="BN227" s="14"/>
      <c r="BO227" s="8"/>
      <c r="BP227" s="8"/>
      <c r="BQ227" s="14"/>
      <c r="BR227" s="14"/>
      <c r="BS227" s="14"/>
      <c r="BT227" s="14"/>
      <c r="BU227" s="8"/>
      <c r="BV227" s="8"/>
      <c r="BW227" s="14"/>
      <c r="BX227" s="14"/>
      <c r="BY227" s="14"/>
      <c r="BZ227" s="14"/>
      <c r="CA227" s="14"/>
      <c r="CB227" s="14"/>
      <c r="CC227" s="14"/>
      <c r="CD227" s="14"/>
      <c r="CE227" s="14"/>
      <c r="CF227" s="14"/>
      <c r="CG227" s="14"/>
      <c r="CH227" s="14"/>
      <c r="CI227" s="14"/>
      <c r="CJ227" s="14"/>
    </row>
    <row r="228" spans="1:88" ht="13.5" outlineLevel="1" thickBot="1" x14ac:dyDescent="0.25">
      <c r="A228" s="22"/>
      <c r="B228" s="23"/>
      <c r="C228" s="22"/>
      <c r="D228" s="22"/>
      <c r="E228" s="22"/>
      <c r="F228" s="27" t="s">
        <v>40</v>
      </c>
      <c r="G228" s="33"/>
      <c r="H228" s="33"/>
      <c r="I228" s="33"/>
      <c r="J228" s="33"/>
      <c r="K228" s="33"/>
      <c r="L228" s="33"/>
      <c r="M228" s="33"/>
      <c r="N228" s="59"/>
      <c r="O228" s="62"/>
      <c r="P228" s="71"/>
      <c r="Q228" s="72"/>
      <c r="R228" s="73"/>
      <c r="S228" s="14"/>
      <c r="T228" s="14"/>
      <c r="U228" s="14"/>
      <c r="V228" s="14"/>
      <c r="W228" s="14"/>
      <c r="X228" s="14"/>
      <c r="Y228" s="14"/>
      <c r="Z228" s="14"/>
      <c r="AA228" s="14"/>
      <c r="AB228" s="14"/>
      <c r="AC228" s="14"/>
      <c r="AD228" s="14"/>
      <c r="AE228" s="14"/>
      <c r="AF228" s="14"/>
      <c r="AG228" s="14"/>
      <c r="AH228" s="14"/>
      <c r="AI228" s="14"/>
      <c r="AJ228" s="14"/>
      <c r="AK228" s="14"/>
      <c r="AL228" s="14"/>
      <c r="AM228" s="14"/>
      <c r="AN228" s="14"/>
      <c r="AO228" s="14"/>
      <c r="AP228" s="14"/>
      <c r="AQ228" s="8"/>
      <c r="AR228" s="8"/>
      <c r="AS228" s="14"/>
      <c r="AT228" s="14"/>
      <c r="AU228" s="14"/>
      <c r="AV228" s="14"/>
      <c r="AW228" s="8"/>
      <c r="AX228" s="8"/>
      <c r="AY228" s="14"/>
      <c r="AZ228" s="14"/>
      <c r="BA228" s="14"/>
      <c r="BB228" s="14"/>
      <c r="BC228" s="8"/>
      <c r="BD228" s="8"/>
      <c r="BE228" s="14"/>
      <c r="BF228" s="14"/>
      <c r="BG228" s="14"/>
      <c r="BH228" s="14"/>
      <c r="BI228" s="8"/>
      <c r="BJ228" s="8"/>
      <c r="BK228" s="14"/>
      <c r="BL228" s="14"/>
      <c r="BM228" s="14"/>
      <c r="BN228" s="14"/>
      <c r="BO228" s="8"/>
      <c r="BP228" s="8"/>
      <c r="BQ228" s="14"/>
      <c r="BR228" s="14"/>
      <c r="BS228" s="14"/>
      <c r="BT228" s="14"/>
      <c r="BU228" s="8"/>
      <c r="BV228" s="8"/>
      <c r="BW228" s="14"/>
      <c r="BX228" s="14"/>
      <c r="BY228" s="14"/>
      <c r="BZ228" s="14"/>
      <c r="CA228" s="14"/>
      <c r="CB228" s="14"/>
      <c r="CC228" s="14"/>
      <c r="CD228" s="14"/>
      <c r="CE228" s="14"/>
      <c r="CF228" s="14"/>
      <c r="CG228" s="14"/>
      <c r="CH228" s="14"/>
      <c r="CI228" s="14"/>
      <c r="CJ228" s="14"/>
    </row>
    <row r="229" spans="1:88" x14ac:dyDescent="0.2">
      <c r="A229" s="63" t="str">
        <f>'Week A'!A229</f>
        <v>Rheleimi</v>
      </c>
      <c r="B229" s="64" t="str">
        <f>'Week A'!B229</f>
        <v>Noah</v>
      </c>
      <c r="C229" s="63" t="str">
        <f>'Week A'!C229</f>
        <v>Steward</v>
      </c>
      <c r="D229" s="63" t="str">
        <f>'Week A'!D229</f>
        <v>Student</v>
      </c>
      <c r="E229" s="63" t="str">
        <f>'Week A'!E229</f>
        <v>Front</v>
      </c>
      <c r="F229" s="24" t="s">
        <v>19</v>
      </c>
      <c r="G229" s="43"/>
      <c r="H229" s="11"/>
      <c r="I229" s="11"/>
      <c r="J229" s="11"/>
      <c r="K229" s="11"/>
      <c r="L229" s="11"/>
      <c r="M229" s="11"/>
      <c r="N229" s="54"/>
      <c r="O229" s="61"/>
      <c r="P229" s="65"/>
      <c r="Q229" s="66"/>
      <c r="R229" s="67"/>
      <c r="S229" s="14"/>
      <c r="T229" s="14"/>
      <c r="U229" s="14"/>
      <c r="V229" s="14"/>
      <c r="W229" s="14"/>
      <c r="X229" s="14"/>
      <c r="Y229" s="14"/>
      <c r="Z229" s="14"/>
      <c r="AA229" s="14"/>
      <c r="AB229" s="14"/>
      <c r="AC229" s="14"/>
      <c r="AD229" s="14"/>
      <c r="AE229" s="14"/>
      <c r="AF229" s="14"/>
      <c r="AG229" s="14"/>
      <c r="AH229" s="14"/>
      <c r="AI229" s="14"/>
      <c r="AJ229" s="14"/>
      <c r="AK229" s="14"/>
      <c r="AL229" s="14"/>
      <c r="AM229" s="14"/>
      <c r="AN229" s="14"/>
      <c r="AO229" s="14"/>
      <c r="AP229" s="14"/>
      <c r="AQ229" s="8"/>
      <c r="AR229" s="8"/>
      <c r="AS229" s="14"/>
      <c r="AT229" s="14"/>
      <c r="AU229" s="14"/>
      <c r="AV229" s="14"/>
      <c r="AW229" s="8"/>
      <c r="AX229" s="8"/>
      <c r="AY229" s="14"/>
      <c r="AZ229" s="14"/>
      <c r="BA229" s="14"/>
      <c r="BB229" s="14"/>
      <c r="BC229" s="8"/>
      <c r="BD229" s="8"/>
      <c r="BE229" s="14"/>
      <c r="BF229" s="14"/>
      <c r="BG229" s="14"/>
      <c r="BH229" s="14"/>
      <c r="BI229" s="8"/>
      <c r="BJ229" s="8"/>
      <c r="BK229" s="14"/>
      <c r="BL229" s="14"/>
      <c r="BM229" s="14"/>
      <c r="BN229" s="14"/>
      <c r="BO229" s="8"/>
      <c r="BP229" s="8"/>
      <c r="BQ229" s="14"/>
      <c r="BR229" s="14"/>
      <c r="BS229" s="14"/>
      <c r="BT229" s="14"/>
      <c r="BU229" s="8"/>
      <c r="BV229" s="8"/>
      <c r="BW229" s="14"/>
      <c r="BX229" s="14"/>
      <c r="BY229" s="14"/>
      <c r="BZ229" s="14"/>
      <c r="CA229" s="14"/>
      <c r="CB229" s="14"/>
      <c r="CC229" s="14"/>
      <c r="CD229" s="14"/>
      <c r="CE229" s="14"/>
      <c r="CF229" s="14"/>
      <c r="CG229" s="14"/>
      <c r="CH229" s="14"/>
      <c r="CI229" s="14"/>
      <c r="CJ229" s="14"/>
    </row>
    <row r="230" spans="1:88" outlineLevel="1" x14ac:dyDescent="0.2">
      <c r="A230" s="20"/>
      <c r="B230" s="21"/>
      <c r="C230" s="20"/>
      <c r="D230" s="20"/>
      <c r="E230" s="20"/>
      <c r="F230" s="25" t="s">
        <v>20</v>
      </c>
      <c r="G230" s="35"/>
      <c r="H230" s="42"/>
      <c r="I230" s="12"/>
      <c r="J230" s="12"/>
      <c r="K230" s="12"/>
      <c r="L230" s="12"/>
      <c r="M230" s="12"/>
      <c r="N230" s="56"/>
      <c r="O230" s="55"/>
      <c r="P230" s="68"/>
      <c r="Q230" s="69"/>
      <c r="R230" s="70"/>
      <c r="S230" s="14"/>
      <c r="T230" s="14"/>
      <c r="U230" s="14"/>
      <c r="V230" s="14"/>
      <c r="W230" s="14"/>
      <c r="X230" s="14"/>
      <c r="Y230" s="14"/>
      <c r="Z230" s="14"/>
      <c r="AA230" s="14"/>
      <c r="AB230" s="14"/>
      <c r="AC230" s="14"/>
      <c r="AD230" s="14"/>
      <c r="AE230" s="14"/>
      <c r="AF230" s="14"/>
      <c r="AG230" s="14"/>
      <c r="AH230" s="14"/>
      <c r="AI230" s="14"/>
      <c r="AJ230" s="14"/>
      <c r="AK230" s="14"/>
      <c r="AL230" s="14"/>
      <c r="AM230" s="14"/>
      <c r="AN230" s="14"/>
      <c r="AO230" s="14"/>
      <c r="AP230" s="14"/>
      <c r="AQ230" s="8"/>
      <c r="AR230" s="8"/>
      <c r="AS230" s="14"/>
      <c r="AT230" s="14"/>
      <c r="AU230" s="14"/>
      <c r="AV230" s="14"/>
      <c r="AW230" s="8"/>
      <c r="AX230" s="8"/>
      <c r="AY230" s="14"/>
      <c r="AZ230" s="14"/>
      <c r="BA230" s="14"/>
      <c r="BB230" s="14"/>
      <c r="BC230" s="8"/>
      <c r="BD230" s="8"/>
      <c r="BE230" s="14"/>
      <c r="BF230" s="14"/>
      <c r="BG230" s="14"/>
      <c r="BH230" s="14"/>
      <c r="BI230" s="8"/>
      <c r="BJ230" s="8"/>
      <c r="BK230" s="14"/>
      <c r="BL230" s="14"/>
      <c r="BM230" s="14"/>
      <c r="BN230" s="14"/>
      <c r="BO230" s="8"/>
      <c r="BP230" s="8"/>
      <c r="BQ230" s="14"/>
      <c r="BR230" s="14"/>
      <c r="BS230" s="14"/>
      <c r="BT230" s="14"/>
      <c r="BU230" s="8"/>
      <c r="BV230" s="8"/>
      <c r="BW230" s="14"/>
      <c r="BX230" s="14"/>
      <c r="BY230" s="14"/>
      <c r="BZ230" s="14"/>
      <c r="CA230" s="14"/>
      <c r="CB230" s="14"/>
      <c r="CC230" s="14"/>
      <c r="CD230" s="14"/>
      <c r="CE230" s="14"/>
      <c r="CF230" s="14"/>
      <c r="CG230" s="14"/>
      <c r="CH230" s="14"/>
      <c r="CI230" s="14"/>
      <c r="CJ230" s="14"/>
    </row>
    <row r="231" spans="1:88" outlineLevel="1" x14ac:dyDescent="0.2">
      <c r="A231" s="20"/>
      <c r="B231" s="21"/>
      <c r="C231" s="20"/>
      <c r="D231" s="20"/>
      <c r="E231" s="20"/>
      <c r="F231" s="25" t="s">
        <v>21</v>
      </c>
      <c r="G231" s="13"/>
      <c r="H231" s="13"/>
      <c r="I231" s="13"/>
      <c r="J231" s="13"/>
      <c r="K231" s="13"/>
      <c r="L231" s="13"/>
      <c r="M231" s="13"/>
      <c r="N231" s="56"/>
      <c r="O231" s="55"/>
      <c r="P231" s="68"/>
      <c r="Q231" s="69"/>
      <c r="R231" s="70"/>
      <c r="S231" s="14"/>
      <c r="T231" s="14"/>
      <c r="U231" s="14"/>
      <c r="V231" s="14"/>
      <c r="W231" s="14"/>
      <c r="X231" s="14"/>
      <c r="Y231" s="14"/>
      <c r="Z231" s="14"/>
      <c r="AA231" s="14"/>
      <c r="AB231" s="14"/>
      <c r="AC231" s="14"/>
      <c r="AD231" s="14"/>
      <c r="AE231" s="14"/>
      <c r="AF231" s="14"/>
      <c r="AG231" s="14"/>
      <c r="AH231" s="14"/>
      <c r="AI231" s="14"/>
      <c r="AJ231" s="14"/>
      <c r="AK231" s="14"/>
      <c r="AL231" s="14"/>
      <c r="AM231" s="14"/>
      <c r="AN231" s="14"/>
      <c r="AO231" s="14"/>
      <c r="AP231" s="14"/>
      <c r="AQ231" s="8"/>
      <c r="AR231" s="8"/>
      <c r="AS231" s="14"/>
      <c r="AT231" s="14"/>
      <c r="AU231" s="14"/>
      <c r="AV231" s="14"/>
      <c r="AW231" s="8"/>
      <c r="AX231" s="8"/>
      <c r="AY231" s="14"/>
      <c r="AZ231" s="14"/>
      <c r="BA231" s="14"/>
      <c r="BB231" s="14"/>
      <c r="BC231" s="8"/>
      <c r="BD231" s="8"/>
      <c r="BE231" s="14"/>
      <c r="BF231" s="14"/>
      <c r="BG231" s="14"/>
      <c r="BH231" s="14"/>
      <c r="BI231" s="8"/>
      <c r="BJ231" s="8"/>
      <c r="BK231" s="14"/>
      <c r="BL231" s="14"/>
      <c r="BM231" s="14"/>
      <c r="BN231" s="14"/>
      <c r="BO231" s="8"/>
      <c r="BP231" s="8"/>
      <c r="BQ231" s="14"/>
      <c r="BR231" s="14"/>
      <c r="BS231" s="14"/>
      <c r="BT231" s="14"/>
      <c r="BU231" s="8"/>
      <c r="BV231" s="8"/>
      <c r="BW231" s="14"/>
      <c r="BX231" s="14"/>
      <c r="BY231" s="14"/>
      <c r="BZ231" s="14"/>
      <c r="CA231" s="14"/>
      <c r="CB231" s="14"/>
      <c r="CC231" s="14"/>
      <c r="CD231" s="14"/>
      <c r="CE231" s="14"/>
      <c r="CF231" s="14"/>
      <c r="CG231" s="14"/>
      <c r="CH231" s="14"/>
      <c r="CI231" s="14"/>
      <c r="CJ231" s="14"/>
    </row>
    <row r="232" spans="1:88" outlineLevel="1" x14ac:dyDescent="0.2">
      <c r="A232" s="20"/>
      <c r="B232" s="21"/>
      <c r="C232" s="20"/>
      <c r="D232" s="20"/>
      <c r="E232" s="20"/>
      <c r="F232" s="25" t="s">
        <v>22</v>
      </c>
      <c r="G232" s="29" t="str">
        <f t="shared" ref="G232:M232" si="183">IF(G230="","",IF(G230&gt;G229,(G230-G229-G231),(1-G229-G231+G230)))</f>
        <v/>
      </c>
      <c r="H232" s="29" t="str">
        <f t="shared" si="183"/>
        <v/>
      </c>
      <c r="I232" s="29" t="str">
        <f t="shared" si="183"/>
        <v/>
      </c>
      <c r="J232" s="29" t="str">
        <f t="shared" si="183"/>
        <v/>
      </c>
      <c r="K232" s="29" t="str">
        <f t="shared" si="183"/>
        <v/>
      </c>
      <c r="L232" s="29" t="str">
        <f t="shared" si="183"/>
        <v/>
      </c>
      <c r="M232" s="29" t="str">
        <f t="shared" si="183"/>
        <v/>
      </c>
      <c r="N232" s="57">
        <f t="shared" ref="N232" si="184">SUMIF(G233:M233,"",G232:M232)</f>
        <v>0</v>
      </c>
      <c r="O232" s="58">
        <f t="shared" ref="O232" si="185">SUM(G232:M232)</f>
        <v>0</v>
      </c>
      <c r="P232" s="68"/>
      <c r="Q232" s="69"/>
      <c r="R232" s="70"/>
      <c r="S232" s="14"/>
      <c r="T232" s="14"/>
      <c r="U232" s="14"/>
      <c r="V232" s="14"/>
      <c r="W232" s="14"/>
      <c r="X232" s="14"/>
      <c r="Y232" s="14"/>
      <c r="Z232" s="14"/>
      <c r="AA232" s="14"/>
      <c r="AB232" s="14"/>
      <c r="AC232" s="14"/>
      <c r="AD232" s="14"/>
      <c r="AE232" s="14"/>
      <c r="AF232" s="14"/>
      <c r="AG232" s="14"/>
      <c r="AH232" s="14"/>
      <c r="AI232" s="14"/>
      <c r="AJ232" s="14"/>
      <c r="AK232" s="14"/>
      <c r="AL232" s="14"/>
      <c r="AM232" s="14"/>
      <c r="AN232" s="14"/>
      <c r="AO232" s="14"/>
      <c r="AP232" s="14"/>
      <c r="AQ232" s="8"/>
      <c r="AR232" s="8"/>
      <c r="AS232" s="14"/>
      <c r="AT232" s="14"/>
      <c r="AU232" s="14"/>
      <c r="AV232" s="14"/>
      <c r="AW232" s="8"/>
      <c r="AX232" s="8"/>
      <c r="AY232" s="14"/>
      <c r="AZ232" s="14"/>
      <c r="BA232" s="14"/>
      <c r="BB232" s="14"/>
      <c r="BC232" s="8"/>
      <c r="BD232" s="8"/>
      <c r="BE232" s="14"/>
      <c r="BF232" s="14"/>
      <c r="BG232" s="14"/>
      <c r="BH232" s="14"/>
      <c r="BI232" s="8"/>
      <c r="BJ232" s="8"/>
      <c r="BK232" s="14"/>
      <c r="BL232" s="14"/>
      <c r="BM232" s="14"/>
      <c r="BN232" s="14"/>
      <c r="BO232" s="8"/>
      <c r="BP232" s="8"/>
      <c r="BQ232" s="14"/>
      <c r="BR232" s="14"/>
      <c r="BS232" s="14"/>
      <c r="BT232" s="14"/>
      <c r="BU232" s="8"/>
      <c r="BV232" s="8"/>
      <c r="BW232" s="14"/>
      <c r="BX232" s="14"/>
      <c r="BY232" s="14"/>
      <c r="BZ232" s="14"/>
      <c r="CA232" s="14"/>
      <c r="CB232" s="14"/>
      <c r="CC232" s="14"/>
      <c r="CD232" s="14"/>
      <c r="CE232" s="14"/>
      <c r="CF232" s="14"/>
      <c r="CG232" s="14"/>
      <c r="CH232" s="14"/>
      <c r="CI232" s="14"/>
      <c r="CJ232" s="14"/>
    </row>
    <row r="233" spans="1:88" outlineLevel="1" x14ac:dyDescent="0.2">
      <c r="A233" s="20"/>
      <c r="B233" s="21"/>
      <c r="C233" s="20"/>
      <c r="D233" s="20"/>
      <c r="E233" s="20"/>
      <c r="F233" s="26" t="s">
        <v>39</v>
      </c>
      <c r="G233" s="34"/>
      <c r="H233" s="34"/>
      <c r="I233" s="34"/>
      <c r="J233" s="34"/>
      <c r="K233" s="34"/>
      <c r="L233" s="34"/>
      <c r="M233" s="34"/>
      <c r="N233" s="56"/>
      <c r="O233" s="55"/>
      <c r="P233" s="68"/>
      <c r="Q233" s="69"/>
      <c r="R233" s="70"/>
      <c r="S233" s="14"/>
      <c r="T233" s="14"/>
      <c r="U233" s="14"/>
      <c r="V233" s="14"/>
      <c r="W233" s="14"/>
      <c r="X233" s="14"/>
      <c r="Y233" s="14"/>
      <c r="Z233" s="14"/>
      <c r="AA233" s="14"/>
      <c r="AB233" s="14"/>
      <c r="AC233" s="14"/>
      <c r="AD233" s="14"/>
      <c r="AE233" s="14"/>
      <c r="AF233" s="14"/>
      <c r="AG233" s="14"/>
      <c r="AH233" s="14"/>
      <c r="AI233" s="14"/>
      <c r="AJ233" s="14"/>
      <c r="AK233" s="14"/>
      <c r="AL233" s="14"/>
      <c r="AM233" s="14"/>
      <c r="AN233" s="14"/>
      <c r="AO233" s="14"/>
      <c r="AP233" s="14"/>
      <c r="AQ233" s="8"/>
      <c r="AR233" s="8"/>
      <c r="AS233" s="14"/>
      <c r="AT233" s="14"/>
      <c r="AU233" s="14"/>
      <c r="AV233" s="14"/>
      <c r="AW233" s="8"/>
      <c r="AX233" s="8"/>
      <c r="AY233" s="14"/>
      <c r="AZ233" s="14"/>
      <c r="BA233" s="14"/>
      <c r="BB233" s="14"/>
      <c r="BC233" s="8"/>
      <c r="BD233" s="8"/>
      <c r="BE233" s="14"/>
      <c r="BF233" s="14"/>
      <c r="BG233" s="14"/>
      <c r="BH233" s="14"/>
      <c r="BI233" s="8"/>
      <c r="BJ233" s="8"/>
      <c r="BK233" s="14"/>
      <c r="BL233" s="14"/>
      <c r="BM233" s="14"/>
      <c r="BN233" s="14"/>
      <c r="BO233" s="8"/>
      <c r="BP233" s="8"/>
      <c r="BQ233" s="14"/>
      <c r="BR233" s="14"/>
      <c r="BS233" s="14"/>
      <c r="BT233" s="14"/>
      <c r="BU233" s="8"/>
      <c r="BV233" s="8"/>
      <c r="BW233" s="14"/>
      <c r="BX233" s="14"/>
      <c r="BY233" s="14"/>
      <c r="BZ233" s="14"/>
      <c r="CA233" s="14"/>
      <c r="CB233" s="14"/>
      <c r="CC233" s="14"/>
      <c r="CD233" s="14"/>
      <c r="CE233" s="14"/>
      <c r="CF233" s="14"/>
      <c r="CG233" s="14"/>
      <c r="CH233" s="14"/>
      <c r="CI233" s="14"/>
      <c r="CJ233" s="14"/>
    </row>
    <row r="234" spans="1:88" ht="13.5" outlineLevel="1" thickBot="1" x14ac:dyDescent="0.25">
      <c r="A234" s="22"/>
      <c r="B234" s="23"/>
      <c r="C234" s="22"/>
      <c r="D234" s="22"/>
      <c r="E234" s="22"/>
      <c r="F234" s="27" t="s">
        <v>40</v>
      </c>
      <c r="G234" s="33"/>
      <c r="H234" s="33"/>
      <c r="I234" s="33"/>
      <c r="J234" s="33"/>
      <c r="K234" s="33"/>
      <c r="L234" s="33"/>
      <c r="M234" s="33"/>
      <c r="N234" s="59"/>
      <c r="O234" s="62"/>
      <c r="P234" s="71"/>
      <c r="Q234" s="72"/>
      <c r="R234" s="73"/>
      <c r="S234" s="14"/>
      <c r="T234" s="14"/>
      <c r="U234" s="14"/>
      <c r="V234" s="14"/>
      <c r="W234" s="14"/>
      <c r="X234" s="14"/>
      <c r="Y234" s="14"/>
      <c r="Z234" s="14"/>
      <c r="AA234" s="14"/>
      <c r="AB234" s="14"/>
      <c r="AC234" s="14"/>
      <c r="AD234" s="14"/>
      <c r="AE234" s="14"/>
      <c r="AF234" s="14"/>
      <c r="AG234" s="14"/>
      <c r="AH234" s="14"/>
      <c r="AI234" s="14"/>
      <c r="AJ234" s="14"/>
      <c r="AK234" s="14"/>
      <c r="AL234" s="14"/>
      <c r="AM234" s="14"/>
      <c r="AN234" s="14"/>
      <c r="AO234" s="14"/>
      <c r="AP234" s="14"/>
      <c r="AQ234" s="8"/>
      <c r="AR234" s="8"/>
      <c r="AS234" s="14"/>
      <c r="AT234" s="14"/>
      <c r="AU234" s="14"/>
      <c r="AV234" s="14"/>
      <c r="AW234" s="8"/>
      <c r="AX234" s="8"/>
      <c r="AY234" s="14"/>
      <c r="AZ234" s="14"/>
      <c r="BA234" s="14"/>
      <c r="BB234" s="14"/>
      <c r="BC234" s="8"/>
      <c r="BD234" s="8"/>
      <c r="BE234" s="14"/>
      <c r="BF234" s="14"/>
      <c r="BG234" s="14"/>
      <c r="BH234" s="14"/>
      <c r="BI234" s="8"/>
      <c r="BJ234" s="8"/>
      <c r="BK234" s="14"/>
      <c r="BL234" s="14"/>
      <c r="BM234" s="14"/>
      <c r="BN234" s="14"/>
      <c r="BO234" s="8"/>
      <c r="BP234" s="8"/>
      <c r="BQ234" s="14"/>
      <c r="BR234" s="14"/>
      <c r="BS234" s="14"/>
      <c r="BT234" s="14"/>
      <c r="BU234" s="8"/>
      <c r="BV234" s="8"/>
      <c r="BW234" s="14"/>
      <c r="BX234" s="14"/>
      <c r="BY234" s="14"/>
      <c r="BZ234" s="14"/>
      <c r="CA234" s="14"/>
      <c r="CB234" s="14"/>
      <c r="CC234" s="14"/>
      <c r="CD234" s="14"/>
      <c r="CE234" s="14"/>
      <c r="CF234" s="14"/>
      <c r="CG234" s="14"/>
      <c r="CH234" s="14"/>
      <c r="CI234" s="14"/>
      <c r="CJ234" s="14"/>
    </row>
    <row r="235" spans="1:88" x14ac:dyDescent="0.2">
      <c r="A235" s="63" t="str">
        <f>'Week A'!A235</f>
        <v xml:space="preserve">Luyten </v>
      </c>
      <c r="B235" s="64" t="str">
        <f>'Week A'!B235</f>
        <v>Roos</v>
      </c>
      <c r="C235" s="63" t="str">
        <f>'Week A'!C235</f>
        <v>Steward</v>
      </c>
      <c r="D235" s="63" t="str">
        <f>'Week A'!D235</f>
        <v>Student</v>
      </c>
      <c r="E235" s="63" t="str">
        <f>'Week A'!E235</f>
        <v>Front</v>
      </c>
      <c r="F235" s="24" t="s">
        <v>19</v>
      </c>
      <c r="G235" s="43"/>
      <c r="H235" s="11"/>
      <c r="I235" s="11"/>
      <c r="J235" s="11"/>
      <c r="K235" s="11"/>
      <c r="L235" s="11"/>
      <c r="M235" s="11"/>
      <c r="N235" s="54"/>
      <c r="O235" s="61"/>
      <c r="P235" s="65"/>
      <c r="Q235" s="66"/>
      <c r="R235" s="67"/>
      <c r="S235" s="14"/>
      <c r="T235" s="14"/>
      <c r="U235" s="14"/>
      <c r="V235" s="14"/>
      <c r="W235" s="14"/>
      <c r="X235" s="14"/>
      <c r="Y235" s="14"/>
      <c r="Z235" s="14"/>
      <c r="AA235" s="14"/>
      <c r="AB235" s="14"/>
      <c r="AC235" s="14"/>
      <c r="AD235" s="14"/>
      <c r="AE235" s="14"/>
      <c r="AF235" s="14"/>
      <c r="AG235" s="14"/>
      <c r="AH235" s="14"/>
      <c r="AI235" s="14"/>
      <c r="AJ235" s="14"/>
      <c r="AK235" s="14"/>
      <c r="AL235" s="14"/>
      <c r="AM235" s="14"/>
      <c r="AN235" s="14"/>
      <c r="AO235" s="14"/>
      <c r="AP235" s="14"/>
      <c r="AQ235" s="8"/>
      <c r="AR235" s="8"/>
      <c r="AS235" s="14"/>
      <c r="AT235" s="14"/>
      <c r="AU235" s="14"/>
      <c r="AV235" s="14"/>
      <c r="AW235" s="8"/>
      <c r="AX235" s="8"/>
      <c r="AY235" s="14"/>
      <c r="AZ235" s="14"/>
      <c r="BA235" s="14"/>
      <c r="BB235" s="14"/>
      <c r="BC235" s="8"/>
      <c r="BD235" s="8"/>
      <c r="BE235" s="14"/>
      <c r="BF235" s="14"/>
      <c r="BG235" s="14"/>
      <c r="BH235" s="14"/>
      <c r="BI235" s="8"/>
      <c r="BJ235" s="8"/>
      <c r="BK235" s="14"/>
      <c r="BL235" s="14"/>
      <c r="BM235" s="14"/>
      <c r="BN235" s="14"/>
      <c r="BO235" s="8"/>
      <c r="BP235" s="8"/>
      <c r="BQ235" s="14"/>
      <c r="BR235" s="14"/>
      <c r="BS235" s="14"/>
      <c r="BT235" s="14"/>
      <c r="BU235" s="8"/>
      <c r="BV235" s="8"/>
      <c r="BW235" s="14"/>
      <c r="BX235" s="14"/>
      <c r="BY235" s="14"/>
      <c r="BZ235" s="14"/>
      <c r="CA235" s="14"/>
      <c r="CB235" s="14"/>
      <c r="CC235" s="14"/>
      <c r="CD235" s="14"/>
      <c r="CE235" s="14"/>
      <c r="CF235" s="14"/>
      <c r="CG235" s="14"/>
      <c r="CH235" s="14"/>
      <c r="CI235" s="14"/>
      <c r="CJ235" s="14"/>
    </row>
    <row r="236" spans="1:88" outlineLevel="1" x14ac:dyDescent="0.2">
      <c r="A236" s="20"/>
      <c r="B236" s="21"/>
      <c r="C236" s="20"/>
      <c r="D236" s="20"/>
      <c r="E236" s="20"/>
      <c r="F236" s="25" t="s">
        <v>20</v>
      </c>
      <c r="G236" s="35"/>
      <c r="H236" s="42"/>
      <c r="I236" s="12"/>
      <c r="J236" s="12"/>
      <c r="K236" s="12"/>
      <c r="L236" s="12"/>
      <c r="M236" s="12"/>
      <c r="N236" s="56"/>
      <c r="O236" s="55"/>
      <c r="P236" s="68"/>
      <c r="Q236" s="69"/>
      <c r="R236" s="70"/>
      <c r="S236" s="14"/>
      <c r="T236" s="14"/>
      <c r="U236" s="14"/>
      <c r="V236" s="14"/>
      <c r="W236" s="14"/>
      <c r="X236" s="14"/>
      <c r="Y236" s="14"/>
      <c r="Z236" s="14"/>
      <c r="AA236" s="14"/>
      <c r="AB236" s="14"/>
      <c r="AC236" s="14"/>
      <c r="AD236" s="14"/>
      <c r="AE236" s="14"/>
      <c r="AF236" s="14"/>
      <c r="AG236" s="14"/>
      <c r="AH236" s="14"/>
      <c r="AI236" s="14"/>
      <c r="AJ236" s="14"/>
      <c r="AK236" s="14"/>
      <c r="AL236" s="14"/>
      <c r="AM236" s="14"/>
      <c r="AN236" s="14"/>
      <c r="AO236" s="14"/>
      <c r="AP236" s="14"/>
      <c r="AQ236" s="8"/>
      <c r="AR236" s="8"/>
      <c r="AS236" s="14"/>
      <c r="AT236" s="14"/>
      <c r="AU236" s="14"/>
      <c r="AV236" s="14"/>
      <c r="AW236" s="8"/>
      <c r="AX236" s="8"/>
      <c r="AY236" s="14"/>
      <c r="AZ236" s="14"/>
      <c r="BA236" s="14"/>
      <c r="BB236" s="14"/>
      <c r="BC236" s="8"/>
      <c r="BD236" s="8"/>
      <c r="BE236" s="14"/>
      <c r="BF236" s="14"/>
      <c r="BG236" s="14"/>
      <c r="BH236" s="14"/>
      <c r="BI236" s="8"/>
      <c r="BJ236" s="8"/>
      <c r="BK236" s="14"/>
      <c r="BL236" s="14"/>
      <c r="BM236" s="14"/>
      <c r="BN236" s="14"/>
      <c r="BO236" s="8"/>
      <c r="BP236" s="8"/>
      <c r="BQ236" s="14"/>
      <c r="BR236" s="14"/>
      <c r="BS236" s="14"/>
      <c r="BT236" s="14"/>
      <c r="BU236" s="8"/>
      <c r="BV236" s="8"/>
      <c r="BW236" s="14"/>
      <c r="BX236" s="14"/>
      <c r="BY236" s="14"/>
      <c r="BZ236" s="14"/>
      <c r="CA236" s="14"/>
      <c r="CB236" s="14"/>
      <c r="CC236" s="14"/>
      <c r="CD236" s="14"/>
      <c r="CE236" s="14"/>
      <c r="CF236" s="14"/>
      <c r="CG236" s="14"/>
      <c r="CH236" s="14"/>
      <c r="CI236" s="14"/>
      <c r="CJ236" s="14"/>
    </row>
    <row r="237" spans="1:88" outlineLevel="1" x14ac:dyDescent="0.2">
      <c r="A237" s="20"/>
      <c r="B237" s="21"/>
      <c r="C237" s="20"/>
      <c r="D237" s="20"/>
      <c r="E237" s="20"/>
      <c r="F237" s="25" t="s">
        <v>21</v>
      </c>
      <c r="G237" s="13"/>
      <c r="H237" s="13"/>
      <c r="I237" s="13"/>
      <c r="J237" s="13"/>
      <c r="K237" s="13"/>
      <c r="L237" s="13"/>
      <c r="M237" s="13"/>
      <c r="N237" s="56"/>
      <c r="O237" s="55"/>
      <c r="P237" s="68"/>
      <c r="Q237" s="69"/>
      <c r="R237" s="70"/>
      <c r="S237" s="14"/>
      <c r="T237" s="14"/>
      <c r="U237" s="14"/>
      <c r="V237" s="14"/>
      <c r="W237" s="14"/>
      <c r="X237" s="14"/>
      <c r="Y237" s="14"/>
      <c r="Z237" s="14"/>
      <c r="AA237" s="14"/>
      <c r="AB237" s="14"/>
      <c r="AC237" s="14"/>
      <c r="AD237" s="14"/>
      <c r="AE237" s="14"/>
      <c r="AF237" s="14"/>
      <c r="AG237" s="14"/>
      <c r="AH237" s="14"/>
      <c r="AI237" s="14"/>
      <c r="AJ237" s="14"/>
      <c r="AK237" s="14"/>
      <c r="AL237" s="14"/>
      <c r="AM237" s="14"/>
      <c r="AN237" s="14"/>
      <c r="AO237" s="14"/>
      <c r="AP237" s="14"/>
      <c r="AQ237" s="8"/>
      <c r="AR237" s="8"/>
      <c r="AS237" s="14"/>
      <c r="AT237" s="14"/>
      <c r="AU237" s="14"/>
      <c r="AV237" s="14"/>
      <c r="AW237" s="8"/>
      <c r="AX237" s="8"/>
      <c r="AY237" s="14"/>
      <c r="AZ237" s="14"/>
      <c r="BA237" s="14"/>
      <c r="BB237" s="14"/>
      <c r="BC237" s="8"/>
      <c r="BD237" s="8"/>
      <c r="BE237" s="14"/>
      <c r="BF237" s="14"/>
      <c r="BG237" s="14"/>
      <c r="BH237" s="14"/>
      <c r="BI237" s="8"/>
      <c r="BJ237" s="8"/>
      <c r="BK237" s="14"/>
      <c r="BL237" s="14"/>
      <c r="BM237" s="14"/>
      <c r="BN237" s="14"/>
      <c r="BO237" s="8"/>
      <c r="BP237" s="8"/>
      <c r="BQ237" s="14"/>
      <c r="BR237" s="14"/>
      <c r="BS237" s="14"/>
      <c r="BT237" s="14"/>
      <c r="BU237" s="8"/>
      <c r="BV237" s="8"/>
      <c r="BW237" s="14"/>
      <c r="BX237" s="14"/>
      <c r="BY237" s="14"/>
      <c r="BZ237" s="14"/>
      <c r="CA237" s="14"/>
      <c r="CB237" s="14"/>
      <c r="CC237" s="14"/>
      <c r="CD237" s="14"/>
      <c r="CE237" s="14"/>
      <c r="CF237" s="14"/>
      <c r="CG237" s="14"/>
      <c r="CH237" s="14"/>
      <c r="CI237" s="14"/>
      <c r="CJ237" s="14"/>
    </row>
    <row r="238" spans="1:88" outlineLevel="1" x14ac:dyDescent="0.2">
      <c r="A238" s="20"/>
      <c r="B238" s="21"/>
      <c r="C238" s="20"/>
      <c r="D238" s="20"/>
      <c r="E238" s="20"/>
      <c r="F238" s="25" t="s">
        <v>22</v>
      </c>
      <c r="G238" s="29" t="str">
        <f t="shared" ref="G238:M238" si="186">IF(G236="","",IF(G236&gt;G235,(G236-G235-G237),(1-G235-G237+G236)))</f>
        <v/>
      </c>
      <c r="H238" s="29" t="str">
        <f t="shared" si="186"/>
        <v/>
      </c>
      <c r="I238" s="29" t="str">
        <f t="shared" si="186"/>
        <v/>
      </c>
      <c r="J238" s="29" t="str">
        <f t="shared" si="186"/>
        <v/>
      </c>
      <c r="K238" s="29" t="str">
        <f t="shared" si="186"/>
        <v/>
      </c>
      <c r="L238" s="29" t="str">
        <f t="shared" si="186"/>
        <v/>
      </c>
      <c r="M238" s="29" t="str">
        <f t="shared" si="186"/>
        <v/>
      </c>
      <c r="N238" s="57">
        <f t="shared" ref="N238" si="187">SUMIF(G239:M239,"",G238:M238)</f>
        <v>0</v>
      </c>
      <c r="O238" s="58">
        <f t="shared" ref="O238" si="188">SUM(G238:M238)</f>
        <v>0</v>
      </c>
      <c r="P238" s="68"/>
      <c r="Q238" s="69"/>
      <c r="R238" s="70"/>
      <c r="S238" s="14"/>
      <c r="T238" s="14"/>
      <c r="U238" s="14"/>
      <c r="V238" s="14"/>
      <c r="W238" s="14"/>
      <c r="X238" s="14"/>
      <c r="Y238" s="14"/>
      <c r="Z238" s="14"/>
      <c r="AA238" s="14"/>
      <c r="AB238" s="14"/>
      <c r="AC238" s="14"/>
      <c r="AD238" s="14"/>
      <c r="AE238" s="14"/>
      <c r="AF238" s="14"/>
      <c r="AG238" s="14"/>
      <c r="AH238" s="14"/>
      <c r="AI238" s="14"/>
      <c r="AJ238" s="14"/>
      <c r="AK238" s="14"/>
      <c r="AL238" s="14"/>
      <c r="AM238" s="14"/>
      <c r="AN238" s="14"/>
      <c r="AO238" s="14"/>
      <c r="AP238" s="14"/>
      <c r="AQ238" s="8"/>
      <c r="AR238" s="8"/>
      <c r="AS238" s="14"/>
      <c r="AT238" s="14"/>
      <c r="AU238" s="14"/>
      <c r="AV238" s="14"/>
      <c r="AW238" s="8"/>
      <c r="AX238" s="8"/>
      <c r="AY238" s="14"/>
      <c r="AZ238" s="14"/>
      <c r="BA238" s="14"/>
      <c r="BB238" s="14"/>
      <c r="BC238" s="8"/>
      <c r="BD238" s="8"/>
      <c r="BE238" s="14"/>
      <c r="BF238" s="14"/>
      <c r="BG238" s="14"/>
      <c r="BH238" s="14"/>
      <c r="BI238" s="8"/>
      <c r="BJ238" s="8"/>
      <c r="BK238" s="14"/>
      <c r="BL238" s="14"/>
      <c r="BM238" s="14"/>
      <c r="BN238" s="14"/>
      <c r="BO238" s="8"/>
      <c r="BP238" s="8"/>
      <c r="BQ238" s="14"/>
      <c r="BR238" s="14"/>
      <c r="BS238" s="14"/>
      <c r="BT238" s="14"/>
      <c r="BU238" s="8"/>
      <c r="BV238" s="8"/>
      <c r="BW238" s="14"/>
      <c r="BX238" s="14"/>
      <c r="BY238" s="14"/>
      <c r="BZ238" s="14"/>
      <c r="CA238" s="14"/>
      <c r="CB238" s="14"/>
      <c r="CC238" s="14"/>
      <c r="CD238" s="14"/>
      <c r="CE238" s="14"/>
      <c r="CF238" s="14"/>
      <c r="CG238" s="14"/>
      <c r="CH238" s="14"/>
      <c r="CI238" s="14"/>
      <c r="CJ238" s="14"/>
    </row>
    <row r="239" spans="1:88" outlineLevel="1" x14ac:dyDescent="0.2">
      <c r="A239" s="20"/>
      <c r="B239" s="21"/>
      <c r="C239" s="20"/>
      <c r="D239" s="20"/>
      <c r="E239" s="20"/>
      <c r="F239" s="26" t="s">
        <v>39</v>
      </c>
      <c r="G239" s="34"/>
      <c r="H239" s="34"/>
      <c r="I239" s="34"/>
      <c r="J239" s="34"/>
      <c r="K239" s="34"/>
      <c r="L239" s="34"/>
      <c r="M239" s="34"/>
      <c r="N239" s="56"/>
      <c r="O239" s="55"/>
      <c r="P239" s="68"/>
      <c r="Q239" s="69"/>
      <c r="R239" s="70"/>
      <c r="S239" s="14"/>
      <c r="T239" s="14"/>
      <c r="U239" s="14"/>
      <c r="V239" s="14"/>
      <c r="W239" s="14"/>
      <c r="X239" s="14"/>
      <c r="Y239" s="14"/>
      <c r="Z239" s="14"/>
      <c r="AA239" s="14"/>
      <c r="AB239" s="14"/>
      <c r="AC239" s="14"/>
      <c r="AD239" s="14"/>
      <c r="AE239" s="14"/>
      <c r="AF239" s="14"/>
      <c r="AG239" s="14"/>
      <c r="AH239" s="14"/>
      <c r="AI239" s="14"/>
      <c r="AJ239" s="14"/>
      <c r="AK239" s="14"/>
      <c r="AL239" s="14"/>
      <c r="AM239" s="14"/>
      <c r="AN239" s="14"/>
      <c r="AO239" s="14"/>
      <c r="AP239" s="14"/>
      <c r="AQ239" s="8"/>
      <c r="AR239" s="8"/>
      <c r="AS239" s="14"/>
      <c r="AT239" s="14"/>
      <c r="AU239" s="14"/>
      <c r="AV239" s="14"/>
      <c r="AW239" s="8"/>
      <c r="AX239" s="8"/>
      <c r="AY239" s="14"/>
      <c r="AZ239" s="14"/>
      <c r="BA239" s="14"/>
      <c r="BB239" s="14"/>
      <c r="BC239" s="8"/>
      <c r="BD239" s="8"/>
      <c r="BE239" s="14"/>
      <c r="BF239" s="14"/>
      <c r="BG239" s="14"/>
      <c r="BH239" s="14"/>
      <c r="BI239" s="8"/>
      <c r="BJ239" s="8"/>
      <c r="BK239" s="14"/>
      <c r="BL239" s="14"/>
      <c r="BM239" s="14"/>
      <c r="BN239" s="14"/>
      <c r="BO239" s="8"/>
      <c r="BP239" s="8"/>
      <c r="BQ239" s="14"/>
      <c r="BR239" s="14"/>
      <c r="BS239" s="14"/>
      <c r="BT239" s="14"/>
      <c r="BU239" s="8"/>
      <c r="BV239" s="8"/>
      <c r="BW239" s="14"/>
      <c r="BX239" s="14"/>
      <c r="BY239" s="14"/>
      <c r="BZ239" s="14"/>
      <c r="CA239" s="14"/>
      <c r="CB239" s="14"/>
      <c r="CC239" s="14"/>
      <c r="CD239" s="14"/>
      <c r="CE239" s="14"/>
      <c r="CF239" s="14"/>
      <c r="CG239" s="14"/>
      <c r="CH239" s="14"/>
      <c r="CI239" s="14"/>
      <c r="CJ239" s="14"/>
    </row>
    <row r="240" spans="1:88" ht="13.5" outlineLevel="1" thickBot="1" x14ac:dyDescent="0.25">
      <c r="A240" s="22"/>
      <c r="B240" s="23"/>
      <c r="C240" s="22"/>
      <c r="D240" s="22"/>
      <c r="E240" s="22"/>
      <c r="F240" s="27" t="s">
        <v>40</v>
      </c>
      <c r="G240" s="33"/>
      <c r="H240" s="33"/>
      <c r="I240" s="33"/>
      <c r="J240" s="33"/>
      <c r="K240" s="33"/>
      <c r="L240" s="33"/>
      <c r="M240" s="33"/>
      <c r="N240" s="59"/>
      <c r="O240" s="62"/>
      <c r="P240" s="71"/>
      <c r="Q240" s="72"/>
      <c r="R240" s="73"/>
      <c r="S240" s="14"/>
      <c r="T240" s="14"/>
      <c r="U240" s="14"/>
      <c r="V240" s="14"/>
      <c r="W240" s="14"/>
      <c r="X240" s="14"/>
      <c r="Y240" s="14"/>
      <c r="Z240" s="14"/>
      <c r="AA240" s="14"/>
      <c r="AB240" s="14"/>
      <c r="AC240" s="14"/>
      <c r="AD240" s="14"/>
      <c r="AE240" s="14"/>
      <c r="AF240" s="14"/>
      <c r="AG240" s="14"/>
      <c r="AH240" s="14"/>
      <c r="AI240" s="14"/>
      <c r="AJ240" s="14"/>
      <c r="AK240" s="14"/>
      <c r="AL240" s="14"/>
      <c r="AM240" s="14"/>
      <c r="AN240" s="14"/>
      <c r="AO240" s="14"/>
      <c r="AP240" s="14"/>
      <c r="AQ240" s="8"/>
      <c r="AR240" s="8"/>
      <c r="AS240" s="14"/>
      <c r="AT240" s="14"/>
      <c r="AU240" s="14"/>
      <c r="AV240" s="14"/>
      <c r="AW240" s="8"/>
      <c r="AX240" s="8"/>
      <c r="AY240" s="14"/>
      <c r="AZ240" s="14"/>
      <c r="BA240" s="14"/>
      <c r="BB240" s="14"/>
      <c r="BC240" s="8"/>
      <c r="BD240" s="8"/>
      <c r="BE240" s="14"/>
      <c r="BF240" s="14"/>
      <c r="BG240" s="14"/>
      <c r="BH240" s="14"/>
      <c r="BI240" s="8"/>
      <c r="BJ240" s="8"/>
      <c r="BK240" s="14"/>
      <c r="BL240" s="14"/>
      <c r="BM240" s="14"/>
      <c r="BN240" s="14"/>
      <c r="BO240" s="8"/>
      <c r="BP240" s="8"/>
      <c r="BQ240" s="14"/>
      <c r="BR240" s="14"/>
      <c r="BS240" s="14"/>
      <c r="BT240" s="14"/>
      <c r="BU240" s="8"/>
      <c r="BV240" s="8"/>
      <c r="BW240" s="14"/>
      <c r="BX240" s="14"/>
      <c r="BY240" s="14"/>
      <c r="BZ240" s="14"/>
      <c r="CA240" s="14"/>
      <c r="CB240" s="14"/>
      <c r="CC240" s="14"/>
      <c r="CD240" s="14"/>
      <c r="CE240" s="14"/>
      <c r="CF240" s="14"/>
      <c r="CG240" s="14"/>
      <c r="CH240" s="14"/>
      <c r="CI240" s="14"/>
      <c r="CJ240" s="14"/>
    </row>
    <row r="241" spans="1:88" x14ac:dyDescent="0.2">
      <c r="A241" s="63" t="str">
        <f>'Week A'!A241</f>
        <v>El Morabet</v>
      </c>
      <c r="B241" s="64" t="str">
        <f>'Week A'!B241</f>
        <v>Redouane</v>
      </c>
      <c r="C241" s="63" t="str">
        <f>'Week A'!C241</f>
        <v>Steward</v>
      </c>
      <c r="D241" s="63" t="str">
        <f>'Week A'!D241</f>
        <v>Student</v>
      </c>
      <c r="E241" s="63" t="str">
        <f>'Week A'!E241</f>
        <v>Front</v>
      </c>
      <c r="F241" s="24" t="s">
        <v>19</v>
      </c>
      <c r="G241" s="43"/>
      <c r="H241" s="11"/>
      <c r="I241" s="11"/>
      <c r="J241" s="11"/>
      <c r="K241" s="11"/>
      <c r="L241" s="11"/>
      <c r="M241" s="11"/>
      <c r="N241" s="54"/>
      <c r="O241" s="61"/>
      <c r="P241" s="65"/>
      <c r="Q241" s="66"/>
      <c r="R241" s="67"/>
      <c r="S241" s="14"/>
      <c r="T241" s="14"/>
      <c r="U241" s="14"/>
      <c r="V241" s="14"/>
      <c r="W241" s="14"/>
      <c r="X241" s="14"/>
      <c r="Y241" s="14"/>
      <c r="Z241" s="14"/>
      <c r="AA241" s="14"/>
      <c r="AB241" s="14"/>
      <c r="AC241" s="14"/>
      <c r="AD241" s="14"/>
      <c r="AE241" s="14"/>
      <c r="AF241" s="14"/>
      <c r="AG241" s="14"/>
      <c r="AH241" s="14"/>
      <c r="AI241" s="14"/>
      <c r="AJ241" s="14"/>
      <c r="AK241" s="14"/>
      <c r="AL241" s="14"/>
      <c r="AM241" s="14"/>
      <c r="AN241" s="14"/>
      <c r="AO241" s="14"/>
      <c r="AP241" s="14"/>
      <c r="AQ241" s="8"/>
      <c r="AR241" s="8"/>
      <c r="AS241" s="14"/>
      <c r="AT241" s="14"/>
      <c r="AU241" s="14"/>
      <c r="AV241" s="14"/>
      <c r="AW241" s="8"/>
      <c r="AX241" s="8"/>
      <c r="AY241" s="14"/>
      <c r="AZ241" s="14"/>
      <c r="BA241" s="14"/>
      <c r="BB241" s="14"/>
      <c r="BC241" s="8"/>
      <c r="BD241" s="8"/>
      <c r="BE241" s="14"/>
      <c r="BF241" s="14"/>
      <c r="BG241" s="14"/>
      <c r="BH241" s="14"/>
      <c r="BI241" s="8"/>
      <c r="BJ241" s="8"/>
      <c r="BK241" s="14"/>
      <c r="BL241" s="14"/>
      <c r="BM241" s="14"/>
      <c r="BN241" s="14"/>
      <c r="BO241" s="8"/>
      <c r="BP241" s="8"/>
      <c r="BQ241" s="14"/>
      <c r="BR241" s="14"/>
      <c r="BS241" s="14"/>
      <c r="BT241" s="14"/>
      <c r="BU241" s="8"/>
      <c r="BV241" s="8"/>
      <c r="BW241" s="14"/>
      <c r="BX241" s="14"/>
      <c r="BY241" s="14"/>
      <c r="BZ241" s="14"/>
      <c r="CA241" s="14"/>
      <c r="CB241" s="14"/>
      <c r="CC241" s="14"/>
      <c r="CD241" s="14"/>
      <c r="CE241" s="14"/>
      <c r="CF241" s="14"/>
      <c r="CG241" s="14"/>
      <c r="CH241" s="14"/>
      <c r="CI241" s="14"/>
      <c r="CJ241" s="14"/>
    </row>
    <row r="242" spans="1:88" outlineLevel="1" x14ac:dyDescent="0.2">
      <c r="A242" s="20"/>
      <c r="B242" s="21"/>
      <c r="C242" s="20"/>
      <c r="D242" s="20"/>
      <c r="E242" s="20"/>
      <c r="F242" s="25" t="s">
        <v>20</v>
      </c>
      <c r="G242" s="35"/>
      <c r="H242" s="42"/>
      <c r="I242" s="12"/>
      <c r="J242" s="12"/>
      <c r="K242" s="12"/>
      <c r="L242" s="12"/>
      <c r="M242" s="12"/>
      <c r="N242" s="56"/>
      <c r="O242" s="55"/>
      <c r="P242" s="68"/>
      <c r="Q242" s="69"/>
      <c r="R242" s="70"/>
      <c r="S242" s="14"/>
      <c r="T242" s="14"/>
      <c r="U242" s="14"/>
      <c r="V242" s="14"/>
      <c r="W242" s="14"/>
      <c r="X242" s="14"/>
      <c r="Y242" s="14"/>
      <c r="Z242" s="14"/>
      <c r="AA242" s="14"/>
      <c r="AB242" s="14"/>
      <c r="AC242" s="14"/>
      <c r="AD242" s="14"/>
      <c r="AE242" s="14"/>
      <c r="AF242" s="14"/>
      <c r="AG242" s="14"/>
      <c r="AH242" s="14"/>
      <c r="AI242" s="14"/>
      <c r="AJ242" s="14"/>
      <c r="AK242" s="14"/>
      <c r="AL242" s="14"/>
      <c r="AM242" s="14"/>
      <c r="AN242" s="14"/>
      <c r="AO242" s="14"/>
      <c r="AP242" s="14"/>
      <c r="AQ242" s="8"/>
      <c r="AR242" s="8"/>
      <c r="AS242" s="14"/>
      <c r="AT242" s="14"/>
      <c r="AU242" s="14"/>
      <c r="AV242" s="14"/>
      <c r="AW242" s="8"/>
      <c r="AX242" s="8"/>
      <c r="AY242" s="14"/>
      <c r="AZ242" s="14"/>
      <c r="BA242" s="14"/>
      <c r="BB242" s="14"/>
      <c r="BC242" s="8"/>
      <c r="BD242" s="8"/>
      <c r="BE242" s="14"/>
      <c r="BF242" s="14"/>
      <c r="BG242" s="14"/>
      <c r="BH242" s="14"/>
      <c r="BI242" s="8"/>
      <c r="BJ242" s="8"/>
      <c r="BK242" s="14"/>
      <c r="BL242" s="14"/>
      <c r="BM242" s="14"/>
      <c r="BN242" s="14"/>
      <c r="BO242" s="8"/>
      <c r="BP242" s="8"/>
      <c r="BQ242" s="14"/>
      <c r="BR242" s="14"/>
      <c r="BS242" s="14"/>
      <c r="BT242" s="14"/>
      <c r="BU242" s="8"/>
      <c r="BV242" s="8"/>
      <c r="BW242" s="14"/>
      <c r="BX242" s="14"/>
      <c r="BY242" s="14"/>
      <c r="BZ242" s="14"/>
      <c r="CA242" s="14"/>
      <c r="CB242" s="14"/>
      <c r="CC242" s="14"/>
      <c r="CD242" s="14"/>
      <c r="CE242" s="14"/>
      <c r="CF242" s="14"/>
      <c r="CG242" s="14"/>
      <c r="CH242" s="14"/>
      <c r="CI242" s="14"/>
      <c r="CJ242" s="14"/>
    </row>
    <row r="243" spans="1:88" outlineLevel="1" x14ac:dyDescent="0.2">
      <c r="A243" s="20"/>
      <c r="B243" s="21"/>
      <c r="C243" s="20"/>
      <c r="D243" s="20"/>
      <c r="E243" s="20"/>
      <c r="F243" s="25" t="s">
        <v>21</v>
      </c>
      <c r="G243" s="13"/>
      <c r="H243" s="13"/>
      <c r="I243" s="13"/>
      <c r="J243" s="13"/>
      <c r="K243" s="13"/>
      <c r="L243" s="13"/>
      <c r="M243" s="13"/>
      <c r="N243" s="56"/>
      <c r="O243" s="55"/>
      <c r="P243" s="68"/>
      <c r="Q243" s="69"/>
      <c r="R243" s="70"/>
      <c r="S243" s="14"/>
      <c r="T243" s="14"/>
      <c r="U243" s="14"/>
      <c r="V243" s="14"/>
      <c r="W243" s="14"/>
      <c r="X243" s="14"/>
      <c r="Y243" s="14"/>
      <c r="Z243" s="14"/>
      <c r="AA243" s="14"/>
      <c r="AB243" s="14"/>
      <c r="AC243" s="14"/>
      <c r="AD243" s="14"/>
      <c r="AE243" s="14"/>
      <c r="AF243" s="14"/>
      <c r="AG243" s="14"/>
      <c r="AH243" s="14"/>
      <c r="AI243" s="14"/>
      <c r="AJ243" s="14"/>
      <c r="AK243" s="14"/>
      <c r="AL243" s="14"/>
      <c r="AM243" s="14"/>
      <c r="AN243" s="14"/>
      <c r="AO243" s="14"/>
      <c r="AP243" s="14"/>
      <c r="AQ243" s="8"/>
      <c r="AR243" s="8"/>
      <c r="AS243" s="14"/>
      <c r="AT243" s="14"/>
      <c r="AU243" s="14"/>
      <c r="AV243" s="14"/>
      <c r="AW243" s="8"/>
      <c r="AX243" s="8"/>
      <c r="AY243" s="14"/>
      <c r="AZ243" s="14"/>
      <c r="BA243" s="14"/>
      <c r="BB243" s="14"/>
      <c r="BC243" s="8"/>
      <c r="BD243" s="8"/>
      <c r="BE243" s="14"/>
      <c r="BF243" s="14"/>
      <c r="BG243" s="14"/>
      <c r="BH243" s="14"/>
      <c r="BI243" s="8"/>
      <c r="BJ243" s="8"/>
      <c r="BK243" s="14"/>
      <c r="BL243" s="14"/>
      <c r="BM243" s="14"/>
      <c r="BN243" s="14"/>
      <c r="BO243" s="8"/>
      <c r="BP243" s="8"/>
      <c r="BQ243" s="14"/>
      <c r="BR243" s="14"/>
      <c r="BS243" s="14"/>
      <c r="BT243" s="14"/>
      <c r="BU243" s="8"/>
      <c r="BV243" s="8"/>
      <c r="BW243" s="14"/>
      <c r="BX243" s="14"/>
      <c r="BY243" s="14"/>
      <c r="BZ243" s="14"/>
      <c r="CA243" s="14"/>
      <c r="CB243" s="14"/>
      <c r="CC243" s="14"/>
      <c r="CD243" s="14"/>
      <c r="CE243" s="14"/>
      <c r="CF243" s="14"/>
      <c r="CG243" s="14"/>
      <c r="CH243" s="14"/>
      <c r="CI243" s="14"/>
      <c r="CJ243" s="14"/>
    </row>
    <row r="244" spans="1:88" outlineLevel="1" x14ac:dyDescent="0.2">
      <c r="A244" s="20"/>
      <c r="B244" s="21"/>
      <c r="C244" s="20"/>
      <c r="D244" s="20"/>
      <c r="E244" s="20"/>
      <c r="F244" s="25" t="s">
        <v>22</v>
      </c>
      <c r="G244" s="29" t="str">
        <f t="shared" ref="G244:M244" si="189">IF(G242="","",IF(G242&gt;G241,(G242-G241-G243),(1-G241-G243+G242)))</f>
        <v/>
      </c>
      <c r="H244" s="29" t="str">
        <f t="shared" si="189"/>
        <v/>
      </c>
      <c r="I244" s="29" t="str">
        <f t="shared" si="189"/>
        <v/>
      </c>
      <c r="J244" s="29" t="str">
        <f t="shared" si="189"/>
        <v/>
      </c>
      <c r="K244" s="29" t="str">
        <f t="shared" si="189"/>
        <v/>
      </c>
      <c r="L244" s="29" t="str">
        <f t="shared" si="189"/>
        <v/>
      </c>
      <c r="M244" s="29" t="str">
        <f t="shared" si="189"/>
        <v/>
      </c>
      <c r="N244" s="57">
        <f t="shared" ref="N244" si="190">SUMIF(G245:M245,"",G244:M244)</f>
        <v>0</v>
      </c>
      <c r="O244" s="58">
        <f t="shared" ref="O244" si="191">SUM(G244:M244)</f>
        <v>0</v>
      </c>
      <c r="P244" s="68"/>
      <c r="Q244" s="69"/>
      <c r="R244" s="70"/>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8"/>
      <c r="AR244" s="8"/>
      <c r="AS244" s="14"/>
      <c r="AT244" s="14"/>
      <c r="AU244" s="14"/>
      <c r="AV244" s="14"/>
      <c r="AW244" s="8"/>
      <c r="AX244" s="8"/>
      <c r="AY244" s="14"/>
      <c r="AZ244" s="14"/>
      <c r="BA244" s="14"/>
      <c r="BB244" s="14"/>
      <c r="BC244" s="8"/>
      <c r="BD244" s="8"/>
      <c r="BE244" s="14"/>
      <c r="BF244" s="14"/>
      <c r="BG244" s="14"/>
      <c r="BH244" s="14"/>
      <c r="BI244" s="8"/>
      <c r="BJ244" s="8"/>
      <c r="BK244" s="14"/>
      <c r="BL244" s="14"/>
      <c r="BM244" s="14"/>
      <c r="BN244" s="14"/>
      <c r="BO244" s="8"/>
      <c r="BP244" s="8"/>
      <c r="BQ244" s="14"/>
      <c r="BR244" s="14"/>
      <c r="BS244" s="14"/>
      <c r="BT244" s="14"/>
      <c r="BU244" s="8"/>
      <c r="BV244" s="8"/>
      <c r="BW244" s="14"/>
      <c r="BX244" s="14"/>
      <c r="BY244" s="14"/>
      <c r="BZ244" s="14"/>
      <c r="CA244" s="14"/>
      <c r="CB244" s="14"/>
      <c r="CC244" s="14"/>
      <c r="CD244" s="14"/>
      <c r="CE244" s="14"/>
      <c r="CF244" s="14"/>
      <c r="CG244" s="14"/>
      <c r="CH244" s="14"/>
      <c r="CI244" s="14"/>
      <c r="CJ244" s="14"/>
    </row>
    <row r="245" spans="1:88" outlineLevel="1" x14ac:dyDescent="0.2">
      <c r="A245" s="20"/>
      <c r="B245" s="21"/>
      <c r="C245" s="20"/>
      <c r="D245" s="20"/>
      <c r="E245" s="20"/>
      <c r="F245" s="26" t="s">
        <v>39</v>
      </c>
      <c r="G245" s="34"/>
      <c r="H245" s="34"/>
      <c r="I245" s="34"/>
      <c r="J245" s="34"/>
      <c r="K245" s="34"/>
      <c r="L245" s="34"/>
      <c r="M245" s="34"/>
      <c r="N245" s="56"/>
      <c r="O245" s="55"/>
      <c r="P245" s="68"/>
      <c r="Q245" s="69"/>
      <c r="R245" s="70"/>
      <c r="S245" s="14"/>
      <c r="T245" s="14"/>
      <c r="U245" s="14"/>
      <c r="V245" s="14"/>
      <c r="W245" s="14"/>
      <c r="X245" s="14"/>
      <c r="Y245" s="14"/>
      <c r="Z245" s="14"/>
      <c r="AA245" s="14"/>
      <c r="AB245" s="14"/>
      <c r="AC245" s="14"/>
      <c r="AD245" s="14"/>
      <c r="AE245" s="14"/>
      <c r="AF245" s="14"/>
      <c r="AG245" s="14"/>
      <c r="AH245" s="14"/>
      <c r="AI245" s="14"/>
      <c r="AJ245" s="14"/>
      <c r="AK245" s="14"/>
      <c r="AL245" s="14"/>
      <c r="AM245" s="14"/>
      <c r="AN245" s="14"/>
      <c r="AO245" s="14"/>
      <c r="AP245" s="14"/>
      <c r="AQ245" s="8"/>
      <c r="AR245" s="8"/>
      <c r="AS245" s="14"/>
      <c r="AT245" s="14"/>
      <c r="AU245" s="14"/>
      <c r="AV245" s="14"/>
      <c r="AW245" s="8"/>
      <c r="AX245" s="8"/>
      <c r="AY245" s="14"/>
      <c r="AZ245" s="14"/>
      <c r="BA245" s="14"/>
      <c r="BB245" s="14"/>
      <c r="BC245" s="8"/>
      <c r="BD245" s="8"/>
      <c r="BE245" s="14"/>
      <c r="BF245" s="14"/>
      <c r="BG245" s="14"/>
      <c r="BH245" s="14"/>
      <c r="BI245" s="8"/>
      <c r="BJ245" s="8"/>
      <c r="BK245" s="14"/>
      <c r="BL245" s="14"/>
      <c r="BM245" s="14"/>
      <c r="BN245" s="14"/>
      <c r="BO245" s="8"/>
      <c r="BP245" s="8"/>
      <c r="BQ245" s="14"/>
      <c r="BR245" s="14"/>
      <c r="BS245" s="14"/>
      <c r="BT245" s="14"/>
      <c r="BU245" s="8"/>
      <c r="BV245" s="8"/>
      <c r="BW245" s="14"/>
      <c r="BX245" s="14"/>
      <c r="BY245" s="14"/>
      <c r="BZ245" s="14"/>
      <c r="CA245" s="14"/>
      <c r="CB245" s="14"/>
      <c r="CC245" s="14"/>
      <c r="CD245" s="14"/>
      <c r="CE245" s="14"/>
      <c r="CF245" s="14"/>
      <c r="CG245" s="14"/>
      <c r="CH245" s="14"/>
      <c r="CI245" s="14"/>
      <c r="CJ245" s="14"/>
    </row>
    <row r="246" spans="1:88" ht="13.5" outlineLevel="1" thickBot="1" x14ac:dyDescent="0.25">
      <c r="A246" s="22"/>
      <c r="B246" s="23"/>
      <c r="C246" s="22"/>
      <c r="D246" s="22"/>
      <c r="E246" s="22"/>
      <c r="F246" s="27" t="s">
        <v>40</v>
      </c>
      <c r="G246" s="33"/>
      <c r="H246" s="33"/>
      <c r="I246" s="33"/>
      <c r="J246" s="33"/>
      <c r="K246" s="33"/>
      <c r="L246" s="33"/>
      <c r="M246" s="33"/>
      <c r="N246" s="59"/>
      <c r="O246" s="62"/>
      <c r="P246" s="71"/>
      <c r="Q246" s="72"/>
      <c r="R246" s="73"/>
      <c r="S246" s="14"/>
      <c r="T246" s="14"/>
      <c r="U246" s="14"/>
      <c r="V246" s="14"/>
      <c r="W246" s="14"/>
      <c r="X246" s="14"/>
      <c r="Y246" s="14"/>
      <c r="Z246" s="14"/>
      <c r="AA246" s="14"/>
      <c r="AB246" s="14"/>
      <c r="AC246" s="14"/>
      <c r="AD246" s="14"/>
      <c r="AE246" s="14"/>
      <c r="AF246" s="14"/>
      <c r="AG246" s="14"/>
      <c r="AH246" s="14"/>
      <c r="AI246" s="14"/>
      <c r="AJ246" s="14"/>
      <c r="AK246" s="14"/>
      <c r="AL246" s="14"/>
      <c r="AM246" s="14"/>
      <c r="AN246" s="14"/>
      <c r="AO246" s="14"/>
      <c r="AP246" s="14"/>
      <c r="AQ246" s="8"/>
      <c r="AR246" s="8"/>
      <c r="AS246" s="14"/>
      <c r="AT246" s="14"/>
      <c r="AU246" s="14"/>
      <c r="AV246" s="14"/>
      <c r="AW246" s="8"/>
      <c r="AX246" s="8"/>
      <c r="AY246" s="14"/>
      <c r="AZ246" s="14"/>
      <c r="BA246" s="14"/>
      <c r="BB246" s="14"/>
      <c r="BC246" s="8"/>
      <c r="BD246" s="8"/>
      <c r="BE246" s="14"/>
      <c r="BF246" s="14"/>
      <c r="BG246" s="14"/>
      <c r="BH246" s="14"/>
      <c r="BI246" s="8"/>
      <c r="BJ246" s="8"/>
      <c r="BK246" s="14"/>
      <c r="BL246" s="14"/>
      <c r="BM246" s="14"/>
      <c r="BN246" s="14"/>
      <c r="BO246" s="8"/>
      <c r="BP246" s="8"/>
      <c r="BQ246" s="14"/>
      <c r="BR246" s="14"/>
      <c r="BS246" s="14"/>
      <c r="BT246" s="14"/>
      <c r="BU246" s="8"/>
      <c r="BV246" s="8"/>
      <c r="BW246" s="14"/>
      <c r="BX246" s="14"/>
      <c r="BY246" s="14"/>
      <c r="BZ246" s="14"/>
      <c r="CA246" s="14"/>
      <c r="CB246" s="14"/>
      <c r="CC246" s="14"/>
      <c r="CD246" s="14"/>
      <c r="CE246" s="14"/>
      <c r="CF246" s="14"/>
      <c r="CG246" s="14"/>
      <c r="CH246" s="14"/>
      <c r="CI246" s="14"/>
      <c r="CJ246" s="14"/>
    </row>
    <row r="247" spans="1:88" x14ac:dyDescent="0.2">
      <c r="A247" s="63" t="str">
        <f>'Week A'!A247</f>
        <v>Bougrine</v>
      </c>
      <c r="B247" s="64" t="str">
        <f>'Week A'!B247</f>
        <v>Rayan</v>
      </c>
      <c r="C247" s="63" t="str">
        <f>'Week A'!C247</f>
        <v>Steward</v>
      </c>
      <c r="D247" s="63" t="str">
        <f>'Week A'!D247</f>
        <v>Student</v>
      </c>
      <c r="E247" s="63" t="str">
        <f>'Week A'!E247</f>
        <v>Front</v>
      </c>
      <c r="F247" s="24" t="s">
        <v>19</v>
      </c>
      <c r="G247" s="43"/>
      <c r="H247" s="11"/>
      <c r="I247" s="11"/>
      <c r="J247" s="11"/>
      <c r="K247" s="11"/>
      <c r="L247" s="11"/>
      <c r="M247" s="11"/>
      <c r="N247" s="54"/>
      <c r="O247" s="61"/>
      <c r="P247" s="65"/>
      <c r="Q247" s="66"/>
      <c r="R247" s="67"/>
      <c r="S247" s="14"/>
      <c r="T247" s="14"/>
      <c r="U247" s="14"/>
      <c r="V247" s="14"/>
      <c r="W247" s="14"/>
      <c r="X247" s="14"/>
      <c r="Y247" s="14"/>
      <c r="Z247" s="14"/>
      <c r="AA247" s="14"/>
      <c r="AB247" s="14"/>
      <c r="AC247" s="14"/>
      <c r="AD247" s="14"/>
      <c r="AE247" s="14"/>
      <c r="AF247" s="14"/>
      <c r="AG247" s="14"/>
      <c r="AH247" s="14"/>
      <c r="AI247" s="14"/>
      <c r="AJ247" s="14"/>
      <c r="AK247" s="14"/>
      <c r="AL247" s="14"/>
      <c r="AM247" s="14"/>
      <c r="AN247" s="14"/>
      <c r="AO247" s="14"/>
      <c r="AP247" s="14"/>
      <c r="AQ247" s="8"/>
      <c r="AR247" s="8"/>
      <c r="AS247" s="14"/>
      <c r="AT247" s="14"/>
      <c r="AU247" s="14"/>
      <c r="AV247" s="14"/>
      <c r="AW247" s="8"/>
      <c r="AX247" s="8"/>
      <c r="AY247" s="14"/>
      <c r="AZ247" s="14"/>
      <c r="BA247" s="14"/>
      <c r="BB247" s="14"/>
      <c r="BC247" s="8"/>
      <c r="BD247" s="8"/>
      <c r="BE247" s="14"/>
      <c r="BF247" s="14"/>
      <c r="BG247" s="14"/>
      <c r="BH247" s="14"/>
      <c r="BI247" s="8"/>
      <c r="BJ247" s="8"/>
      <c r="BK247" s="14"/>
      <c r="BL247" s="14"/>
      <c r="BM247" s="14"/>
      <c r="BN247" s="14"/>
      <c r="BO247" s="8"/>
      <c r="BP247" s="8"/>
      <c r="BQ247" s="14"/>
      <c r="BR247" s="14"/>
      <c r="BS247" s="14"/>
      <c r="BT247" s="14"/>
      <c r="BU247" s="8"/>
      <c r="BV247" s="8"/>
      <c r="BW247" s="14"/>
      <c r="BX247" s="14"/>
      <c r="BY247" s="14"/>
      <c r="BZ247" s="14"/>
      <c r="CA247" s="14"/>
      <c r="CB247" s="14"/>
      <c r="CC247" s="14"/>
      <c r="CD247" s="14"/>
      <c r="CE247" s="14"/>
      <c r="CF247" s="14"/>
      <c r="CG247" s="14"/>
      <c r="CH247" s="14"/>
      <c r="CI247" s="14"/>
      <c r="CJ247" s="14"/>
    </row>
    <row r="248" spans="1:88" outlineLevel="1" x14ac:dyDescent="0.2">
      <c r="A248" s="20"/>
      <c r="B248" s="21"/>
      <c r="C248" s="20"/>
      <c r="D248" s="20"/>
      <c r="E248" s="20"/>
      <c r="F248" s="25" t="s">
        <v>20</v>
      </c>
      <c r="G248" s="35"/>
      <c r="H248" s="42"/>
      <c r="I248" s="12"/>
      <c r="J248" s="12"/>
      <c r="K248" s="12"/>
      <c r="L248" s="12"/>
      <c r="M248" s="12"/>
      <c r="N248" s="56"/>
      <c r="O248" s="55"/>
      <c r="P248" s="68"/>
      <c r="Q248" s="69"/>
      <c r="R248" s="70"/>
      <c r="S248" s="14"/>
      <c r="T248" s="14"/>
      <c r="U248" s="14"/>
      <c r="V248" s="14"/>
      <c r="W248" s="14"/>
      <c r="X248" s="14"/>
      <c r="Y248" s="14"/>
      <c r="Z248" s="14"/>
      <c r="AA248" s="14"/>
      <c r="AB248" s="14"/>
      <c r="AC248" s="14"/>
      <c r="AD248" s="14"/>
      <c r="AE248" s="14"/>
      <c r="AF248" s="14"/>
      <c r="AG248" s="14"/>
      <c r="AH248" s="14"/>
      <c r="AI248" s="14"/>
      <c r="AJ248" s="14"/>
      <c r="AK248" s="14"/>
      <c r="AL248" s="14"/>
      <c r="AM248" s="14"/>
      <c r="AN248" s="14"/>
      <c r="AO248" s="14"/>
      <c r="AP248" s="14"/>
      <c r="AQ248" s="8"/>
      <c r="AR248" s="8"/>
      <c r="AS248" s="14"/>
      <c r="AT248" s="14"/>
      <c r="AU248" s="14"/>
      <c r="AV248" s="14"/>
      <c r="AW248" s="8"/>
      <c r="AX248" s="8"/>
      <c r="AY248" s="14"/>
      <c r="AZ248" s="14"/>
      <c r="BA248" s="14"/>
      <c r="BB248" s="14"/>
      <c r="BC248" s="8"/>
      <c r="BD248" s="8"/>
      <c r="BE248" s="14"/>
      <c r="BF248" s="14"/>
      <c r="BG248" s="14"/>
      <c r="BH248" s="14"/>
      <c r="BI248" s="8"/>
      <c r="BJ248" s="8"/>
      <c r="BK248" s="14"/>
      <c r="BL248" s="14"/>
      <c r="BM248" s="14"/>
      <c r="BN248" s="14"/>
      <c r="BO248" s="8"/>
      <c r="BP248" s="8"/>
      <c r="BQ248" s="14"/>
      <c r="BR248" s="14"/>
      <c r="BS248" s="14"/>
      <c r="BT248" s="14"/>
      <c r="BU248" s="8"/>
      <c r="BV248" s="8"/>
      <c r="BW248" s="14"/>
      <c r="BX248" s="14"/>
      <c r="BY248" s="14"/>
      <c r="BZ248" s="14"/>
      <c r="CA248" s="14"/>
      <c r="CB248" s="14"/>
      <c r="CC248" s="14"/>
      <c r="CD248" s="14"/>
      <c r="CE248" s="14"/>
      <c r="CF248" s="14"/>
      <c r="CG248" s="14"/>
      <c r="CH248" s="14"/>
      <c r="CI248" s="14"/>
      <c r="CJ248" s="14"/>
    </row>
    <row r="249" spans="1:88" outlineLevel="1" x14ac:dyDescent="0.2">
      <c r="A249" s="20"/>
      <c r="B249" s="21"/>
      <c r="C249" s="20"/>
      <c r="D249" s="20"/>
      <c r="E249" s="20"/>
      <c r="F249" s="25" t="s">
        <v>21</v>
      </c>
      <c r="G249" s="13"/>
      <c r="H249" s="13"/>
      <c r="I249" s="13"/>
      <c r="J249" s="13"/>
      <c r="K249" s="13"/>
      <c r="L249" s="13"/>
      <c r="M249" s="13"/>
      <c r="N249" s="56"/>
      <c r="O249" s="55"/>
      <c r="P249" s="68"/>
      <c r="Q249" s="69"/>
      <c r="R249" s="70"/>
      <c r="S249" s="14"/>
      <c r="T249" s="14"/>
      <c r="U249" s="14"/>
      <c r="V249" s="14"/>
      <c r="W249" s="14"/>
      <c r="X249" s="14"/>
      <c r="Y249" s="14"/>
      <c r="Z249" s="14"/>
      <c r="AA249" s="14"/>
      <c r="AB249" s="14"/>
      <c r="AC249" s="14"/>
      <c r="AD249" s="14"/>
      <c r="AE249" s="14"/>
      <c r="AF249" s="14"/>
      <c r="AG249" s="14"/>
      <c r="AH249" s="14"/>
      <c r="AI249" s="14"/>
      <c r="AJ249" s="14"/>
      <c r="AK249" s="14"/>
      <c r="AL249" s="14"/>
      <c r="AM249" s="14"/>
      <c r="AN249" s="14"/>
      <c r="AO249" s="14"/>
      <c r="AP249" s="14"/>
      <c r="AQ249" s="8"/>
      <c r="AR249" s="8"/>
      <c r="AS249" s="14"/>
      <c r="AT249" s="14"/>
      <c r="AU249" s="14"/>
      <c r="AV249" s="14"/>
      <c r="AW249" s="8"/>
      <c r="AX249" s="8"/>
      <c r="AY249" s="14"/>
      <c r="AZ249" s="14"/>
      <c r="BA249" s="14"/>
      <c r="BB249" s="14"/>
      <c r="BC249" s="8"/>
      <c r="BD249" s="8"/>
      <c r="BE249" s="14"/>
      <c r="BF249" s="14"/>
      <c r="BG249" s="14"/>
      <c r="BH249" s="14"/>
      <c r="BI249" s="8"/>
      <c r="BJ249" s="8"/>
      <c r="BK249" s="14"/>
      <c r="BL249" s="14"/>
      <c r="BM249" s="14"/>
      <c r="BN249" s="14"/>
      <c r="BO249" s="8"/>
      <c r="BP249" s="8"/>
      <c r="BQ249" s="14"/>
      <c r="BR249" s="14"/>
      <c r="BS249" s="14"/>
      <c r="BT249" s="14"/>
      <c r="BU249" s="8"/>
      <c r="BV249" s="8"/>
      <c r="BW249" s="14"/>
      <c r="BX249" s="14"/>
      <c r="BY249" s="14"/>
      <c r="BZ249" s="14"/>
      <c r="CA249" s="14"/>
      <c r="CB249" s="14"/>
      <c r="CC249" s="14"/>
      <c r="CD249" s="14"/>
      <c r="CE249" s="14"/>
      <c r="CF249" s="14"/>
      <c r="CG249" s="14"/>
      <c r="CH249" s="14"/>
      <c r="CI249" s="14"/>
      <c r="CJ249" s="14"/>
    </row>
    <row r="250" spans="1:88" outlineLevel="1" x14ac:dyDescent="0.2">
      <c r="A250" s="20"/>
      <c r="B250" s="21"/>
      <c r="C250" s="20"/>
      <c r="D250" s="20"/>
      <c r="E250" s="20"/>
      <c r="F250" s="25" t="s">
        <v>22</v>
      </c>
      <c r="G250" s="29" t="str">
        <f t="shared" ref="G250:M250" si="192">IF(G248="","",IF(G248&gt;G247,(G248-G247-G249),(1-G247-G249+G248)))</f>
        <v/>
      </c>
      <c r="H250" s="29" t="str">
        <f t="shared" si="192"/>
        <v/>
      </c>
      <c r="I250" s="29" t="str">
        <f t="shared" si="192"/>
        <v/>
      </c>
      <c r="J250" s="29" t="str">
        <f t="shared" si="192"/>
        <v/>
      </c>
      <c r="K250" s="29" t="str">
        <f t="shared" si="192"/>
        <v/>
      </c>
      <c r="L250" s="29" t="str">
        <f t="shared" si="192"/>
        <v/>
      </c>
      <c r="M250" s="29" t="str">
        <f t="shared" si="192"/>
        <v/>
      </c>
      <c r="N250" s="57">
        <f t="shared" ref="N250" si="193">SUMIF(G251:M251,"",G250:M250)</f>
        <v>0</v>
      </c>
      <c r="O250" s="58">
        <f t="shared" ref="O250" si="194">SUM(G250:M250)</f>
        <v>0</v>
      </c>
      <c r="P250" s="68"/>
      <c r="Q250" s="69"/>
      <c r="R250" s="70"/>
      <c r="S250" s="14"/>
      <c r="T250" s="14"/>
      <c r="U250" s="14"/>
      <c r="V250" s="14"/>
      <c r="W250" s="14"/>
      <c r="X250" s="14"/>
      <c r="Y250" s="14"/>
      <c r="Z250" s="14"/>
      <c r="AA250" s="14"/>
      <c r="AB250" s="14"/>
      <c r="AC250" s="14"/>
      <c r="AD250" s="14"/>
      <c r="AE250" s="14"/>
      <c r="AF250" s="14"/>
      <c r="AG250" s="14"/>
      <c r="AH250" s="14"/>
      <c r="AI250" s="14"/>
      <c r="AJ250" s="14"/>
      <c r="AK250" s="14"/>
      <c r="AL250" s="14"/>
      <c r="AM250" s="14"/>
      <c r="AN250" s="14"/>
      <c r="AO250" s="14"/>
      <c r="AP250" s="14"/>
      <c r="AQ250" s="8"/>
      <c r="AR250" s="8"/>
      <c r="AS250" s="14"/>
      <c r="AT250" s="14"/>
      <c r="AU250" s="14"/>
      <c r="AV250" s="14"/>
      <c r="AW250" s="8"/>
      <c r="AX250" s="8"/>
      <c r="AY250" s="14"/>
      <c r="AZ250" s="14"/>
      <c r="BA250" s="14"/>
      <c r="BB250" s="14"/>
      <c r="BC250" s="8"/>
      <c r="BD250" s="8"/>
      <c r="BE250" s="14"/>
      <c r="BF250" s="14"/>
      <c r="BG250" s="14"/>
      <c r="BH250" s="14"/>
      <c r="BI250" s="8"/>
      <c r="BJ250" s="8"/>
      <c r="BK250" s="14"/>
      <c r="BL250" s="14"/>
      <c r="BM250" s="14"/>
      <c r="BN250" s="14"/>
      <c r="BO250" s="8"/>
      <c r="BP250" s="8"/>
      <c r="BQ250" s="14"/>
      <c r="BR250" s="14"/>
      <c r="BS250" s="14"/>
      <c r="BT250" s="14"/>
      <c r="BU250" s="8"/>
      <c r="BV250" s="8"/>
      <c r="BW250" s="14"/>
      <c r="BX250" s="14"/>
      <c r="BY250" s="14"/>
      <c r="BZ250" s="14"/>
      <c r="CA250" s="14"/>
      <c r="CB250" s="14"/>
      <c r="CC250" s="14"/>
      <c r="CD250" s="14"/>
      <c r="CE250" s="14"/>
      <c r="CF250" s="14"/>
      <c r="CG250" s="14"/>
      <c r="CH250" s="14"/>
      <c r="CI250" s="14"/>
      <c r="CJ250" s="14"/>
    </row>
    <row r="251" spans="1:88" outlineLevel="1" x14ac:dyDescent="0.2">
      <c r="A251" s="20"/>
      <c r="B251" s="21"/>
      <c r="C251" s="20"/>
      <c r="D251" s="20"/>
      <c r="E251" s="20"/>
      <c r="F251" s="26" t="s">
        <v>39</v>
      </c>
      <c r="G251" s="34"/>
      <c r="H251" s="34"/>
      <c r="I251" s="34"/>
      <c r="J251" s="34"/>
      <c r="K251" s="34"/>
      <c r="L251" s="34"/>
      <c r="M251" s="34"/>
      <c r="N251" s="56"/>
      <c r="O251" s="55"/>
      <c r="P251" s="68"/>
      <c r="Q251" s="69"/>
      <c r="R251" s="70"/>
      <c r="S251" s="14"/>
      <c r="T251" s="14"/>
      <c r="U251" s="14"/>
      <c r="V251" s="14"/>
      <c r="W251" s="14"/>
      <c r="X251" s="14"/>
      <c r="Y251" s="14"/>
      <c r="Z251" s="14"/>
      <c r="AA251" s="14"/>
      <c r="AB251" s="14"/>
      <c r="AC251" s="14"/>
      <c r="AD251" s="14"/>
      <c r="AE251" s="14"/>
      <c r="AF251" s="14"/>
      <c r="AG251" s="14"/>
      <c r="AH251" s="14"/>
      <c r="AI251" s="14"/>
      <c r="AJ251" s="14"/>
      <c r="AK251" s="14"/>
      <c r="AL251" s="14"/>
      <c r="AM251" s="14"/>
      <c r="AN251" s="14"/>
      <c r="AO251" s="14"/>
      <c r="AP251" s="14"/>
      <c r="AQ251" s="8"/>
      <c r="AR251" s="8"/>
      <c r="AS251" s="14"/>
      <c r="AT251" s="14"/>
      <c r="AU251" s="14"/>
      <c r="AV251" s="14"/>
      <c r="AW251" s="8"/>
      <c r="AX251" s="8"/>
      <c r="AY251" s="14"/>
      <c r="AZ251" s="14"/>
      <c r="BA251" s="14"/>
      <c r="BB251" s="14"/>
      <c r="BC251" s="8"/>
      <c r="BD251" s="8"/>
      <c r="BE251" s="14"/>
      <c r="BF251" s="14"/>
      <c r="BG251" s="14"/>
      <c r="BH251" s="14"/>
      <c r="BI251" s="8"/>
      <c r="BJ251" s="8"/>
      <c r="BK251" s="14"/>
      <c r="BL251" s="14"/>
      <c r="BM251" s="14"/>
      <c r="BN251" s="14"/>
      <c r="BO251" s="8"/>
      <c r="BP251" s="8"/>
      <c r="BQ251" s="14"/>
      <c r="BR251" s="14"/>
      <c r="BS251" s="14"/>
      <c r="BT251" s="14"/>
      <c r="BU251" s="8"/>
      <c r="BV251" s="8"/>
      <c r="BW251" s="14"/>
      <c r="BX251" s="14"/>
      <c r="BY251" s="14"/>
      <c r="BZ251" s="14"/>
      <c r="CA251" s="14"/>
      <c r="CB251" s="14"/>
      <c r="CC251" s="14"/>
      <c r="CD251" s="14"/>
      <c r="CE251" s="14"/>
      <c r="CF251" s="14"/>
      <c r="CG251" s="14"/>
      <c r="CH251" s="14"/>
      <c r="CI251" s="14"/>
      <c r="CJ251" s="14"/>
    </row>
    <row r="252" spans="1:88" ht="13.5" outlineLevel="1" thickBot="1" x14ac:dyDescent="0.25">
      <c r="A252" s="22"/>
      <c r="B252" s="23"/>
      <c r="C252" s="22"/>
      <c r="D252" s="22"/>
      <c r="E252" s="22"/>
      <c r="F252" s="27" t="s">
        <v>40</v>
      </c>
      <c r="G252" s="33"/>
      <c r="H252" s="33"/>
      <c r="I252" s="33"/>
      <c r="J252" s="33"/>
      <c r="K252" s="33"/>
      <c r="L252" s="33"/>
      <c r="M252" s="33"/>
      <c r="N252" s="59"/>
      <c r="O252" s="62"/>
      <c r="P252" s="71"/>
      <c r="Q252" s="72"/>
      <c r="R252" s="73"/>
      <c r="S252" s="14"/>
      <c r="T252" s="14"/>
      <c r="U252" s="14"/>
      <c r="V252" s="14"/>
      <c r="W252" s="14"/>
      <c r="X252" s="14"/>
      <c r="Y252" s="14"/>
      <c r="Z252" s="14"/>
      <c r="AA252" s="14"/>
      <c r="AB252" s="14"/>
      <c r="AC252" s="14"/>
      <c r="AD252" s="14"/>
      <c r="AE252" s="14"/>
      <c r="AF252" s="14"/>
      <c r="AG252" s="14"/>
      <c r="AH252" s="14"/>
      <c r="AI252" s="14"/>
      <c r="AJ252" s="14"/>
      <c r="AK252" s="14"/>
      <c r="AL252" s="14"/>
      <c r="AM252" s="14"/>
      <c r="AN252" s="14"/>
      <c r="AO252" s="14"/>
      <c r="AP252" s="14"/>
      <c r="AQ252" s="8"/>
      <c r="AR252" s="8"/>
      <c r="AS252" s="14"/>
      <c r="AT252" s="14"/>
      <c r="AU252" s="14"/>
      <c r="AV252" s="14"/>
      <c r="AW252" s="8"/>
      <c r="AX252" s="8"/>
      <c r="AY252" s="14"/>
      <c r="AZ252" s="14"/>
      <c r="BA252" s="14"/>
      <c r="BB252" s="14"/>
      <c r="BC252" s="8"/>
      <c r="BD252" s="8"/>
      <c r="BE252" s="14"/>
      <c r="BF252" s="14"/>
      <c r="BG252" s="14"/>
      <c r="BH252" s="14"/>
      <c r="BI252" s="8"/>
      <c r="BJ252" s="8"/>
      <c r="BK252" s="14"/>
      <c r="BL252" s="14"/>
      <c r="BM252" s="14"/>
      <c r="BN252" s="14"/>
      <c r="BO252" s="8"/>
      <c r="BP252" s="8"/>
      <c r="BQ252" s="14"/>
      <c r="BR252" s="14"/>
      <c r="BS252" s="14"/>
      <c r="BT252" s="14"/>
      <c r="BU252" s="8"/>
      <c r="BV252" s="8"/>
      <c r="BW252" s="14"/>
      <c r="BX252" s="14"/>
      <c r="BY252" s="14"/>
      <c r="BZ252" s="14"/>
      <c r="CA252" s="14"/>
      <c r="CB252" s="14"/>
      <c r="CC252" s="14"/>
      <c r="CD252" s="14"/>
      <c r="CE252" s="14"/>
      <c r="CF252" s="14"/>
      <c r="CG252" s="14"/>
      <c r="CH252" s="14"/>
      <c r="CI252" s="14"/>
      <c r="CJ252" s="14"/>
    </row>
    <row r="253" spans="1:88" x14ac:dyDescent="0.2">
      <c r="A253" s="63" t="str">
        <f>'Week A'!A253</f>
        <v>Daemen</v>
      </c>
      <c r="B253" s="64" t="str">
        <f>'Week A'!B253</f>
        <v>Silke</v>
      </c>
      <c r="C253" s="63" t="str">
        <f>'Week A'!C253</f>
        <v>Steward</v>
      </c>
      <c r="D253" s="63" t="str">
        <f>'Week A'!D253</f>
        <v>Student</v>
      </c>
      <c r="E253" s="63" t="str">
        <f>'Week A'!E253</f>
        <v>Front</v>
      </c>
      <c r="F253" s="24" t="s">
        <v>19</v>
      </c>
      <c r="G253" s="43"/>
      <c r="H253" s="11"/>
      <c r="I253" s="11"/>
      <c r="J253" s="11"/>
      <c r="K253" s="11"/>
      <c r="L253" s="11"/>
      <c r="M253" s="11"/>
      <c r="N253" s="54"/>
      <c r="O253" s="61"/>
      <c r="P253" s="65"/>
      <c r="Q253" s="66"/>
      <c r="R253" s="67"/>
      <c r="S253" s="14"/>
      <c r="T253" s="14"/>
      <c r="U253" s="14"/>
      <c r="V253" s="14"/>
      <c r="W253" s="14"/>
      <c r="X253" s="14"/>
      <c r="Y253" s="14"/>
      <c r="Z253" s="14"/>
      <c r="AA253" s="14"/>
      <c r="AB253" s="14"/>
      <c r="AC253" s="14"/>
      <c r="AD253" s="14"/>
      <c r="AE253" s="14"/>
      <c r="AF253" s="14"/>
      <c r="AG253" s="14"/>
      <c r="AH253" s="14"/>
      <c r="AI253" s="14"/>
      <c r="AJ253" s="14"/>
      <c r="AK253" s="14"/>
      <c r="AL253" s="14"/>
      <c r="AM253" s="14"/>
      <c r="AN253" s="14"/>
      <c r="AO253" s="14"/>
      <c r="AP253" s="14"/>
      <c r="AQ253" s="8"/>
      <c r="AR253" s="8"/>
      <c r="AS253" s="14"/>
      <c r="AT253" s="14"/>
      <c r="AU253" s="14"/>
      <c r="AV253" s="14"/>
      <c r="AW253" s="8"/>
      <c r="AX253" s="8"/>
      <c r="AY253" s="14"/>
      <c r="AZ253" s="14"/>
      <c r="BA253" s="14"/>
      <c r="BB253" s="14"/>
      <c r="BC253" s="8"/>
      <c r="BD253" s="8"/>
      <c r="BE253" s="14"/>
      <c r="BF253" s="14"/>
      <c r="BG253" s="14"/>
      <c r="BH253" s="14"/>
      <c r="BI253" s="8"/>
      <c r="BJ253" s="8"/>
      <c r="BK253" s="14"/>
      <c r="BL253" s="14"/>
      <c r="BM253" s="14"/>
      <c r="BN253" s="14"/>
      <c r="BO253" s="8"/>
      <c r="BP253" s="8"/>
      <c r="BQ253" s="14"/>
      <c r="BR253" s="14"/>
      <c r="BS253" s="14"/>
      <c r="BT253" s="14"/>
      <c r="BU253" s="8"/>
      <c r="BV253" s="8"/>
      <c r="BW253" s="14"/>
      <c r="BX253" s="14"/>
      <c r="BY253" s="14"/>
      <c r="BZ253" s="14"/>
      <c r="CA253" s="14"/>
      <c r="CB253" s="14"/>
      <c r="CC253" s="14"/>
      <c r="CD253" s="14"/>
      <c r="CE253" s="14"/>
      <c r="CF253" s="14"/>
      <c r="CG253" s="14"/>
      <c r="CH253" s="14"/>
      <c r="CI253" s="14"/>
      <c r="CJ253" s="14"/>
    </row>
    <row r="254" spans="1:88" outlineLevel="1" x14ac:dyDescent="0.2">
      <c r="A254" s="20"/>
      <c r="B254" s="21"/>
      <c r="C254" s="20"/>
      <c r="D254" s="20"/>
      <c r="E254" s="20"/>
      <c r="F254" s="25" t="s">
        <v>20</v>
      </c>
      <c r="G254" s="35"/>
      <c r="H254" s="42"/>
      <c r="I254" s="12"/>
      <c r="J254" s="12"/>
      <c r="K254" s="12"/>
      <c r="L254" s="12"/>
      <c r="M254" s="12"/>
      <c r="N254" s="56"/>
      <c r="O254" s="55"/>
      <c r="P254" s="68"/>
      <c r="Q254" s="69"/>
      <c r="R254" s="70"/>
      <c r="S254" s="14"/>
      <c r="T254" s="14"/>
      <c r="U254" s="14"/>
      <c r="V254" s="14"/>
      <c r="W254" s="14"/>
      <c r="X254" s="14"/>
      <c r="Y254" s="14"/>
      <c r="Z254" s="14"/>
      <c r="AA254" s="14"/>
      <c r="AB254" s="14"/>
      <c r="AC254" s="14"/>
      <c r="AD254" s="14"/>
      <c r="AE254" s="14"/>
      <c r="AF254" s="14"/>
      <c r="AG254" s="14"/>
      <c r="AH254" s="14"/>
      <c r="AI254" s="14"/>
      <c r="AJ254" s="14"/>
      <c r="AK254" s="14"/>
      <c r="AL254" s="14"/>
      <c r="AM254" s="14"/>
      <c r="AN254" s="14"/>
      <c r="AO254" s="14"/>
      <c r="AP254" s="14"/>
      <c r="AQ254" s="8"/>
      <c r="AR254" s="8"/>
      <c r="AS254" s="14"/>
      <c r="AT254" s="14"/>
      <c r="AU254" s="14"/>
      <c r="AV254" s="14"/>
      <c r="AW254" s="8"/>
      <c r="AX254" s="8"/>
      <c r="AY254" s="14"/>
      <c r="AZ254" s="14"/>
      <c r="BA254" s="14"/>
      <c r="BB254" s="14"/>
      <c r="BC254" s="8"/>
      <c r="BD254" s="8"/>
      <c r="BE254" s="14"/>
      <c r="BF254" s="14"/>
      <c r="BG254" s="14"/>
      <c r="BH254" s="14"/>
      <c r="BI254" s="8"/>
      <c r="BJ254" s="8"/>
      <c r="BK254" s="14"/>
      <c r="BL254" s="14"/>
      <c r="BM254" s="14"/>
      <c r="BN254" s="14"/>
      <c r="BO254" s="8"/>
      <c r="BP254" s="8"/>
      <c r="BQ254" s="14"/>
      <c r="BR254" s="14"/>
      <c r="BS254" s="14"/>
      <c r="BT254" s="14"/>
      <c r="BU254" s="8"/>
      <c r="BV254" s="8"/>
      <c r="BW254" s="14"/>
      <c r="BX254" s="14"/>
      <c r="BY254" s="14"/>
      <c r="BZ254" s="14"/>
      <c r="CA254" s="14"/>
      <c r="CB254" s="14"/>
      <c r="CC254" s="14"/>
      <c r="CD254" s="14"/>
      <c r="CE254" s="14"/>
      <c r="CF254" s="14"/>
      <c r="CG254" s="14"/>
      <c r="CH254" s="14"/>
      <c r="CI254" s="14"/>
      <c r="CJ254" s="14"/>
    </row>
    <row r="255" spans="1:88" outlineLevel="1" x14ac:dyDescent="0.2">
      <c r="A255" s="20"/>
      <c r="B255" s="21"/>
      <c r="C255" s="20"/>
      <c r="D255" s="20"/>
      <c r="E255" s="20"/>
      <c r="F255" s="25" t="s">
        <v>21</v>
      </c>
      <c r="G255" s="13"/>
      <c r="H255" s="13"/>
      <c r="I255" s="13"/>
      <c r="J255" s="13"/>
      <c r="K255" s="13"/>
      <c r="L255" s="13"/>
      <c r="M255" s="13"/>
      <c r="N255" s="56"/>
      <c r="O255" s="55"/>
      <c r="P255" s="68"/>
      <c r="Q255" s="69"/>
      <c r="R255" s="70"/>
      <c r="S255" s="14"/>
      <c r="T255" s="14"/>
      <c r="U255" s="14"/>
      <c r="V255" s="14"/>
      <c r="W255" s="14"/>
      <c r="X255" s="14"/>
      <c r="Y255" s="14"/>
      <c r="Z255" s="14"/>
      <c r="AA255" s="14"/>
      <c r="AB255" s="14"/>
      <c r="AC255" s="14"/>
      <c r="AD255" s="14"/>
      <c r="AE255" s="14"/>
      <c r="AF255" s="14"/>
      <c r="AG255" s="14"/>
      <c r="AH255" s="14"/>
      <c r="AI255" s="14"/>
      <c r="AJ255" s="14"/>
      <c r="AK255" s="14"/>
      <c r="AL255" s="14"/>
      <c r="AM255" s="14"/>
      <c r="AN255" s="14"/>
      <c r="AO255" s="14"/>
      <c r="AP255" s="14"/>
      <c r="AQ255" s="8"/>
      <c r="AR255" s="8"/>
      <c r="AS255" s="14"/>
      <c r="AT255" s="14"/>
      <c r="AU255" s="14"/>
      <c r="AV255" s="14"/>
      <c r="AW255" s="8"/>
      <c r="AX255" s="8"/>
      <c r="AY255" s="14"/>
      <c r="AZ255" s="14"/>
      <c r="BA255" s="14"/>
      <c r="BB255" s="14"/>
      <c r="BC255" s="8"/>
      <c r="BD255" s="8"/>
      <c r="BE255" s="14"/>
      <c r="BF255" s="14"/>
      <c r="BG255" s="14"/>
      <c r="BH255" s="14"/>
      <c r="BI255" s="8"/>
      <c r="BJ255" s="8"/>
      <c r="BK255" s="14"/>
      <c r="BL255" s="14"/>
      <c r="BM255" s="14"/>
      <c r="BN255" s="14"/>
      <c r="BO255" s="8"/>
      <c r="BP255" s="8"/>
      <c r="BQ255" s="14"/>
      <c r="BR255" s="14"/>
      <c r="BS255" s="14"/>
      <c r="BT255" s="14"/>
      <c r="BU255" s="8"/>
      <c r="BV255" s="8"/>
      <c r="BW255" s="14"/>
      <c r="BX255" s="14"/>
      <c r="BY255" s="14"/>
      <c r="BZ255" s="14"/>
      <c r="CA255" s="14"/>
      <c r="CB255" s="14"/>
      <c r="CC255" s="14"/>
      <c r="CD255" s="14"/>
      <c r="CE255" s="14"/>
      <c r="CF255" s="14"/>
      <c r="CG255" s="14"/>
      <c r="CH255" s="14"/>
      <c r="CI255" s="14"/>
      <c r="CJ255" s="14"/>
    </row>
    <row r="256" spans="1:88" outlineLevel="1" x14ac:dyDescent="0.2">
      <c r="A256" s="20"/>
      <c r="B256" s="21"/>
      <c r="C256" s="20"/>
      <c r="D256" s="20"/>
      <c r="E256" s="20"/>
      <c r="F256" s="25" t="s">
        <v>22</v>
      </c>
      <c r="G256" s="29" t="str">
        <f t="shared" ref="G256:M256" si="195">IF(G254="","",IF(G254&gt;G253,(G254-G253-G255),(1-G253-G255+G254)))</f>
        <v/>
      </c>
      <c r="H256" s="29" t="str">
        <f t="shared" si="195"/>
        <v/>
      </c>
      <c r="I256" s="29" t="str">
        <f t="shared" si="195"/>
        <v/>
      </c>
      <c r="J256" s="29" t="str">
        <f t="shared" si="195"/>
        <v/>
      </c>
      <c r="K256" s="29" t="str">
        <f t="shared" si="195"/>
        <v/>
      </c>
      <c r="L256" s="29" t="str">
        <f t="shared" si="195"/>
        <v/>
      </c>
      <c r="M256" s="29" t="str">
        <f t="shared" si="195"/>
        <v/>
      </c>
      <c r="N256" s="57">
        <f t="shared" ref="N256" si="196">SUMIF(G257:M257,"",G256:M256)</f>
        <v>0</v>
      </c>
      <c r="O256" s="58">
        <f t="shared" ref="O256" si="197">SUM(G256:M256)</f>
        <v>0</v>
      </c>
      <c r="P256" s="68"/>
      <c r="Q256" s="69"/>
      <c r="R256" s="70"/>
      <c r="S256" s="14"/>
      <c r="T256" s="14"/>
      <c r="U256" s="14"/>
      <c r="V256" s="14"/>
      <c r="W256" s="14"/>
      <c r="X256" s="14"/>
      <c r="Y256" s="14"/>
      <c r="Z256" s="14"/>
      <c r="AA256" s="14"/>
      <c r="AB256" s="14"/>
      <c r="AC256" s="14"/>
      <c r="AD256" s="14"/>
      <c r="AE256" s="14"/>
      <c r="AF256" s="14"/>
      <c r="AG256" s="14"/>
      <c r="AH256" s="14"/>
      <c r="AI256" s="14"/>
      <c r="AJ256" s="14"/>
      <c r="AK256" s="14"/>
      <c r="AL256" s="14"/>
      <c r="AM256" s="14"/>
      <c r="AN256" s="14"/>
      <c r="AO256" s="14"/>
      <c r="AP256" s="14"/>
      <c r="AQ256" s="8"/>
      <c r="AR256" s="8"/>
      <c r="AS256" s="14"/>
      <c r="AT256" s="14"/>
      <c r="AU256" s="14"/>
      <c r="AV256" s="14"/>
      <c r="AW256" s="8"/>
      <c r="AX256" s="8"/>
      <c r="AY256" s="14"/>
      <c r="AZ256" s="14"/>
      <c r="BA256" s="14"/>
      <c r="BB256" s="14"/>
      <c r="BC256" s="8"/>
      <c r="BD256" s="8"/>
      <c r="BE256" s="14"/>
      <c r="BF256" s="14"/>
      <c r="BG256" s="14"/>
      <c r="BH256" s="14"/>
      <c r="BI256" s="8"/>
      <c r="BJ256" s="8"/>
      <c r="BK256" s="14"/>
      <c r="BL256" s="14"/>
      <c r="BM256" s="14"/>
      <c r="BN256" s="14"/>
      <c r="BO256" s="8"/>
      <c r="BP256" s="8"/>
      <c r="BQ256" s="14"/>
      <c r="BR256" s="14"/>
      <c r="BS256" s="14"/>
      <c r="BT256" s="14"/>
      <c r="BU256" s="8"/>
      <c r="BV256" s="8"/>
      <c r="BW256" s="14"/>
      <c r="BX256" s="14"/>
      <c r="BY256" s="14"/>
      <c r="BZ256" s="14"/>
      <c r="CA256" s="14"/>
      <c r="CB256" s="14"/>
      <c r="CC256" s="14"/>
      <c r="CD256" s="14"/>
      <c r="CE256" s="14"/>
      <c r="CF256" s="14"/>
      <c r="CG256" s="14"/>
      <c r="CH256" s="14"/>
      <c r="CI256" s="14"/>
      <c r="CJ256" s="14"/>
    </row>
    <row r="257" spans="1:88" outlineLevel="1" x14ac:dyDescent="0.2">
      <c r="A257" s="20"/>
      <c r="B257" s="21"/>
      <c r="C257" s="20"/>
      <c r="D257" s="20"/>
      <c r="E257" s="20"/>
      <c r="F257" s="26" t="s">
        <v>39</v>
      </c>
      <c r="G257" s="34"/>
      <c r="H257" s="34"/>
      <c r="I257" s="34"/>
      <c r="J257" s="34"/>
      <c r="K257" s="34"/>
      <c r="L257" s="34"/>
      <c r="M257" s="34"/>
      <c r="N257" s="56"/>
      <c r="O257" s="55"/>
      <c r="P257" s="68"/>
      <c r="Q257" s="69"/>
      <c r="R257" s="70"/>
      <c r="S257" s="14"/>
      <c r="T257" s="14"/>
      <c r="U257" s="14"/>
      <c r="V257" s="14"/>
      <c r="W257" s="14"/>
      <c r="X257" s="14"/>
      <c r="Y257" s="14"/>
      <c r="Z257" s="14"/>
      <c r="AA257" s="14"/>
      <c r="AB257" s="14"/>
      <c r="AC257" s="14"/>
      <c r="AD257" s="14"/>
      <c r="AE257" s="14"/>
      <c r="AF257" s="14"/>
      <c r="AG257" s="14"/>
      <c r="AH257" s="14"/>
      <c r="AI257" s="14"/>
      <c r="AJ257" s="14"/>
      <c r="AK257" s="14"/>
      <c r="AL257" s="14"/>
      <c r="AM257" s="14"/>
      <c r="AN257" s="14"/>
      <c r="AO257" s="14"/>
      <c r="AP257" s="14"/>
      <c r="AQ257" s="8"/>
      <c r="AR257" s="8"/>
      <c r="AS257" s="14"/>
      <c r="AT257" s="14"/>
      <c r="AU257" s="14"/>
      <c r="AV257" s="14"/>
      <c r="AW257" s="8"/>
      <c r="AX257" s="8"/>
      <c r="AY257" s="14"/>
      <c r="AZ257" s="14"/>
      <c r="BA257" s="14"/>
      <c r="BB257" s="14"/>
      <c r="BC257" s="8"/>
      <c r="BD257" s="8"/>
      <c r="BE257" s="14"/>
      <c r="BF257" s="14"/>
      <c r="BG257" s="14"/>
      <c r="BH257" s="14"/>
      <c r="BI257" s="8"/>
      <c r="BJ257" s="8"/>
      <c r="BK257" s="14"/>
      <c r="BL257" s="14"/>
      <c r="BM257" s="14"/>
      <c r="BN257" s="14"/>
      <c r="BO257" s="8"/>
      <c r="BP257" s="8"/>
      <c r="BQ257" s="14"/>
      <c r="BR257" s="14"/>
      <c r="BS257" s="14"/>
      <c r="BT257" s="14"/>
      <c r="BU257" s="8"/>
      <c r="BV257" s="8"/>
      <c r="BW257" s="14"/>
      <c r="BX257" s="14"/>
      <c r="BY257" s="14"/>
      <c r="BZ257" s="14"/>
      <c r="CA257" s="14"/>
      <c r="CB257" s="14"/>
      <c r="CC257" s="14"/>
      <c r="CD257" s="14"/>
      <c r="CE257" s="14"/>
      <c r="CF257" s="14"/>
      <c r="CG257" s="14"/>
      <c r="CH257" s="14"/>
      <c r="CI257" s="14"/>
      <c r="CJ257" s="14"/>
    </row>
    <row r="258" spans="1:88" ht="13.5" outlineLevel="1" thickBot="1" x14ac:dyDescent="0.25">
      <c r="A258" s="22"/>
      <c r="B258" s="23"/>
      <c r="C258" s="22"/>
      <c r="D258" s="22"/>
      <c r="E258" s="22"/>
      <c r="F258" s="27" t="s">
        <v>40</v>
      </c>
      <c r="G258" s="33"/>
      <c r="H258" s="33"/>
      <c r="I258" s="33"/>
      <c r="J258" s="33"/>
      <c r="K258" s="33"/>
      <c r="L258" s="33"/>
      <c r="M258" s="33"/>
      <c r="N258" s="59"/>
      <c r="O258" s="62"/>
      <c r="P258" s="71"/>
      <c r="Q258" s="72"/>
      <c r="R258" s="73"/>
      <c r="S258" s="14"/>
      <c r="T258" s="14"/>
      <c r="U258" s="14"/>
      <c r="V258" s="14"/>
      <c r="W258" s="14"/>
      <c r="X258" s="14"/>
      <c r="Y258" s="14"/>
      <c r="Z258" s="14"/>
      <c r="AA258" s="14"/>
      <c r="AB258" s="14"/>
      <c r="AC258" s="14"/>
      <c r="AD258" s="14"/>
      <c r="AE258" s="14"/>
      <c r="AF258" s="14"/>
      <c r="AG258" s="14"/>
      <c r="AH258" s="14"/>
      <c r="AI258" s="14"/>
      <c r="AJ258" s="14"/>
      <c r="AK258" s="14"/>
      <c r="AL258" s="14"/>
      <c r="AM258" s="14"/>
      <c r="AN258" s="14"/>
      <c r="AO258" s="14"/>
      <c r="AP258" s="14"/>
      <c r="AQ258" s="8"/>
      <c r="AR258" s="8"/>
      <c r="AS258" s="14"/>
      <c r="AT258" s="14"/>
      <c r="AU258" s="14"/>
      <c r="AV258" s="14"/>
      <c r="AW258" s="8"/>
      <c r="AX258" s="8"/>
      <c r="AY258" s="14"/>
      <c r="AZ258" s="14"/>
      <c r="BA258" s="14"/>
      <c r="BB258" s="14"/>
      <c r="BC258" s="8"/>
      <c r="BD258" s="8"/>
      <c r="BE258" s="14"/>
      <c r="BF258" s="14"/>
      <c r="BG258" s="14"/>
      <c r="BH258" s="14"/>
      <c r="BI258" s="8"/>
      <c r="BJ258" s="8"/>
      <c r="BK258" s="14"/>
      <c r="BL258" s="14"/>
      <c r="BM258" s="14"/>
      <c r="BN258" s="14"/>
      <c r="BO258" s="8"/>
      <c r="BP258" s="8"/>
      <c r="BQ258" s="14"/>
      <c r="BR258" s="14"/>
      <c r="BS258" s="14"/>
      <c r="BT258" s="14"/>
      <c r="BU258" s="8"/>
      <c r="BV258" s="8"/>
      <c r="BW258" s="14"/>
      <c r="BX258" s="14"/>
      <c r="BY258" s="14"/>
      <c r="BZ258" s="14"/>
      <c r="CA258" s="14"/>
      <c r="CB258" s="14"/>
      <c r="CC258" s="14"/>
      <c r="CD258" s="14"/>
      <c r="CE258" s="14"/>
      <c r="CF258" s="14"/>
      <c r="CG258" s="14"/>
      <c r="CH258" s="14"/>
      <c r="CI258" s="14"/>
      <c r="CJ258" s="14"/>
    </row>
    <row r="259" spans="1:88" x14ac:dyDescent="0.2">
      <c r="A259" s="63" t="str">
        <f>'Week A'!A259</f>
        <v>Orourke</v>
      </c>
      <c r="B259" s="64" t="str">
        <f>'Week A'!B259</f>
        <v>Tiernan</v>
      </c>
      <c r="C259" s="63" t="str">
        <f>'Week A'!C259</f>
        <v>Steward</v>
      </c>
      <c r="D259" s="63" t="str">
        <f>'Week A'!D259</f>
        <v>Student</v>
      </c>
      <c r="E259" s="63" t="str">
        <f>'Week A'!E259</f>
        <v>Front</v>
      </c>
      <c r="F259" s="24" t="s">
        <v>19</v>
      </c>
      <c r="G259" s="43"/>
      <c r="H259" s="11"/>
      <c r="I259" s="11"/>
      <c r="J259" s="11"/>
      <c r="K259" s="11"/>
      <c r="L259" s="11"/>
      <c r="M259" s="11"/>
      <c r="N259" s="54"/>
      <c r="O259" s="61"/>
      <c r="P259" s="65"/>
      <c r="Q259" s="66"/>
      <c r="R259" s="67"/>
      <c r="S259" s="14"/>
      <c r="T259" s="14"/>
      <c r="U259" s="14"/>
      <c r="V259" s="14"/>
      <c r="W259" s="14"/>
      <c r="X259" s="14"/>
      <c r="Y259" s="14"/>
      <c r="Z259" s="14"/>
      <c r="AA259" s="14"/>
      <c r="AB259" s="14"/>
      <c r="AC259" s="14"/>
      <c r="AD259" s="14"/>
      <c r="AE259" s="14"/>
      <c r="AF259" s="14"/>
      <c r="AG259" s="14"/>
      <c r="AH259" s="14"/>
      <c r="AI259" s="14"/>
      <c r="AJ259" s="14"/>
      <c r="AK259" s="14"/>
      <c r="AL259" s="14"/>
      <c r="AM259" s="14"/>
      <c r="AN259" s="14"/>
      <c r="AO259" s="14"/>
      <c r="AP259" s="14"/>
      <c r="AQ259" s="8"/>
      <c r="AR259" s="8"/>
      <c r="AS259" s="14"/>
      <c r="AT259" s="14"/>
      <c r="AU259" s="14"/>
      <c r="AV259" s="14"/>
      <c r="AW259" s="8"/>
      <c r="AX259" s="8"/>
      <c r="AY259" s="14"/>
      <c r="AZ259" s="14"/>
      <c r="BA259" s="14"/>
      <c r="BB259" s="14"/>
      <c r="BC259" s="8"/>
      <c r="BD259" s="8"/>
      <c r="BE259" s="14"/>
      <c r="BF259" s="14"/>
      <c r="BG259" s="14"/>
      <c r="BH259" s="14"/>
      <c r="BI259" s="8"/>
      <c r="BJ259" s="8"/>
      <c r="BK259" s="14"/>
      <c r="BL259" s="14"/>
      <c r="BM259" s="14"/>
      <c r="BN259" s="14"/>
      <c r="BO259" s="8"/>
      <c r="BP259" s="8"/>
      <c r="BQ259" s="14"/>
      <c r="BR259" s="14"/>
      <c r="BS259" s="14"/>
      <c r="BT259" s="14"/>
      <c r="BU259" s="8"/>
      <c r="BV259" s="8"/>
      <c r="BW259" s="14"/>
      <c r="BX259" s="14"/>
      <c r="BY259" s="14"/>
      <c r="BZ259" s="14"/>
      <c r="CA259" s="14"/>
      <c r="CB259" s="14"/>
      <c r="CC259" s="14"/>
      <c r="CD259" s="14"/>
      <c r="CE259" s="14"/>
      <c r="CF259" s="14"/>
      <c r="CG259" s="14"/>
      <c r="CH259" s="14"/>
      <c r="CI259" s="14"/>
      <c r="CJ259" s="14"/>
    </row>
    <row r="260" spans="1:88" outlineLevel="1" x14ac:dyDescent="0.2">
      <c r="A260" s="20"/>
      <c r="B260" s="21"/>
      <c r="C260" s="20"/>
      <c r="D260" s="20"/>
      <c r="E260" s="20"/>
      <c r="F260" s="25" t="s">
        <v>20</v>
      </c>
      <c r="G260" s="35"/>
      <c r="H260" s="42"/>
      <c r="I260" s="12"/>
      <c r="J260" s="12"/>
      <c r="K260" s="12"/>
      <c r="L260" s="12"/>
      <c r="M260" s="12"/>
      <c r="N260" s="56"/>
      <c r="O260" s="55"/>
      <c r="P260" s="68"/>
      <c r="Q260" s="69"/>
      <c r="R260" s="70"/>
      <c r="S260" s="14"/>
      <c r="T260" s="14"/>
      <c r="U260" s="14"/>
      <c r="V260" s="14"/>
      <c r="W260" s="14"/>
      <c r="X260" s="14"/>
      <c r="Y260" s="14"/>
      <c r="Z260" s="14"/>
      <c r="AA260" s="14"/>
      <c r="AB260" s="14"/>
      <c r="AC260" s="14"/>
      <c r="AD260" s="14"/>
      <c r="AE260" s="14"/>
      <c r="AF260" s="14"/>
      <c r="AG260" s="14"/>
      <c r="AH260" s="14"/>
      <c r="AI260" s="14"/>
      <c r="AJ260" s="14"/>
      <c r="AK260" s="14"/>
      <c r="AL260" s="14"/>
      <c r="AM260" s="14"/>
      <c r="AN260" s="14"/>
      <c r="AO260" s="14"/>
      <c r="AP260" s="14"/>
      <c r="AQ260" s="8"/>
      <c r="AR260" s="8"/>
      <c r="AS260" s="14"/>
      <c r="AT260" s="14"/>
      <c r="AU260" s="14"/>
      <c r="AV260" s="14"/>
      <c r="AW260" s="8"/>
      <c r="AX260" s="8"/>
      <c r="AY260" s="14"/>
      <c r="AZ260" s="14"/>
      <c r="BA260" s="14"/>
      <c r="BB260" s="14"/>
      <c r="BC260" s="8"/>
      <c r="BD260" s="8"/>
      <c r="BE260" s="14"/>
      <c r="BF260" s="14"/>
      <c r="BG260" s="14"/>
      <c r="BH260" s="14"/>
      <c r="BI260" s="8"/>
      <c r="BJ260" s="8"/>
      <c r="BK260" s="14"/>
      <c r="BL260" s="14"/>
      <c r="BM260" s="14"/>
      <c r="BN260" s="14"/>
      <c r="BO260" s="8"/>
      <c r="BP260" s="8"/>
      <c r="BQ260" s="14"/>
      <c r="BR260" s="14"/>
      <c r="BS260" s="14"/>
      <c r="BT260" s="14"/>
      <c r="BU260" s="8"/>
      <c r="BV260" s="8"/>
      <c r="BW260" s="14"/>
      <c r="BX260" s="14"/>
      <c r="BY260" s="14"/>
      <c r="BZ260" s="14"/>
      <c r="CA260" s="14"/>
      <c r="CB260" s="14"/>
      <c r="CC260" s="14"/>
      <c r="CD260" s="14"/>
      <c r="CE260" s="14"/>
      <c r="CF260" s="14"/>
      <c r="CG260" s="14"/>
      <c r="CH260" s="14"/>
      <c r="CI260" s="14"/>
      <c r="CJ260" s="14"/>
    </row>
    <row r="261" spans="1:88" outlineLevel="1" x14ac:dyDescent="0.2">
      <c r="A261" s="20"/>
      <c r="B261" s="21"/>
      <c r="C261" s="20"/>
      <c r="D261" s="20"/>
      <c r="E261" s="20"/>
      <c r="F261" s="25" t="s">
        <v>21</v>
      </c>
      <c r="G261" s="13"/>
      <c r="H261" s="13"/>
      <c r="I261" s="13"/>
      <c r="J261" s="13"/>
      <c r="K261" s="13"/>
      <c r="L261" s="13"/>
      <c r="M261" s="13"/>
      <c r="N261" s="56"/>
      <c r="O261" s="55"/>
      <c r="P261" s="68"/>
      <c r="Q261" s="69"/>
      <c r="R261" s="70"/>
      <c r="S261" s="14"/>
      <c r="T261" s="14"/>
      <c r="U261" s="14"/>
      <c r="V261" s="14"/>
      <c r="W261" s="14"/>
      <c r="X261" s="14"/>
      <c r="Y261" s="14"/>
      <c r="Z261" s="14"/>
      <c r="AA261" s="14"/>
      <c r="AB261" s="14"/>
      <c r="AC261" s="14"/>
      <c r="AD261" s="14"/>
      <c r="AE261" s="14"/>
      <c r="AF261" s="14"/>
      <c r="AG261" s="14"/>
      <c r="AH261" s="14"/>
      <c r="AI261" s="14"/>
      <c r="AJ261" s="14"/>
      <c r="AK261" s="14"/>
      <c r="AL261" s="14"/>
      <c r="AM261" s="14"/>
      <c r="AN261" s="14"/>
      <c r="AO261" s="14"/>
      <c r="AP261" s="14"/>
      <c r="AQ261" s="8"/>
      <c r="AR261" s="8"/>
      <c r="AS261" s="14"/>
      <c r="AT261" s="14"/>
      <c r="AU261" s="14"/>
      <c r="AV261" s="14"/>
      <c r="AW261" s="8"/>
      <c r="AX261" s="8"/>
      <c r="AY261" s="14"/>
      <c r="AZ261" s="14"/>
      <c r="BA261" s="14"/>
      <c r="BB261" s="14"/>
      <c r="BC261" s="8"/>
      <c r="BD261" s="8"/>
      <c r="BE261" s="14"/>
      <c r="BF261" s="14"/>
      <c r="BG261" s="14"/>
      <c r="BH261" s="14"/>
      <c r="BI261" s="8"/>
      <c r="BJ261" s="8"/>
      <c r="BK261" s="14"/>
      <c r="BL261" s="14"/>
      <c r="BM261" s="14"/>
      <c r="BN261" s="14"/>
      <c r="BO261" s="8"/>
      <c r="BP261" s="8"/>
      <c r="BQ261" s="14"/>
      <c r="BR261" s="14"/>
      <c r="BS261" s="14"/>
      <c r="BT261" s="14"/>
      <c r="BU261" s="8"/>
      <c r="BV261" s="8"/>
      <c r="BW261" s="14"/>
      <c r="BX261" s="14"/>
      <c r="BY261" s="14"/>
      <c r="BZ261" s="14"/>
      <c r="CA261" s="14"/>
      <c r="CB261" s="14"/>
      <c r="CC261" s="14"/>
      <c r="CD261" s="14"/>
      <c r="CE261" s="14"/>
      <c r="CF261" s="14"/>
      <c r="CG261" s="14"/>
      <c r="CH261" s="14"/>
      <c r="CI261" s="14"/>
      <c r="CJ261" s="14"/>
    </row>
    <row r="262" spans="1:88" outlineLevel="1" x14ac:dyDescent="0.2">
      <c r="A262" s="20"/>
      <c r="B262" s="21"/>
      <c r="C262" s="20"/>
      <c r="D262" s="20"/>
      <c r="E262" s="20"/>
      <c r="F262" s="25" t="s">
        <v>22</v>
      </c>
      <c r="G262" s="29" t="str">
        <f t="shared" ref="G262:M262" si="198">IF(G260="","",IF(G260&gt;G259,(G260-G259-G261),(1-G259-G261+G260)))</f>
        <v/>
      </c>
      <c r="H262" s="29" t="str">
        <f t="shared" si="198"/>
        <v/>
      </c>
      <c r="I262" s="29" t="str">
        <f t="shared" si="198"/>
        <v/>
      </c>
      <c r="J262" s="29" t="str">
        <f t="shared" si="198"/>
        <v/>
      </c>
      <c r="K262" s="29" t="str">
        <f t="shared" si="198"/>
        <v/>
      </c>
      <c r="L262" s="29" t="str">
        <f t="shared" si="198"/>
        <v/>
      </c>
      <c r="M262" s="29" t="str">
        <f t="shared" si="198"/>
        <v/>
      </c>
      <c r="N262" s="57">
        <f t="shared" ref="N262" si="199">SUMIF(G263:M263,"",G262:M262)</f>
        <v>0</v>
      </c>
      <c r="O262" s="58">
        <f t="shared" ref="O262" si="200">SUM(G262:M262)</f>
        <v>0</v>
      </c>
      <c r="P262" s="68"/>
      <c r="Q262" s="69"/>
      <c r="R262" s="70"/>
      <c r="S262" s="14"/>
      <c r="T262" s="14"/>
      <c r="U262" s="14"/>
      <c r="V262" s="14"/>
      <c r="W262" s="14"/>
      <c r="X262" s="14"/>
      <c r="Y262" s="14"/>
      <c r="Z262" s="14"/>
      <c r="AA262" s="14"/>
      <c r="AB262" s="14"/>
      <c r="AC262" s="14"/>
      <c r="AD262" s="14"/>
      <c r="AE262" s="14"/>
      <c r="AF262" s="14"/>
      <c r="AG262" s="14"/>
      <c r="AH262" s="14"/>
      <c r="AI262" s="14"/>
      <c r="AJ262" s="14"/>
      <c r="AK262" s="14"/>
      <c r="AL262" s="14"/>
      <c r="AM262" s="14"/>
      <c r="AN262" s="14"/>
      <c r="AO262" s="14"/>
      <c r="AP262" s="14"/>
      <c r="AQ262" s="8"/>
      <c r="AR262" s="8"/>
      <c r="AS262" s="14"/>
      <c r="AT262" s="14"/>
      <c r="AU262" s="14"/>
      <c r="AV262" s="14"/>
      <c r="AW262" s="8"/>
      <c r="AX262" s="8"/>
      <c r="AY262" s="14"/>
      <c r="AZ262" s="14"/>
      <c r="BA262" s="14"/>
      <c r="BB262" s="14"/>
      <c r="BC262" s="8"/>
      <c r="BD262" s="8"/>
      <c r="BE262" s="14"/>
      <c r="BF262" s="14"/>
      <c r="BG262" s="14"/>
      <c r="BH262" s="14"/>
      <c r="BI262" s="8"/>
      <c r="BJ262" s="8"/>
      <c r="BK262" s="14"/>
      <c r="BL262" s="14"/>
      <c r="BM262" s="14"/>
      <c r="BN262" s="14"/>
      <c r="BO262" s="8"/>
      <c r="BP262" s="8"/>
      <c r="BQ262" s="14"/>
      <c r="BR262" s="14"/>
      <c r="BS262" s="14"/>
      <c r="BT262" s="14"/>
      <c r="BU262" s="8"/>
      <c r="BV262" s="8"/>
      <c r="BW262" s="14"/>
      <c r="BX262" s="14"/>
      <c r="BY262" s="14"/>
      <c r="BZ262" s="14"/>
      <c r="CA262" s="14"/>
      <c r="CB262" s="14"/>
      <c r="CC262" s="14"/>
      <c r="CD262" s="14"/>
      <c r="CE262" s="14"/>
      <c r="CF262" s="14"/>
      <c r="CG262" s="14"/>
      <c r="CH262" s="14"/>
      <c r="CI262" s="14"/>
      <c r="CJ262" s="14"/>
    </row>
    <row r="263" spans="1:88" outlineLevel="1" x14ac:dyDescent="0.2">
      <c r="A263" s="20"/>
      <c r="B263" s="21"/>
      <c r="C263" s="20"/>
      <c r="D263" s="20"/>
      <c r="E263" s="20"/>
      <c r="F263" s="26" t="s">
        <v>39</v>
      </c>
      <c r="G263" s="34"/>
      <c r="H263" s="34"/>
      <c r="I263" s="34"/>
      <c r="J263" s="34"/>
      <c r="K263" s="34"/>
      <c r="L263" s="34"/>
      <c r="M263" s="34"/>
      <c r="N263" s="56"/>
      <c r="O263" s="55"/>
      <c r="P263" s="68"/>
      <c r="Q263" s="69"/>
      <c r="R263" s="70"/>
      <c r="S263" s="14"/>
      <c r="T263" s="14"/>
      <c r="U263" s="14"/>
      <c r="V263" s="14"/>
      <c r="W263" s="14"/>
      <c r="X263" s="14"/>
      <c r="Y263" s="14"/>
      <c r="Z263" s="14"/>
      <c r="AA263" s="14"/>
      <c r="AB263" s="14"/>
      <c r="AC263" s="14"/>
      <c r="AD263" s="14"/>
      <c r="AE263" s="14"/>
      <c r="AF263" s="14"/>
      <c r="AG263" s="14"/>
      <c r="AH263" s="14"/>
      <c r="AI263" s="14"/>
      <c r="AJ263" s="14"/>
      <c r="AK263" s="14"/>
      <c r="AL263" s="14"/>
      <c r="AM263" s="14"/>
      <c r="AN263" s="14"/>
      <c r="AO263" s="14"/>
      <c r="AP263" s="14"/>
      <c r="AQ263" s="8"/>
      <c r="AR263" s="8"/>
      <c r="AS263" s="14"/>
      <c r="AT263" s="14"/>
      <c r="AU263" s="14"/>
      <c r="AV263" s="14"/>
      <c r="AW263" s="8"/>
      <c r="AX263" s="8"/>
      <c r="AY263" s="14"/>
      <c r="AZ263" s="14"/>
      <c r="BA263" s="14"/>
      <c r="BB263" s="14"/>
      <c r="BC263" s="8"/>
      <c r="BD263" s="8"/>
      <c r="BE263" s="14"/>
      <c r="BF263" s="14"/>
      <c r="BG263" s="14"/>
      <c r="BH263" s="14"/>
      <c r="BI263" s="8"/>
      <c r="BJ263" s="8"/>
      <c r="BK263" s="14"/>
      <c r="BL263" s="14"/>
      <c r="BM263" s="14"/>
      <c r="BN263" s="14"/>
      <c r="BO263" s="8"/>
      <c r="BP263" s="8"/>
      <c r="BQ263" s="14"/>
      <c r="BR263" s="14"/>
      <c r="BS263" s="14"/>
      <c r="BT263" s="14"/>
      <c r="BU263" s="8"/>
      <c r="BV263" s="8"/>
      <c r="BW263" s="14"/>
      <c r="BX263" s="14"/>
      <c r="BY263" s="14"/>
      <c r="BZ263" s="14"/>
      <c r="CA263" s="14"/>
      <c r="CB263" s="14"/>
      <c r="CC263" s="14"/>
      <c r="CD263" s="14"/>
      <c r="CE263" s="14"/>
      <c r="CF263" s="14"/>
      <c r="CG263" s="14"/>
      <c r="CH263" s="14"/>
      <c r="CI263" s="14"/>
      <c r="CJ263" s="14"/>
    </row>
    <row r="264" spans="1:88" ht="13.5" outlineLevel="1" thickBot="1" x14ac:dyDescent="0.25">
      <c r="A264" s="22"/>
      <c r="B264" s="23"/>
      <c r="C264" s="22"/>
      <c r="D264" s="22"/>
      <c r="E264" s="22"/>
      <c r="F264" s="27" t="s">
        <v>40</v>
      </c>
      <c r="G264" s="33"/>
      <c r="H264" s="33"/>
      <c r="I264" s="33"/>
      <c r="J264" s="33"/>
      <c r="K264" s="33"/>
      <c r="L264" s="33"/>
      <c r="M264" s="33"/>
      <c r="N264" s="59"/>
      <c r="O264" s="62"/>
      <c r="P264" s="71"/>
      <c r="Q264" s="72"/>
      <c r="R264" s="73"/>
      <c r="S264" s="14"/>
      <c r="T264" s="14"/>
      <c r="U264" s="14"/>
      <c r="V264" s="14"/>
      <c r="W264" s="14"/>
      <c r="X264" s="14"/>
      <c r="Y264" s="14"/>
      <c r="Z264" s="14"/>
      <c r="AA264" s="14"/>
      <c r="AB264" s="14"/>
      <c r="AC264" s="14"/>
      <c r="AD264" s="14"/>
      <c r="AE264" s="14"/>
      <c r="AF264" s="14"/>
      <c r="AG264" s="14"/>
      <c r="AH264" s="14"/>
      <c r="AI264" s="14"/>
      <c r="AJ264" s="14"/>
      <c r="AK264" s="14"/>
      <c r="AL264" s="14"/>
      <c r="AM264" s="14"/>
      <c r="AN264" s="14"/>
      <c r="AO264" s="14"/>
      <c r="AP264" s="14"/>
      <c r="AQ264" s="8"/>
      <c r="AR264" s="8"/>
      <c r="AS264" s="14"/>
      <c r="AT264" s="14"/>
      <c r="AU264" s="14"/>
      <c r="AV264" s="14"/>
      <c r="AW264" s="8"/>
      <c r="AX264" s="8"/>
      <c r="AY264" s="14"/>
      <c r="AZ264" s="14"/>
      <c r="BA264" s="14"/>
      <c r="BB264" s="14"/>
      <c r="BC264" s="8"/>
      <c r="BD264" s="8"/>
      <c r="BE264" s="14"/>
      <c r="BF264" s="14"/>
      <c r="BG264" s="14"/>
      <c r="BH264" s="14"/>
      <c r="BI264" s="8"/>
      <c r="BJ264" s="8"/>
      <c r="BK264" s="14"/>
      <c r="BL264" s="14"/>
      <c r="BM264" s="14"/>
      <c r="BN264" s="14"/>
      <c r="BO264" s="8"/>
      <c r="BP264" s="8"/>
      <c r="BQ264" s="14"/>
      <c r="BR264" s="14"/>
      <c r="BS264" s="14"/>
      <c r="BT264" s="14"/>
      <c r="BU264" s="8"/>
      <c r="BV264" s="8"/>
      <c r="BW264" s="14"/>
      <c r="BX264" s="14"/>
      <c r="BY264" s="14"/>
      <c r="BZ264" s="14"/>
      <c r="CA264" s="14"/>
      <c r="CB264" s="14"/>
      <c r="CC264" s="14"/>
      <c r="CD264" s="14"/>
      <c r="CE264" s="14"/>
      <c r="CF264" s="14"/>
      <c r="CG264" s="14"/>
      <c r="CH264" s="14"/>
      <c r="CI264" s="14"/>
      <c r="CJ264" s="14"/>
    </row>
    <row r="265" spans="1:88" x14ac:dyDescent="0.2">
      <c r="A265" s="63" t="str">
        <f>'Week A'!A265</f>
        <v>Aouriaghel</v>
      </c>
      <c r="B265" s="64" t="str">
        <f>'Week A'!B265</f>
        <v>Yassine</v>
      </c>
      <c r="C265" s="63" t="str">
        <f>'Week A'!C265</f>
        <v>Steward</v>
      </c>
      <c r="D265" s="63" t="str">
        <f>'Week A'!D265</f>
        <v>Student</v>
      </c>
      <c r="E265" s="63" t="str">
        <f>'Week A'!E265</f>
        <v>Front</v>
      </c>
      <c r="F265" s="24" t="s">
        <v>19</v>
      </c>
      <c r="G265" s="43"/>
      <c r="H265" s="11"/>
      <c r="I265" s="11"/>
      <c r="J265" s="11"/>
      <c r="K265" s="11"/>
      <c r="L265" s="11"/>
      <c r="M265" s="11"/>
      <c r="N265" s="54"/>
      <c r="O265" s="61"/>
      <c r="P265" s="65"/>
      <c r="Q265" s="66"/>
      <c r="R265" s="67"/>
      <c r="S265" s="14"/>
      <c r="T265" s="14"/>
      <c r="U265" s="14"/>
      <c r="V265" s="14"/>
      <c r="W265" s="14"/>
      <c r="X265" s="14"/>
      <c r="Y265" s="14"/>
      <c r="Z265" s="14"/>
      <c r="AA265" s="14"/>
      <c r="AB265" s="14"/>
      <c r="AC265" s="14"/>
      <c r="AD265" s="14"/>
      <c r="AE265" s="14"/>
      <c r="AF265" s="14"/>
      <c r="AG265" s="14"/>
      <c r="AH265" s="14"/>
      <c r="AI265" s="14"/>
      <c r="AJ265" s="14"/>
      <c r="AK265" s="14"/>
      <c r="AL265" s="14"/>
      <c r="AM265" s="14"/>
      <c r="AN265" s="14"/>
      <c r="AO265" s="14"/>
      <c r="AP265" s="14"/>
      <c r="AQ265" s="8"/>
      <c r="AR265" s="8"/>
      <c r="AS265" s="14"/>
      <c r="AT265" s="14"/>
      <c r="AU265" s="14"/>
      <c r="AV265" s="14"/>
      <c r="AW265" s="8"/>
      <c r="AX265" s="8"/>
      <c r="AY265" s="14"/>
      <c r="AZ265" s="14"/>
      <c r="BA265" s="14"/>
      <c r="BB265" s="14"/>
      <c r="BC265" s="8"/>
      <c r="BD265" s="8"/>
      <c r="BE265" s="14"/>
      <c r="BF265" s="14"/>
      <c r="BG265" s="14"/>
      <c r="BH265" s="14"/>
      <c r="BI265" s="8"/>
      <c r="BJ265" s="8"/>
      <c r="BK265" s="14"/>
      <c r="BL265" s="14"/>
      <c r="BM265" s="14"/>
      <c r="BN265" s="14"/>
      <c r="BO265" s="8"/>
      <c r="BP265" s="8"/>
      <c r="BQ265" s="14"/>
      <c r="BR265" s="14"/>
      <c r="BS265" s="14"/>
      <c r="BT265" s="14"/>
      <c r="BU265" s="8"/>
      <c r="BV265" s="8"/>
      <c r="BW265" s="14"/>
      <c r="BX265" s="14"/>
      <c r="BY265" s="14"/>
      <c r="BZ265" s="14"/>
      <c r="CA265" s="14"/>
      <c r="CB265" s="14"/>
      <c r="CC265" s="14"/>
      <c r="CD265" s="14"/>
      <c r="CE265" s="14"/>
      <c r="CF265" s="14"/>
      <c r="CG265" s="14"/>
      <c r="CH265" s="14"/>
      <c r="CI265" s="14"/>
      <c r="CJ265" s="14"/>
    </row>
    <row r="266" spans="1:88" outlineLevel="1" x14ac:dyDescent="0.2">
      <c r="A266" s="20"/>
      <c r="B266" s="21"/>
      <c r="C266" s="20"/>
      <c r="D266" s="20"/>
      <c r="E266" s="20"/>
      <c r="F266" s="25" t="s">
        <v>20</v>
      </c>
      <c r="G266" s="35"/>
      <c r="H266" s="42"/>
      <c r="I266" s="12"/>
      <c r="J266" s="12"/>
      <c r="K266" s="12"/>
      <c r="L266" s="12"/>
      <c r="M266" s="12"/>
      <c r="N266" s="56"/>
      <c r="O266" s="55"/>
      <c r="P266" s="68"/>
      <c r="Q266" s="69"/>
      <c r="R266" s="70"/>
      <c r="S266" s="14"/>
      <c r="T266" s="14"/>
      <c r="U266" s="14"/>
      <c r="V266" s="14"/>
      <c r="W266" s="14"/>
      <c r="X266" s="14"/>
      <c r="Y266" s="14"/>
      <c r="Z266" s="14"/>
      <c r="AA266" s="14"/>
      <c r="AB266" s="14"/>
      <c r="AC266" s="14"/>
      <c r="AD266" s="14"/>
      <c r="AE266" s="14"/>
      <c r="AF266" s="14"/>
      <c r="AG266" s="14"/>
      <c r="AH266" s="14"/>
      <c r="AI266" s="14"/>
      <c r="AJ266" s="14"/>
      <c r="AK266" s="14"/>
      <c r="AL266" s="14"/>
      <c r="AM266" s="14"/>
      <c r="AN266" s="14"/>
      <c r="AO266" s="14"/>
      <c r="AP266" s="14"/>
      <c r="AQ266" s="8"/>
      <c r="AR266" s="8"/>
      <c r="AS266" s="14"/>
      <c r="AT266" s="14"/>
      <c r="AU266" s="14"/>
      <c r="AV266" s="14"/>
      <c r="AW266" s="8"/>
      <c r="AX266" s="8"/>
      <c r="AY266" s="14"/>
      <c r="AZ266" s="14"/>
      <c r="BA266" s="14"/>
      <c r="BB266" s="14"/>
      <c r="BC266" s="8"/>
      <c r="BD266" s="8"/>
      <c r="BE266" s="14"/>
      <c r="BF266" s="14"/>
      <c r="BG266" s="14"/>
      <c r="BH266" s="14"/>
      <c r="BI266" s="8"/>
      <c r="BJ266" s="8"/>
      <c r="BK266" s="14"/>
      <c r="BL266" s="14"/>
      <c r="BM266" s="14"/>
      <c r="BN266" s="14"/>
      <c r="BO266" s="8"/>
      <c r="BP266" s="8"/>
      <c r="BQ266" s="14"/>
      <c r="BR266" s="14"/>
      <c r="BS266" s="14"/>
      <c r="BT266" s="14"/>
      <c r="BU266" s="8"/>
      <c r="BV266" s="8"/>
      <c r="BW266" s="14"/>
      <c r="BX266" s="14"/>
      <c r="BY266" s="14"/>
      <c r="BZ266" s="14"/>
      <c r="CA266" s="14"/>
      <c r="CB266" s="14"/>
      <c r="CC266" s="14"/>
      <c r="CD266" s="14"/>
      <c r="CE266" s="14"/>
      <c r="CF266" s="14"/>
      <c r="CG266" s="14"/>
      <c r="CH266" s="14"/>
      <c r="CI266" s="14"/>
      <c r="CJ266" s="14"/>
    </row>
    <row r="267" spans="1:88" outlineLevel="1" x14ac:dyDescent="0.2">
      <c r="A267" s="20"/>
      <c r="B267" s="21"/>
      <c r="C267" s="20"/>
      <c r="D267" s="20"/>
      <c r="E267" s="20"/>
      <c r="F267" s="25" t="s">
        <v>21</v>
      </c>
      <c r="G267" s="13"/>
      <c r="H267" s="13"/>
      <c r="I267" s="13"/>
      <c r="J267" s="13"/>
      <c r="K267" s="13"/>
      <c r="L267" s="13"/>
      <c r="M267" s="13"/>
      <c r="N267" s="56"/>
      <c r="O267" s="55"/>
      <c r="P267" s="68"/>
      <c r="Q267" s="69"/>
      <c r="R267" s="70"/>
      <c r="S267" s="14"/>
      <c r="T267" s="14"/>
      <c r="U267" s="14"/>
      <c r="V267" s="14"/>
      <c r="W267" s="14"/>
      <c r="X267" s="14"/>
      <c r="Y267" s="14"/>
      <c r="Z267" s="14"/>
      <c r="AA267" s="14"/>
      <c r="AB267" s="14"/>
      <c r="AC267" s="14"/>
      <c r="AD267" s="14"/>
      <c r="AE267" s="14"/>
      <c r="AF267" s="14"/>
      <c r="AG267" s="14"/>
      <c r="AH267" s="14"/>
      <c r="AI267" s="14"/>
      <c r="AJ267" s="14"/>
      <c r="AK267" s="14"/>
      <c r="AL267" s="14"/>
      <c r="AM267" s="14"/>
      <c r="AN267" s="14"/>
      <c r="AO267" s="14"/>
      <c r="AP267" s="14"/>
      <c r="AQ267" s="8"/>
      <c r="AR267" s="8"/>
      <c r="AS267" s="14"/>
      <c r="AT267" s="14"/>
      <c r="AU267" s="14"/>
      <c r="AV267" s="14"/>
      <c r="AW267" s="8"/>
      <c r="AX267" s="8"/>
      <c r="AY267" s="14"/>
      <c r="AZ267" s="14"/>
      <c r="BA267" s="14"/>
      <c r="BB267" s="14"/>
      <c r="BC267" s="8"/>
      <c r="BD267" s="8"/>
      <c r="BE267" s="14"/>
      <c r="BF267" s="14"/>
      <c r="BG267" s="14"/>
      <c r="BH267" s="14"/>
      <c r="BI267" s="8"/>
      <c r="BJ267" s="8"/>
      <c r="BK267" s="14"/>
      <c r="BL267" s="14"/>
      <c r="BM267" s="14"/>
      <c r="BN267" s="14"/>
      <c r="BO267" s="8"/>
      <c r="BP267" s="8"/>
      <c r="BQ267" s="14"/>
      <c r="BR267" s="14"/>
      <c r="BS267" s="14"/>
      <c r="BT267" s="14"/>
      <c r="BU267" s="8"/>
      <c r="BV267" s="8"/>
      <c r="BW267" s="14"/>
      <c r="BX267" s="14"/>
      <c r="BY267" s="14"/>
      <c r="BZ267" s="14"/>
      <c r="CA267" s="14"/>
      <c r="CB267" s="14"/>
      <c r="CC267" s="14"/>
      <c r="CD267" s="14"/>
      <c r="CE267" s="14"/>
      <c r="CF267" s="14"/>
      <c r="CG267" s="14"/>
      <c r="CH267" s="14"/>
      <c r="CI267" s="14"/>
      <c r="CJ267" s="14"/>
    </row>
    <row r="268" spans="1:88" outlineLevel="1" x14ac:dyDescent="0.2">
      <c r="A268" s="20"/>
      <c r="B268" s="21"/>
      <c r="C268" s="20"/>
      <c r="D268" s="20"/>
      <c r="E268" s="20"/>
      <c r="F268" s="25" t="s">
        <v>22</v>
      </c>
      <c r="G268" s="29" t="str">
        <f t="shared" ref="G268:M268" si="201">IF(G266="","",IF(G266&gt;G265,(G266-G265-G267),(1-G265-G267+G266)))</f>
        <v/>
      </c>
      <c r="H268" s="29" t="str">
        <f t="shared" si="201"/>
        <v/>
      </c>
      <c r="I268" s="29" t="str">
        <f t="shared" si="201"/>
        <v/>
      </c>
      <c r="J268" s="29" t="str">
        <f t="shared" si="201"/>
        <v/>
      </c>
      <c r="K268" s="29" t="str">
        <f t="shared" si="201"/>
        <v/>
      </c>
      <c r="L268" s="29" t="str">
        <f t="shared" si="201"/>
        <v/>
      </c>
      <c r="M268" s="29" t="str">
        <f t="shared" si="201"/>
        <v/>
      </c>
      <c r="N268" s="57">
        <f t="shared" ref="N268" si="202">SUMIF(G269:M269,"",G268:M268)</f>
        <v>0</v>
      </c>
      <c r="O268" s="58">
        <f t="shared" ref="O268" si="203">SUM(G268:M268)</f>
        <v>0</v>
      </c>
      <c r="P268" s="68"/>
      <c r="Q268" s="69"/>
      <c r="R268" s="70"/>
      <c r="S268" s="14"/>
      <c r="T268" s="14"/>
      <c r="U268" s="14"/>
      <c r="V268" s="14"/>
      <c r="W268" s="14"/>
      <c r="X268" s="14"/>
      <c r="Y268" s="14"/>
      <c r="Z268" s="14"/>
      <c r="AA268" s="14"/>
      <c r="AB268" s="14"/>
      <c r="AC268" s="14"/>
      <c r="AD268" s="14"/>
      <c r="AE268" s="14"/>
      <c r="AF268" s="14"/>
      <c r="AG268" s="14"/>
      <c r="AH268" s="14"/>
      <c r="AI268" s="14"/>
      <c r="AJ268" s="14"/>
      <c r="AK268" s="14"/>
      <c r="AL268" s="14"/>
      <c r="AM268" s="14"/>
      <c r="AN268" s="14"/>
      <c r="AO268" s="14"/>
      <c r="AP268" s="14"/>
      <c r="AQ268" s="8"/>
      <c r="AR268" s="8"/>
      <c r="AS268" s="14"/>
      <c r="AT268" s="14"/>
      <c r="AU268" s="14"/>
      <c r="AV268" s="14"/>
      <c r="AW268" s="8"/>
      <c r="AX268" s="8"/>
      <c r="AY268" s="14"/>
      <c r="AZ268" s="14"/>
      <c r="BA268" s="14"/>
      <c r="BB268" s="14"/>
      <c r="BC268" s="8"/>
      <c r="BD268" s="8"/>
      <c r="BE268" s="14"/>
      <c r="BF268" s="14"/>
      <c r="BG268" s="14"/>
      <c r="BH268" s="14"/>
      <c r="BI268" s="8"/>
      <c r="BJ268" s="8"/>
      <c r="BK268" s="14"/>
      <c r="BL268" s="14"/>
      <c r="BM268" s="14"/>
      <c r="BN268" s="14"/>
      <c r="BO268" s="8"/>
      <c r="BP268" s="8"/>
      <c r="BQ268" s="14"/>
      <c r="BR268" s="14"/>
      <c r="BS268" s="14"/>
      <c r="BT268" s="14"/>
      <c r="BU268" s="8"/>
      <c r="BV268" s="8"/>
      <c r="BW268" s="14"/>
      <c r="BX268" s="14"/>
      <c r="BY268" s="14"/>
      <c r="BZ268" s="14"/>
      <c r="CA268" s="14"/>
      <c r="CB268" s="14"/>
      <c r="CC268" s="14"/>
      <c r="CD268" s="14"/>
      <c r="CE268" s="14"/>
      <c r="CF268" s="14"/>
      <c r="CG268" s="14"/>
      <c r="CH268" s="14"/>
      <c r="CI268" s="14"/>
      <c r="CJ268" s="14"/>
    </row>
    <row r="269" spans="1:88" outlineLevel="1" x14ac:dyDescent="0.2">
      <c r="A269" s="20"/>
      <c r="B269" s="21"/>
      <c r="C269" s="20"/>
      <c r="D269" s="20"/>
      <c r="E269" s="20"/>
      <c r="F269" s="26" t="s">
        <v>39</v>
      </c>
      <c r="G269" s="34"/>
      <c r="H269" s="34"/>
      <c r="I269" s="34"/>
      <c r="J269" s="34"/>
      <c r="K269" s="34"/>
      <c r="L269" s="34"/>
      <c r="M269" s="34"/>
      <c r="N269" s="56"/>
      <c r="O269" s="55"/>
      <c r="P269" s="68"/>
      <c r="Q269" s="69"/>
      <c r="R269" s="70"/>
      <c r="S269" s="14"/>
      <c r="T269" s="14"/>
      <c r="U269" s="14"/>
      <c r="V269" s="14"/>
      <c r="W269" s="14"/>
      <c r="X269" s="14"/>
      <c r="Y269" s="14"/>
      <c r="Z269" s="14"/>
      <c r="AA269" s="14"/>
      <c r="AB269" s="14"/>
      <c r="AC269" s="14"/>
      <c r="AD269" s="14"/>
      <c r="AE269" s="14"/>
      <c r="AF269" s="14"/>
      <c r="AG269" s="14"/>
      <c r="AH269" s="14"/>
      <c r="AI269" s="14"/>
      <c r="AJ269" s="14"/>
      <c r="AK269" s="14"/>
      <c r="AL269" s="14"/>
      <c r="AM269" s="14"/>
      <c r="AN269" s="14"/>
      <c r="AO269" s="14"/>
      <c r="AP269" s="14"/>
      <c r="AQ269" s="8"/>
      <c r="AR269" s="8"/>
      <c r="AS269" s="14"/>
      <c r="AT269" s="14"/>
      <c r="AU269" s="14"/>
      <c r="AV269" s="14"/>
      <c r="AW269" s="8"/>
      <c r="AX269" s="8"/>
      <c r="AY269" s="14"/>
      <c r="AZ269" s="14"/>
      <c r="BA269" s="14"/>
      <c r="BB269" s="14"/>
      <c r="BC269" s="8"/>
      <c r="BD269" s="8"/>
      <c r="BE269" s="14"/>
      <c r="BF269" s="14"/>
      <c r="BG269" s="14"/>
      <c r="BH269" s="14"/>
      <c r="BI269" s="8"/>
      <c r="BJ269" s="8"/>
      <c r="BK269" s="14"/>
      <c r="BL269" s="14"/>
      <c r="BM269" s="14"/>
      <c r="BN269" s="14"/>
      <c r="BO269" s="8"/>
      <c r="BP269" s="8"/>
      <c r="BQ269" s="14"/>
      <c r="BR269" s="14"/>
      <c r="BS269" s="14"/>
      <c r="BT269" s="14"/>
      <c r="BU269" s="8"/>
      <c r="BV269" s="8"/>
      <c r="BW269" s="14"/>
      <c r="BX269" s="14"/>
      <c r="BY269" s="14"/>
      <c r="BZ269" s="14"/>
      <c r="CA269" s="14"/>
      <c r="CB269" s="14"/>
      <c r="CC269" s="14"/>
      <c r="CD269" s="14"/>
      <c r="CE269" s="14"/>
      <c r="CF269" s="14"/>
      <c r="CG269" s="14"/>
      <c r="CH269" s="14"/>
      <c r="CI269" s="14"/>
      <c r="CJ269" s="14"/>
    </row>
    <row r="270" spans="1:88" ht="13.5" outlineLevel="1" thickBot="1" x14ac:dyDescent="0.25">
      <c r="A270" s="22"/>
      <c r="B270" s="23"/>
      <c r="C270" s="22"/>
      <c r="D270" s="22"/>
      <c r="E270" s="22"/>
      <c r="F270" s="27" t="s">
        <v>40</v>
      </c>
      <c r="G270" s="33"/>
      <c r="H270" s="33"/>
      <c r="I270" s="33"/>
      <c r="J270" s="33"/>
      <c r="K270" s="33"/>
      <c r="L270" s="33"/>
      <c r="M270" s="33"/>
      <c r="N270" s="59"/>
      <c r="O270" s="62"/>
      <c r="P270" s="71"/>
      <c r="Q270" s="72"/>
      <c r="R270" s="73"/>
      <c r="S270" s="14"/>
      <c r="T270" s="14"/>
      <c r="U270" s="14"/>
      <c r="V270" s="14"/>
      <c r="W270" s="14"/>
      <c r="X270" s="14"/>
      <c r="Y270" s="14"/>
      <c r="Z270" s="14"/>
      <c r="AA270" s="14"/>
      <c r="AB270" s="14"/>
      <c r="AC270" s="14"/>
      <c r="AD270" s="14"/>
      <c r="AE270" s="14"/>
      <c r="AF270" s="14"/>
      <c r="AG270" s="14"/>
      <c r="AH270" s="14"/>
      <c r="AI270" s="14"/>
      <c r="AJ270" s="14"/>
      <c r="AK270" s="14"/>
      <c r="AL270" s="14"/>
      <c r="AM270" s="14"/>
      <c r="AN270" s="14"/>
      <c r="AO270" s="14"/>
      <c r="AP270" s="14"/>
      <c r="AQ270" s="8"/>
      <c r="AR270" s="8"/>
      <c r="AS270" s="14"/>
      <c r="AT270" s="14"/>
      <c r="AU270" s="14"/>
      <c r="AV270" s="14"/>
      <c r="AW270" s="8"/>
      <c r="AX270" s="8"/>
      <c r="AY270" s="14"/>
      <c r="AZ270" s="14"/>
      <c r="BA270" s="14"/>
      <c r="BB270" s="14"/>
      <c r="BC270" s="8"/>
      <c r="BD270" s="8"/>
      <c r="BE270" s="14"/>
      <c r="BF270" s="14"/>
      <c r="BG270" s="14"/>
      <c r="BH270" s="14"/>
      <c r="BI270" s="8"/>
      <c r="BJ270" s="8"/>
      <c r="BK270" s="14"/>
      <c r="BL270" s="14"/>
      <c r="BM270" s="14"/>
      <c r="BN270" s="14"/>
      <c r="BO270" s="8"/>
      <c r="BP270" s="8"/>
      <c r="BQ270" s="14"/>
      <c r="BR270" s="14"/>
      <c r="BS270" s="14"/>
      <c r="BT270" s="14"/>
      <c r="BU270" s="8"/>
      <c r="BV270" s="8"/>
      <c r="BW270" s="14"/>
      <c r="BX270" s="14"/>
      <c r="BY270" s="14"/>
      <c r="BZ270" s="14"/>
      <c r="CA270" s="14"/>
      <c r="CB270" s="14"/>
      <c r="CC270" s="14"/>
      <c r="CD270" s="14"/>
      <c r="CE270" s="14"/>
      <c r="CF270" s="14"/>
      <c r="CG270" s="14"/>
      <c r="CH270" s="14"/>
      <c r="CI270" s="14"/>
      <c r="CJ270" s="14"/>
    </row>
    <row r="271" spans="1:88" x14ac:dyDescent="0.2">
      <c r="A271" s="63" t="str">
        <f>'Week A'!A271</f>
        <v>Bentla</v>
      </c>
      <c r="B271" s="64" t="str">
        <f>'Week A'!B271</f>
        <v>Yasmina</v>
      </c>
      <c r="C271" s="63" t="str">
        <f>'Week A'!C271</f>
        <v>Steward</v>
      </c>
      <c r="D271" s="63" t="str">
        <f>'Week A'!D271</f>
        <v>Student</v>
      </c>
      <c r="E271" s="63" t="str">
        <f>'Week A'!E271</f>
        <v>Front</v>
      </c>
      <c r="F271" s="24" t="s">
        <v>19</v>
      </c>
      <c r="G271" s="43"/>
      <c r="H271" s="11"/>
      <c r="I271" s="11"/>
      <c r="J271" s="11"/>
      <c r="K271" s="11"/>
      <c r="L271" s="11"/>
      <c r="M271" s="11"/>
      <c r="N271" s="54"/>
      <c r="O271" s="61"/>
      <c r="P271" s="65"/>
      <c r="Q271" s="66"/>
      <c r="R271" s="67"/>
      <c r="S271" s="14"/>
      <c r="T271" s="14"/>
      <c r="U271" s="14"/>
      <c r="V271" s="14"/>
      <c r="W271" s="14"/>
      <c r="X271" s="14"/>
      <c r="Y271" s="14"/>
      <c r="Z271" s="14"/>
      <c r="AA271" s="14"/>
      <c r="AB271" s="14"/>
      <c r="AC271" s="14"/>
      <c r="AD271" s="14"/>
      <c r="AE271" s="14"/>
      <c r="AF271" s="14"/>
      <c r="AG271" s="14"/>
      <c r="AH271" s="14"/>
      <c r="AI271" s="14"/>
      <c r="AJ271" s="14"/>
      <c r="AK271" s="14"/>
      <c r="AL271" s="14"/>
      <c r="AM271" s="14"/>
      <c r="AN271" s="14"/>
      <c r="AO271" s="14"/>
      <c r="AP271" s="14"/>
      <c r="AQ271" s="8"/>
      <c r="AR271" s="8"/>
      <c r="AS271" s="14"/>
      <c r="AT271" s="14"/>
      <c r="AU271" s="14"/>
      <c r="AV271" s="14"/>
      <c r="AW271" s="8"/>
      <c r="AX271" s="8"/>
      <c r="AY271" s="14"/>
      <c r="AZ271" s="14"/>
      <c r="BA271" s="14"/>
      <c r="BB271" s="14"/>
      <c r="BC271" s="8"/>
      <c r="BD271" s="8"/>
      <c r="BE271" s="14"/>
      <c r="BF271" s="14"/>
      <c r="BG271" s="14"/>
      <c r="BH271" s="14"/>
      <c r="BI271" s="8"/>
      <c r="BJ271" s="8"/>
      <c r="BK271" s="14"/>
      <c r="BL271" s="14"/>
      <c r="BM271" s="14"/>
      <c r="BN271" s="14"/>
      <c r="BO271" s="8"/>
      <c r="BP271" s="8"/>
      <c r="BQ271" s="14"/>
      <c r="BR271" s="14"/>
      <c r="BS271" s="14"/>
      <c r="BT271" s="14"/>
      <c r="BU271" s="8"/>
      <c r="BV271" s="8"/>
      <c r="BW271" s="14"/>
      <c r="BX271" s="14"/>
      <c r="BY271" s="14"/>
      <c r="BZ271" s="14"/>
      <c r="CA271" s="14"/>
      <c r="CB271" s="14"/>
      <c r="CC271" s="14"/>
      <c r="CD271" s="14"/>
      <c r="CE271" s="14"/>
      <c r="CF271" s="14"/>
      <c r="CG271" s="14"/>
      <c r="CH271" s="14"/>
      <c r="CI271" s="14"/>
      <c r="CJ271" s="14"/>
    </row>
    <row r="272" spans="1:88" outlineLevel="1" x14ac:dyDescent="0.2">
      <c r="A272" s="20"/>
      <c r="B272" s="21"/>
      <c r="C272" s="20"/>
      <c r="D272" s="20"/>
      <c r="E272" s="20"/>
      <c r="F272" s="25" t="s">
        <v>20</v>
      </c>
      <c r="G272" s="35"/>
      <c r="H272" s="42"/>
      <c r="I272" s="12"/>
      <c r="J272" s="12"/>
      <c r="K272" s="12"/>
      <c r="L272" s="12"/>
      <c r="M272" s="12"/>
      <c r="N272" s="56"/>
      <c r="O272" s="55"/>
      <c r="P272" s="68"/>
      <c r="Q272" s="69"/>
      <c r="R272" s="70"/>
      <c r="S272" s="14"/>
      <c r="T272" s="14"/>
      <c r="U272" s="14"/>
      <c r="V272" s="14"/>
      <c r="W272" s="14"/>
      <c r="X272" s="14"/>
      <c r="Y272" s="14"/>
      <c r="Z272" s="14"/>
      <c r="AA272" s="14"/>
      <c r="AB272" s="14"/>
      <c r="AC272" s="14"/>
      <c r="AD272" s="14"/>
      <c r="AE272" s="14"/>
      <c r="AF272" s="14"/>
      <c r="AG272" s="14"/>
      <c r="AH272" s="14"/>
      <c r="AI272" s="14"/>
      <c r="AJ272" s="14"/>
      <c r="AK272" s="14"/>
      <c r="AL272" s="14"/>
      <c r="AM272" s="14"/>
      <c r="AN272" s="14"/>
      <c r="AO272" s="14"/>
      <c r="AP272" s="14"/>
      <c r="AQ272" s="8"/>
      <c r="AR272" s="8"/>
      <c r="AS272" s="14"/>
      <c r="AT272" s="14"/>
      <c r="AU272" s="14"/>
      <c r="AV272" s="14"/>
      <c r="AW272" s="8"/>
      <c r="AX272" s="8"/>
      <c r="AY272" s="14"/>
      <c r="AZ272" s="14"/>
      <c r="BA272" s="14"/>
      <c r="BB272" s="14"/>
      <c r="BC272" s="8"/>
      <c r="BD272" s="8"/>
      <c r="BE272" s="14"/>
      <c r="BF272" s="14"/>
      <c r="BG272" s="14"/>
      <c r="BH272" s="14"/>
      <c r="BI272" s="8"/>
      <c r="BJ272" s="8"/>
      <c r="BK272" s="14"/>
      <c r="BL272" s="14"/>
      <c r="BM272" s="14"/>
      <c r="BN272" s="14"/>
      <c r="BO272" s="8"/>
      <c r="BP272" s="8"/>
      <c r="BQ272" s="14"/>
      <c r="BR272" s="14"/>
      <c r="BS272" s="14"/>
      <c r="BT272" s="14"/>
      <c r="BU272" s="8"/>
      <c r="BV272" s="8"/>
      <c r="BW272" s="14"/>
      <c r="BX272" s="14"/>
      <c r="BY272" s="14"/>
      <c r="BZ272" s="14"/>
      <c r="CA272" s="14"/>
      <c r="CB272" s="14"/>
      <c r="CC272" s="14"/>
      <c r="CD272" s="14"/>
      <c r="CE272" s="14"/>
      <c r="CF272" s="14"/>
      <c r="CG272" s="14"/>
      <c r="CH272" s="14"/>
      <c r="CI272" s="14"/>
      <c r="CJ272" s="14"/>
    </row>
    <row r="273" spans="1:88" outlineLevel="1" x14ac:dyDescent="0.2">
      <c r="A273" s="20"/>
      <c r="B273" s="21"/>
      <c r="C273" s="20"/>
      <c r="D273" s="20"/>
      <c r="E273" s="20"/>
      <c r="F273" s="25" t="s">
        <v>21</v>
      </c>
      <c r="G273" s="13"/>
      <c r="H273" s="13"/>
      <c r="I273" s="13"/>
      <c r="J273" s="13"/>
      <c r="K273" s="13"/>
      <c r="L273" s="13"/>
      <c r="M273" s="13"/>
      <c r="N273" s="56"/>
      <c r="O273" s="55"/>
      <c r="P273" s="68"/>
      <c r="Q273" s="69"/>
      <c r="R273" s="70"/>
      <c r="S273" s="14"/>
      <c r="T273" s="14"/>
      <c r="U273" s="14"/>
      <c r="V273" s="14"/>
      <c r="W273" s="14"/>
      <c r="X273" s="14"/>
      <c r="Y273" s="14"/>
      <c r="Z273" s="14"/>
      <c r="AA273" s="14"/>
      <c r="AB273" s="14"/>
      <c r="AC273" s="14"/>
      <c r="AD273" s="14"/>
      <c r="AE273" s="14"/>
      <c r="AF273" s="14"/>
      <c r="AG273" s="14"/>
      <c r="AH273" s="14"/>
      <c r="AI273" s="14"/>
      <c r="AJ273" s="14"/>
      <c r="AK273" s="14"/>
      <c r="AL273" s="14"/>
      <c r="AM273" s="14"/>
      <c r="AN273" s="14"/>
      <c r="AO273" s="14"/>
      <c r="AP273" s="14"/>
      <c r="AQ273" s="8"/>
      <c r="AR273" s="8"/>
      <c r="AS273" s="14"/>
      <c r="AT273" s="14"/>
      <c r="AU273" s="14"/>
      <c r="AV273" s="14"/>
      <c r="AW273" s="8"/>
      <c r="AX273" s="8"/>
      <c r="AY273" s="14"/>
      <c r="AZ273" s="14"/>
      <c r="BA273" s="14"/>
      <c r="BB273" s="14"/>
      <c r="BC273" s="8"/>
      <c r="BD273" s="8"/>
      <c r="BE273" s="14"/>
      <c r="BF273" s="14"/>
      <c r="BG273" s="14"/>
      <c r="BH273" s="14"/>
      <c r="BI273" s="8"/>
      <c r="BJ273" s="8"/>
      <c r="BK273" s="14"/>
      <c r="BL273" s="14"/>
      <c r="BM273" s="14"/>
      <c r="BN273" s="14"/>
      <c r="BO273" s="8"/>
      <c r="BP273" s="8"/>
      <c r="BQ273" s="14"/>
      <c r="BR273" s="14"/>
      <c r="BS273" s="14"/>
      <c r="BT273" s="14"/>
      <c r="BU273" s="8"/>
      <c r="BV273" s="8"/>
      <c r="BW273" s="14"/>
      <c r="BX273" s="14"/>
      <c r="BY273" s="14"/>
      <c r="BZ273" s="14"/>
      <c r="CA273" s="14"/>
      <c r="CB273" s="14"/>
      <c r="CC273" s="14"/>
      <c r="CD273" s="14"/>
      <c r="CE273" s="14"/>
      <c r="CF273" s="14"/>
      <c r="CG273" s="14"/>
      <c r="CH273" s="14"/>
      <c r="CI273" s="14"/>
      <c r="CJ273" s="14"/>
    </row>
    <row r="274" spans="1:88" outlineLevel="1" x14ac:dyDescent="0.2">
      <c r="A274" s="20"/>
      <c r="B274" s="21"/>
      <c r="C274" s="20"/>
      <c r="D274" s="20"/>
      <c r="E274" s="20"/>
      <c r="F274" s="25" t="s">
        <v>22</v>
      </c>
      <c r="G274" s="29" t="str">
        <f t="shared" ref="G274:M274" si="204">IF(G272="","",IF(G272&gt;G271,(G272-G271-G273),(1-G271-G273+G272)))</f>
        <v/>
      </c>
      <c r="H274" s="29" t="str">
        <f t="shared" si="204"/>
        <v/>
      </c>
      <c r="I274" s="29" t="str">
        <f t="shared" si="204"/>
        <v/>
      </c>
      <c r="J274" s="29" t="str">
        <f t="shared" si="204"/>
        <v/>
      </c>
      <c r="K274" s="29" t="str">
        <f t="shared" si="204"/>
        <v/>
      </c>
      <c r="L274" s="29" t="str">
        <f t="shared" si="204"/>
        <v/>
      </c>
      <c r="M274" s="29" t="str">
        <f t="shared" si="204"/>
        <v/>
      </c>
      <c r="N274" s="57">
        <f t="shared" ref="N274" si="205">SUMIF(G275:M275,"",G274:M274)</f>
        <v>0</v>
      </c>
      <c r="O274" s="58">
        <f t="shared" ref="O274" si="206">SUM(G274:M274)</f>
        <v>0</v>
      </c>
      <c r="P274" s="68"/>
      <c r="Q274" s="69"/>
      <c r="R274" s="70"/>
      <c r="S274" s="14"/>
      <c r="T274" s="14"/>
      <c r="U274" s="14"/>
      <c r="V274" s="14"/>
      <c r="W274" s="14"/>
      <c r="X274" s="14"/>
      <c r="Y274" s="14"/>
      <c r="Z274" s="14"/>
      <c r="AA274" s="14"/>
      <c r="AB274" s="14"/>
      <c r="AC274" s="14"/>
      <c r="AD274" s="14"/>
      <c r="AE274" s="14"/>
      <c r="AF274" s="14"/>
      <c r="AG274" s="14"/>
      <c r="AH274" s="14"/>
      <c r="AI274" s="14"/>
      <c r="AJ274" s="14"/>
      <c r="AK274" s="14"/>
      <c r="AL274" s="14"/>
      <c r="AM274" s="14"/>
      <c r="AN274" s="14"/>
      <c r="AO274" s="14"/>
      <c r="AP274" s="14"/>
      <c r="AQ274" s="8"/>
      <c r="AR274" s="8"/>
      <c r="AS274" s="14"/>
      <c r="AT274" s="14"/>
      <c r="AU274" s="14"/>
      <c r="AV274" s="14"/>
      <c r="AW274" s="8"/>
      <c r="AX274" s="8"/>
      <c r="AY274" s="14"/>
      <c r="AZ274" s="14"/>
      <c r="BA274" s="14"/>
      <c r="BB274" s="14"/>
      <c r="BC274" s="8"/>
      <c r="BD274" s="8"/>
      <c r="BE274" s="14"/>
      <c r="BF274" s="14"/>
      <c r="BG274" s="14"/>
      <c r="BH274" s="14"/>
      <c r="BI274" s="8"/>
      <c r="BJ274" s="8"/>
      <c r="BK274" s="14"/>
      <c r="BL274" s="14"/>
      <c r="BM274" s="14"/>
      <c r="BN274" s="14"/>
      <c r="BO274" s="8"/>
      <c r="BP274" s="8"/>
      <c r="BQ274" s="14"/>
      <c r="BR274" s="14"/>
      <c r="BS274" s="14"/>
      <c r="BT274" s="14"/>
      <c r="BU274" s="8"/>
      <c r="BV274" s="8"/>
      <c r="BW274" s="14"/>
      <c r="BX274" s="14"/>
      <c r="BY274" s="14"/>
      <c r="BZ274" s="14"/>
      <c r="CA274" s="14"/>
      <c r="CB274" s="14"/>
      <c r="CC274" s="14"/>
      <c r="CD274" s="14"/>
      <c r="CE274" s="14"/>
      <c r="CF274" s="14"/>
      <c r="CG274" s="14"/>
      <c r="CH274" s="14"/>
      <c r="CI274" s="14"/>
      <c r="CJ274" s="14"/>
    </row>
    <row r="275" spans="1:88" outlineLevel="1" x14ac:dyDescent="0.2">
      <c r="A275" s="20"/>
      <c r="B275" s="21"/>
      <c r="C275" s="20"/>
      <c r="D275" s="20"/>
      <c r="E275" s="20"/>
      <c r="F275" s="26" t="s">
        <v>39</v>
      </c>
      <c r="G275" s="34"/>
      <c r="H275" s="34"/>
      <c r="I275" s="34"/>
      <c r="J275" s="34"/>
      <c r="K275" s="34"/>
      <c r="L275" s="34"/>
      <c r="M275" s="34"/>
      <c r="N275" s="56"/>
      <c r="O275" s="55"/>
      <c r="P275" s="68"/>
      <c r="Q275" s="69"/>
      <c r="R275" s="70"/>
      <c r="S275" s="14"/>
      <c r="T275" s="14"/>
      <c r="U275" s="14"/>
      <c r="V275" s="14"/>
      <c r="W275" s="14"/>
      <c r="X275" s="14"/>
      <c r="Y275" s="14"/>
      <c r="Z275" s="14"/>
      <c r="AA275" s="14"/>
      <c r="AB275" s="14"/>
      <c r="AC275" s="14"/>
      <c r="AD275" s="14"/>
      <c r="AE275" s="14"/>
      <c r="AF275" s="14"/>
      <c r="AG275" s="14"/>
      <c r="AH275" s="14"/>
      <c r="AI275" s="14"/>
      <c r="AJ275" s="14"/>
      <c r="AK275" s="14"/>
      <c r="AL275" s="14"/>
      <c r="AM275" s="14"/>
      <c r="AN275" s="14"/>
      <c r="AO275" s="14"/>
      <c r="AP275" s="14"/>
      <c r="AQ275" s="8"/>
      <c r="AR275" s="8"/>
      <c r="AS275" s="14"/>
      <c r="AT275" s="14"/>
      <c r="AU275" s="14"/>
      <c r="AV275" s="14"/>
      <c r="AW275" s="8"/>
      <c r="AX275" s="8"/>
      <c r="AY275" s="14"/>
      <c r="AZ275" s="14"/>
      <c r="BA275" s="14"/>
      <c r="BB275" s="14"/>
      <c r="BC275" s="8"/>
      <c r="BD275" s="8"/>
      <c r="BE275" s="14"/>
      <c r="BF275" s="14"/>
      <c r="BG275" s="14"/>
      <c r="BH275" s="14"/>
      <c r="BI275" s="8"/>
      <c r="BJ275" s="8"/>
      <c r="BK275" s="14"/>
      <c r="BL275" s="14"/>
      <c r="BM275" s="14"/>
      <c r="BN275" s="14"/>
      <c r="BO275" s="8"/>
      <c r="BP275" s="8"/>
      <c r="BQ275" s="14"/>
      <c r="BR275" s="14"/>
      <c r="BS275" s="14"/>
      <c r="BT275" s="14"/>
      <c r="BU275" s="8"/>
      <c r="BV275" s="8"/>
      <c r="BW275" s="14"/>
      <c r="BX275" s="14"/>
      <c r="BY275" s="14"/>
      <c r="BZ275" s="14"/>
      <c r="CA275" s="14"/>
      <c r="CB275" s="14"/>
      <c r="CC275" s="14"/>
      <c r="CD275" s="14"/>
      <c r="CE275" s="14"/>
      <c r="CF275" s="14"/>
      <c r="CG275" s="14"/>
      <c r="CH275" s="14"/>
      <c r="CI275" s="14"/>
      <c r="CJ275" s="14"/>
    </row>
    <row r="276" spans="1:88" ht="13.5" outlineLevel="1" thickBot="1" x14ac:dyDescent="0.25">
      <c r="A276" s="22"/>
      <c r="B276" s="23"/>
      <c r="C276" s="22"/>
      <c r="D276" s="22"/>
      <c r="E276" s="22"/>
      <c r="F276" s="27" t="s">
        <v>40</v>
      </c>
      <c r="G276" s="33"/>
      <c r="H276" s="33"/>
      <c r="I276" s="33"/>
      <c r="J276" s="33"/>
      <c r="K276" s="33"/>
      <c r="L276" s="33"/>
      <c r="M276" s="33"/>
      <c r="N276" s="59"/>
      <c r="O276" s="62"/>
      <c r="P276" s="71"/>
      <c r="Q276" s="72"/>
      <c r="R276" s="73"/>
      <c r="S276" s="14"/>
      <c r="T276" s="14"/>
      <c r="U276" s="14"/>
      <c r="V276" s="14"/>
      <c r="W276" s="14"/>
      <c r="X276" s="14"/>
      <c r="Y276" s="14"/>
      <c r="Z276" s="14"/>
      <c r="AA276" s="14"/>
      <c r="AB276" s="14"/>
      <c r="AC276" s="14"/>
      <c r="AD276" s="14"/>
      <c r="AE276" s="14"/>
      <c r="AF276" s="14"/>
      <c r="AG276" s="14"/>
      <c r="AH276" s="14"/>
      <c r="AI276" s="14"/>
      <c r="AJ276" s="14"/>
      <c r="AK276" s="14"/>
      <c r="AL276" s="14"/>
      <c r="AM276" s="14"/>
      <c r="AN276" s="14"/>
      <c r="AO276" s="14"/>
      <c r="AP276" s="14"/>
      <c r="AQ276" s="8"/>
      <c r="AR276" s="8"/>
      <c r="AS276" s="14"/>
      <c r="AT276" s="14"/>
      <c r="AU276" s="14"/>
      <c r="AV276" s="14"/>
      <c r="AW276" s="8"/>
      <c r="AX276" s="8"/>
      <c r="AY276" s="14"/>
      <c r="AZ276" s="14"/>
      <c r="BA276" s="14"/>
      <c r="BB276" s="14"/>
      <c r="BC276" s="8"/>
      <c r="BD276" s="8"/>
      <c r="BE276" s="14"/>
      <c r="BF276" s="14"/>
      <c r="BG276" s="14"/>
      <c r="BH276" s="14"/>
      <c r="BI276" s="8"/>
      <c r="BJ276" s="8"/>
      <c r="BK276" s="14"/>
      <c r="BL276" s="14"/>
      <c r="BM276" s="14"/>
      <c r="BN276" s="14"/>
      <c r="BO276" s="8"/>
      <c r="BP276" s="8"/>
      <c r="BQ276" s="14"/>
      <c r="BR276" s="14"/>
      <c r="BS276" s="14"/>
      <c r="BT276" s="14"/>
      <c r="BU276" s="8"/>
      <c r="BV276" s="8"/>
      <c r="BW276" s="14"/>
      <c r="BX276" s="14"/>
      <c r="BY276" s="14"/>
      <c r="BZ276" s="14"/>
      <c r="CA276" s="14"/>
      <c r="CB276" s="14"/>
      <c r="CC276" s="14"/>
      <c r="CD276" s="14"/>
      <c r="CE276" s="14"/>
      <c r="CF276" s="14"/>
      <c r="CG276" s="14"/>
      <c r="CH276" s="14"/>
      <c r="CI276" s="14"/>
      <c r="CJ276" s="14"/>
    </row>
    <row r="277" spans="1:88" x14ac:dyDescent="0.2">
      <c r="A277" s="63" t="str">
        <f>'Week A'!A277</f>
        <v>Aouriaghel</v>
      </c>
      <c r="B277" s="64" t="str">
        <f>'Week A'!B277</f>
        <v>Zakaria</v>
      </c>
      <c r="C277" s="63" t="str">
        <f>'Week A'!C277</f>
        <v>Steward</v>
      </c>
      <c r="D277" s="63" t="str">
        <f>'Week A'!D277</f>
        <v>Student</v>
      </c>
      <c r="E277" s="63" t="str">
        <f>'Week A'!E277</f>
        <v>Front</v>
      </c>
      <c r="F277" s="24" t="s">
        <v>19</v>
      </c>
      <c r="G277" s="43"/>
      <c r="H277" s="11"/>
      <c r="I277" s="11"/>
      <c r="J277" s="11"/>
      <c r="K277" s="11"/>
      <c r="L277" s="11"/>
      <c r="M277" s="11"/>
      <c r="N277" s="54"/>
      <c r="O277" s="61"/>
      <c r="P277" s="65"/>
      <c r="Q277" s="66"/>
      <c r="R277" s="67"/>
      <c r="S277" s="14"/>
      <c r="T277" s="14"/>
      <c r="U277" s="14"/>
      <c r="V277" s="14"/>
      <c r="W277" s="14"/>
      <c r="X277" s="14"/>
      <c r="Y277" s="14"/>
      <c r="Z277" s="14"/>
      <c r="AA277" s="14"/>
      <c r="AB277" s="14"/>
      <c r="AC277" s="14"/>
      <c r="AD277" s="14"/>
      <c r="AE277" s="14"/>
      <c r="AF277" s="14"/>
      <c r="AG277" s="14"/>
      <c r="AH277" s="14"/>
      <c r="AI277" s="14"/>
      <c r="AJ277" s="14"/>
      <c r="AK277" s="14"/>
      <c r="AL277" s="14"/>
      <c r="AM277" s="14"/>
      <c r="AN277" s="14"/>
      <c r="AO277" s="14"/>
      <c r="AP277" s="14"/>
      <c r="AQ277" s="8"/>
      <c r="AR277" s="8"/>
      <c r="AS277" s="14"/>
      <c r="AT277" s="14"/>
      <c r="AU277" s="14"/>
      <c r="AV277" s="14"/>
      <c r="AW277" s="8"/>
      <c r="AX277" s="8"/>
      <c r="AY277" s="14"/>
      <c r="AZ277" s="14"/>
      <c r="BA277" s="14"/>
      <c r="BB277" s="14"/>
      <c r="BC277" s="8"/>
      <c r="BD277" s="8"/>
      <c r="BE277" s="14"/>
      <c r="BF277" s="14"/>
      <c r="BG277" s="14"/>
      <c r="BH277" s="14"/>
      <c r="BI277" s="8"/>
      <c r="BJ277" s="8"/>
      <c r="BK277" s="14"/>
      <c r="BL277" s="14"/>
      <c r="BM277" s="14"/>
      <c r="BN277" s="14"/>
      <c r="BO277" s="8"/>
      <c r="BP277" s="8"/>
      <c r="BQ277" s="14"/>
      <c r="BR277" s="14"/>
      <c r="BS277" s="14"/>
      <c r="BT277" s="14"/>
      <c r="BU277" s="8"/>
      <c r="BV277" s="8"/>
      <c r="BW277" s="14"/>
      <c r="BX277" s="14"/>
      <c r="BY277" s="14"/>
      <c r="BZ277" s="14"/>
      <c r="CA277" s="14"/>
      <c r="CB277" s="14"/>
      <c r="CC277" s="14"/>
      <c r="CD277" s="14"/>
      <c r="CE277" s="14"/>
      <c r="CF277" s="14"/>
      <c r="CG277" s="14"/>
      <c r="CH277" s="14"/>
      <c r="CI277" s="14"/>
      <c r="CJ277" s="14"/>
    </row>
    <row r="278" spans="1:88" outlineLevel="1" x14ac:dyDescent="0.2">
      <c r="A278" s="20"/>
      <c r="B278" s="21"/>
      <c r="C278" s="20"/>
      <c r="D278" s="20"/>
      <c r="E278" s="20"/>
      <c r="F278" s="25" t="s">
        <v>20</v>
      </c>
      <c r="G278" s="35"/>
      <c r="H278" s="42"/>
      <c r="I278" s="12"/>
      <c r="J278" s="12"/>
      <c r="K278" s="12"/>
      <c r="L278" s="12"/>
      <c r="M278" s="12"/>
      <c r="N278" s="56"/>
      <c r="O278" s="55"/>
      <c r="P278" s="68"/>
      <c r="Q278" s="69"/>
      <c r="R278" s="70"/>
      <c r="S278" s="14"/>
      <c r="T278" s="14"/>
      <c r="U278" s="14"/>
      <c r="V278" s="14"/>
      <c r="W278" s="14"/>
      <c r="X278" s="14"/>
      <c r="Y278" s="14"/>
      <c r="Z278" s="14"/>
      <c r="AA278" s="14"/>
      <c r="AB278" s="14"/>
      <c r="AC278" s="14"/>
      <c r="AD278" s="14"/>
      <c r="AE278" s="14"/>
      <c r="AF278" s="14"/>
      <c r="AG278" s="14"/>
      <c r="AH278" s="14"/>
      <c r="AI278" s="14"/>
      <c r="AJ278" s="14"/>
      <c r="AK278" s="14"/>
      <c r="AL278" s="14"/>
      <c r="AM278" s="14"/>
      <c r="AN278" s="14"/>
      <c r="AO278" s="14"/>
      <c r="AP278" s="14"/>
      <c r="AQ278" s="8"/>
      <c r="AR278" s="8"/>
      <c r="AS278" s="14"/>
      <c r="AT278" s="14"/>
      <c r="AU278" s="14"/>
      <c r="AV278" s="14"/>
      <c r="AW278" s="8"/>
      <c r="AX278" s="8"/>
      <c r="AY278" s="14"/>
      <c r="AZ278" s="14"/>
      <c r="BA278" s="14"/>
      <c r="BB278" s="14"/>
      <c r="BC278" s="8"/>
      <c r="BD278" s="8"/>
      <c r="BE278" s="14"/>
      <c r="BF278" s="14"/>
      <c r="BG278" s="14"/>
      <c r="BH278" s="14"/>
      <c r="BI278" s="8"/>
      <c r="BJ278" s="8"/>
      <c r="BK278" s="14"/>
      <c r="BL278" s="14"/>
      <c r="BM278" s="14"/>
      <c r="BN278" s="14"/>
      <c r="BO278" s="8"/>
      <c r="BP278" s="8"/>
      <c r="BQ278" s="14"/>
      <c r="BR278" s="14"/>
      <c r="BS278" s="14"/>
      <c r="BT278" s="14"/>
      <c r="BU278" s="8"/>
      <c r="BV278" s="8"/>
      <c r="BW278" s="14"/>
      <c r="BX278" s="14"/>
      <c r="BY278" s="14"/>
      <c r="BZ278" s="14"/>
      <c r="CA278" s="14"/>
      <c r="CB278" s="14"/>
      <c r="CC278" s="14"/>
      <c r="CD278" s="14"/>
      <c r="CE278" s="14"/>
      <c r="CF278" s="14"/>
      <c r="CG278" s="14"/>
      <c r="CH278" s="14"/>
      <c r="CI278" s="14"/>
      <c r="CJ278" s="14"/>
    </row>
    <row r="279" spans="1:88" outlineLevel="1" x14ac:dyDescent="0.2">
      <c r="A279" s="20"/>
      <c r="B279" s="21"/>
      <c r="C279" s="20"/>
      <c r="D279" s="20"/>
      <c r="E279" s="20"/>
      <c r="F279" s="25" t="s">
        <v>21</v>
      </c>
      <c r="G279" s="13"/>
      <c r="H279" s="13"/>
      <c r="I279" s="13"/>
      <c r="J279" s="13"/>
      <c r="K279" s="13"/>
      <c r="L279" s="13"/>
      <c r="M279" s="13"/>
      <c r="N279" s="56"/>
      <c r="O279" s="55"/>
      <c r="P279" s="68"/>
      <c r="Q279" s="69"/>
      <c r="R279" s="70"/>
      <c r="S279" s="14"/>
      <c r="T279" s="14"/>
      <c r="U279" s="14"/>
      <c r="V279" s="14"/>
      <c r="W279" s="14"/>
      <c r="X279" s="14"/>
      <c r="Y279" s="14"/>
      <c r="Z279" s="14"/>
      <c r="AA279" s="14"/>
      <c r="AB279" s="14"/>
      <c r="AC279" s="14"/>
      <c r="AD279" s="14"/>
      <c r="AE279" s="14"/>
      <c r="AF279" s="14"/>
      <c r="AG279" s="14"/>
      <c r="AH279" s="14"/>
      <c r="AI279" s="14"/>
      <c r="AJ279" s="14"/>
      <c r="AK279" s="14"/>
      <c r="AL279" s="14"/>
      <c r="AM279" s="14"/>
      <c r="AN279" s="14"/>
      <c r="AO279" s="14"/>
      <c r="AP279" s="14"/>
      <c r="AQ279" s="8"/>
      <c r="AR279" s="8"/>
      <c r="AS279" s="14"/>
      <c r="AT279" s="14"/>
      <c r="AU279" s="14"/>
      <c r="AV279" s="14"/>
      <c r="AW279" s="8"/>
      <c r="AX279" s="8"/>
      <c r="AY279" s="14"/>
      <c r="AZ279" s="14"/>
      <c r="BA279" s="14"/>
      <c r="BB279" s="14"/>
      <c r="BC279" s="8"/>
      <c r="BD279" s="8"/>
      <c r="BE279" s="14"/>
      <c r="BF279" s="14"/>
      <c r="BG279" s="14"/>
      <c r="BH279" s="14"/>
      <c r="BI279" s="8"/>
      <c r="BJ279" s="8"/>
      <c r="BK279" s="14"/>
      <c r="BL279" s="14"/>
      <c r="BM279" s="14"/>
      <c r="BN279" s="14"/>
      <c r="BO279" s="8"/>
      <c r="BP279" s="8"/>
      <c r="BQ279" s="14"/>
      <c r="BR279" s="14"/>
      <c r="BS279" s="14"/>
      <c r="BT279" s="14"/>
      <c r="BU279" s="8"/>
      <c r="BV279" s="8"/>
      <c r="BW279" s="14"/>
      <c r="BX279" s="14"/>
      <c r="BY279" s="14"/>
      <c r="BZ279" s="14"/>
      <c r="CA279" s="14"/>
      <c r="CB279" s="14"/>
      <c r="CC279" s="14"/>
      <c r="CD279" s="14"/>
      <c r="CE279" s="14"/>
      <c r="CF279" s="14"/>
      <c r="CG279" s="14"/>
      <c r="CH279" s="14"/>
      <c r="CI279" s="14"/>
      <c r="CJ279" s="14"/>
    </row>
    <row r="280" spans="1:88" outlineLevel="1" x14ac:dyDescent="0.2">
      <c r="A280" s="20"/>
      <c r="B280" s="21"/>
      <c r="C280" s="20"/>
      <c r="D280" s="20"/>
      <c r="E280" s="20"/>
      <c r="F280" s="25" t="s">
        <v>22</v>
      </c>
      <c r="G280" s="29" t="str">
        <f t="shared" ref="G280:M280" si="207">IF(G278="","",IF(G278&gt;G277,(G278-G277-G279),(1-G277-G279+G278)))</f>
        <v/>
      </c>
      <c r="H280" s="29" t="str">
        <f t="shared" si="207"/>
        <v/>
      </c>
      <c r="I280" s="29" t="str">
        <f t="shared" si="207"/>
        <v/>
      </c>
      <c r="J280" s="29" t="str">
        <f t="shared" si="207"/>
        <v/>
      </c>
      <c r="K280" s="29" t="str">
        <f t="shared" si="207"/>
        <v/>
      </c>
      <c r="L280" s="29" t="str">
        <f t="shared" si="207"/>
        <v/>
      </c>
      <c r="M280" s="29" t="str">
        <f t="shared" si="207"/>
        <v/>
      </c>
      <c r="N280" s="57">
        <f t="shared" ref="N280" si="208">SUMIF(G281:M281,"",G280:M280)</f>
        <v>0</v>
      </c>
      <c r="O280" s="58">
        <f t="shared" ref="O280" si="209">SUM(G280:M280)</f>
        <v>0</v>
      </c>
      <c r="P280" s="68"/>
      <c r="Q280" s="69"/>
      <c r="R280" s="70"/>
      <c r="S280" s="14"/>
      <c r="T280" s="14"/>
      <c r="U280" s="14"/>
      <c r="V280" s="14"/>
      <c r="W280" s="14"/>
      <c r="X280" s="14"/>
      <c r="Y280" s="14"/>
      <c r="Z280" s="14"/>
      <c r="AA280" s="14"/>
      <c r="AB280" s="14"/>
      <c r="AC280" s="14"/>
      <c r="AD280" s="14"/>
      <c r="AE280" s="14"/>
      <c r="AF280" s="14"/>
      <c r="AG280" s="14"/>
      <c r="AH280" s="14"/>
      <c r="AI280" s="14"/>
      <c r="AJ280" s="14"/>
      <c r="AK280" s="14"/>
      <c r="AL280" s="14"/>
      <c r="AM280" s="14"/>
      <c r="AN280" s="14"/>
      <c r="AO280" s="14"/>
      <c r="AP280" s="14"/>
      <c r="AQ280" s="8"/>
      <c r="AR280" s="8"/>
      <c r="AS280" s="14"/>
      <c r="AT280" s="14"/>
      <c r="AU280" s="14"/>
      <c r="AV280" s="14"/>
      <c r="AW280" s="8"/>
      <c r="AX280" s="8"/>
      <c r="AY280" s="14"/>
      <c r="AZ280" s="14"/>
      <c r="BA280" s="14"/>
      <c r="BB280" s="14"/>
      <c r="BC280" s="8"/>
      <c r="BD280" s="8"/>
      <c r="BE280" s="14"/>
      <c r="BF280" s="14"/>
      <c r="BG280" s="14"/>
      <c r="BH280" s="14"/>
      <c r="BI280" s="8"/>
      <c r="BJ280" s="8"/>
      <c r="BK280" s="14"/>
      <c r="BL280" s="14"/>
      <c r="BM280" s="14"/>
      <c r="BN280" s="14"/>
      <c r="BO280" s="8"/>
      <c r="BP280" s="8"/>
      <c r="BQ280" s="14"/>
      <c r="BR280" s="14"/>
      <c r="BS280" s="14"/>
      <c r="BT280" s="14"/>
      <c r="BU280" s="8"/>
      <c r="BV280" s="8"/>
      <c r="BW280" s="14"/>
      <c r="BX280" s="14"/>
      <c r="BY280" s="14"/>
      <c r="BZ280" s="14"/>
      <c r="CA280" s="14"/>
      <c r="CB280" s="14"/>
      <c r="CC280" s="14"/>
      <c r="CD280" s="14"/>
      <c r="CE280" s="14"/>
      <c r="CF280" s="14"/>
      <c r="CG280" s="14"/>
      <c r="CH280" s="14"/>
      <c r="CI280" s="14"/>
      <c r="CJ280" s="14"/>
    </row>
    <row r="281" spans="1:88" outlineLevel="1" x14ac:dyDescent="0.2">
      <c r="A281" s="20"/>
      <c r="B281" s="21"/>
      <c r="C281" s="20"/>
      <c r="D281" s="20"/>
      <c r="E281" s="20"/>
      <c r="F281" s="26" t="s">
        <v>39</v>
      </c>
      <c r="G281" s="34"/>
      <c r="H281" s="34"/>
      <c r="I281" s="34"/>
      <c r="J281" s="34"/>
      <c r="K281" s="34"/>
      <c r="L281" s="34"/>
      <c r="M281" s="34"/>
      <c r="N281" s="56"/>
      <c r="O281" s="55"/>
      <c r="P281" s="68"/>
      <c r="Q281" s="69"/>
      <c r="R281" s="70"/>
      <c r="S281" s="14"/>
      <c r="T281" s="14"/>
      <c r="U281" s="14"/>
      <c r="V281" s="14"/>
      <c r="W281" s="14"/>
      <c r="X281" s="14"/>
      <c r="Y281" s="14"/>
      <c r="Z281" s="14"/>
      <c r="AA281" s="14"/>
      <c r="AB281" s="14"/>
      <c r="AC281" s="14"/>
      <c r="AD281" s="14"/>
      <c r="AE281" s="14"/>
      <c r="AF281" s="14"/>
      <c r="AG281" s="14"/>
      <c r="AH281" s="14"/>
      <c r="AI281" s="14"/>
      <c r="AJ281" s="14"/>
      <c r="AK281" s="14"/>
      <c r="AL281" s="14"/>
      <c r="AM281" s="14"/>
      <c r="AN281" s="14"/>
      <c r="AO281" s="14"/>
      <c r="AP281" s="14"/>
      <c r="AQ281" s="8"/>
      <c r="AR281" s="8"/>
      <c r="AS281" s="14"/>
      <c r="AT281" s="14"/>
      <c r="AU281" s="14"/>
      <c r="AV281" s="14"/>
      <c r="AW281" s="8"/>
      <c r="AX281" s="8"/>
      <c r="AY281" s="14"/>
      <c r="AZ281" s="14"/>
      <c r="BA281" s="14"/>
      <c r="BB281" s="14"/>
      <c r="BC281" s="8"/>
      <c r="BD281" s="8"/>
      <c r="BE281" s="14"/>
      <c r="BF281" s="14"/>
      <c r="BG281" s="14"/>
      <c r="BH281" s="14"/>
      <c r="BI281" s="8"/>
      <c r="BJ281" s="8"/>
      <c r="BK281" s="14"/>
      <c r="BL281" s="14"/>
      <c r="BM281" s="14"/>
      <c r="BN281" s="14"/>
      <c r="BO281" s="8"/>
      <c r="BP281" s="8"/>
      <c r="BQ281" s="14"/>
      <c r="BR281" s="14"/>
      <c r="BS281" s="14"/>
      <c r="BT281" s="14"/>
      <c r="BU281" s="8"/>
      <c r="BV281" s="8"/>
      <c r="BW281" s="14"/>
      <c r="BX281" s="14"/>
      <c r="BY281" s="14"/>
      <c r="BZ281" s="14"/>
      <c r="CA281" s="14"/>
      <c r="CB281" s="14"/>
      <c r="CC281" s="14"/>
      <c r="CD281" s="14"/>
      <c r="CE281" s="14"/>
      <c r="CF281" s="14"/>
      <c r="CG281" s="14"/>
      <c r="CH281" s="14"/>
      <c r="CI281" s="14"/>
      <c r="CJ281" s="14"/>
    </row>
    <row r="282" spans="1:88" ht="13.5" outlineLevel="1" thickBot="1" x14ac:dyDescent="0.25">
      <c r="A282" s="22"/>
      <c r="B282" s="23"/>
      <c r="C282" s="22"/>
      <c r="D282" s="22"/>
      <c r="E282" s="22"/>
      <c r="F282" s="27" t="s">
        <v>40</v>
      </c>
      <c r="G282" s="33"/>
      <c r="H282" s="33"/>
      <c r="I282" s="33"/>
      <c r="J282" s="33"/>
      <c r="K282" s="33"/>
      <c r="L282" s="33"/>
      <c r="M282" s="33"/>
      <c r="N282" s="59"/>
      <c r="O282" s="62"/>
      <c r="P282" s="71"/>
      <c r="Q282" s="72"/>
      <c r="R282" s="73"/>
      <c r="S282" s="14"/>
      <c r="T282" s="14"/>
      <c r="U282" s="14"/>
      <c r="V282" s="14"/>
      <c r="W282" s="14"/>
      <c r="X282" s="14"/>
      <c r="Y282" s="14"/>
      <c r="Z282" s="14"/>
      <c r="AA282" s="14"/>
      <c r="AB282" s="14"/>
      <c r="AC282" s="14"/>
      <c r="AD282" s="14"/>
      <c r="AE282" s="14"/>
      <c r="AF282" s="14"/>
      <c r="AG282" s="14"/>
      <c r="AH282" s="14"/>
      <c r="AI282" s="14"/>
      <c r="AJ282" s="14"/>
      <c r="AK282" s="14"/>
      <c r="AL282" s="14"/>
      <c r="AM282" s="14"/>
      <c r="AN282" s="14"/>
      <c r="AO282" s="14"/>
      <c r="AP282" s="14"/>
      <c r="AQ282" s="8"/>
      <c r="AR282" s="8"/>
      <c r="AS282" s="14"/>
      <c r="AT282" s="14"/>
      <c r="AU282" s="14"/>
      <c r="AV282" s="14"/>
      <c r="AW282" s="8"/>
      <c r="AX282" s="8"/>
      <c r="AY282" s="14"/>
      <c r="AZ282" s="14"/>
      <c r="BA282" s="14"/>
      <c r="BB282" s="14"/>
      <c r="BC282" s="8"/>
      <c r="BD282" s="8"/>
      <c r="BE282" s="14"/>
      <c r="BF282" s="14"/>
      <c r="BG282" s="14"/>
      <c r="BH282" s="14"/>
      <c r="BI282" s="8"/>
      <c r="BJ282" s="8"/>
      <c r="BK282" s="14"/>
      <c r="BL282" s="14"/>
      <c r="BM282" s="14"/>
      <c r="BN282" s="14"/>
      <c r="BO282" s="8"/>
      <c r="BP282" s="8"/>
      <c r="BQ282" s="14"/>
      <c r="BR282" s="14"/>
      <c r="BS282" s="14"/>
      <c r="BT282" s="14"/>
      <c r="BU282" s="8"/>
      <c r="BV282" s="8"/>
      <c r="BW282" s="14"/>
      <c r="BX282" s="14"/>
      <c r="BY282" s="14"/>
      <c r="BZ282" s="14"/>
      <c r="CA282" s="14"/>
      <c r="CB282" s="14"/>
      <c r="CC282" s="14"/>
      <c r="CD282" s="14"/>
      <c r="CE282" s="14"/>
      <c r="CF282" s="14"/>
      <c r="CG282" s="14"/>
      <c r="CH282" s="14"/>
      <c r="CI282" s="14"/>
      <c r="CJ282" s="14"/>
    </row>
    <row r="283" spans="1:88" x14ac:dyDescent="0.2">
      <c r="A283" s="63" t="str">
        <f>'Week A'!A283</f>
        <v>Agbaze</v>
      </c>
      <c r="B283" s="64" t="str">
        <f>'Week A'!B283</f>
        <v>Jedidiah</v>
      </c>
      <c r="C283" s="63" t="str">
        <f>'Week A'!C283</f>
        <v>Steward</v>
      </c>
      <c r="D283" s="63" t="str">
        <f>'Week A'!D283</f>
        <v>Student</v>
      </c>
      <c r="E283" s="63" t="str">
        <f>'Week A'!E283</f>
        <v>Front</v>
      </c>
      <c r="F283" s="24" t="s">
        <v>19</v>
      </c>
      <c r="G283" s="43"/>
      <c r="H283" s="11"/>
      <c r="I283" s="11"/>
      <c r="J283" s="11"/>
      <c r="K283" s="11"/>
      <c r="L283" s="11"/>
      <c r="M283" s="11"/>
      <c r="N283" s="54"/>
      <c r="O283" s="61"/>
      <c r="P283" s="65"/>
      <c r="Q283" s="66"/>
      <c r="R283" s="67"/>
      <c r="S283" s="14"/>
      <c r="T283" s="14"/>
      <c r="U283" s="14"/>
      <c r="V283" s="14"/>
      <c r="W283" s="14"/>
      <c r="X283" s="14"/>
      <c r="Y283" s="14"/>
      <c r="Z283" s="14"/>
      <c r="AA283" s="14"/>
      <c r="AB283" s="14"/>
      <c r="AC283" s="14"/>
      <c r="AD283" s="14"/>
      <c r="AE283" s="14"/>
      <c r="AF283" s="14"/>
      <c r="AG283" s="14"/>
      <c r="AH283" s="14"/>
      <c r="AI283" s="14"/>
      <c r="AJ283" s="14"/>
      <c r="AK283" s="14"/>
      <c r="AL283" s="14"/>
      <c r="AM283" s="14"/>
      <c r="AN283" s="14"/>
      <c r="AO283" s="14"/>
      <c r="AP283" s="14"/>
      <c r="AQ283" s="8"/>
      <c r="AR283" s="8"/>
      <c r="AS283" s="14"/>
      <c r="AT283" s="14"/>
      <c r="AU283" s="14"/>
      <c r="AV283" s="14"/>
      <c r="AW283" s="8"/>
      <c r="AX283" s="8"/>
      <c r="AY283" s="14"/>
      <c r="AZ283" s="14"/>
      <c r="BA283" s="14"/>
      <c r="BB283" s="14"/>
      <c r="BC283" s="8"/>
      <c r="BD283" s="8"/>
      <c r="BE283" s="14"/>
      <c r="BF283" s="14"/>
      <c r="BG283" s="14"/>
      <c r="BH283" s="14"/>
      <c r="BI283" s="8"/>
      <c r="BJ283" s="8"/>
      <c r="BK283" s="14"/>
      <c r="BL283" s="14"/>
      <c r="BM283" s="14"/>
      <c r="BN283" s="14"/>
      <c r="BO283" s="8"/>
      <c r="BP283" s="8"/>
      <c r="BQ283" s="14"/>
      <c r="BR283" s="14"/>
      <c r="BS283" s="14"/>
      <c r="BT283" s="14"/>
      <c r="BU283" s="8"/>
      <c r="BV283" s="8"/>
      <c r="BW283" s="14"/>
      <c r="BX283" s="14"/>
      <c r="BY283" s="14"/>
      <c r="BZ283" s="14"/>
      <c r="CA283" s="14"/>
      <c r="CB283" s="14"/>
      <c r="CC283" s="14"/>
      <c r="CD283" s="14"/>
      <c r="CE283" s="14"/>
      <c r="CF283" s="14"/>
      <c r="CG283" s="14"/>
      <c r="CH283" s="14"/>
      <c r="CI283" s="14"/>
      <c r="CJ283" s="14"/>
    </row>
    <row r="284" spans="1:88" outlineLevel="1" x14ac:dyDescent="0.2">
      <c r="A284" s="20"/>
      <c r="B284" s="21"/>
      <c r="C284" s="20"/>
      <c r="D284" s="20"/>
      <c r="E284" s="20"/>
      <c r="F284" s="25" t="s">
        <v>20</v>
      </c>
      <c r="G284" s="35"/>
      <c r="H284" s="42"/>
      <c r="I284" s="12"/>
      <c r="J284" s="12"/>
      <c r="K284" s="12"/>
      <c r="L284" s="12"/>
      <c r="M284" s="12"/>
      <c r="N284" s="56"/>
      <c r="O284" s="55"/>
      <c r="P284" s="68"/>
      <c r="Q284" s="69"/>
      <c r="R284" s="70"/>
      <c r="S284" s="14"/>
      <c r="T284" s="14"/>
      <c r="U284" s="14"/>
      <c r="V284" s="14"/>
      <c r="W284" s="14"/>
      <c r="X284" s="14"/>
      <c r="Y284" s="14"/>
      <c r="Z284" s="14"/>
      <c r="AA284" s="14"/>
      <c r="AB284" s="14"/>
      <c r="AC284" s="14"/>
      <c r="AD284" s="14"/>
      <c r="AE284" s="14"/>
      <c r="AF284" s="14"/>
      <c r="AG284" s="14"/>
      <c r="AH284" s="14"/>
      <c r="AI284" s="14"/>
      <c r="AJ284" s="14"/>
      <c r="AK284" s="14"/>
      <c r="AL284" s="14"/>
      <c r="AM284" s="14"/>
      <c r="AN284" s="14"/>
      <c r="AO284" s="14"/>
      <c r="AP284" s="14"/>
      <c r="AQ284" s="8"/>
      <c r="AR284" s="8"/>
      <c r="AS284" s="14"/>
      <c r="AT284" s="14"/>
      <c r="AU284" s="14"/>
      <c r="AV284" s="14"/>
      <c r="AW284" s="8"/>
      <c r="AX284" s="8"/>
      <c r="AY284" s="14"/>
      <c r="AZ284" s="14"/>
      <c r="BA284" s="14"/>
      <c r="BB284" s="14"/>
      <c r="BC284" s="8"/>
      <c r="BD284" s="8"/>
      <c r="BE284" s="14"/>
      <c r="BF284" s="14"/>
      <c r="BG284" s="14"/>
      <c r="BH284" s="14"/>
      <c r="BI284" s="8"/>
      <c r="BJ284" s="8"/>
      <c r="BK284" s="14"/>
      <c r="BL284" s="14"/>
      <c r="BM284" s="14"/>
      <c r="BN284" s="14"/>
      <c r="BO284" s="8"/>
      <c r="BP284" s="8"/>
      <c r="BQ284" s="14"/>
      <c r="BR284" s="14"/>
      <c r="BS284" s="14"/>
      <c r="BT284" s="14"/>
      <c r="BU284" s="8"/>
      <c r="BV284" s="8"/>
      <c r="BW284" s="14"/>
      <c r="BX284" s="14"/>
      <c r="BY284" s="14"/>
      <c r="BZ284" s="14"/>
      <c r="CA284" s="14"/>
      <c r="CB284" s="14"/>
      <c r="CC284" s="14"/>
      <c r="CD284" s="14"/>
      <c r="CE284" s="14"/>
      <c r="CF284" s="14"/>
      <c r="CG284" s="14"/>
      <c r="CH284" s="14"/>
      <c r="CI284" s="14"/>
      <c r="CJ284" s="14"/>
    </row>
    <row r="285" spans="1:88" outlineLevel="1" x14ac:dyDescent="0.2">
      <c r="A285" s="20"/>
      <c r="B285" s="21"/>
      <c r="C285" s="20"/>
      <c r="D285" s="20"/>
      <c r="E285" s="20"/>
      <c r="F285" s="25" t="s">
        <v>21</v>
      </c>
      <c r="G285" s="13"/>
      <c r="H285" s="13"/>
      <c r="I285" s="13"/>
      <c r="J285" s="13"/>
      <c r="K285" s="13"/>
      <c r="L285" s="13"/>
      <c r="M285" s="13"/>
      <c r="N285" s="56"/>
      <c r="O285" s="55"/>
      <c r="P285" s="68"/>
      <c r="Q285" s="69"/>
      <c r="R285" s="70"/>
      <c r="S285" s="14"/>
      <c r="T285" s="14"/>
      <c r="U285" s="14"/>
      <c r="V285" s="14"/>
      <c r="W285" s="14"/>
      <c r="X285" s="14"/>
      <c r="Y285" s="14"/>
      <c r="Z285" s="14"/>
      <c r="AA285" s="14"/>
      <c r="AB285" s="14"/>
      <c r="AC285" s="14"/>
      <c r="AD285" s="14"/>
      <c r="AE285" s="14"/>
      <c r="AF285" s="14"/>
      <c r="AG285" s="14"/>
      <c r="AH285" s="14"/>
      <c r="AI285" s="14"/>
      <c r="AJ285" s="14"/>
      <c r="AK285" s="14"/>
      <c r="AL285" s="14"/>
      <c r="AM285" s="14"/>
      <c r="AN285" s="14"/>
      <c r="AO285" s="14"/>
      <c r="AP285" s="14"/>
      <c r="AQ285" s="8"/>
      <c r="AR285" s="8"/>
      <c r="AS285" s="14"/>
      <c r="AT285" s="14"/>
      <c r="AU285" s="14"/>
      <c r="AV285" s="14"/>
      <c r="AW285" s="8"/>
      <c r="AX285" s="8"/>
      <c r="AY285" s="14"/>
      <c r="AZ285" s="14"/>
      <c r="BA285" s="14"/>
      <c r="BB285" s="14"/>
      <c r="BC285" s="8"/>
      <c r="BD285" s="8"/>
      <c r="BE285" s="14"/>
      <c r="BF285" s="14"/>
      <c r="BG285" s="14"/>
      <c r="BH285" s="14"/>
      <c r="BI285" s="8"/>
      <c r="BJ285" s="8"/>
      <c r="BK285" s="14"/>
      <c r="BL285" s="14"/>
      <c r="BM285" s="14"/>
      <c r="BN285" s="14"/>
      <c r="BO285" s="8"/>
      <c r="BP285" s="8"/>
      <c r="BQ285" s="14"/>
      <c r="BR285" s="14"/>
      <c r="BS285" s="14"/>
      <c r="BT285" s="14"/>
      <c r="BU285" s="8"/>
      <c r="BV285" s="8"/>
      <c r="BW285" s="14"/>
      <c r="BX285" s="14"/>
      <c r="BY285" s="14"/>
      <c r="BZ285" s="14"/>
      <c r="CA285" s="14"/>
      <c r="CB285" s="14"/>
      <c r="CC285" s="14"/>
      <c r="CD285" s="14"/>
      <c r="CE285" s="14"/>
      <c r="CF285" s="14"/>
      <c r="CG285" s="14"/>
      <c r="CH285" s="14"/>
      <c r="CI285" s="14"/>
      <c r="CJ285" s="14"/>
    </row>
    <row r="286" spans="1:88" outlineLevel="1" x14ac:dyDescent="0.2">
      <c r="A286" s="20"/>
      <c r="B286" s="21"/>
      <c r="C286" s="20"/>
      <c r="D286" s="20"/>
      <c r="E286" s="20"/>
      <c r="F286" s="25" t="s">
        <v>22</v>
      </c>
      <c r="G286" s="29" t="str">
        <f t="shared" ref="G286:M286" si="210">IF(G284="","",IF(G284&gt;G283,(G284-G283-G285),(1-G283-G285+G284)))</f>
        <v/>
      </c>
      <c r="H286" s="29" t="str">
        <f t="shared" si="210"/>
        <v/>
      </c>
      <c r="I286" s="29" t="str">
        <f t="shared" si="210"/>
        <v/>
      </c>
      <c r="J286" s="29" t="str">
        <f t="shared" si="210"/>
        <v/>
      </c>
      <c r="K286" s="29" t="str">
        <f t="shared" si="210"/>
        <v/>
      </c>
      <c r="L286" s="29" t="str">
        <f t="shared" si="210"/>
        <v/>
      </c>
      <c r="M286" s="29" t="str">
        <f t="shared" si="210"/>
        <v/>
      </c>
      <c r="N286" s="57">
        <f t="shared" ref="N286" si="211">SUMIF(G287:M287,"",G286:M286)</f>
        <v>0</v>
      </c>
      <c r="O286" s="58">
        <f t="shared" ref="O286" si="212">SUM(G286:M286)</f>
        <v>0</v>
      </c>
      <c r="P286" s="68"/>
      <c r="Q286" s="69"/>
      <c r="R286" s="70"/>
      <c r="S286" s="14"/>
      <c r="T286" s="14"/>
      <c r="U286" s="14"/>
      <c r="V286" s="14"/>
      <c r="W286" s="14"/>
      <c r="X286" s="14"/>
      <c r="Y286" s="14"/>
      <c r="Z286" s="14"/>
      <c r="AA286" s="14"/>
      <c r="AB286" s="14"/>
      <c r="AC286" s="14"/>
      <c r="AD286" s="14"/>
      <c r="AE286" s="14"/>
      <c r="AF286" s="14"/>
      <c r="AG286" s="14"/>
      <c r="AH286" s="14"/>
      <c r="AI286" s="14"/>
      <c r="AJ286" s="14"/>
      <c r="AK286" s="14"/>
      <c r="AL286" s="14"/>
      <c r="AM286" s="14"/>
      <c r="AN286" s="14"/>
      <c r="AO286" s="14"/>
      <c r="AP286" s="14"/>
      <c r="AQ286" s="8"/>
      <c r="AR286" s="8"/>
      <c r="AS286" s="14"/>
      <c r="AT286" s="14"/>
      <c r="AU286" s="14"/>
      <c r="AV286" s="14"/>
      <c r="AW286" s="8"/>
      <c r="AX286" s="8"/>
      <c r="AY286" s="14"/>
      <c r="AZ286" s="14"/>
      <c r="BA286" s="14"/>
      <c r="BB286" s="14"/>
      <c r="BC286" s="8"/>
      <c r="BD286" s="8"/>
      <c r="BE286" s="14"/>
      <c r="BF286" s="14"/>
      <c r="BG286" s="14"/>
      <c r="BH286" s="14"/>
      <c r="BI286" s="8"/>
      <c r="BJ286" s="8"/>
      <c r="BK286" s="14"/>
      <c r="BL286" s="14"/>
      <c r="BM286" s="14"/>
      <c r="BN286" s="14"/>
      <c r="BO286" s="8"/>
      <c r="BP286" s="8"/>
      <c r="BQ286" s="14"/>
      <c r="BR286" s="14"/>
      <c r="BS286" s="14"/>
      <c r="BT286" s="14"/>
      <c r="BU286" s="8"/>
      <c r="BV286" s="8"/>
      <c r="BW286" s="14"/>
      <c r="BX286" s="14"/>
      <c r="BY286" s="14"/>
      <c r="BZ286" s="14"/>
      <c r="CA286" s="14"/>
      <c r="CB286" s="14"/>
      <c r="CC286" s="14"/>
      <c r="CD286" s="14"/>
      <c r="CE286" s="14"/>
      <c r="CF286" s="14"/>
      <c r="CG286" s="14"/>
      <c r="CH286" s="14"/>
      <c r="CI286" s="14"/>
      <c r="CJ286" s="14"/>
    </row>
    <row r="287" spans="1:88" outlineLevel="1" x14ac:dyDescent="0.2">
      <c r="A287" s="20"/>
      <c r="B287" s="21"/>
      <c r="C287" s="20"/>
      <c r="D287" s="20"/>
      <c r="E287" s="20"/>
      <c r="F287" s="26" t="s">
        <v>39</v>
      </c>
      <c r="G287" s="34"/>
      <c r="H287" s="34"/>
      <c r="I287" s="34"/>
      <c r="J287" s="34"/>
      <c r="K287" s="34"/>
      <c r="L287" s="34"/>
      <c r="M287" s="34"/>
      <c r="N287" s="56"/>
      <c r="O287" s="55"/>
      <c r="P287" s="68"/>
      <c r="Q287" s="69"/>
      <c r="R287" s="70"/>
      <c r="S287" s="14"/>
      <c r="T287" s="14"/>
      <c r="U287" s="14"/>
      <c r="V287" s="14"/>
      <c r="W287" s="14"/>
      <c r="X287" s="14"/>
      <c r="Y287" s="14"/>
      <c r="Z287" s="14"/>
      <c r="AA287" s="14"/>
      <c r="AB287" s="14"/>
      <c r="AC287" s="14"/>
      <c r="AD287" s="14"/>
      <c r="AE287" s="14"/>
      <c r="AF287" s="14"/>
      <c r="AG287" s="14"/>
      <c r="AH287" s="14"/>
      <c r="AI287" s="14"/>
      <c r="AJ287" s="14"/>
      <c r="AK287" s="14"/>
      <c r="AL287" s="14"/>
      <c r="AM287" s="14"/>
      <c r="AN287" s="14"/>
      <c r="AO287" s="14"/>
      <c r="AP287" s="14"/>
      <c r="AQ287" s="8"/>
      <c r="AR287" s="8"/>
      <c r="AS287" s="14"/>
      <c r="AT287" s="14"/>
      <c r="AU287" s="14"/>
      <c r="AV287" s="14"/>
      <c r="AW287" s="8"/>
      <c r="AX287" s="8"/>
      <c r="AY287" s="14"/>
      <c r="AZ287" s="14"/>
      <c r="BA287" s="14"/>
      <c r="BB287" s="14"/>
      <c r="BC287" s="8"/>
      <c r="BD287" s="8"/>
      <c r="BE287" s="14"/>
      <c r="BF287" s="14"/>
      <c r="BG287" s="14"/>
      <c r="BH287" s="14"/>
      <c r="BI287" s="8"/>
      <c r="BJ287" s="8"/>
      <c r="BK287" s="14"/>
      <c r="BL287" s="14"/>
      <c r="BM287" s="14"/>
      <c r="BN287" s="14"/>
      <c r="BO287" s="8"/>
      <c r="BP287" s="8"/>
      <c r="BQ287" s="14"/>
      <c r="BR287" s="14"/>
      <c r="BS287" s="14"/>
      <c r="BT287" s="14"/>
      <c r="BU287" s="8"/>
      <c r="BV287" s="8"/>
      <c r="BW287" s="14"/>
      <c r="BX287" s="14"/>
      <c r="BY287" s="14"/>
      <c r="BZ287" s="14"/>
      <c r="CA287" s="14"/>
      <c r="CB287" s="14"/>
      <c r="CC287" s="14"/>
      <c r="CD287" s="14"/>
      <c r="CE287" s="14"/>
      <c r="CF287" s="14"/>
      <c r="CG287" s="14"/>
      <c r="CH287" s="14"/>
      <c r="CI287" s="14"/>
      <c r="CJ287" s="14"/>
    </row>
    <row r="288" spans="1:88" ht="13.5" outlineLevel="1" thickBot="1" x14ac:dyDescent="0.25">
      <c r="A288" s="22"/>
      <c r="B288" s="23"/>
      <c r="C288" s="22"/>
      <c r="D288" s="22"/>
      <c r="E288" s="22"/>
      <c r="F288" s="27" t="s">
        <v>40</v>
      </c>
      <c r="G288" s="33"/>
      <c r="H288" s="33"/>
      <c r="I288" s="33"/>
      <c r="J288" s="33"/>
      <c r="K288" s="33"/>
      <c r="L288" s="33"/>
      <c r="M288" s="33"/>
      <c r="N288" s="59"/>
      <c r="O288" s="62"/>
      <c r="P288" s="71"/>
      <c r="Q288" s="72"/>
      <c r="R288" s="73"/>
      <c r="S288" s="14"/>
      <c r="T288" s="14"/>
      <c r="U288" s="14"/>
      <c r="V288" s="14"/>
      <c r="W288" s="14"/>
      <c r="X288" s="14"/>
      <c r="Y288" s="14"/>
      <c r="Z288" s="14"/>
      <c r="AA288" s="14"/>
      <c r="AB288" s="14"/>
      <c r="AC288" s="14"/>
      <c r="AD288" s="14"/>
      <c r="AE288" s="14"/>
      <c r="AF288" s="14"/>
      <c r="AG288" s="14"/>
      <c r="AH288" s="14"/>
      <c r="AI288" s="14"/>
      <c r="AJ288" s="14"/>
      <c r="AK288" s="14"/>
      <c r="AL288" s="14"/>
      <c r="AM288" s="14"/>
      <c r="AN288" s="14"/>
      <c r="AO288" s="14"/>
      <c r="AP288" s="14"/>
      <c r="AQ288" s="8"/>
      <c r="AR288" s="8"/>
      <c r="AS288" s="14"/>
      <c r="AT288" s="14"/>
      <c r="AU288" s="14"/>
      <c r="AV288" s="14"/>
      <c r="AW288" s="8"/>
      <c r="AX288" s="8"/>
      <c r="AY288" s="14"/>
      <c r="AZ288" s="14"/>
      <c r="BA288" s="14"/>
      <c r="BB288" s="14"/>
      <c r="BC288" s="8"/>
      <c r="BD288" s="8"/>
      <c r="BE288" s="14"/>
      <c r="BF288" s="14"/>
      <c r="BG288" s="14"/>
      <c r="BH288" s="14"/>
      <c r="BI288" s="8"/>
      <c r="BJ288" s="8"/>
      <c r="BK288" s="14"/>
      <c r="BL288" s="14"/>
      <c r="BM288" s="14"/>
      <c r="BN288" s="14"/>
      <c r="BO288" s="8"/>
      <c r="BP288" s="8"/>
      <c r="BQ288" s="14"/>
      <c r="BR288" s="14"/>
      <c r="BS288" s="14"/>
      <c r="BT288" s="14"/>
      <c r="BU288" s="8"/>
      <c r="BV288" s="8"/>
      <c r="BW288" s="14"/>
      <c r="BX288" s="14"/>
      <c r="BY288" s="14"/>
      <c r="BZ288" s="14"/>
      <c r="CA288" s="14"/>
      <c r="CB288" s="14"/>
      <c r="CC288" s="14"/>
      <c r="CD288" s="14"/>
      <c r="CE288" s="14"/>
      <c r="CF288" s="14"/>
      <c r="CG288" s="14"/>
      <c r="CH288" s="14"/>
      <c r="CI288" s="14"/>
      <c r="CJ288" s="14"/>
    </row>
    <row r="289" spans="1:88" x14ac:dyDescent="0.2">
      <c r="A289" s="63" t="str">
        <f>'Week A'!A289</f>
        <v>NAAM</v>
      </c>
      <c r="B289" s="64" t="str">
        <f>'Week A'!B289</f>
        <v>Voornaam</v>
      </c>
      <c r="C289" s="63" t="str">
        <f>'Week A'!C289</f>
        <v>Steward</v>
      </c>
      <c r="D289" s="63" t="str">
        <f>'Week A'!D289</f>
        <v>Student</v>
      </c>
      <c r="E289" s="63" t="str">
        <f>'Week A'!E289</f>
        <v>Front</v>
      </c>
      <c r="F289" s="24" t="s">
        <v>19</v>
      </c>
      <c r="G289" s="43"/>
      <c r="H289" s="11"/>
      <c r="I289" s="11"/>
      <c r="J289" s="11"/>
      <c r="K289" s="11"/>
      <c r="L289" s="11"/>
      <c r="M289" s="11"/>
      <c r="N289" s="54"/>
      <c r="O289" s="61"/>
      <c r="P289" s="65"/>
      <c r="Q289" s="66"/>
      <c r="R289" s="67"/>
      <c r="S289" s="14"/>
      <c r="T289" s="14"/>
      <c r="U289" s="14"/>
      <c r="V289" s="14"/>
      <c r="W289" s="14"/>
      <c r="X289" s="14"/>
      <c r="Y289" s="14"/>
      <c r="Z289" s="14"/>
      <c r="AA289" s="14"/>
      <c r="AB289" s="14"/>
      <c r="AC289" s="14"/>
      <c r="AD289" s="14"/>
      <c r="AE289" s="14"/>
      <c r="AF289" s="14"/>
      <c r="AG289" s="14"/>
      <c r="AH289" s="14"/>
      <c r="AI289" s="14"/>
      <c r="AJ289" s="14"/>
      <c r="AK289" s="14"/>
      <c r="AL289" s="14"/>
      <c r="AM289" s="14"/>
      <c r="AN289" s="14"/>
      <c r="AO289" s="14"/>
      <c r="AP289" s="14"/>
      <c r="AQ289" s="8"/>
      <c r="AR289" s="8"/>
      <c r="AS289" s="14"/>
      <c r="AT289" s="14"/>
      <c r="AU289" s="14"/>
      <c r="AV289" s="14"/>
      <c r="AW289" s="8"/>
      <c r="AX289" s="8"/>
      <c r="AY289" s="14"/>
      <c r="AZ289" s="14"/>
      <c r="BA289" s="14"/>
      <c r="BB289" s="14"/>
      <c r="BC289" s="8"/>
      <c r="BD289" s="8"/>
      <c r="BE289" s="14"/>
      <c r="BF289" s="14"/>
      <c r="BG289" s="14"/>
      <c r="BH289" s="14"/>
      <c r="BI289" s="8"/>
      <c r="BJ289" s="8"/>
      <c r="BK289" s="14"/>
      <c r="BL289" s="14"/>
      <c r="BM289" s="14"/>
      <c r="BN289" s="14"/>
      <c r="BO289" s="8"/>
      <c r="BP289" s="8"/>
      <c r="BQ289" s="14"/>
      <c r="BR289" s="14"/>
      <c r="BS289" s="14"/>
      <c r="BT289" s="14"/>
      <c r="BU289" s="8"/>
      <c r="BV289" s="8"/>
      <c r="BW289" s="14"/>
      <c r="BX289" s="14"/>
      <c r="BY289" s="14"/>
      <c r="BZ289" s="14"/>
      <c r="CA289" s="14"/>
      <c r="CB289" s="14"/>
      <c r="CC289" s="14"/>
      <c r="CD289" s="14"/>
      <c r="CE289" s="14"/>
      <c r="CF289" s="14"/>
      <c r="CG289" s="14"/>
      <c r="CH289" s="14"/>
      <c r="CI289" s="14"/>
      <c r="CJ289" s="14"/>
    </row>
    <row r="290" spans="1:88" outlineLevel="1" x14ac:dyDescent="0.2">
      <c r="A290" s="20"/>
      <c r="B290" s="21"/>
      <c r="C290" s="20"/>
      <c r="D290" s="20"/>
      <c r="E290" s="20"/>
      <c r="F290" s="25" t="s">
        <v>20</v>
      </c>
      <c r="G290" s="35"/>
      <c r="H290" s="42"/>
      <c r="I290" s="12"/>
      <c r="J290" s="12"/>
      <c r="K290" s="12"/>
      <c r="L290" s="12"/>
      <c r="M290" s="12"/>
      <c r="N290" s="56"/>
      <c r="O290" s="55"/>
      <c r="P290" s="68"/>
      <c r="Q290" s="69"/>
      <c r="R290" s="70"/>
      <c r="S290" s="14"/>
      <c r="T290" s="14"/>
      <c r="U290" s="14"/>
      <c r="V290" s="14"/>
      <c r="W290" s="14"/>
      <c r="X290" s="14"/>
      <c r="Y290" s="14"/>
      <c r="Z290" s="14"/>
      <c r="AA290" s="14"/>
      <c r="AB290" s="14"/>
      <c r="AC290" s="14"/>
      <c r="AD290" s="14"/>
      <c r="AE290" s="14"/>
      <c r="AF290" s="14"/>
      <c r="AG290" s="14"/>
      <c r="AH290" s="14"/>
      <c r="AI290" s="14"/>
      <c r="AJ290" s="14"/>
      <c r="AK290" s="14"/>
      <c r="AL290" s="14"/>
      <c r="AM290" s="14"/>
      <c r="AN290" s="14"/>
      <c r="AO290" s="14"/>
      <c r="AP290" s="14"/>
      <c r="AQ290" s="8"/>
      <c r="AR290" s="8"/>
      <c r="AS290" s="14"/>
      <c r="AT290" s="14"/>
      <c r="AU290" s="14"/>
      <c r="AV290" s="14"/>
      <c r="AW290" s="8"/>
      <c r="AX290" s="8"/>
      <c r="AY290" s="14"/>
      <c r="AZ290" s="14"/>
      <c r="BA290" s="14"/>
      <c r="BB290" s="14"/>
      <c r="BC290" s="8"/>
      <c r="BD290" s="8"/>
      <c r="BE290" s="14"/>
      <c r="BF290" s="14"/>
      <c r="BG290" s="14"/>
      <c r="BH290" s="14"/>
      <c r="BI290" s="8"/>
      <c r="BJ290" s="8"/>
      <c r="BK290" s="14"/>
      <c r="BL290" s="14"/>
      <c r="BM290" s="14"/>
      <c r="BN290" s="14"/>
      <c r="BO290" s="8"/>
      <c r="BP290" s="8"/>
      <c r="BQ290" s="14"/>
      <c r="BR290" s="14"/>
      <c r="BS290" s="14"/>
      <c r="BT290" s="14"/>
      <c r="BU290" s="8"/>
      <c r="BV290" s="8"/>
      <c r="BW290" s="14"/>
      <c r="BX290" s="14"/>
      <c r="BY290" s="14"/>
      <c r="BZ290" s="14"/>
      <c r="CA290" s="14"/>
      <c r="CB290" s="14"/>
      <c r="CC290" s="14"/>
      <c r="CD290" s="14"/>
      <c r="CE290" s="14"/>
      <c r="CF290" s="14"/>
      <c r="CG290" s="14"/>
      <c r="CH290" s="14"/>
      <c r="CI290" s="14"/>
      <c r="CJ290" s="14"/>
    </row>
    <row r="291" spans="1:88" outlineLevel="1" x14ac:dyDescent="0.2">
      <c r="A291" s="20"/>
      <c r="B291" s="21"/>
      <c r="C291" s="20"/>
      <c r="D291" s="20"/>
      <c r="E291" s="20"/>
      <c r="F291" s="25" t="s">
        <v>21</v>
      </c>
      <c r="G291" s="13"/>
      <c r="H291" s="13"/>
      <c r="I291" s="13"/>
      <c r="J291" s="13"/>
      <c r="K291" s="13"/>
      <c r="L291" s="13"/>
      <c r="M291" s="13"/>
      <c r="N291" s="56"/>
      <c r="O291" s="55"/>
      <c r="P291" s="68"/>
      <c r="Q291" s="69"/>
      <c r="R291" s="70"/>
      <c r="S291" s="14"/>
      <c r="T291" s="14"/>
      <c r="U291" s="14"/>
      <c r="V291" s="14"/>
      <c r="W291" s="14"/>
      <c r="X291" s="14"/>
      <c r="Y291" s="14"/>
      <c r="Z291" s="14"/>
      <c r="AA291" s="14"/>
      <c r="AB291" s="14"/>
      <c r="AC291" s="14"/>
      <c r="AD291" s="14"/>
      <c r="AE291" s="14"/>
      <c r="AF291" s="14"/>
      <c r="AG291" s="14"/>
      <c r="AH291" s="14"/>
      <c r="AI291" s="14"/>
      <c r="AJ291" s="14"/>
      <c r="AK291" s="14"/>
      <c r="AL291" s="14"/>
      <c r="AM291" s="14"/>
      <c r="AN291" s="14"/>
      <c r="AO291" s="14"/>
      <c r="AP291" s="14"/>
      <c r="AQ291" s="8"/>
      <c r="AR291" s="8"/>
      <c r="AS291" s="14"/>
      <c r="AT291" s="14"/>
      <c r="AU291" s="14"/>
      <c r="AV291" s="14"/>
      <c r="AW291" s="8"/>
      <c r="AX291" s="8"/>
      <c r="AY291" s="14"/>
      <c r="AZ291" s="14"/>
      <c r="BA291" s="14"/>
      <c r="BB291" s="14"/>
      <c r="BC291" s="8"/>
      <c r="BD291" s="8"/>
      <c r="BE291" s="14"/>
      <c r="BF291" s="14"/>
      <c r="BG291" s="14"/>
      <c r="BH291" s="14"/>
      <c r="BI291" s="8"/>
      <c r="BJ291" s="8"/>
      <c r="BK291" s="14"/>
      <c r="BL291" s="14"/>
      <c r="BM291" s="14"/>
      <c r="BN291" s="14"/>
      <c r="BO291" s="8"/>
      <c r="BP291" s="8"/>
      <c r="BQ291" s="14"/>
      <c r="BR291" s="14"/>
      <c r="BS291" s="14"/>
      <c r="BT291" s="14"/>
      <c r="BU291" s="8"/>
      <c r="BV291" s="8"/>
      <c r="BW291" s="14"/>
      <c r="BX291" s="14"/>
      <c r="BY291" s="14"/>
      <c r="BZ291" s="14"/>
      <c r="CA291" s="14"/>
      <c r="CB291" s="14"/>
      <c r="CC291" s="14"/>
      <c r="CD291" s="14"/>
      <c r="CE291" s="14"/>
      <c r="CF291" s="14"/>
      <c r="CG291" s="14"/>
      <c r="CH291" s="14"/>
      <c r="CI291" s="14"/>
      <c r="CJ291" s="14"/>
    </row>
    <row r="292" spans="1:88" outlineLevel="1" x14ac:dyDescent="0.2">
      <c r="A292" s="20"/>
      <c r="B292" s="21"/>
      <c r="C292" s="20"/>
      <c r="D292" s="20"/>
      <c r="E292" s="20"/>
      <c r="F292" s="25" t="s">
        <v>22</v>
      </c>
      <c r="G292" s="29" t="str">
        <f t="shared" ref="G292:M292" si="213">IF(G290="","",IF(G290&gt;G289,(G290-G289-G291),(1-G289-G291+G290)))</f>
        <v/>
      </c>
      <c r="H292" s="29" t="str">
        <f t="shared" si="213"/>
        <v/>
      </c>
      <c r="I292" s="29" t="str">
        <f t="shared" si="213"/>
        <v/>
      </c>
      <c r="J292" s="29" t="str">
        <f t="shared" si="213"/>
        <v/>
      </c>
      <c r="K292" s="29" t="str">
        <f t="shared" si="213"/>
        <v/>
      </c>
      <c r="L292" s="29" t="str">
        <f t="shared" si="213"/>
        <v/>
      </c>
      <c r="M292" s="29" t="str">
        <f t="shared" si="213"/>
        <v/>
      </c>
      <c r="N292" s="57">
        <f t="shared" ref="N292" si="214">SUMIF(G293:M293,"",G292:M292)</f>
        <v>0</v>
      </c>
      <c r="O292" s="58">
        <f t="shared" ref="O292" si="215">SUM(G292:M292)</f>
        <v>0</v>
      </c>
      <c r="P292" s="68"/>
      <c r="Q292" s="69"/>
      <c r="R292" s="70"/>
      <c r="S292" s="14"/>
      <c r="T292" s="14"/>
      <c r="U292" s="14"/>
      <c r="V292" s="14"/>
      <c r="W292" s="14"/>
      <c r="X292" s="14"/>
      <c r="Y292" s="14"/>
      <c r="Z292" s="14"/>
      <c r="AA292" s="14"/>
      <c r="AB292" s="14"/>
      <c r="AC292" s="14"/>
      <c r="AD292" s="14"/>
      <c r="AE292" s="14"/>
      <c r="AF292" s="14"/>
      <c r="AG292" s="14"/>
      <c r="AH292" s="14"/>
      <c r="AI292" s="14"/>
      <c r="AJ292" s="14"/>
      <c r="AK292" s="14"/>
      <c r="AL292" s="14"/>
      <c r="AM292" s="14"/>
      <c r="AN292" s="14"/>
      <c r="AO292" s="14"/>
      <c r="AP292" s="14"/>
      <c r="AQ292" s="8"/>
      <c r="AR292" s="8"/>
      <c r="AS292" s="14"/>
      <c r="AT292" s="14"/>
      <c r="AU292" s="14"/>
      <c r="AV292" s="14"/>
      <c r="AW292" s="8"/>
      <c r="AX292" s="8"/>
      <c r="AY292" s="14"/>
      <c r="AZ292" s="14"/>
      <c r="BA292" s="14"/>
      <c r="BB292" s="14"/>
      <c r="BC292" s="8"/>
      <c r="BD292" s="8"/>
      <c r="BE292" s="14"/>
      <c r="BF292" s="14"/>
      <c r="BG292" s="14"/>
      <c r="BH292" s="14"/>
      <c r="BI292" s="8"/>
      <c r="BJ292" s="8"/>
      <c r="BK292" s="14"/>
      <c r="BL292" s="14"/>
      <c r="BM292" s="14"/>
      <c r="BN292" s="14"/>
      <c r="BO292" s="8"/>
      <c r="BP292" s="8"/>
      <c r="BQ292" s="14"/>
      <c r="BR292" s="14"/>
      <c r="BS292" s="14"/>
      <c r="BT292" s="14"/>
      <c r="BU292" s="8"/>
      <c r="BV292" s="8"/>
      <c r="BW292" s="14"/>
      <c r="BX292" s="14"/>
      <c r="BY292" s="14"/>
      <c r="BZ292" s="14"/>
      <c r="CA292" s="14"/>
      <c r="CB292" s="14"/>
      <c r="CC292" s="14"/>
      <c r="CD292" s="14"/>
      <c r="CE292" s="14"/>
      <c r="CF292" s="14"/>
      <c r="CG292" s="14"/>
      <c r="CH292" s="14"/>
      <c r="CI292" s="14"/>
      <c r="CJ292" s="14"/>
    </row>
    <row r="293" spans="1:88" outlineLevel="1" x14ac:dyDescent="0.2">
      <c r="A293" s="20"/>
      <c r="B293" s="21"/>
      <c r="C293" s="20"/>
      <c r="D293" s="20"/>
      <c r="E293" s="20"/>
      <c r="F293" s="26" t="s">
        <v>39</v>
      </c>
      <c r="G293" s="34"/>
      <c r="H293" s="34"/>
      <c r="I293" s="34"/>
      <c r="J293" s="34"/>
      <c r="K293" s="34"/>
      <c r="L293" s="34"/>
      <c r="M293" s="34"/>
      <c r="N293" s="56"/>
      <c r="O293" s="55"/>
      <c r="P293" s="68"/>
      <c r="Q293" s="69"/>
      <c r="R293" s="70"/>
      <c r="S293" s="14"/>
      <c r="T293" s="14"/>
      <c r="U293" s="14"/>
      <c r="V293" s="14"/>
      <c r="W293" s="14"/>
      <c r="X293" s="14"/>
      <c r="Y293" s="14"/>
      <c r="Z293" s="14"/>
      <c r="AA293" s="14"/>
      <c r="AB293" s="14"/>
      <c r="AC293" s="14"/>
      <c r="AD293" s="14"/>
      <c r="AE293" s="14"/>
      <c r="AF293" s="14"/>
      <c r="AG293" s="14"/>
      <c r="AH293" s="14"/>
      <c r="AI293" s="14"/>
      <c r="AJ293" s="14"/>
      <c r="AK293" s="14"/>
      <c r="AL293" s="14"/>
      <c r="AM293" s="14"/>
      <c r="AN293" s="14"/>
      <c r="AO293" s="14"/>
      <c r="AP293" s="14"/>
      <c r="AQ293" s="8"/>
      <c r="AR293" s="8"/>
      <c r="AS293" s="14"/>
      <c r="AT293" s="14"/>
      <c r="AU293" s="14"/>
      <c r="AV293" s="14"/>
      <c r="AW293" s="8"/>
      <c r="AX293" s="8"/>
      <c r="AY293" s="14"/>
      <c r="AZ293" s="14"/>
      <c r="BA293" s="14"/>
      <c r="BB293" s="14"/>
      <c r="BC293" s="8"/>
      <c r="BD293" s="8"/>
      <c r="BE293" s="14"/>
      <c r="BF293" s="14"/>
      <c r="BG293" s="14"/>
      <c r="BH293" s="14"/>
      <c r="BI293" s="8"/>
      <c r="BJ293" s="8"/>
      <c r="BK293" s="14"/>
      <c r="BL293" s="14"/>
      <c r="BM293" s="14"/>
      <c r="BN293" s="14"/>
      <c r="BO293" s="8"/>
      <c r="BP293" s="8"/>
      <c r="BQ293" s="14"/>
      <c r="BR293" s="14"/>
      <c r="BS293" s="14"/>
      <c r="BT293" s="14"/>
      <c r="BU293" s="8"/>
      <c r="BV293" s="8"/>
      <c r="BW293" s="14"/>
      <c r="BX293" s="14"/>
      <c r="BY293" s="14"/>
      <c r="BZ293" s="14"/>
      <c r="CA293" s="14"/>
      <c r="CB293" s="14"/>
      <c r="CC293" s="14"/>
      <c r="CD293" s="14"/>
      <c r="CE293" s="14"/>
      <c r="CF293" s="14"/>
      <c r="CG293" s="14"/>
      <c r="CH293" s="14"/>
      <c r="CI293" s="14"/>
      <c r="CJ293" s="14"/>
    </row>
    <row r="294" spans="1:88" ht="13.5" outlineLevel="1" thickBot="1" x14ac:dyDescent="0.25">
      <c r="A294" s="22"/>
      <c r="B294" s="23"/>
      <c r="C294" s="22"/>
      <c r="D294" s="22"/>
      <c r="E294" s="22"/>
      <c r="F294" s="27" t="s">
        <v>40</v>
      </c>
      <c r="G294" s="33"/>
      <c r="H294" s="33"/>
      <c r="I294" s="33"/>
      <c r="J294" s="33"/>
      <c r="K294" s="33"/>
      <c r="L294" s="33"/>
      <c r="M294" s="33"/>
      <c r="N294" s="59"/>
      <c r="O294" s="62"/>
      <c r="P294" s="71"/>
      <c r="Q294" s="72"/>
      <c r="R294" s="73"/>
      <c r="S294" s="14"/>
      <c r="T294" s="14"/>
      <c r="U294" s="14"/>
      <c r="V294" s="14"/>
      <c r="W294" s="14"/>
      <c r="X294" s="14"/>
      <c r="Y294" s="14"/>
      <c r="Z294" s="14"/>
      <c r="AA294" s="14"/>
      <c r="AB294" s="14"/>
      <c r="AC294" s="14"/>
      <c r="AD294" s="14"/>
      <c r="AE294" s="14"/>
      <c r="AF294" s="14"/>
      <c r="AG294" s="14"/>
      <c r="AH294" s="14"/>
      <c r="AI294" s="14"/>
      <c r="AJ294" s="14"/>
      <c r="AK294" s="14"/>
      <c r="AL294" s="14"/>
      <c r="AM294" s="14"/>
      <c r="AN294" s="14"/>
      <c r="AO294" s="14"/>
      <c r="AP294" s="14"/>
      <c r="AQ294" s="8"/>
      <c r="AR294" s="8"/>
      <c r="AS294" s="14"/>
      <c r="AT294" s="14"/>
      <c r="AU294" s="14"/>
      <c r="AV294" s="14"/>
      <c r="AW294" s="8"/>
      <c r="AX294" s="8"/>
      <c r="AY294" s="14"/>
      <c r="AZ294" s="14"/>
      <c r="BA294" s="14"/>
      <c r="BB294" s="14"/>
      <c r="BC294" s="8"/>
      <c r="BD294" s="8"/>
      <c r="BE294" s="14"/>
      <c r="BF294" s="14"/>
      <c r="BG294" s="14"/>
      <c r="BH294" s="14"/>
      <c r="BI294" s="8"/>
      <c r="BJ294" s="8"/>
      <c r="BK294" s="14"/>
      <c r="BL294" s="14"/>
      <c r="BM294" s="14"/>
      <c r="BN294" s="14"/>
      <c r="BO294" s="8"/>
      <c r="BP294" s="8"/>
      <c r="BQ294" s="14"/>
      <c r="BR294" s="14"/>
      <c r="BS294" s="14"/>
      <c r="BT294" s="14"/>
      <c r="BU294" s="8"/>
      <c r="BV294" s="8"/>
      <c r="BW294" s="14"/>
      <c r="BX294" s="14"/>
      <c r="BY294" s="14"/>
      <c r="BZ294" s="14"/>
      <c r="CA294" s="14"/>
      <c r="CB294" s="14"/>
      <c r="CC294" s="14"/>
      <c r="CD294" s="14"/>
      <c r="CE294" s="14"/>
      <c r="CF294" s="14"/>
      <c r="CG294" s="14"/>
      <c r="CH294" s="14"/>
      <c r="CI294" s="14"/>
      <c r="CJ294" s="14"/>
    </row>
    <row r="295" spans="1:88" x14ac:dyDescent="0.2">
      <c r="A295" s="63" t="str">
        <f>'Week A'!A295</f>
        <v>NAAM</v>
      </c>
      <c r="B295" s="64" t="str">
        <f>'Week A'!B295</f>
        <v>Voornaam</v>
      </c>
      <c r="C295" s="63" t="str">
        <f>'Week A'!C295</f>
        <v>Steward</v>
      </c>
      <c r="D295" s="63" t="str">
        <f>'Week A'!D295</f>
        <v>Student</v>
      </c>
      <c r="E295" s="63" t="str">
        <f>'Week A'!E295</f>
        <v>Front</v>
      </c>
      <c r="F295" s="24" t="s">
        <v>19</v>
      </c>
      <c r="G295" s="43"/>
      <c r="H295" s="11"/>
      <c r="I295" s="11"/>
      <c r="J295" s="11"/>
      <c r="K295" s="11"/>
      <c r="L295" s="11"/>
      <c r="M295" s="11"/>
      <c r="N295" s="54"/>
      <c r="O295" s="61"/>
      <c r="P295" s="65"/>
      <c r="Q295" s="66"/>
      <c r="R295" s="67"/>
      <c r="S295" s="14"/>
      <c r="T295" s="14"/>
      <c r="U295" s="14"/>
      <c r="V295" s="14"/>
      <c r="W295" s="14"/>
      <c r="X295" s="14"/>
      <c r="Y295" s="14"/>
      <c r="Z295" s="14"/>
      <c r="AA295" s="14"/>
      <c r="AB295" s="14"/>
      <c r="AC295" s="14"/>
      <c r="AD295" s="14"/>
      <c r="AE295" s="14"/>
      <c r="AF295" s="14"/>
      <c r="AG295" s="14"/>
      <c r="AH295" s="14"/>
      <c r="AI295" s="14"/>
      <c r="AJ295" s="14"/>
      <c r="AK295" s="14"/>
      <c r="AL295" s="14"/>
      <c r="AM295" s="14"/>
      <c r="AN295" s="14"/>
      <c r="AO295" s="14"/>
      <c r="AP295" s="14"/>
      <c r="AQ295" s="8"/>
      <c r="AR295" s="8"/>
      <c r="AS295" s="14"/>
      <c r="AT295" s="14"/>
      <c r="AU295" s="14"/>
      <c r="AV295" s="14"/>
      <c r="AW295" s="8"/>
      <c r="AX295" s="8"/>
      <c r="AY295" s="14"/>
      <c r="AZ295" s="14"/>
      <c r="BA295" s="14"/>
      <c r="BB295" s="14"/>
      <c r="BC295" s="8"/>
      <c r="BD295" s="8"/>
      <c r="BE295" s="14"/>
      <c r="BF295" s="14"/>
      <c r="BG295" s="14"/>
      <c r="BH295" s="14"/>
      <c r="BI295" s="8"/>
      <c r="BJ295" s="8"/>
      <c r="BK295" s="14"/>
      <c r="BL295" s="14"/>
      <c r="BM295" s="14"/>
      <c r="BN295" s="14"/>
      <c r="BO295" s="8"/>
      <c r="BP295" s="8"/>
      <c r="BQ295" s="14"/>
      <c r="BR295" s="14"/>
      <c r="BS295" s="14"/>
      <c r="BT295" s="14"/>
      <c r="BU295" s="8"/>
      <c r="BV295" s="8"/>
      <c r="BW295" s="14"/>
      <c r="BX295" s="14"/>
      <c r="BY295" s="14"/>
      <c r="BZ295" s="14"/>
      <c r="CA295" s="14"/>
      <c r="CB295" s="14"/>
      <c r="CC295" s="14"/>
      <c r="CD295" s="14"/>
      <c r="CE295" s="14"/>
      <c r="CF295" s="14"/>
      <c r="CG295" s="14"/>
      <c r="CH295" s="14"/>
      <c r="CI295" s="14"/>
      <c r="CJ295" s="14"/>
    </row>
    <row r="296" spans="1:88" outlineLevel="1" x14ac:dyDescent="0.2">
      <c r="A296" s="20"/>
      <c r="B296" s="21"/>
      <c r="C296" s="20"/>
      <c r="D296" s="20"/>
      <c r="E296" s="20"/>
      <c r="F296" s="25" t="s">
        <v>20</v>
      </c>
      <c r="G296" s="35"/>
      <c r="H296" s="42"/>
      <c r="I296" s="12"/>
      <c r="J296" s="12"/>
      <c r="K296" s="12"/>
      <c r="L296" s="12"/>
      <c r="M296" s="12"/>
      <c r="N296" s="56"/>
      <c r="O296" s="55"/>
      <c r="P296" s="68"/>
      <c r="Q296" s="69"/>
      <c r="R296" s="70"/>
      <c r="S296" s="14"/>
      <c r="T296" s="14"/>
      <c r="U296" s="14"/>
      <c r="V296" s="14"/>
      <c r="W296" s="14"/>
      <c r="X296" s="14"/>
      <c r="Y296" s="14"/>
      <c r="Z296" s="14"/>
      <c r="AA296" s="14"/>
      <c r="AB296" s="14"/>
      <c r="AC296" s="14"/>
      <c r="AD296" s="14"/>
      <c r="AE296" s="14"/>
      <c r="AF296" s="14"/>
      <c r="AG296" s="14"/>
      <c r="AH296" s="14"/>
      <c r="AI296" s="14"/>
      <c r="AJ296" s="14"/>
      <c r="AK296" s="14"/>
      <c r="AL296" s="14"/>
      <c r="AM296" s="14"/>
      <c r="AN296" s="14"/>
      <c r="AO296" s="14"/>
      <c r="AP296" s="14"/>
      <c r="AQ296" s="8"/>
      <c r="AR296" s="8"/>
      <c r="AS296" s="14"/>
      <c r="AT296" s="14"/>
      <c r="AU296" s="14"/>
      <c r="AV296" s="14"/>
      <c r="AW296" s="8"/>
      <c r="AX296" s="8"/>
      <c r="AY296" s="14"/>
      <c r="AZ296" s="14"/>
      <c r="BA296" s="14"/>
      <c r="BB296" s="14"/>
      <c r="BC296" s="8"/>
      <c r="BD296" s="8"/>
      <c r="BE296" s="14"/>
      <c r="BF296" s="14"/>
      <c r="BG296" s="14"/>
      <c r="BH296" s="14"/>
      <c r="BI296" s="8"/>
      <c r="BJ296" s="8"/>
      <c r="BK296" s="14"/>
      <c r="BL296" s="14"/>
      <c r="BM296" s="14"/>
      <c r="BN296" s="14"/>
      <c r="BO296" s="8"/>
      <c r="BP296" s="8"/>
      <c r="BQ296" s="14"/>
      <c r="BR296" s="14"/>
      <c r="BS296" s="14"/>
      <c r="BT296" s="14"/>
      <c r="BU296" s="8"/>
      <c r="BV296" s="8"/>
      <c r="BW296" s="14"/>
      <c r="BX296" s="14"/>
      <c r="BY296" s="14"/>
      <c r="BZ296" s="14"/>
      <c r="CA296" s="14"/>
      <c r="CB296" s="14"/>
      <c r="CC296" s="14"/>
      <c r="CD296" s="14"/>
      <c r="CE296" s="14"/>
      <c r="CF296" s="14"/>
      <c r="CG296" s="14"/>
      <c r="CH296" s="14"/>
      <c r="CI296" s="14"/>
      <c r="CJ296" s="14"/>
    </row>
    <row r="297" spans="1:88" outlineLevel="1" x14ac:dyDescent="0.2">
      <c r="A297" s="20"/>
      <c r="B297" s="21"/>
      <c r="C297" s="20"/>
      <c r="D297" s="20"/>
      <c r="E297" s="20"/>
      <c r="F297" s="25" t="s">
        <v>21</v>
      </c>
      <c r="G297" s="13"/>
      <c r="H297" s="13"/>
      <c r="I297" s="13"/>
      <c r="J297" s="13"/>
      <c r="K297" s="13"/>
      <c r="L297" s="13"/>
      <c r="M297" s="13"/>
      <c r="N297" s="56"/>
      <c r="O297" s="55"/>
      <c r="P297" s="68"/>
      <c r="Q297" s="69"/>
      <c r="R297" s="70"/>
      <c r="S297" s="14"/>
      <c r="T297" s="14"/>
      <c r="U297" s="14"/>
      <c r="V297" s="14"/>
      <c r="W297" s="14"/>
      <c r="X297" s="14"/>
      <c r="Y297" s="14"/>
      <c r="Z297" s="14"/>
      <c r="AA297" s="14"/>
      <c r="AB297" s="14"/>
      <c r="AC297" s="14"/>
      <c r="AD297" s="14"/>
      <c r="AE297" s="14"/>
      <c r="AF297" s="14"/>
      <c r="AG297" s="14"/>
      <c r="AH297" s="14"/>
      <c r="AI297" s="14"/>
      <c r="AJ297" s="14"/>
      <c r="AK297" s="14"/>
      <c r="AL297" s="14"/>
      <c r="AM297" s="14"/>
      <c r="AN297" s="14"/>
      <c r="AO297" s="14"/>
      <c r="AP297" s="14"/>
      <c r="AQ297" s="8"/>
      <c r="AR297" s="8"/>
      <c r="AS297" s="14"/>
      <c r="AT297" s="14"/>
      <c r="AU297" s="14"/>
      <c r="AV297" s="14"/>
      <c r="AW297" s="8"/>
      <c r="AX297" s="8"/>
      <c r="AY297" s="14"/>
      <c r="AZ297" s="14"/>
      <c r="BA297" s="14"/>
      <c r="BB297" s="14"/>
      <c r="BC297" s="8"/>
      <c r="BD297" s="8"/>
      <c r="BE297" s="14"/>
      <c r="BF297" s="14"/>
      <c r="BG297" s="14"/>
      <c r="BH297" s="14"/>
      <c r="BI297" s="8"/>
      <c r="BJ297" s="8"/>
      <c r="BK297" s="14"/>
      <c r="BL297" s="14"/>
      <c r="BM297" s="14"/>
      <c r="BN297" s="14"/>
      <c r="BO297" s="8"/>
      <c r="BP297" s="8"/>
      <c r="BQ297" s="14"/>
      <c r="BR297" s="14"/>
      <c r="BS297" s="14"/>
      <c r="BT297" s="14"/>
      <c r="BU297" s="8"/>
      <c r="BV297" s="8"/>
      <c r="BW297" s="14"/>
      <c r="BX297" s="14"/>
      <c r="BY297" s="14"/>
      <c r="BZ297" s="14"/>
      <c r="CA297" s="14"/>
      <c r="CB297" s="14"/>
      <c r="CC297" s="14"/>
      <c r="CD297" s="14"/>
      <c r="CE297" s="14"/>
      <c r="CF297" s="14"/>
      <c r="CG297" s="14"/>
      <c r="CH297" s="14"/>
      <c r="CI297" s="14"/>
      <c r="CJ297" s="14"/>
    </row>
    <row r="298" spans="1:88" outlineLevel="1" x14ac:dyDescent="0.2">
      <c r="A298" s="20"/>
      <c r="B298" s="21"/>
      <c r="C298" s="20"/>
      <c r="D298" s="20"/>
      <c r="E298" s="20"/>
      <c r="F298" s="25" t="s">
        <v>22</v>
      </c>
      <c r="G298" s="29" t="str">
        <f t="shared" ref="G298:M298" si="216">IF(G296="","",IF(G296&gt;G295,(G296-G295-G297),(1-G295-G297+G296)))</f>
        <v/>
      </c>
      <c r="H298" s="29" t="str">
        <f t="shared" si="216"/>
        <v/>
      </c>
      <c r="I298" s="29" t="str">
        <f t="shared" si="216"/>
        <v/>
      </c>
      <c r="J298" s="29" t="str">
        <f t="shared" si="216"/>
        <v/>
      </c>
      <c r="K298" s="29" t="str">
        <f t="shared" si="216"/>
        <v/>
      </c>
      <c r="L298" s="29" t="str">
        <f t="shared" si="216"/>
        <v/>
      </c>
      <c r="M298" s="29" t="str">
        <f t="shared" si="216"/>
        <v/>
      </c>
      <c r="N298" s="57">
        <f t="shared" ref="N298" si="217">SUMIF(G299:M299,"",G298:M298)</f>
        <v>0</v>
      </c>
      <c r="O298" s="58">
        <f t="shared" ref="O298" si="218">SUM(G298:M298)</f>
        <v>0</v>
      </c>
      <c r="P298" s="68"/>
      <c r="Q298" s="69"/>
      <c r="R298" s="70"/>
      <c r="S298" s="14"/>
      <c r="T298" s="14"/>
      <c r="U298" s="14"/>
      <c r="V298" s="14"/>
      <c r="W298" s="14"/>
      <c r="X298" s="14"/>
      <c r="Y298" s="14"/>
      <c r="Z298" s="14"/>
      <c r="AA298" s="14"/>
      <c r="AB298" s="14"/>
      <c r="AC298" s="14"/>
      <c r="AD298" s="14"/>
      <c r="AE298" s="14"/>
      <c r="AF298" s="14"/>
      <c r="AG298" s="14"/>
      <c r="AH298" s="14"/>
      <c r="AI298" s="14"/>
      <c r="AJ298" s="14"/>
      <c r="AK298" s="14"/>
      <c r="AL298" s="14"/>
      <c r="AM298" s="14"/>
      <c r="AN298" s="14"/>
      <c r="AO298" s="14"/>
      <c r="AP298" s="14"/>
      <c r="AQ298" s="8"/>
      <c r="AR298" s="8"/>
      <c r="AS298" s="14"/>
      <c r="AT298" s="14"/>
      <c r="AU298" s="14"/>
      <c r="AV298" s="14"/>
      <c r="AW298" s="8"/>
      <c r="AX298" s="8"/>
      <c r="AY298" s="14"/>
      <c r="AZ298" s="14"/>
      <c r="BA298" s="14"/>
      <c r="BB298" s="14"/>
      <c r="BC298" s="8"/>
      <c r="BD298" s="8"/>
      <c r="BE298" s="14"/>
      <c r="BF298" s="14"/>
      <c r="BG298" s="14"/>
      <c r="BH298" s="14"/>
      <c r="BI298" s="8"/>
      <c r="BJ298" s="8"/>
      <c r="BK298" s="14"/>
      <c r="BL298" s="14"/>
      <c r="BM298" s="14"/>
      <c r="BN298" s="14"/>
      <c r="BO298" s="8"/>
      <c r="BP298" s="8"/>
      <c r="BQ298" s="14"/>
      <c r="BR298" s="14"/>
      <c r="BS298" s="14"/>
      <c r="BT298" s="14"/>
      <c r="BU298" s="8"/>
      <c r="BV298" s="8"/>
      <c r="BW298" s="14"/>
      <c r="BX298" s="14"/>
      <c r="BY298" s="14"/>
      <c r="BZ298" s="14"/>
      <c r="CA298" s="14"/>
      <c r="CB298" s="14"/>
      <c r="CC298" s="14"/>
      <c r="CD298" s="14"/>
      <c r="CE298" s="14"/>
      <c r="CF298" s="14"/>
      <c r="CG298" s="14"/>
      <c r="CH298" s="14"/>
      <c r="CI298" s="14"/>
      <c r="CJ298" s="14"/>
    </row>
    <row r="299" spans="1:88" outlineLevel="1" x14ac:dyDescent="0.2">
      <c r="A299" s="20"/>
      <c r="B299" s="21"/>
      <c r="C299" s="20"/>
      <c r="D299" s="20"/>
      <c r="E299" s="20"/>
      <c r="F299" s="26" t="s">
        <v>39</v>
      </c>
      <c r="G299" s="34"/>
      <c r="H299" s="34"/>
      <c r="I299" s="34"/>
      <c r="J299" s="34"/>
      <c r="K299" s="34"/>
      <c r="L299" s="34"/>
      <c r="M299" s="34"/>
      <c r="N299" s="56"/>
      <c r="O299" s="55"/>
      <c r="P299" s="68"/>
      <c r="Q299" s="69"/>
      <c r="R299" s="70"/>
      <c r="S299" s="14"/>
      <c r="T299" s="14"/>
      <c r="U299" s="14"/>
      <c r="V299" s="14"/>
      <c r="W299" s="14"/>
      <c r="X299" s="14"/>
      <c r="Y299" s="14"/>
      <c r="Z299" s="14"/>
      <c r="AA299" s="14"/>
      <c r="AB299" s="14"/>
      <c r="AC299" s="14"/>
      <c r="AD299" s="14"/>
      <c r="AE299" s="14"/>
      <c r="AF299" s="14"/>
      <c r="AG299" s="14"/>
      <c r="AH299" s="14"/>
      <c r="AI299" s="14"/>
      <c r="AJ299" s="14"/>
      <c r="AK299" s="14"/>
      <c r="AL299" s="14"/>
      <c r="AM299" s="14"/>
      <c r="AN299" s="14"/>
      <c r="AO299" s="14"/>
      <c r="AP299" s="14"/>
      <c r="AQ299" s="8"/>
      <c r="AR299" s="8"/>
      <c r="AS299" s="14"/>
      <c r="AT299" s="14"/>
      <c r="AU299" s="14"/>
      <c r="AV299" s="14"/>
      <c r="AW299" s="8"/>
      <c r="AX299" s="8"/>
      <c r="AY299" s="14"/>
      <c r="AZ299" s="14"/>
      <c r="BA299" s="14"/>
      <c r="BB299" s="14"/>
      <c r="BC299" s="8"/>
      <c r="BD299" s="8"/>
      <c r="BE299" s="14"/>
      <c r="BF299" s="14"/>
      <c r="BG299" s="14"/>
      <c r="BH299" s="14"/>
      <c r="BI299" s="8"/>
      <c r="BJ299" s="8"/>
      <c r="BK299" s="14"/>
      <c r="BL299" s="14"/>
      <c r="BM299" s="14"/>
      <c r="BN299" s="14"/>
      <c r="BO299" s="8"/>
      <c r="BP299" s="8"/>
      <c r="BQ299" s="14"/>
      <c r="BR299" s="14"/>
      <c r="BS299" s="14"/>
      <c r="BT299" s="14"/>
      <c r="BU299" s="8"/>
      <c r="BV299" s="8"/>
      <c r="BW299" s="14"/>
      <c r="BX299" s="14"/>
      <c r="BY299" s="14"/>
      <c r="BZ299" s="14"/>
      <c r="CA299" s="14"/>
      <c r="CB299" s="14"/>
      <c r="CC299" s="14"/>
      <c r="CD299" s="14"/>
      <c r="CE299" s="14"/>
      <c r="CF299" s="14"/>
      <c r="CG299" s="14"/>
      <c r="CH299" s="14"/>
      <c r="CI299" s="14"/>
      <c r="CJ299" s="14"/>
    </row>
    <row r="300" spans="1:88" ht="13.5" outlineLevel="1" thickBot="1" x14ac:dyDescent="0.25">
      <c r="A300" s="22"/>
      <c r="B300" s="23"/>
      <c r="C300" s="22"/>
      <c r="D300" s="22"/>
      <c r="E300" s="22"/>
      <c r="F300" s="27" t="s">
        <v>40</v>
      </c>
      <c r="G300" s="33"/>
      <c r="H300" s="33"/>
      <c r="I300" s="33"/>
      <c r="J300" s="33"/>
      <c r="K300" s="33"/>
      <c r="L300" s="33"/>
      <c r="M300" s="33"/>
      <c r="N300" s="59"/>
      <c r="O300" s="62"/>
      <c r="P300" s="71"/>
      <c r="Q300" s="72"/>
      <c r="R300" s="73"/>
      <c r="S300" s="14"/>
      <c r="T300" s="14"/>
      <c r="U300" s="14"/>
      <c r="V300" s="14"/>
      <c r="W300" s="14"/>
      <c r="X300" s="14"/>
      <c r="Y300" s="14"/>
      <c r="Z300" s="14"/>
      <c r="AA300" s="14"/>
      <c r="AB300" s="14"/>
      <c r="AC300" s="14"/>
      <c r="AD300" s="14"/>
      <c r="AE300" s="14"/>
      <c r="AF300" s="14"/>
      <c r="AG300" s="14"/>
      <c r="AH300" s="14"/>
      <c r="AI300" s="14"/>
      <c r="AJ300" s="14"/>
      <c r="AK300" s="14"/>
      <c r="AL300" s="14"/>
      <c r="AM300" s="14"/>
      <c r="AN300" s="14"/>
      <c r="AO300" s="14"/>
      <c r="AP300" s="14"/>
      <c r="AQ300" s="8"/>
      <c r="AR300" s="8"/>
      <c r="AS300" s="14"/>
      <c r="AT300" s="14"/>
      <c r="AU300" s="14"/>
      <c r="AV300" s="14"/>
      <c r="AW300" s="8"/>
      <c r="AX300" s="8"/>
      <c r="AY300" s="14"/>
      <c r="AZ300" s="14"/>
      <c r="BA300" s="14"/>
      <c r="BB300" s="14"/>
      <c r="BC300" s="8"/>
      <c r="BD300" s="8"/>
      <c r="BE300" s="14"/>
      <c r="BF300" s="14"/>
      <c r="BG300" s="14"/>
      <c r="BH300" s="14"/>
      <c r="BI300" s="8"/>
      <c r="BJ300" s="8"/>
      <c r="BK300" s="14"/>
      <c r="BL300" s="14"/>
      <c r="BM300" s="14"/>
      <c r="BN300" s="14"/>
      <c r="BO300" s="8"/>
      <c r="BP300" s="8"/>
      <c r="BQ300" s="14"/>
      <c r="BR300" s="14"/>
      <c r="BS300" s="14"/>
      <c r="BT300" s="14"/>
      <c r="BU300" s="8"/>
      <c r="BV300" s="8"/>
      <c r="BW300" s="14"/>
      <c r="BX300" s="14"/>
      <c r="BY300" s="14"/>
      <c r="BZ300" s="14"/>
      <c r="CA300" s="14"/>
      <c r="CB300" s="14"/>
      <c r="CC300" s="14"/>
      <c r="CD300" s="14"/>
      <c r="CE300" s="14"/>
      <c r="CF300" s="14"/>
      <c r="CG300" s="14"/>
      <c r="CH300" s="14"/>
      <c r="CI300" s="14"/>
      <c r="CJ300" s="14"/>
    </row>
    <row r="301" spans="1:88" x14ac:dyDescent="0.2">
      <c r="A301" s="63" t="str">
        <f>'Week A'!A301</f>
        <v>NAAM</v>
      </c>
      <c r="B301" s="64" t="str">
        <f>'Week A'!B301</f>
        <v>Voornaam</v>
      </c>
      <c r="C301" s="63" t="str">
        <f>'Week A'!C301</f>
        <v>Steward</v>
      </c>
      <c r="D301" s="63" t="str">
        <f>'Week A'!D301</f>
        <v>Student</v>
      </c>
      <c r="E301" s="63" t="str">
        <f>'Week A'!E301</f>
        <v>Front</v>
      </c>
      <c r="F301" s="24" t="s">
        <v>19</v>
      </c>
      <c r="G301" s="43"/>
      <c r="H301" s="11"/>
      <c r="I301" s="11"/>
      <c r="J301" s="11"/>
      <c r="K301" s="11"/>
      <c r="L301" s="11"/>
      <c r="M301" s="11"/>
      <c r="N301" s="54"/>
      <c r="O301" s="61"/>
      <c r="P301" s="65"/>
      <c r="Q301" s="66"/>
      <c r="R301" s="67"/>
      <c r="S301" s="14"/>
      <c r="T301" s="14"/>
      <c r="U301" s="14"/>
      <c r="V301" s="14"/>
      <c r="W301" s="14"/>
      <c r="X301" s="14"/>
      <c r="Y301" s="14"/>
      <c r="Z301" s="14"/>
      <c r="AA301" s="14"/>
      <c r="AB301" s="14"/>
      <c r="AC301" s="14"/>
      <c r="AD301" s="14"/>
      <c r="AE301" s="14"/>
      <c r="AF301" s="14"/>
      <c r="AG301" s="14"/>
      <c r="AH301" s="14"/>
      <c r="AI301" s="14"/>
      <c r="AJ301" s="14"/>
      <c r="AK301" s="14"/>
      <c r="AL301" s="14"/>
      <c r="AM301" s="14"/>
      <c r="AN301" s="14"/>
      <c r="AO301" s="14"/>
      <c r="AP301" s="14"/>
      <c r="AQ301" s="8"/>
      <c r="AR301" s="8"/>
      <c r="AS301" s="14"/>
      <c r="AT301" s="14"/>
      <c r="AU301" s="14"/>
      <c r="AV301" s="14"/>
      <c r="AW301" s="8"/>
      <c r="AX301" s="8"/>
      <c r="AY301" s="14"/>
      <c r="AZ301" s="14"/>
      <c r="BA301" s="14"/>
      <c r="BB301" s="14"/>
      <c r="BC301" s="8"/>
      <c r="BD301" s="8"/>
      <c r="BE301" s="14"/>
      <c r="BF301" s="14"/>
      <c r="BG301" s="14"/>
      <c r="BH301" s="14"/>
      <c r="BI301" s="8"/>
      <c r="BJ301" s="8"/>
      <c r="BK301" s="14"/>
      <c r="BL301" s="14"/>
      <c r="BM301" s="14"/>
      <c r="BN301" s="14"/>
      <c r="BO301" s="8"/>
      <c r="BP301" s="8"/>
      <c r="BQ301" s="14"/>
      <c r="BR301" s="14"/>
      <c r="BS301" s="14"/>
      <c r="BT301" s="14"/>
      <c r="BU301" s="8"/>
      <c r="BV301" s="8"/>
      <c r="BW301" s="14"/>
      <c r="BX301" s="14"/>
      <c r="BY301" s="14"/>
      <c r="BZ301" s="14"/>
      <c r="CA301" s="14"/>
      <c r="CB301" s="14"/>
      <c r="CC301" s="14"/>
      <c r="CD301" s="14"/>
      <c r="CE301" s="14"/>
      <c r="CF301" s="14"/>
      <c r="CG301" s="14"/>
      <c r="CH301" s="14"/>
      <c r="CI301" s="14"/>
      <c r="CJ301" s="14"/>
    </row>
    <row r="302" spans="1:88" outlineLevel="1" x14ac:dyDescent="0.2">
      <c r="A302" s="20"/>
      <c r="B302" s="21"/>
      <c r="C302" s="20"/>
      <c r="D302" s="20"/>
      <c r="E302" s="20"/>
      <c r="F302" s="25" t="s">
        <v>20</v>
      </c>
      <c r="G302" s="35"/>
      <c r="H302" s="42"/>
      <c r="I302" s="12"/>
      <c r="J302" s="12"/>
      <c r="K302" s="12"/>
      <c r="L302" s="12"/>
      <c r="M302" s="12"/>
      <c r="N302" s="56"/>
      <c r="O302" s="55"/>
      <c r="P302" s="68"/>
      <c r="Q302" s="69"/>
      <c r="R302" s="70"/>
      <c r="S302" s="14"/>
      <c r="T302" s="14"/>
      <c r="U302" s="14"/>
      <c r="V302" s="14"/>
      <c r="W302" s="14"/>
      <c r="X302" s="14"/>
      <c r="Y302" s="14"/>
      <c r="Z302" s="14"/>
      <c r="AA302" s="14"/>
      <c r="AB302" s="14"/>
      <c r="AC302" s="14"/>
      <c r="AD302" s="14"/>
      <c r="AE302" s="14"/>
      <c r="AF302" s="14"/>
      <c r="AG302" s="14"/>
      <c r="AH302" s="14"/>
      <c r="AI302" s="14"/>
      <c r="AJ302" s="14"/>
      <c r="AK302" s="14"/>
      <c r="AL302" s="14"/>
      <c r="AM302" s="14"/>
      <c r="AN302" s="14"/>
      <c r="AO302" s="14"/>
      <c r="AP302" s="14"/>
      <c r="AQ302" s="8"/>
      <c r="AR302" s="8"/>
      <c r="AS302" s="14"/>
      <c r="AT302" s="14"/>
      <c r="AU302" s="14"/>
      <c r="AV302" s="14"/>
      <c r="AW302" s="8"/>
      <c r="AX302" s="8"/>
      <c r="AY302" s="14"/>
      <c r="AZ302" s="14"/>
      <c r="BA302" s="14"/>
      <c r="BB302" s="14"/>
      <c r="BC302" s="8"/>
      <c r="BD302" s="8"/>
      <c r="BE302" s="14"/>
      <c r="BF302" s="14"/>
      <c r="BG302" s="14"/>
      <c r="BH302" s="14"/>
      <c r="BI302" s="8"/>
      <c r="BJ302" s="8"/>
      <c r="BK302" s="14"/>
      <c r="BL302" s="14"/>
      <c r="BM302" s="14"/>
      <c r="BN302" s="14"/>
      <c r="BO302" s="8"/>
      <c r="BP302" s="8"/>
      <c r="BQ302" s="14"/>
      <c r="BR302" s="14"/>
      <c r="BS302" s="14"/>
      <c r="BT302" s="14"/>
      <c r="BU302" s="8"/>
      <c r="BV302" s="8"/>
      <c r="BW302" s="14"/>
      <c r="BX302" s="14"/>
      <c r="BY302" s="14"/>
      <c r="BZ302" s="14"/>
      <c r="CA302" s="14"/>
      <c r="CB302" s="14"/>
      <c r="CC302" s="14"/>
      <c r="CD302" s="14"/>
      <c r="CE302" s="14"/>
      <c r="CF302" s="14"/>
      <c r="CG302" s="14"/>
      <c r="CH302" s="14"/>
      <c r="CI302" s="14"/>
      <c r="CJ302" s="14"/>
    </row>
    <row r="303" spans="1:88" outlineLevel="1" x14ac:dyDescent="0.2">
      <c r="A303" s="20"/>
      <c r="B303" s="21"/>
      <c r="C303" s="20"/>
      <c r="D303" s="20"/>
      <c r="E303" s="20"/>
      <c r="F303" s="25" t="s">
        <v>21</v>
      </c>
      <c r="G303" s="13"/>
      <c r="H303" s="13"/>
      <c r="I303" s="13"/>
      <c r="J303" s="13"/>
      <c r="K303" s="13"/>
      <c r="L303" s="13"/>
      <c r="M303" s="13"/>
      <c r="N303" s="56"/>
      <c r="O303" s="55"/>
      <c r="P303" s="68"/>
      <c r="Q303" s="69"/>
      <c r="R303" s="70"/>
      <c r="S303" s="14"/>
      <c r="T303" s="14"/>
      <c r="U303" s="14"/>
      <c r="V303" s="14"/>
      <c r="W303" s="14"/>
      <c r="X303" s="14"/>
      <c r="Y303" s="14"/>
      <c r="Z303" s="14"/>
      <c r="AA303" s="14"/>
      <c r="AB303" s="14"/>
      <c r="AC303" s="14"/>
      <c r="AD303" s="14"/>
      <c r="AE303" s="14"/>
      <c r="AF303" s="14"/>
      <c r="AG303" s="14"/>
      <c r="AH303" s="14"/>
      <c r="AI303" s="14"/>
      <c r="AJ303" s="14"/>
      <c r="AK303" s="14"/>
      <c r="AL303" s="14"/>
      <c r="AM303" s="14"/>
      <c r="AN303" s="14"/>
      <c r="AO303" s="14"/>
      <c r="AP303" s="14"/>
      <c r="AQ303" s="8"/>
      <c r="AR303" s="8"/>
      <c r="AS303" s="14"/>
      <c r="AT303" s="14"/>
      <c r="AU303" s="14"/>
      <c r="AV303" s="14"/>
      <c r="AW303" s="8"/>
      <c r="AX303" s="8"/>
      <c r="AY303" s="14"/>
      <c r="AZ303" s="14"/>
      <c r="BA303" s="14"/>
      <c r="BB303" s="14"/>
      <c r="BC303" s="8"/>
      <c r="BD303" s="8"/>
      <c r="BE303" s="14"/>
      <c r="BF303" s="14"/>
      <c r="BG303" s="14"/>
      <c r="BH303" s="14"/>
      <c r="BI303" s="8"/>
      <c r="BJ303" s="8"/>
      <c r="BK303" s="14"/>
      <c r="BL303" s="14"/>
      <c r="BM303" s="14"/>
      <c r="BN303" s="14"/>
      <c r="BO303" s="8"/>
      <c r="BP303" s="8"/>
      <c r="BQ303" s="14"/>
      <c r="BR303" s="14"/>
      <c r="BS303" s="14"/>
      <c r="BT303" s="14"/>
      <c r="BU303" s="8"/>
      <c r="BV303" s="8"/>
      <c r="BW303" s="14"/>
      <c r="BX303" s="14"/>
      <c r="BY303" s="14"/>
      <c r="BZ303" s="14"/>
      <c r="CA303" s="14"/>
      <c r="CB303" s="14"/>
      <c r="CC303" s="14"/>
      <c r="CD303" s="14"/>
      <c r="CE303" s="14"/>
      <c r="CF303" s="14"/>
      <c r="CG303" s="14"/>
      <c r="CH303" s="14"/>
      <c r="CI303" s="14"/>
      <c r="CJ303" s="14"/>
    </row>
    <row r="304" spans="1:88" outlineLevel="1" x14ac:dyDescent="0.2">
      <c r="A304" s="20"/>
      <c r="B304" s="21"/>
      <c r="C304" s="20"/>
      <c r="D304" s="20"/>
      <c r="E304" s="20"/>
      <c r="F304" s="25" t="s">
        <v>22</v>
      </c>
      <c r="G304" s="29" t="str">
        <f t="shared" ref="G304:M304" si="219">IF(G302="","",IF(G302&gt;G301,(G302-G301-G303),(1-G301-G303+G302)))</f>
        <v/>
      </c>
      <c r="H304" s="29" t="str">
        <f t="shared" si="219"/>
        <v/>
      </c>
      <c r="I304" s="29" t="str">
        <f t="shared" si="219"/>
        <v/>
      </c>
      <c r="J304" s="29" t="str">
        <f t="shared" si="219"/>
        <v/>
      </c>
      <c r="K304" s="29" t="str">
        <f t="shared" si="219"/>
        <v/>
      </c>
      <c r="L304" s="29" t="str">
        <f t="shared" si="219"/>
        <v/>
      </c>
      <c r="M304" s="29" t="str">
        <f t="shared" si="219"/>
        <v/>
      </c>
      <c r="N304" s="57">
        <f t="shared" ref="N304" si="220">SUMIF(G305:M305,"",G304:M304)</f>
        <v>0</v>
      </c>
      <c r="O304" s="58">
        <f t="shared" ref="O304" si="221">SUM(G304:M304)</f>
        <v>0</v>
      </c>
      <c r="P304" s="68"/>
      <c r="Q304" s="69"/>
      <c r="R304" s="70"/>
      <c r="S304" s="14"/>
      <c r="T304" s="14"/>
      <c r="U304" s="14"/>
      <c r="V304" s="14"/>
      <c r="W304" s="14"/>
      <c r="X304" s="14"/>
      <c r="Y304" s="14"/>
      <c r="Z304" s="14"/>
      <c r="AA304" s="14"/>
      <c r="AB304" s="14"/>
      <c r="AC304" s="14"/>
      <c r="AD304" s="14"/>
      <c r="AE304" s="14"/>
      <c r="AF304" s="14"/>
      <c r="AG304" s="14"/>
      <c r="AH304" s="14"/>
      <c r="AI304" s="14"/>
      <c r="AJ304" s="14"/>
      <c r="AK304" s="14"/>
      <c r="AL304" s="14"/>
      <c r="AM304" s="14"/>
      <c r="AN304" s="14"/>
      <c r="AO304" s="14"/>
      <c r="AP304" s="14"/>
      <c r="AQ304" s="8"/>
      <c r="AR304" s="8"/>
      <c r="AS304" s="14"/>
      <c r="AT304" s="14"/>
      <c r="AU304" s="14"/>
      <c r="AV304" s="14"/>
      <c r="AW304" s="8"/>
      <c r="AX304" s="8"/>
      <c r="AY304" s="14"/>
      <c r="AZ304" s="14"/>
      <c r="BA304" s="14"/>
      <c r="BB304" s="14"/>
      <c r="BC304" s="8"/>
      <c r="BD304" s="8"/>
      <c r="BE304" s="14"/>
      <c r="BF304" s="14"/>
      <c r="BG304" s="14"/>
      <c r="BH304" s="14"/>
      <c r="BI304" s="8"/>
      <c r="BJ304" s="8"/>
      <c r="BK304" s="14"/>
      <c r="BL304" s="14"/>
      <c r="BM304" s="14"/>
      <c r="BN304" s="14"/>
      <c r="BO304" s="8"/>
      <c r="BP304" s="8"/>
      <c r="BQ304" s="14"/>
      <c r="BR304" s="14"/>
      <c r="BS304" s="14"/>
      <c r="BT304" s="14"/>
      <c r="BU304" s="8"/>
      <c r="BV304" s="8"/>
      <c r="BW304" s="14"/>
      <c r="BX304" s="14"/>
      <c r="BY304" s="14"/>
      <c r="BZ304" s="14"/>
      <c r="CA304" s="14"/>
      <c r="CB304" s="14"/>
      <c r="CC304" s="14"/>
      <c r="CD304" s="14"/>
      <c r="CE304" s="14"/>
      <c r="CF304" s="14"/>
      <c r="CG304" s="14"/>
      <c r="CH304" s="14"/>
      <c r="CI304" s="14"/>
      <c r="CJ304" s="14"/>
    </row>
    <row r="305" spans="1:88" outlineLevel="1" x14ac:dyDescent="0.2">
      <c r="A305" s="20"/>
      <c r="B305" s="21"/>
      <c r="C305" s="20"/>
      <c r="D305" s="20"/>
      <c r="E305" s="20"/>
      <c r="F305" s="26" t="s">
        <v>39</v>
      </c>
      <c r="G305" s="34"/>
      <c r="H305" s="34"/>
      <c r="I305" s="34"/>
      <c r="J305" s="34"/>
      <c r="K305" s="34"/>
      <c r="L305" s="34"/>
      <c r="M305" s="34"/>
      <c r="N305" s="56"/>
      <c r="O305" s="55"/>
      <c r="P305" s="68"/>
      <c r="Q305" s="69"/>
      <c r="R305" s="70"/>
      <c r="S305" s="14"/>
      <c r="T305" s="14"/>
      <c r="U305" s="14"/>
      <c r="V305" s="14"/>
      <c r="W305" s="14"/>
      <c r="X305" s="14"/>
      <c r="Y305" s="14"/>
      <c r="Z305" s="14"/>
      <c r="AA305" s="14"/>
      <c r="AB305" s="14"/>
      <c r="AC305" s="14"/>
      <c r="AD305" s="14"/>
      <c r="AE305" s="14"/>
      <c r="AF305" s="14"/>
      <c r="AG305" s="14"/>
      <c r="AH305" s="14"/>
      <c r="AI305" s="14"/>
      <c r="AJ305" s="14"/>
      <c r="AK305" s="14"/>
      <c r="AL305" s="14"/>
      <c r="AM305" s="14"/>
      <c r="AN305" s="14"/>
      <c r="AO305" s="14"/>
      <c r="AP305" s="14"/>
      <c r="AQ305" s="8"/>
      <c r="AR305" s="8"/>
      <c r="AS305" s="14"/>
      <c r="AT305" s="14"/>
      <c r="AU305" s="14"/>
      <c r="AV305" s="14"/>
      <c r="AW305" s="8"/>
      <c r="AX305" s="8"/>
      <c r="AY305" s="14"/>
      <c r="AZ305" s="14"/>
      <c r="BA305" s="14"/>
      <c r="BB305" s="14"/>
      <c r="BC305" s="8"/>
      <c r="BD305" s="8"/>
      <c r="BE305" s="14"/>
      <c r="BF305" s="14"/>
      <c r="BG305" s="14"/>
      <c r="BH305" s="14"/>
      <c r="BI305" s="8"/>
      <c r="BJ305" s="8"/>
      <c r="BK305" s="14"/>
      <c r="BL305" s="14"/>
      <c r="BM305" s="14"/>
      <c r="BN305" s="14"/>
      <c r="BO305" s="8"/>
      <c r="BP305" s="8"/>
      <c r="BQ305" s="14"/>
      <c r="BR305" s="14"/>
      <c r="BS305" s="14"/>
      <c r="BT305" s="14"/>
      <c r="BU305" s="8"/>
      <c r="BV305" s="8"/>
      <c r="BW305" s="14"/>
      <c r="BX305" s="14"/>
      <c r="BY305" s="14"/>
      <c r="BZ305" s="14"/>
      <c r="CA305" s="14"/>
      <c r="CB305" s="14"/>
      <c r="CC305" s="14"/>
      <c r="CD305" s="14"/>
      <c r="CE305" s="14"/>
      <c r="CF305" s="14"/>
      <c r="CG305" s="14"/>
      <c r="CH305" s="14"/>
      <c r="CI305" s="14"/>
      <c r="CJ305" s="14"/>
    </row>
    <row r="306" spans="1:88" ht="13.5" outlineLevel="1" thickBot="1" x14ac:dyDescent="0.25">
      <c r="A306" s="22"/>
      <c r="B306" s="23"/>
      <c r="C306" s="22"/>
      <c r="D306" s="22"/>
      <c r="E306" s="22"/>
      <c r="F306" s="27" t="s">
        <v>40</v>
      </c>
      <c r="G306" s="33"/>
      <c r="H306" s="33"/>
      <c r="I306" s="33"/>
      <c r="J306" s="33"/>
      <c r="K306" s="33"/>
      <c r="L306" s="33"/>
      <c r="M306" s="33"/>
      <c r="N306" s="59"/>
      <c r="O306" s="62"/>
      <c r="P306" s="71"/>
      <c r="Q306" s="72"/>
      <c r="R306" s="73"/>
      <c r="S306" s="14"/>
      <c r="T306" s="14"/>
      <c r="U306" s="14"/>
      <c r="V306" s="14"/>
      <c r="W306" s="14"/>
      <c r="X306" s="14"/>
      <c r="Y306" s="14"/>
      <c r="Z306" s="14"/>
      <c r="AA306" s="14"/>
      <c r="AB306" s="14"/>
      <c r="AC306" s="14"/>
      <c r="AD306" s="14"/>
      <c r="AE306" s="14"/>
      <c r="AF306" s="14"/>
      <c r="AG306" s="14"/>
      <c r="AH306" s="14"/>
      <c r="AI306" s="14"/>
      <c r="AJ306" s="14"/>
      <c r="AK306" s="14"/>
      <c r="AL306" s="14"/>
      <c r="AM306" s="14"/>
      <c r="AN306" s="14"/>
      <c r="AO306" s="14"/>
      <c r="AP306" s="14"/>
      <c r="AQ306" s="8"/>
      <c r="AR306" s="8"/>
      <c r="AS306" s="14"/>
      <c r="AT306" s="14"/>
      <c r="AU306" s="14"/>
      <c r="AV306" s="14"/>
      <c r="AW306" s="8"/>
      <c r="AX306" s="8"/>
      <c r="AY306" s="14"/>
      <c r="AZ306" s="14"/>
      <c r="BA306" s="14"/>
      <c r="BB306" s="14"/>
      <c r="BC306" s="8"/>
      <c r="BD306" s="8"/>
      <c r="BE306" s="14"/>
      <c r="BF306" s="14"/>
      <c r="BG306" s="14"/>
      <c r="BH306" s="14"/>
      <c r="BI306" s="8"/>
      <c r="BJ306" s="8"/>
      <c r="BK306" s="14"/>
      <c r="BL306" s="14"/>
      <c r="BM306" s="14"/>
      <c r="BN306" s="14"/>
      <c r="BO306" s="8"/>
      <c r="BP306" s="8"/>
      <c r="BQ306" s="14"/>
      <c r="BR306" s="14"/>
      <c r="BS306" s="14"/>
      <c r="BT306" s="14"/>
      <c r="BU306" s="8"/>
      <c r="BV306" s="8"/>
      <c r="BW306" s="14"/>
      <c r="BX306" s="14"/>
      <c r="BY306" s="14"/>
      <c r="BZ306" s="14"/>
      <c r="CA306" s="14"/>
      <c r="CB306" s="14"/>
      <c r="CC306" s="14"/>
      <c r="CD306" s="14"/>
      <c r="CE306" s="14"/>
      <c r="CF306" s="14"/>
      <c r="CG306" s="14"/>
      <c r="CH306" s="14"/>
      <c r="CI306" s="14"/>
      <c r="CJ306" s="14"/>
    </row>
    <row r="307" spans="1:88" x14ac:dyDescent="0.2">
      <c r="A307" s="63" t="str">
        <f>'Week A'!A307</f>
        <v>NAAM</v>
      </c>
      <c r="B307" s="64" t="str">
        <f>'Week A'!B307</f>
        <v>Voornaam</v>
      </c>
      <c r="C307" s="63" t="str">
        <f>'Week A'!C307</f>
        <v>Steward</v>
      </c>
      <c r="D307" s="63" t="str">
        <f>'Week A'!D307</f>
        <v>Student</v>
      </c>
      <c r="E307" s="63" t="str">
        <f>'Week A'!E307</f>
        <v>Front</v>
      </c>
      <c r="F307" s="24" t="s">
        <v>19</v>
      </c>
      <c r="G307" s="43"/>
      <c r="H307" s="11"/>
      <c r="I307" s="11"/>
      <c r="J307" s="11"/>
      <c r="K307" s="11"/>
      <c r="L307" s="11"/>
      <c r="M307" s="11"/>
      <c r="N307" s="54"/>
      <c r="O307" s="61"/>
      <c r="P307" s="65"/>
      <c r="Q307" s="66"/>
      <c r="R307" s="67"/>
      <c r="S307" s="14"/>
      <c r="T307" s="14"/>
      <c r="U307" s="14"/>
      <c r="V307" s="14"/>
      <c r="W307" s="14"/>
      <c r="X307" s="14"/>
      <c r="Y307" s="14"/>
      <c r="Z307" s="14"/>
      <c r="AA307" s="14"/>
      <c r="AB307" s="14"/>
      <c r="AC307" s="14"/>
      <c r="AD307" s="14"/>
      <c r="AE307" s="14"/>
      <c r="AF307" s="14"/>
      <c r="AG307" s="14"/>
      <c r="AH307" s="14"/>
      <c r="AI307" s="14"/>
      <c r="AJ307" s="14"/>
      <c r="AK307" s="14"/>
      <c r="AL307" s="14"/>
      <c r="AM307" s="14"/>
      <c r="AN307" s="14"/>
      <c r="AO307" s="14"/>
      <c r="AP307" s="14"/>
      <c r="AQ307" s="8"/>
      <c r="AR307" s="8"/>
      <c r="AS307" s="14"/>
      <c r="AT307" s="14"/>
      <c r="AU307" s="14"/>
      <c r="AV307" s="14"/>
      <c r="AW307" s="8"/>
      <c r="AX307" s="8"/>
      <c r="AY307" s="14"/>
      <c r="AZ307" s="14"/>
      <c r="BA307" s="14"/>
      <c r="BB307" s="14"/>
      <c r="BC307" s="8"/>
      <c r="BD307" s="8"/>
      <c r="BE307" s="14"/>
      <c r="BF307" s="14"/>
      <c r="BG307" s="14"/>
      <c r="BH307" s="14"/>
      <c r="BI307" s="8"/>
      <c r="BJ307" s="8"/>
      <c r="BK307" s="14"/>
      <c r="BL307" s="14"/>
      <c r="BM307" s="14"/>
      <c r="BN307" s="14"/>
      <c r="BO307" s="8"/>
      <c r="BP307" s="8"/>
      <c r="BQ307" s="14"/>
      <c r="BR307" s="14"/>
      <c r="BS307" s="14"/>
      <c r="BT307" s="14"/>
      <c r="BU307" s="8"/>
      <c r="BV307" s="8"/>
      <c r="BW307" s="14"/>
      <c r="BX307" s="14"/>
      <c r="BY307" s="14"/>
      <c r="BZ307" s="14"/>
      <c r="CA307" s="14"/>
      <c r="CB307" s="14"/>
      <c r="CC307" s="14"/>
      <c r="CD307" s="14"/>
      <c r="CE307" s="14"/>
      <c r="CF307" s="14"/>
      <c r="CG307" s="14"/>
      <c r="CH307" s="14"/>
      <c r="CI307" s="14"/>
      <c r="CJ307" s="14"/>
    </row>
    <row r="308" spans="1:88" outlineLevel="1" x14ac:dyDescent="0.2">
      <c r="A308" s="20"/>
      <c r="B308" s="21"/>
      <c r="C308" s="20"/>
      <c r="D308" s="20"/>
      <c r="E308" s="20"/>
      <c r="F308" s="25" t="s">
        <v>20</v>
      </c>
      <c r="G308" s="35"/>
      <c r="H308" s="42"/>
      <c r="I308" s="12"/>
      <c r="J308" s="12"/>
      <c r="K308" s="12"/>
      <c r="L308" s="12"/>
      <c r="M308" s="12"/>
      <c r="N308" s="56"/>
      <c r="O308" s="55"/>
      <c r="P308" s="68"/>
      <c r="Q308" s="69"/>
      <c r="R308" s="70"/>
      <c r="S308" s="14"/>
      <c r="T308" s="14"/>
      <c r="U308" s="14"/>
      <c r="V308" s="14"/>
      <c r="W308" s="14"/>
      <c r="X308" s="14"/>
      <c r="Y308" s="14"/>
      <c r="Z308" s="14"/>
      <c r="AA308" s="14"/>
      <c r="AB308" s="14"/>
      <c r="AC308" s="14"/>
      <c r="AD308" s="14"/>
      <c r="AE308" s="14"/>
      <c r="AF308" s="14"/>
      <c r="AG308" s="14"/>
      <c r="AH308" s="14"/>
      <c r="AI308" s="14"/>
      <c r="AJ308" s="14"/>
      <c r="AK308" s="14"/>
      <c r="AL308" s="14"/>
      <c r="AM308" s="14"/>
      <c r="AN308" s="14"/>
      <c r="AO308" s="14"/>
      <c r="AP308" s="14"/>
      <c r="AQ308" s="8"/>
      <c r="AR308" s="8"/>
      <c r="AS308" s="14"/>
      <c r="AT308" s="14"/>
      <c r="AU308" s="14"/>
      <c r="AV308" s="14"/>
      <c r="AW308" s="8"/>
      <c r="AX308" s="8"/>
      <c r="AY308" s="14"/>
      <c r="AZ308" s="14"/>
      <c r="BA308" s="14"/>
      <c r="BB308" s="14"/>
      <c r="BC308" s="8"/>
      <c r="BD308" s="8"/>
      <c r="BE308" s="14"/>
      <c r="BF308" s="14"/>
      <c r="BG308" s="14"/>
      <c r="BH308" s="14"/>
      <c r="BI308" s="8"/>
      <c r="BJ308" s="8"/>
      <c r="BK308" s="14"/>
      <c r="BL308" s="14"/>
      <c r="BM308" s="14"/>
      <c r="BN308" s="14"/>
      <c r="BO308" s="8"/>
      <c r="BP308" s="8"/>
      <c r="BQ308" s="14"/>
      <c r="BR308" s="14"/>
      <c r="BS308" s="14"/>
      <c r="BT308" s="14"/>
      <c r="BU308" s="8"/>
      <c r="BV308" s="8"/>
      <c r="BW308" s="14"/>
      <c r="BX308" s="14"/>
      <c r="BY308" s="14"/>
      <c r="BZ308" s="14"/>
      <c r="CA308" s="14"/>
      <c r="CB308" s="14"/>
      <c r="CC308" s="14"/>
      <c r="CD308" s="14"/>
      <c r="CE308" s="14"/>
      <c r="CF308" s="14"/>
      <c r="CG308" s="14"/>
      <c r="CH308" s="14"/>
      <c r="CI308" s="14"/>
      <c r="CJ308" s="14"/>
    </row>
    <row r="309" spans="1:88" outlineLevel="1" x14ac:dyDescent="0.2">
      <c r="A309" s="20"/>
      <c r="B309" s="21"/>
      <c r="C309" s="20"/>
      <c r="D309" s="20"/>
      <c r="E309" s="20"/>
      <c r="F309" s="25" t="s">
        <v>21</v>
      </c>
      <c r="G309" s="13"/>
      <c r="H309" s="13"/>
      <c r="I309" s="13"/>
      <c r="J309" s="13"/>
      <c r="K309" s="13"/>
      <c r="L309" s="13"/>
      <c r="M309" s="13"/>
      <c r="N309" s="56"/>
      <c r="O309" s="55"/>
      <c r="P309" s="68"/>
      <c r="Q309" s="69"/>
      <c r="R309" s="70"/>
      <c r="S309" s="14"/>
      <c r="T309" s="14"/>
      <c r="U309" s="14"/>
      <c r="V309" s="14"/>
      <c r="W309" s="14"/>
      <c r="X309" s="14"/>
      <c r="Y309" s="14"/>
      <c r="Z309" s="14"/>
      <c r="AA309" s="14"/>
      <c r="AB309" s="14"/>
      <c r="AC309" s="14"/>
      <c r="AD309" s="14"/>
      <c r="AE309" s="14"/>
      <c r="AF309" s="14"/>
      <c r="AG309" s="14"/>
      <c r="AH309" s="14"/>
      <c r="AI309" s="14"/>
      <c r="AJ309" s="14"/>
      <c r="AK309" s="14"/>
      <c r="AL309" s="14"/>
      <c r="AM309" s="14"/>
      <c r="AN309" s="14"/>
      <c r="AO309" s="14"/>
      <c r="AP309" s="14"/>
      <c r="AQ309" s="8"/>
      <c r="AR309" s="8"/>
      <c r="AS309" s="14"/>
      <c r="AT309" s="14"/>
      <c r="AU309" s="14"/>
      <c r="AV309" s="14"/>
      <c r="AW309" s="8"/>
      <c r="AX309" s="8"/>
      <c r="AY309" s="14"/>
      <c r="AZ309" s="14"/>
      <c r="BA309" s="14"/>
      <c r="BB309" s="14"/>
      <c r="BC309" s="8"/>
      <c r="BD309" s="8"/>
      <c r="BE309" s="14"/>
      <c r="BF309" s="14"/>
      <c r="BG309" s="14"/>
      <c r="BH309" s="14"/>
      <c r="BI309" s="8"/>
      <c r="BJ309" s="8"/>
      <c r="BK309" s="14"/>
      <c r="BL309" s="14"/>
      <c r="BM309" s="14"/>
      <c r="BN309" s="14"/>
      <c r="BO309" s="8"/>
      <c r="BP309" s="8"/>
      <c r="BQ309" s="14"/>
      <c r="BR309" s="14"/>
      <c r="BS309" s="14"/>
      <c r="BT309" s="14"/>
      <c r="BU309" s="8"/>
      <c r="BV309" s="8"/>
      <c r="BW309" s="14"/>
      <c r="BX309" s="14"/>
      <c r="BY309" s="14"/>
      <c r="BZ309" s="14"/>
      <c r="CA309" s="14"/>
      <c r="CB309" s="14"/>
      <c r="CC309" s="14"/>
      <c r="CD309" s="14"/>
      <c r="CE309" s="14"/>
      <c r="CF309" s="14"/>
      <c r="CG309" s="14"/>
      <c r="CH309" s="14"/>
      <c r="CI309" s="14"/>
      <c r="CJ309" s="14"/>
    </row>
    <row r="310" spans="1:88" outlineLevel="1" x14ac:dyDescent="0.2">
      <c r="A310" s="20"/>
      <c r="B310" s="21"/>
      <c r="C310" s="20"/>
      <c r="D310" s="20"/>
      <c r="E310" s="20"/>
      <c r="F310" s="25" t="s">
        <v>22</v>
      </c>
      <c r="G310" s="29" t="str">
        <f t="shared" ref="G310:M310" si="222">IF(G308="","",IF(G308&gt;G307,(G308-G307-G309),(1-G307-G309+G308)))</f>
        <v/>
      </c>
      <c r="H310" s="29" t="str">
        <f t="shared" si="222"/>
        <v/>
      </c>
      <c r="I310" s="29" t="str">
        <f t="shared" si="222"/>
        <v/>
      </c>
      <c r="J310" s="29" t="str">
        <f t="shared" si="222"/>
        <v/>
      </c>
      <c r="K310" s="29" t="str">
        <f t="shared" si="222"/>
        <v/>
      </c>
      <c r="L310" s="29" t="str">
        <f t="shared" si="222"/>
        <v/>
      </c>
      <c r="M310" s="29" t="str">
        <f t="shared" si="222"/>
        <v/>
      </c>
      <c r="N310" s="57">
        <f t="shared" ref="N310" si="223">SUMIF(G311:M311,"",G310:M310)</f>
        <v>0</v>
      </c>
      <c r="O310" s="58">
        <f t="shared" ref="O310" si="224">SUM(G310:M310)</f>
        <v>0</v>
      </c>
      <c r="P310" s="68"/>
      <c r="Q310" s="69"/>
      <c r="R310" s="70"/>
      <c r="S310" s="14"/>
      <c r="T310" s="14"/>
      <c r="U310" s="14"/>
      <c r="V310" s="14"/>
      <c r="W310" s="14"/>
      <c r="X310" s="14"/>
      <c r="Y310" s="14"/>
      <c r="Z310" s="14"/>
      <c r="AA310" s="14"/>
      <c r="AB310" s="14"/>
      <c r="AC310" s="14"/>
      <c r="AD310" s="14"/>
      <c r="AE310" s="14"/>
      <c r="AF310" s="14"/>
      <c r="AG310" s="14"/>
      <c r="AH310" s="14"/>
      <c r="AI310" s="14"/>
      <c r="AJ310" s="14"/>
      <c r="AK310" s="14"/>
      <c r="AL310" s="14"/>
      <c r="AM310" s="14"/>
      <c r="AN310" s="14"/>
      <c r="AO310" s="14"/>
      <c r="AP310" s="14"/>
      <c r="AQ310" s="8"/>
      <c r="AR310" s="8"/>
      <c r="AS310" s="14"/>
      <c r="AT310" s="14"/>
      <c r="AU310" s="14"/>
      <c r="AV310" s="14"/>
      <c r="AW310" s="8"/>
      <c r="AX310" s="8"/>
      <c r="AY310" s="14"/>
      <c r="AZ310" s="14"/>
      <c r="BA310" s="14"/>
      <c r="BB310" s="14"/>
      <c r="BC310" s="8"/>
      <c r="BD310" s="8"/>
      <c r="BE310" s="14"/>
      <c r="BF310" s="14"/>
      <c r="BG310" s="14"/>
      <c r="BH310" s="14"/>
      <c r="BI310" s="8"/>
      <c r="BJ310" s="8"/>
      <c r="BK310" s="14"/>
      <c r="BL310" s="14"/>
      <c r="BM310" s="14"/>
      <c r="BN310" s="14"/>
      <c r="BO310" s="8"/>
      <c r="BP310" s="8"/>
      <c r="BQ310" s="14"/>
      <c r="BR310" s="14"/>
      <c r="BS310" s="14"/>
      <c r="BT310" s="14"/>
      <c r="BU310" s="8"/>
      <c r="BV310" s="8"/>
      <c r="BW310" s="14"/>
      <c r="BX310" s="14"/>
      <c r="BY310" s="14"/>
      <c r="BZ310" s="14"/>
      <c r="CA310" s="14"/>
      <c r="CB310" s="14"/>
      <c r="CC310" s="14"/>
      <c r="CD310" s="14"/>
      <c r="CE310" s="14"/>
      <c r="CF310" s="14"/>
      <c r="CG310" s="14"/>
      <c r="CH310" s="14"/>
      <c r="CI310" s="14"/>
      <c r="CJ310" s="14"/>
    </row>
    <row r="311" spans="1:88" outlineLevel="1" x14ac:dyDescent="0.2">
      <c r="A311" s="20"/>
      <c r="B311" s="21"/>
      <c r="C311" s="20"/>
      <c r="D311" s="20"/>
      <c r="E311" s="20"/>
      <c r="F311" s="26" t="s">
        <v>39</v>
      </c>
      <c r="G311" s="34"/>
      <c r="H311" s="34"/>
      <c r="I311" s="34"/>
      <c r="J311" s="34"/>
      <c r="K311" s="34"/>
      <c r="L311" s="34"/>
      <c r="M311" s="34"/>
      <c r="N311" s="56"/>
      <c r="O311" s="55"/>
      <c r="P311" s="68"/>
      <c r="Q311" s="69"/>
      <c r="R311" s="70"/>
      <c r="S311" s="14"/>
      <c r="T311" s="14"/>
      <c r="U311" s="14"/>
      <c r="V311" s="14"/>
      <c r="W311" s="14"/>
      <c r="X311" s="14"/>
      <c r="Y311" s="14"/>
      <c r="Z311" s="14"/>
      <c r="AA311" s="14"/>
      <c r="AB311" s="14"/>
      <c r="AC311" s="14"/>
      <c r="AD311" s="14"/>
      <c r="AE311" s="14"/>
      <c r="AF311" s="14"/>
      <c r="AG311" s="14"/>
      <c r="AH311" s="14"/>
      <c r="AI311" s="14"/>
      <c r="AJ311" s="14"/>
      <c r="AK311" s="14"/>
      <c r="AL311" s="14"/>
      <c r="AM311" s="14"/>
      <c r="AN311" s="14"/>
      <c r="AO311" s="14"/>
      <c r="AP311" s="14"/>
      <c r="AQ311" s="8"/>
      <c r="AR311" s="8"/>
      <c r="AS311" s="14"/>
      <c r="AT311" s="14"/>
      <c r="AU311" s="14"/>
      <c r="AV311" s="14"/>
      <c r="AW311" s="8"/>
      <c r="AX311" s="8"/>
      <c r="AY311" s="14"/>
      <c r="AZ311" s="14"/>
      <c r="BA311" s="14"/>
      <c r="BB311" s="14"/>
      <c r="BC311" s="8"/>
      <c r="BD311" s="8"/>
      <c r="BE311" s="14"/>
      <c r="BF311" s="14"/>
      <c r="BG311" s="14"/>
      <c r="BH311" s="14"/>
      <c r="BI311" s="8"/>
      <c r="BJ311" s="8"/>
      <c r="BK311" s="14"/>
      <c r="BL311" s="14"/>
      <c r="BM311" s="14"/>
      <c r="BN311" s="14"/>
      <c r="BO311" s="8"/>
      <c r="BP311" s="8"/>
      <c r="BQ311" s="14"/>
      <c r="BR311" s="14"/>
      <c r="BS311" s="14"/>
      <c r="BT311" s="14"/>
      <c r="BU311" s="8"/>
      <c r="BV311" s="8"/>
      <c r="BW311" s="14"/>
      <c r="BX311" s="14"/>
      <c r="BY311" s="14"/>
      <c r="BZ311" s="14"/>
      <c r="CA311" s="14"/>
      <c r="CB311" s="14"/>
      <c r="CC311" s="14"/>
      <c r="CD311" s="14"/>
      <c r="CE311" s="14"/>
      <c r="CF311" s="14"/>
      <c r="CG311" s="14"/>
      <c r="CH311" s="14"/>
      <c r="CI311" s="14"/>
      <c r="CJ311" s="14"/>
    </row>
    <row r="312" spans="1:88" ht="13.5" outlineLevel="1" thickBot="1" x14ac:dyDescent="0.25">
      <c r="A312" s="22"/>
      <c r="B312" s="23"/>
      <c r="C312" s="22"/>
      <c r="D312" s="22"/>
      <c r="E312" s="22"/>
      <c r="F312" s="27" t="s">
        <v>40</v>
      </c>
      <c r="G312" s="33"/>
      <c r="H312" s="33"/>
      <c r="I312" s="33"/>
      <c r="J312" s="33"/>
      <c r="K312" s="33"/>
      <c r="L312" s="33"/>
      <c r="M312" s="33"/>
      <c r="N312" s="59"/>
      <c r="O312" s="62"/>
      <c r="P312" s="71"/>
      <c r="Q312" s="72"/>
      <c r="R312" s="73"/>
      <c r="S312" s="14"/>
      <c r="T312" s="14"/>
      <c r="U312" s="14"/>
      <c r="V312" s="14"/>
      <c r="W312" s="14"/>
      <c r="X312" s="14"/>
      <c r="Y312" s="14"/>
      <c r="Z312" s="14"/>
      <c r="AA312" s="14"/>
      <c r="AB312" s="14"/>
      <c r="AC312" s="14"/>
      <c r="AD312" s="14"/>
      <c r="AE312" s="14"/>
      <c r="AF312" s="14"/>
      <c r="AG312" s="14"/>
      <c r="AH312" s="14"/>
      <c r="AI312" s="14"/>
      <c r="AJ312" s="14"/>
      <c r="AK312" s="14"/>
      <c r="AL312" s="14"/>
      <c r="AM312" s="14"/>
      <c r="AN312" s="14"/>
      <c r="AO312" s="14"/>
      <c r="AP312" s="14"/>
      <c r="AQ312" s="8"/>
      <c r="AR312" s="8"/>
      <c r="AS312" s="14"/>
      <c r="AT312" s="14"/>
      <c r="AU312" s="14"/>
      <c r="AV312" s="14"/>
      <c r="AW312" s="8"/>
      <c r="AX312" s="8"/>
      <c r="AY312" s="14"/>
      <c r="AZ312" s="14"/>
      <c r="BA312" s="14"/>
      <c r="BB312" s="14"/>
      <c r="BC312" s="8"/>
      <c r="BD312" s="8"/>
      <c r="BE312" s="14"/>
      <c r="BF312" s="14"/>
      <c r="BG312" s="14"/>
      <c r="BH312" s="14"/>
      <c r="BI312" s="8"/>
      <c r="BJ312" s="8"/>
      <c r="BK312" s="14"/>
      <c r="BL312" s="14"/>
      <c r="BM312" s="14"/>
      <c r="BN312" s="14"/>
      <c r="BO312" s="8"/>
      <c r="BP312" s="8"/>
      <c r="BQ312" s="14"/>
      <c r="BR312" s="14"/>
      <c r="BS312" s="14"/>
      <c r="BT312" s="14"/>
      <c r="BU312" s="8"/>
      <c r="BV312" s="8"/>
      <c r="BW312" s="14"/>
      <c r="BX312" s="14"/>
      <c r="BY312" s="14"/>
      <c r="BZ312" s="14"/>
      <c r="CA312" s="14"/>
      <c r="CB312" s="14"/>
      <c r="CC312" s="14"/>
      <c r="CD312" s="14"/>
      <c r="CE312" s="14"/>
      <c r="CF312" s="14"/>
      <c r="CG312" s="14"/>
      <c r="CH312" s="14"/>
      <c r="CI312" s="14"/>
      <c r="CJ312" s="14"/>
    </row>
    <row r="313" spans="1:88" x14ac:dyDescent="0.2">
      <c r="A313" s="63" t="str">
        <f>'Week A'!A313</f>
        <v>NAAM</v>
      </c>
      <c r="B313" s="64" t="str">
        <f>'Week A'!B313</f>
        <v>Voornaam</v>
      </c>
      <c r="C313" s="63" t="str">
        <f>'Week A'!C313</f>
        <v>Steward</v>
      </c>
      <c r="D313" s="63" t="str">
        <f>'Week A'!D313</f>
        <v>Student</v>
      </c>
      <c r="E313" s="63" t="str">
        <f>'Week A'!E313</f>
        <v>Front</v>
      </c>
      <c r="F313" s="24" t="s">
        <v>19</v>
      </c>
      <c r="G313" s="43"/>
      <c r="H313" s="11"/>
      <c r="I313" s="11"/>
      <c r="J313" s="11"/>
      <c r="K313" s="11"/>
      <c r="L313" s="11"/>
      <c r="M313" s="11"/>
      <c r="N313" s="54"/>
      <c r="O313" s="61"/>
      <c r="P313" s="65"/>
      <c r="Q313" s="66"/>
      <c r="R313" s="67"/>
      <c r="S313" s="14"/>
      <c r="T313" s="14"/>
      <c r="U313" s="14"/>
      <c r="V313" s="14"/>
      <c r="W313" s="14"/>
      <c r="X313" s="14"/>
      <c r="Y313" s="14"/>
      <c r="Z313" s="14"/>
      <c r="AA313" s="14"/>
      <c r="AB313" s="14"/>
      <c r="AC313" s="14"/>
      <c r="AD313" s="14"/>
      <c r="AE313" s="14"/>
      <c r="AF313" s="14"/>
      <c r="AG313" s="14"/>
      <c r="AH313" s="14"/>
      <c r="AI313" s="14"/>
      <c r="AJ313" s="14"/>
      <c r="AK313" s="14"/>
      <c r="AL313" s="14"/>
      <c r="AM313" s="14"/>
      <c r="AN313" s="14"/>
      <c r="AO313" s="14"/>
      <c r="AP313" s="14"/>
      <c r="AQ313" s="8"/>
      <c r="AR313" s="8"/>
      <c r="AS313" s="14"/>
      <c r="AT313" s="14"/>
      <c r="AU313" s="14"/>
      <c r="AV313" s="14"/>
      <c r="AW313" s="8"/>
      <c r="AX313" s="8"/>
      <c r="AY313" s="14"/>
      <c r="AZ313" s="14"/>
      <c r="BA313" s="14"/>
      <c r="BB313" s="14"/>
      <c r="BC313" s="8"/>
      <c r="BD313" s="8"/>
      <c r="BE313" s="14"/>
      <c r="BF313" s="14"/>
      <c r="BG313" s="14"/>
      <c r="BH313" s="14"/>
      <c r="BI313" s="8"/>
      <c r="BJ313" s="8"/>
      <c r="BK313" s="14"/>
      <c r="BL313" s="14"/>
      <c r="BM313" s="14"/>
      <c r="BN313" s="14"/>
      <c r="BO313" s="8"/>
      <c r="BP313" s="8"/>
      <c r="BQ313" s="14"/>
      <c r="BR313" s="14"/>
      <c r="BS313" s="14"/>
      <c r="BT313" s="14"/>
      <c r="BU313" s="8"/>
      <c r="BV313" s="8"/>
      <c r="BW313" s="14"/>
      <c r="BX313" s="14"/>
      <c r="BY313" s="14"/>
      <c r="BZ313" s="14"/>
      <c r="CA313" s="14"/>
      <c r="CB313" s="14"/>
      <c r="CC313" s="14"/>
      <c r="CD313" s="14"/>
      <c r="CE313" s="14"/>
      <c r="CF313" s="14"/>
      <c r="CG313" s="14"/>
      <c r="CH313" s="14"/>
      <c r="CI313" s="14"/>
      <c r="CJ313" s="14"/>
    </row>
    <row r="314" spans="1:88" outlineLevel="1" x14ac:dyDescent="0.2">
      <c r="A314" s="20"/>
      <c r="B314" s="21"/>
      <c r="C314" s="20"/>
      <c r="D314" s="20"/>
      <c r="E314" s="20"/>
      <c r="F314" s="25" t="s">
        <v>20</v>
      </c>
      <c r="G314" s="35"/>
      <c r="H314" s="42"/>
      <c r="I314" s="12"/>
      <c r="J314" s="12"/>
      <c r="K314" s="12"/>
      <c r="L314" s="12"/>
      <c r="M314" s="12"/>
      <c r="N314" s="56"/>
      <c r="O314" s="55"/>
      <c r="P314" s="68"/>
      <c r="Q314" s="69"/>
      <c r="R314" s="70"/>
      <c r="S314" s="14"/>
      <c r="T314" s="14"/>
      <c r="U314" s="14"/>
      <c r="V314" s="14"/>
      <c r="W314" s="14"/>
      <c r="X314" s="14"/>
      <c r="Y314" s="14"/>
      <c r="Z314" s="14"/>
      <c r="AA314" s="14"/>
      <c r="AB314" s="14"/>
      <c r="AC314" s="14"/>
      <c r="AD314" s="14"/>
      <c r="AE314" s="14"/>
      <c r="AF314" s="14"/>
      <c r="AG314" s="14"/>
      <c r="AH314" s="14"/>
      <c r="AI314" s="14"/>
      <c r="AJ314" s="14"/>
      <c r="AK314" s="14"/>
      <c r="AL314" s="14"/>
      <c r="AM314" s="14"/>
      <c r="AN314" s="14"/>
      <c r="AO314" s="14"/>
      <c r="AP314" s="14"/>
      <c r="AQ314" s="8"/>
      <c r="AR314" s="8"/>
      <c r="AS314" s="14"/>
      <c r="AT314" s="14"/>
      <c r="AU314" s="14"/>
      <c r="AV314" s="14"/>
      <c r="AW314" s="8"/>
      <c r="AX314" s="8"/>
      <c r="AY314" s="14"/>
      <c r="AZ314" s="14"/>
      <c r="BA314" s="14"/>
      <c r="BB314" s="14"/>
      <c r="BC314" s="8"/>
      <c r="BD314" s="8"/>
      <c r="BE314" s="14"/>
      <c r="BF314" s="14"/>
      <c r="BG314" s="14"/>
      <c r="BH314" s="14"/>
      <c r="BI314" s="8"/>
      <c r="BJ314" s="8"/>
      <c r="BK314" s="14"/>
      <c r="BL314" s="14"/>
      <c r="BM314" s="14"/>
      <c r="BN314" s="14"/>
      <c r="BO314" s="8"/>
      <c r="BP314" s="8"/>
      <c r="BQ314" s="14"/>
      <c r="BR314" s="14"/>
      <c r="BS314" s="14"/>
      <c r="BT314" s="14"/>
      <c r="BU314" s="8"/>
      <c r="BV314" s="8"/>
      <c r="BW314" s="14"/>
      <c r="BX314" s="14"/>
      <c r="BY314" s="14"/>
      <c r="BZ314" s="14"/>
      <c r="CA314" s="14"/>
      <c r="CB314" s="14"/>
      <c r="CC314" s="14"/>
      <c r="CD314" s="14"/>
      <c r="CE314" s="14"/>
      <c r="CF314" s="14"/>
      <c r="CG314" s="14"/>
      <c r="CH314" s="14"/>
      <c r="CI314" s="14"/>
      <c r="CJ314" s="14"/>
    </row>
    <row r="315" spans="1:88" outlineLevel="1" x14ac:dyDescent="0.2">
      <c r="A315" s="20"/>
      <c r="B315" s="21"/>
      <c r="C315" s="20"/>
      <c r="D315" s="20"/>
      <c r="E315" s="20"/>
      <c r="F315" s="25" t="s">
        <v>21</v>
      </c>
      <c r="G315" s="13"/>
      <c r="H315" s="13"/>
      <c r="I315" s="13"/>
      <c r="J315" s="13"/>
      <c r="K315" s="13"/>
      <c r="L315" s="13"/>
      <c r="M315" s="13"/>
      <c r="N315" s="56"/>
      <c r="O315" s="55"/>
      <c r="P315" s="68"/>
      <c r="Q315" s="69"/>
      <c r="R315" s="70"/>
      <c r="S315" s="14"/>
      <c r="T315" s="14"/>
      <c r="U315" s="14"/>
      <c r="V315" s="14"/>
      <c r="W315" s="14"/>
      <c r="X315" s="14"/>
      <c r="Y315" s="14"/>
      <c r="Z315" s="14"/>
      <c r="AA315" s="14"/>
      <c r="AB315" s="14"/>
      <c r="AC315" s="14"/>
      <c r="AD315" s="14"/>
      <c r="AE315" s="14"/>
      <c r="AF315" s="14"/>
      <c r="AG315" s="14"/>
      <c r="AH315" s="14"/>
      <c r="AI315" s="14"/>
      <c r="AJ315" s="14"/>
      <c r="AK315" s="14"/>
      <c r="AL315" s="14"/>
      <c r="AM315" s="14"/>
      <c r="AN315" s="14"/>
      <c r="AO315" s="14"/>
      <c r="AP315" s="14"/>
      <c r="AQ315" s="8"/>
      <c r="AR315" s="8"/>
      <c r="AS315" s="14"/>
      <c r="AT315" s="14"/>
      <c r="AU315" s="14"/>
      <c r="AV315" s="14"/>
      <c r="AW315" s="8"/>
      <c r="AX315" s="8"/>
      <c r="AY315" s="14"/>
      <c r="AZ315" s="14"/>
      <c r="BA315" s="14"/>
      <c r="BB315" s="14"/>
      <c r="BC315" s="8"/>
      <c r="BD315" s="8"/>
      <c r="BE315" s="14"/>
      <c r="BF315" s="14"/>
      <c r="BG315" s="14"/>
      <c r="BH315" s="14"/>
      <c r="BI315" s="8"/>
      <c r="BJ315" s="8"/>
      <c r="BK315" s="14"/>
      <c r="BL315" s="14"/>
      <c r="BM315" s="14"/>
      <c r="BN315" s="14"/>
      <c r="BO315" s="8"/>
      <c r="BP315" s="8"/>
      <c r="BQ315" s="14"/>
      <c r="BR315" s="14"/>
      <c r="BS315" s="14"/>
      <c r="BT315" s="14"/>
      <c r="BU315" s="8"/>
      <c r="BV315" s="8"/>
      <c r="BW315" s="14"/>
      <c r="BX315" s="14"/>
      <c r="BY315" s="14"/>
      <c r="BZ315" s="14"/>
      <c r="CA315" s="14"/>
      <c r="CB315" s="14"/>
      <c r="CC315" s="14"/>
      <c r="CD315" s="14"/>
      <c r="CE315" s="14"/>
      <c r="CF315" s="14"/>
      <c r="CG315" s="14"/>
      <c r="CH315" s="14"/>
      <c r="CI315" s="14"/>
      <c r="CJ315" s="14"/>
    </row>
    <row r="316" spans="1:88" outlineLevel="1" x14ac:dyDescent="0.2">
      <c r="A316" s="20"/>
      <c r="B316" s="21"/>
      <c r="C316" s="20"/>
      <c r="D316" s="20"/>
      <c r="E316" s="20"/>
      <c r="F316" s="25" t="s">
        <v>22</v>
      </c>
      <c r="G316" s="29" t="str">
        <f t="shared" ref="G316:M316" si="225">IF(G314="","",IF(G314&gt;G313,(G314-G313-G315),(1-G313-G315+G314)))</f>
        <v/>
      </c>
      <c r="H316" s="29" t="str">
        <f t="shared" si="225"/>
        <v/>
      </c>
      <c r="I316" s="29" t="str">
        <f t="shared" si="225"/>
        <v/>
      </c>
      <c r="J316" s="29" t="str">
        <f t="shared" si="225"/>
        <v/>
      </c>
      <c r="K316" s="29" t="str">
        <f t="shared" si="225"/>
        <v/>
      </c>
      <c r="L316" s="29" t="str">
        <f t="shared" si="225"/>
        <v/>
      </c>
      <c r="M316" s="29" t="str">
        <f t="shared" si="225"/>
        <v/>
      </c>
      <c r="N316" s="57">
        <f t="shared" ref="N316" si="226">SUMIF(G317:M317,"",G316:M316)</f>
        <v>0</v>
      </c>
      <c r="O316" s="58">
        <f t="shared" ref="O316" si="227">SUM(G316:M316)</f>
        <v>0</v>
      </c>
      <c r="P316" s="68"/>
      <c r="Q316" s="69"/>
      <c r="R316" s="70"/>
      <c r="S316" s="14"/>
      <c r="T316" s="14"/>
      <c r="U316" s="14"/>
      <c r="V316" s="14"/>
      <c r="W316" s="14"/>
      <c r="X316" s="14"/>
      <c r="Y316" s="14"/>
      <c r="Z316" s="14"/>
      <c r="AA316" s="14"/>
      <c r="AB316" s="14"/>
      <c r="AC316" s="14"/>
      <c r="AD316" s="14"/>
      <c r="AE316" s="14"/>
      <c r="AF316" s="14"/>
      <c r="AG316" s="14"/>
      <c r="AH316" s="14"/>
      <c r="AI316" s="14"/>
      <c r="AJ316" s="14"/>
      <c r="AK316" s="14"/>
      <c r="AL316" s="14"/>
      <c r="AM316" s="14"/>
      <c r="AN316" s="14"/>
      <c r="AO316" s="14"/>
      <c r="AP316" s="14"/>
      <c r="AQ316" s="8"/>
      <c r="AR316" s="8"/>
      <c r="AS316" s="14"/>
      <c r="AT316" s="14"/>
      <c r="AU316" s="14"/>
      <c r="AV316" s="14"/>
      <c r="AW316" s="8"/>
      <c r="AX316" s="8"/>
      <c r="AY316" s="14"/>
      <c r="AZ316" s="14"/>
      <c r="BA316" s="14"/>
      <c r="BB316" s="14"/>
      <c r="BC316" s="8"/>
      <c r="BD316" s="8"/>
      <c r="BE316" s="14"/>
      <c r="BF316" s="14"/>
      <c r="BG316" s="14"/>
      <c r="BH316" s="14"/>
      <c r="BI316" s="8"/>
      <c r="BJ316" s="8"/>
      <c r="BK316" s="14"/>
      <c r="BL316" s="14"/>
      <c r="BM316" s="14"/>
      <c r="BN316" s="14"/>
      <c r="BO316" s="8"/>
      <c r="BP316" s="8"/>
      <c r="BQ316" s="14"/>
      <c r="BR316" s="14"/>
      <c r="BS316" s="14"/>
      <c r="BT316" s="14"/>
      <c r="BU316" s="8"/>
      <c r="BV316" s="8"/>
      <c r="BW316" s="14"/>
      <c r="BX316" s="14"/>
      <c r="BY316" s="14"/>
      <c r="BZ316" s="14"/>
      <c r="CA316" s="14"/>
      <c r="CB316" s="14"/>
      <c r="CC316" s="14"/>
      <c r="CD316" s="14"/>
      <c r="CE316" s="14"/>
      <c r="CF316" s="14"/>
      <c r="CG316" s="14"/>
      <c r="CH316" s="14"/>
      <c r="CI316" s="14"/>
      <c r="CJ316" s="14"/>
    </row>
    <row r="317" spans="1:88" outlineLevel="1" x14ac:dyDescent="0.2">
      <c r="A317" s="20"/>
      <c r="B317" s="21"/>
      <c r="C317" s="20"/>
      <c r="D317" s="20"/>
      <c r="E317" s="20"/>
      <c r="F317" s="26" t="s">
        <v>39</v>
      </c>
      <c r="G317" s="34"/>
      <c r="H317" s="34"/>
      <c r="I317" s="34"/>
      <c r="J317" s="34"/>
      <c r="K317" s="34"/>
      <c r="L317" s="34"/>
      <c r="M317" s="34"/>
      <c r="N317" s="56"/>
      <c r="O317" s="55"/>
      <c r="P317" s="68"/>
      <c r="Q317" s="69"/>
      <c r="R317" s="70"/>
      <c r="S317" s="14"/>
      <c r="T317" s="14"/>
      <c r="U317" s="14"/>
      <c r="V317" s="14"/>
      <c r="W317" s="14"/>
      <c r="X317" s="14"/>
      <c r="Y317" s="14"/>
      <c r="Z317" s="14"/>
      <c r="AA317" s="14"/>
      <c r="AB317" s="14"/>
      <c r="AC317" s="14"/>
      <c r="AD317" s="14"/>
      <c r="AE317" s="14"/>
      <c r="AF317" s="14"/>
      <c r="AG317" s="14"/>
      <c r="AH317" s="14"/>
      <c r="AI317" s="14"/>
      <c r="AJ317" s="14"/>
      <c r="AK317" s="14"/>
      <c r="AL317" s="14"/>
      <c r="AM317" s="14"/>
      <c r="AN317" s="14"/>
      <c r="AO317" s="14"/>
      <c r="AP317" s="14"/>
      <c r="AQ317" s="8"/>
      <c r="AR317" s="8"/>
      <c r="AS317" s="14"/>
      <c r="AT317" s="14"/>
      <c r="AU317" s="14"/>
      <c r="AV317" s="14"/>
      <c r="AW317" s="8"/>
      <c r="AX317" s="8"/>
      <c r="AY317" s="14"/>
      <c r="AZ317" s="14"/>
      <c r="BA317" s="14"/>
      <c r="BB317" s="14"/>
      <c r="BC317" s="8"/>
      <c r="BD317" s="8"/>
      <c r="BE317" s="14"/>
      <c r="BF317" s="14"/>
      <c r="BG317" s="14"/>
      <c r="BH317" s="14"/>
      <c r="BI317" s="8"/>
      <c r="BJ317" s="8"/>
      <c r="BK317" s="14"/>
      <c r="BL317" s="14"/>
      <c r="BM317" s="14"/>
      <c r="BN317" s="14"/>
      <c r="BO317" s="8"/>
      <c r="BP317" s="8"/>
      <c r="BQ317" s="14"/>
      <c r="BR317" s="14"/>
      <c r="BS317" s="14"/>
      <c r="BT317" s="14"/>
      <c r="BU317" s="8"/>
      <c r="BV317" s="8"/>
      <c r="BW317" s="14"/>
      <c r="BX317" s="14"/>
      <c r="BY317" s="14"/>
      <c r="BZ317" s="14"/>
      <c r="CA317" s="14"/>
      <c r="CB317" s="14"/>
      <c r="CC317" s="14"/>
      <c r="CD317" s="14"/>
      <c r="CE317" s="14"/>
      <c r="CF317" s="14"/>
      <c r="CG317" s="14"/>
      <c r="CH317" s="14"/>
      <c r="CI317" s="14"/>
      <c r="CJ317" s="14"/>
    </row>
    <row r="318" spans="1:88" ht="13.5" outlineLevel="1" thickBot="1" x14ac:dyDescent="0.25">
      <c r="A318" s="22"/>
      <c r="B318" s="23"/>
      <c r="C318" s="22"/>
      <c r="D318" s="22"/>
      <c r="E318" s="22"/>
      <c r="F318" s="27" t="s">
        <v>40</v>
      </c>
      <c r="G318" s="33"/>
      <c r="H318" s="33"/>
      <c r="I318" s="33"/>
      <c r="J318" s="33"/>
      <c r="K318" s="33"/>
      <c r="L318" s="33"/>
      <c r="M318" s="33"/>
      <c r="N318" s="59"/>
      <c r="O318" s="62"/>
      <c r="P318" s="71"/>
      <c r="Q318" s="72"/>
      <c r="R318" s="73"/>
      <c r="S318" s="14"/>
      <c r="T318" s="14"/>
      <c r="U318" s="14"/>
      <c r="V318" s="14"/>
      <c r="W318" s="14"/>
      <c r="X318" s="14"/>
      <c r="Y318" s="14"/>
      <c r="Z318" s="14"/>
      <c r="AA318" s="14"/>
      <c r="AB318" s="14"/>
      <c r="AC318" s="14"/>
      <c r="AD318" s="14"/>
      <c r="AE318" s="14"/>
      <c r="AF318" s="14"/>
      <c r="AG318" s="14"/>
      <c r="AH318" s="14"/>
      <c r="AI318" s="14"/>
      <c r="AJ318" s="14"/>
      <c r="AK318" s="14"/>
      <c r="AL318" s="14"/>
      <c r="AM318" s="14"/>
      <c r="AN318" s="14"/>
      <c r="AO318" s="14"/>
      <c r="AP318" s="14"/>
      <c r="AQ318" s="8"/>
      <c r="AR318" s="8"/>
      <c r="AS318" s="14"/>
      <c r="AT318" s="14"/>
      <c r="AU318" s="14"/>
      <c r="AV318" s="14"/>
      <c r="AW318" s="8"/>
      <c r="AX318" s="8"/>
      <c r="AY318" s="14"/>
      <c r="AZ318" s="14"/>
      <c r="BA318" s="14"/>
      <c r="BB318" s="14"/>
      <c r="BC318" s="8"/>
      <c r="BD318" s="8"/>
      <c r="BE318" s="14"/>
      <c r="BF318" s="14"/>
      <c r="BG318" s="14"/>
      <c r="BH318" s="14"/>
      <c r="BI318" s="8"/>
      <c r="BJ318" s="8"/>
      <c r="BK318" s="14"/>
      <c r="BL318" s="14"/>
      <c r="BM318" s="14"/>
      <c r="BN318" s="14"/>
      <c r="BO318" s="8"/>
      <c r="BP318" s="8"/>
      <c r="BQ318" s="14"/>
      <c r="BR318" s="14"/>
      <c r="BS318" s="14"/>
      <c r="BT318" s="14"/>
      <c r="BU318" s="8"/>
      <c r="BV318" s="8"/>
      <c r="BW318" s="14"/>
      <c r="BX318" s="14"/>
      <c r="BY318" s="14"/>
      <c r="BZ318" s="14"/>
      <c r="CA318" s="14"/>
      <c r="CB318" s="14"/>
      <c r="CC318" s="14"/>
      <c r="CD318" s="14"/>
      <c r="CE318" s="14"/>
      <c r="CF318" s="14"/>
      <c r="CG318" s="14"/>
      <c r="CH318" s="14"/>
      <c r="CI318" s="14"/>
      <c r="CJ318" s="14"/>
    </row>
    <row r="319" spans="1:88" x14ac:dyDescent="0.2">
      <c r="A319" s="63" t="str">
        <f>'Week A'!A319</f>
        <v>NAAM</v>
      </c>
      <c r="B319" s="64" t="str">
        <f>'Week A'!B319</f>
        <v>Voornaam</v>
      </c>
      <c r="C319" s="63" t="str">
        <f>'Week A'!C319</f>
        <v>Steward</v>
      </c>
      <c r="D319" s="63" t="str">
        <f>'Week A'!D319</f>
        <v>Student</v>
      </c>
      <c r="E319" s="63" t="str">
        <f>'Week A'!E319</f>
        <v>Front</v>
      </c>
      <c r="F319" s="24" t="s">
        <v>19</v>
      </c>
      <c r="G319" s="43"/>
      <c r="H319" s="11"/>
      <c r="I319" s="11"/>
      <c r="J319" s="11"/>
      <c r="K319" s="11"/>
      <c r="L319" s="11"/>
      <c r="M319" s="11"/>
      <c r="N319" s="54"/>
      <c r="O319" s="61"/>
      <c r="P319" s="65"/>
      <c r="Q319" s="66"/>
      <c r="R319" s="67"/>
      <c r="S319" s="14"/>
      <c r="T319" s="14"/>
      <c r="U319" s="14"/>
      <c r="V319" s="14"/>
      <c r="W319" s="14"/>
      <c r="X319" s="14"/>
      <c r="Y319" s="14"/>
      <c r="Z319" s="14"/>
      <c r="AA319" s="14"/>
      <c r="AB319" s="14"/>
      <c r="AC319" s="14"/>
      <c r="AD319" s="14"/>
      <c r="AE319" s="14"/>
      <c r="AF319" s="14"/>
      <c r="AG319" s="14"/>
      <c r="AH319" s="14"/>
      <c r="AI319" s="14"/>
      <c r="AJ319" s="14"/>
      <c r="AK319" s="14"/>
      <c r="AL319" s="14"/>
      <c r="AM319" s="14"/>
      <c r="AN319" s="14"/>
      <c r="AO319" s="14"/>
      <c r="AP319" s="14"/>
      <c r="AQ319" s="8"/>
      <c r="AR319" s="8"/>
      <c r="AS319" s="14"/>
      <c r="AT319" s="14"/>
      <c r="AU319" s="14"/>
      <c r="AV319" s="14"/>
      <c r="AW319" s="8"/>
      <c r="AX319" s="8"/>
      <c r="AY319" s="14"/>
      <c r="AZ319" s="14"/>
      <c r="BA319" s="14"/>
      <c r="BB319" s="14"/>
      <c r="BC319" s="8"/>
      <c r="BD319" s="8"/>
      <c r="BE319" s="14"/>
      <c r="BF319" s="14"/>
      <c r="BG319" s="14"/>
      <c r="BH319" s="14"/>
      <c r="BI319" s="8"/>
      <c r="BJ319" s="8"/>
      <c r="BK319" s="14"/>
      <c r="BL319" s="14"/>
      <c r="BM319" s="14"/>
      <c r="BN319" s="14"/>
      <c r="BO319" s="8"/>
      <c r="BP319" s="8"/>
      <c r="BQ319" s="14"/>
      <c r="BR319" s="14"/>
      <c r="BS319" s="14"/>
      <c r="BT319" s="14"/>
      <c r="BU319" s="8"/>
      <c r="BV319" s="8"/>
      <c r="BW319" s="14"/>
      <c r="BX319" s="14"/>
      <c r="BY319" s="14"/>
      <c r="BZ319" s="14"/>
      <c r="CA319" s="14"/>
      <c r="CB319" s="14"/>
      <c r="CC319" s="14"/>
      <c r="CD319" s="14"/>
      <c r="CE319" s="14"/>
      <c r="CF319" s="14"/>
      <c r="CG319" s="14"/>
      <c r="CH319" s="14"/>
      <c r="CI319" s="14"/>
      <c r="CJ319" s="14"/>
    </row>
    <row r="320" spans="1:88" outlineLevel="1" x14ac:dyDescent="0.2">
      <c r="A320" s="20"/>
      <c r="B320" s="21"/>
      <c r="C320" s="20"/>
      <c r="D320" s="20"/>
      <c r="E320" s="20"/>
      <c r="F320" s="25" t="s">
        <v>20</v>
      </c>
      <c r="G320" s="35"/>
      <c r="H320" s="42"/>
      <c r="I320" s="12"/>
      <c r="J320" s="12"/>
      <c r="K320" s="12"/>
      <c r="L320" s="12"/>
      <c r="M320" s="12"/>
      <c r="N320" s="56"/>
      <c r="O320" s="55"/>
      <c r="P320" s="68"/>
      <c r="Q320" s="69"/>
      <c r="R320" s="70"/>
      <c r="S320" s="14"/>
      <c r="T320" s="14"/>
      <c r="U320" s="14"/>
      <c r="V320" s="14"/>
      <c r="W320" s="14"/>
      <c r="X320" s="14"/>
      <c r="Y320" s="14"/>
      <c r="Z320" s="14"/>
      <c r="AA320" s="14"/>
      <c r="AB320" s="14"/>
      <c r="AC320" s="14"/>
      <c r="AD320" s="14"/>
      <c r="AE320" s="14"/>
      <c r="AF320" s="14"/>
      <c r="AG320" s="14"/>
      <c r="AH320" s="14"/>
      <c r="AI320" s="14"/>
      <c r="AJ320" s="14"/>
      <c r="AK320" s="14"/>
      <c r="AL320" s="14"/>
      <c r="AM320" s="14"/>
      <c r="AN320" s="14"/>
      <c r="AO320" s="14"/>
      <c r="AP320" s="14"/>
      <c r="AQ320" s="8"/>
      <c r="AR320" s="8"/>
      <c r="AS320" s="14"/>
      <c r="AT320" s="14"/>
      <c r="AU320" s="14"/>
      <c r="AV320" s="14"/>
      <c r="AW320" s="8"/>
      <c r="AX320" s="8"/>
      <c r="AY320" s="14"/>
      <c r="AZ320" s="14"/>
      <c r="BA320" s="14"/>
      <c r="BB320" s="14"/>
      <c r="BC320" s="8"/>
      <c r="BD320" s="8"/>
      <c r="BE320" s="14"/>
      <c r="BF320" s="14"/>
      <c r="BG320" s="14"/>
      <c r="BH320" s="14"/>
      <c r="BI320" s="8"/>
      <c r="BJ320" s="8"/>
      <c r="BK320" s="14"/>
      <c r="BL320" s="14"/>
      <c r="BM320" s="14"/>
      <c r="BN320" s="14"/>
      <c r="BO320" s="8"/>
      <c r="BP320" s="8"/>
      <c r="BQ320" s="14"/>
      <c r="BR320" s="14"/>
      <c r="BS320" s="14"/>
      <c r="BT320" s="14"/>
      <c r="BU320" s="8"/>
      <c r="BV320" s="8"/>
      <c r="BW320" s="14"/>
      <c r="BX320" s="14"/>
      <c r="BY320" s="14"/>
      <c r="BZ320" s="14"/>
      <c r="CA320" s="14"/>
      <c r="CB320" s="14"/>
      <c r="CC320" s="14"/>
      <c r="CD320" s="14"/>
      <c r="CE320" s="14"/>
      <c r="CF320" s="14"/>
      <c r="CG320" s="14"/>
      <c r="CH320" s="14"/>
      <c r="CI320" s="14"/>
      <c r="CJ320" s="14"/>
    </row>
    <row r="321" spans="1:88" outlineLevel="1" x14ac:dyDescent="0.2">
      <c r="A321" s="20"/>
      <c r="B321" s="21"/>
      <c r="C321" s="20"/>
      <c r="D321" s="20"/>
      <c r="E321" s="20"/>
      <c r="F321" s="25" t="s">
        <v>21</v>
      </c>
      <c r="G321" s="13"/>
      <c r="H321" s="13"/>
      <c r="I321" s="13"/>
      <c r="J321" s="13"/>
      <c r="K321" s="13"/>
      <c r="L321" s="13"/>
      <c r="M321" s="13"/>
      <c r="N321" s="56"/>
      <c r="O321" s="55"/>
      <c r="P321" s="68"/>
      <c r="Q321" s="69"/>
      <c r="R321" s="70"/>
      <c r="S321" s="14"/>
      <c r="T321" s="14"/>
      <c r="U321" s="14"/>
      <c r="V321" s="14"/>
      <c r="W321" s="14"/>
      <c r="X321" s="14"/>
      <c r="Y321" s="14"/>
      <c r="Z321" s="14"/>
      <c r="AA321" s="14"/>
      <c r="AB321" s="14"/>
      <c r="AC321" s="14"/>
      <c r="AD321" s="14"/>
      <c r="AE321" s="14"/>
      <c r="AF321" s="14"/>
      <c r="AG321" s="14"/>
      <c r="AH321" s="14"/>
      <c r="AI321" s="14"/>
      <c r="AJ321" s="14"/>
      <c r="AK321" s="14"/>
      <c r="AL321" s="14"/>
      <c r="AM321" s="14"/>
      <c r="AN321" s="14"/>
      <c r="AO321" s="14"/>
      <c r="AP321" s="14"/>
      <c r="AQ321" s="8"/>
      <c r="AR321" s="8"/>
      <c r="AS321" s="14"/>
      <c r="AT321" s="14"/>
      <c r="AU321" s="14"/>
      <c r="AV321" s="14"/>
      <c r="AW321" s="8"/>
      <c r="AX321" s="8"/>
      <c r="AY321" s="14"/>
      <c r="AZ321" s="14"/>
      <c r="BA321" s="14"/>
      <c r="BB321" s="14"/>
      <c r="BC321" s="8"/>
      <c r="BD321" s="8"/>
      <c r="BE321" s="14"/>
      <c r="BF321" s="14"/>
      <c r="BG321" s="14"/>
      <c r="BH321" s="14"/>
      <c r="BI321" s="8"/>
      <c r="BJ321" s="8"/>
      <c r="BK321" s="14"/>
      <c r="BL321" s="14"/>
      <c r="BM321" s="14"/>
      <c r="BN321" s="14"/>
      <c r="BO321" s="8"/>
      <c r="BP321" s="8"/>
      <c r="BQ321" s="14"/>
      <c r="BR321" s="14"/>
      <c r="BS321" s="14"/>
      <c r="BT321" s="14"/>
      <c r="BU321" s="8"/>
      <c r="BV321" s="8"/>
      <c r="BW321" s="14"/>
      <c r="BX321" s="14"/>
      <c r="BY321" s="14"/>
      <c r="BZ321" s="14"/>
      <c r="CA321" s="14"/>
      <c r="CB321" s="14"/>
      <c r="CC321" s="14"/>
      <c r="CD321" s="14"/>
      <c r="CE321" s="14"/>
      <c r="CF321" s="14"/>
      <c r="CG321" s="14"/>
      <c r="CH321" s="14"/>
      <c r="CI321" s="14"/>
      <c r="CJ321" s="14"/>
    </row>
    <row r="322" spans="1:88" outlineLevel="1" x14ac:dyDescent="0.2">
      <c r="A322" s="20"/>
      <c r="B322" s="21"/>
      <c r="C322" s="20"/>
      <c r="D322" s="20"/>
      <c r="E322" s="20"/>
      <c r="F322" s="25" t="s">
        <v>22</v>
      </c>
      <c r="G322" s="29" t="str">
        <f t="shared" ref="G322:M322" si="228">IF(G320="","",IF(G320&gt;G319,(G320-G319-G321),(1-G319-G321+G320)))</f>
        <v/>
      </c>
      <c r="H322" s="29" t="str">
        <f t="shared" si="228"/>
        <v/>
      </c>
      <c r="I322" s="29" t="str">
        <f t="shared" si="228"/>
        <v/>
      </c>
      <c r="J322" s="29" t="str">
        <f t="shared" si="228"/>
        <v/>
      </c>
      <c r="K322" s="29" t="str">
        <f t="shared" si="228"/>
        <v/>
      </c>
      <c r="L322" s="29" t="str">
        <f t="shared" si="228"/>
        <v/>
      </c>
      <c r="M322" s="29" t="str">
        <f t="shared" si="228"/>
        <v/>
      </c>
      <c r="N322" s="57">
        <f t="shared" ref="N322" si="229">SUMIF(G323:M323,"",G322:M322)</f>
        <v>0</v>
      </c>
      <c r="O322" s="58">
        <f t="shared" ref="O322" si="230">SUM(G322:M322)</f>
        <v>0</v>
      </c>
      <c r="P322" s="68"/>
      <c r="Q322" s="69"/>
      <c r="R322" s="70"/>
      <c r="S322" s="14"/>
      <c r="T322" s="14"/>
      <c r="U322" s="14"/>
      <c r="V322" s="14"/>
      <c r="W322" s="14"/>
      <c r="X322" s="14"/>
      <c r="Y322" s="14"/>
      <c r="Z322" s="14"/>
      <c r="AA322" s="14"/>
      <c r="AB322" s="14"/>
      <c r="AC322" s="14"/>
      <c r="AD322" s="14"/>
      <c r="AE322" s="14"/>
      <c r="AF322" s="14"/>
      <c r="AG322" s="14"/>
      <c r="AH322" s="14"/>
      <c r="AI322" s="14"/>
      <c r="AJ322" s="14"/>
      <c r="AK322" s="14"/>
      <c r="AL322" s="14"/>
      <c r="AM322" s="14"/>
      <c r="AN322" s="14"/>
      <c r="AO322" s="14"/>
      <c r="AP322" s="14"/>
      <c r="AQ322" s="8"/>
      <c r="AR322" s="8"/>
      <c r="AS322" s="14"/>
      <c r="AT322" s="14"/>
      <c r="AU322" s="14"/>
      <c r="AV322" s="14"/>
      <c r="AW322" s="8"/>
      <c r="AX322" s="8"/>
      <c r="AY322" s="14"/>
      <c r="AZ322" s="14"/>
      <c r="BA322" s="14"/>
      <c r="BB322" s="14"/>
      <c r="BC322" s="8"/>
      <c r="BD322" s="8"/>
      <c r="BE322" s="14"/>
      <c r="BF322" s="14"/>
      <c r="BG322" s="14"/>
      <c r="BH322" s="14"/>
      <c r="BI322" s="8"/>
      <c r="BJ322" s="8"/>
      <c r="BK322" s="14"/>
      <c r="BL322" s="14"/>
      <c r="BM322" s="14"/>
      <c r="BN322" s="14"/>
      <c r="BO322" s="8"/>
      <c r="BP322" s="8"/>
      <c r="BQ322" s="14"/>
      <c r="BR322" s="14"/>
      <c r="BS322" s="14"/>
      <c r="BT322" s="14"/>
      <c r="BU322" s="8"/>
      <c r="BV322" s="8"/>
      <c r="BW322" s="14"/>
      <c r="BX322" s="14"/>
      <c r="BY322" s="14"/>
      <c r="BZ322" s="14"/>
      <c r="CA322" s="14"/>
      <c r="CB322" s="14"/>
      <c r="CC322" s="14"/>
      <c r="CD322" s="14"/>
      <c r="CE322" s="14"/>
      <c r="CF322" s="14"/>
      <c r="CG322" s="14"/>
      <c r="CH322" s="14"/>
      <c r="CI322" s="14"/>
      <c r="CJ322" s="14"/>
    </row>
    <row r="323" spans="1:88" outlineLevel="1" x14ac:dyDescent="0.2">
      <c r="A323" s="20"/>
      <c r="B323" s="21"/>
      <c r="C323" s="20"/>
      <c r="D323" s="20"/>
      <c r="E323" s="20"/>
      <c r="F323" s="26" t="s">
        <v>39</v>
      </c>
      <c r="G323" s="34"/>
      <c r="H323" s="34"/>
      <c r="I323" s="34"/>
      <c r="J323" s="34"/>
      <c r="K323" s="34"/>
      <c r="L323" s="34"/>
      <c r="M323" s="34"/>
      <c r="N323" s="56"/>
      <c r="O323" s="55"/>
      <c r="P323" s="68"/>
      <c r="Q323" s="69"/>
      <c r="R323" s="70"/>
      <c r="S323" s="14"/>
      <c r="T323" s="14"/>
      <c r="U323" s="14"/>
      <c r="V323" s="14"/>
      <c r="W323" s="14"/>
      <c r="X323" s="14"/>
      <c r="Y323" s="14"/>
      <c r="Z323" s="14"/>
      <c r="AA323" s="14"/>
      <c r="AB323" s="14"/>
      <c r="AC323" s="14"/>
      <c r="AD323" s="14"/>
      <c r="AE323" s="14"/>
      <c r="AF323" s="14"/>
      <c r="AG323" s="14"/>
      <c r="AH323" s="14"/>
      <c r="AI323" s="14"/>
      <c r="AJ323" s="14"/>
      <c r="AK323" s="14"/>
      <c r="AL323" s="14"/>
      <c r="AM323" s="14"/>
      <c r="AN323" s="14"/>
      <c r="AO323" s="14"/>
      <c r="AP323" s="14"/>
      <c r="AQ323" s="8"/>
      <c r="AR323" s="8"/>
      <c r="AS323" s="14"/>
      <c r="AT323" s="14"/>
      <c r="AU323" s="14"/>
      <c r="AV323" s="14"/>
      <c r="AW323" s="8"/>
      <c r="AX323" s="8"/>
      <c r="AY323" s="14"/>
      <c r="AZ323" s="14"/>
      <c r="BA323" s="14"/>
      <c r="BB323" s="14"/>
      <c r="BC323" s="8"/>
      <c r="BD323" s="8"/>
      <c r="BE323" s="14"/>
      <c r="BF323" s="14"/>
      <c r="BG323" s="14"/>
      <c r="BH323" s="14"/>
      <c r="BI323" s="8"/>
      <c r="BJ323" s="8"/>
      <c r="BK323" s="14"/>
      <c r="BL323" s="14"/>
      <c r="BM323" s="14"/>
      <c r="BN323" s="14"/>
      <c r="BO323" s="8"/>
      <c r="BP323" s="8"/>
      <c r="BQ323" s="14"/>
      <c r="BR323" s="14"/>
      <c r="BS323" s="14"/>
      <c r="BT323" s="14"/>
      <c r="BU323" s="8"/>
      <c r="BV323" s="8"/>
      <c r="BW323" s="14"/>
      <c r="BX323" s="14"/>
      <c r="BY323" s="14"/>
      <c r="BZ323" s="14"/>
      <c r="CA323" s="14"/>
      <c r="CB323" s="14"/>
      <c r="CC323" s="14"/>
      <c r="CD323" s="14"/>
      <c r="CE323" s="14"/>
      <c r="CF323" s="14"/>
      <c r="CG323" s="14"/>
      <c r="CH323" s="14"/>
      <c r="CI323" s="14"/>
      <c r="CJ323" s="14"/>
    </row>
    <row r="324" spans="1:88" ht="13.5" outlineLevel="1" thickBot="1" x14ac:dyDescent="0.25">
      <c r="A324" s="22"/>
      <c r="B324" s="23"/>
      <c r="C324" s="22"/>
      <c r="D324" s="22"/>
      <c r="E324" s="22"/>
      <c r="F324" s="27" t="s">
        <v>40</v>
      </c>
      <c r="G324" s="33"/>
      <c r="H324" s="33"/>
      <c r="I324" s="33"/>
      <c r="J324" s="33"/>
      <c r="K324" s="33"/>
      <c r="L324" s="33"/>
      <c r="M324" s="33"/>
      <c r="N324" s="59"/>
      <c r="O324" s="62"/>
      <c r="P324" s="71"/>
      <c r="Q324" s="72"/>
      <c r="R324" s="73"/>
      <c r="S324" s="14"/>
      <c r="T324" s="14"/>
      <c r="U324" s="14"/>
      <c r="V324" s="14"/>
      <c r="W324" s="14"/>
      <c r="X324" s="14"/>
      <c r="Y324" s="14"/>
      <c r="Z324" s="14"/>
      <c r="AA324" s="14"/>
      <c r="AB324" s="14"/>
      <c r="AC324" s="14"/>
      <c r="AD324" s="14"/>
      <c r="AE324" s="14"/>
      <c r="AF324" s="14"/>
      <c r="AG324" s="14"/>
      <c r="AH324" s="14"/>
      <c r="AI324" s="14"/>
      <c r="AJ324" s="14"/>
      <c r="AK324" s="14"/>
      <c r="AL324" s="14"/>
      <c r="AM324" s="14"/>
      <c r="AN324" s="14"/>
      <c r="AO324" s="14"/>
      <c r="AP324" s="14"/>
      <c r="AQ324" s="8"/>
      <c r="AR324" s="8"/>
      <c r="AS324" s="14"/>
      <c r="AT324" s="14"/>
      <c r="AU324" s="14"/>
      <c r="AV324" s="14"/>
      <c r="AW324" s="8"/>
      <c r="AX324" s="8"/>
      <c r="AY324" s="14"/>
      <c r="AZ324" s="14"/>
      <c r="BA324" s="14"/>
      <c r="BB324" s="14"/>
      <c r="BC324" s="8"/>
      <c r="BD324" s="8"/>
      <c r="BE324" s="14"/>
      <c r="BF324" s="14"/>
      <c r="BG324" s="14"/>
      <c r="BH324" s="14"/>
      <c r="BI324" s="8"/>
      <c r="BJ324" s="8"/>
      <c r="BK324" s="14"/>
      <c r="BL324" s="14"/>
      <c r="BM324" s="14"/>
      <c r="BN324" s="14"/>
      <c r="BO324" s="8"/>
      <c r="BP324" s="8"/>
      <c r="BQ324" s="14"/>
      <c r="BR324" s="14"/>
      <c r="BS324" s="14"/>
      <c r="BT324" s="14"/>
      <c r="BU324" s="8"/>
      <c r="BV324" s="8"/>
      <c r="BW324" s="14"/>
      <c r="BX324" s="14"/>
      <c r="BY324" s="14"/>
      <c r="BZ324" s="14"/>
      <c r="CA324" s="14"/>
      <c r="CB324" s="14"/>
      <c r="CC324" s="14"/>
      <c r="CD324" s="14"/>
      <c r="CE324" s="14"/>
      <c r="CF324" s="14"/>
      <c r="CG324" s="14"/>
      <c r="CH324" s="14"/>
      <c r="CI324" s="14"/>
      <c r="CJ324" s="14"/>
    </row>
    <row r="325" spans="1:88" x14ac:dyDescent="0.2">
      <c r="A325" s="63" t="str">
        <f>'Week A'!A325</f>
        <v>NAAM</v>
      </c>
      <c r="B325" s="64" t="str">
        <f>'Week A'!B325</f>
        <v>Voornaam</v>
      </c>
      <c r="C325" s="63" t="str">
        <f>'Week A'!C325</f>
        <v>Steward</v>
      </c>
      <c r="D325" s="63" t="str">
        <f>'Week A'!D325</f>
        <v>Student</v>
      </c>
      <c r="E325" s="63" t="str">
        <f>'Week A'!E325</f>
        <v>Front</v>
      </c>
      <c r="F325" s="24" t="s">
        <v>19</v>
      </c>
      <c r="G325" s="43"/>
      <c r="H325" s="11"/>
      <c r="I325" s="11"/>
      <c r="J325" s="11"/>
      <c r="K325" s="11"/>
      <c r="L325" s="11"/>
      <c r="M325" s="11"/>
      <c r="N325" s="54"/>
      <c r="O325" s="61"/>
      <c r="P325" s="65"/>
      <c r="Q325" s="66"/>
      <c r="R325" s="67"/>
      <c r="S325" s="14"/>
      <c r="T325" s="14"/>
      <c r="U325" s="14"/>
      <c r="V325" s="14"/>
      <c r="W325" s="14"/>
      <c r="X325" s="14"/>
      <c r="Y325" s="14"/>
      <c r="Z325" s="14"/>
      <c r="AA325" s="14"/>
      <c r="AB325" s="14"/>
      <c r="AC325" s="14"/>
      <c r="AD325" s="14"/>
      <c r="AE325" s="14"/>
      <c r="AF325" s="14"/>
      <c r="AG325" s="14"/>
      <c r="AH325" s="14"/>
      <c r="AI325" s="14"/>
      <c r="AJ325" s="14"/>
      <c r="AK325" s="14"/>
      <c r="AL325" s="14"/>
      <c r="AM325" s="14"/>
      <c r="AN325" s="14"/>
      <c r="AO325" s="14"/>
      <c r="AP325" s="14"/>
      <c r="AQ325" s="8"/>
      <c r="AR325" s="8"/>
      <c r="AS325" s="14"/>
      <c r="AT325" s="14"/>
      <c r="AU325" s="14"/>
      <c r="AV325" s="14"/>
      <c r="AW325" s="8"/>
      <c r="AX325" s="8"/>
      <c r="AY325" s="14"/>
      <c r="AZ325" s="14"/>
      <c r="BA325" s="14"/>
      <c r="BB325" s="14"/>
      <c r="BC325" s="8"/>
      <c r="BD325" s="8"/>
      <c r="BE325" s="14"/>
      <c r="BF325" s="14"/>
      <c r="BG325" s="14"/>
      <c r="BH325" s="14"/>
      <c r="BI325" s="8"/>
      <c r="BJ325" s="8"/>
      <c r="BK325" s="14"/>
      <c r="BL325" s="14"/>
      <c r="BM325" s="14"/>
      <c r="BN325" s="14"/>
      <c r="BO325" s="8"/>
      <c r="BP325" s="8"/>
      <c r="BQ325" s="14"/>
      <c r="BR325" s="14"/>
      <c r="BS325" s="14"/>
      <c r="BT325" s="14"/>
      <c r="BU325" s="8"/>
      <c r="BV325" s="8"/>
      <c r="BW325" s="14"/>
      <c r="BX325" s="14"/>
      <c r="BY325" s="14"/>
      <c r="BZ325" s="14"/>
      <c r="CA325" s="14"/>
      <c r="CB325" s="14"/>
      <c r="CC325" s="14"/>
      <c r="CD325" s="14"/>
      <c r="CE325" s="14"/>
      <c r="CF325" s="14"/>
      <c r="CG325" s="14"/>
      <c r="CH325" s="14"/>
      <c r="CI325" s="14"/>
      <c r="CJ325" s="14"/>
    </row>
    <row r="326" spans="1:88" outlineLevel="1" x14ac:dyDescent="0.2">
      <c r="A326" s="20"/>
      <c r="B326" s="21"/>
      <c r="C326" s="20"/>
      <c r="D326" s="20"/>
      <c r="E326" s="20"/>
      <c r="F326" s="25" t="s">
        <v>20</v>
      </c>
      <c r="G326" s="35"/>
      <c r="H326" s="42"/>
      <c r="I326" s="12"/>
      <c r="J326" s="12"/>
      <c r="K326" s="12"/>
      <c r="L326" s="12"/>
      <c r="M326" s="12"/>
      <c r="N326" s="56"/>
      <c r="O326" s="55"/>
      <c r="P326" s="68"/>
      <c r="Q326" s="69"/>
      <c r="R326" s="70"/>
      <c r="S326" s="14"/>
      <c r="T326" s="14"/>
      <c r="U326" s="14"/>
      <c r="V326" s="14"/>
      <c r="W326" s="14"/>
      <c r="X326" s="14"/>
      <c r="Y326" s="14"/>
      <c r="Z326" s="14"/>
      <c r="AA326" s="14"/>
      <c r="AB326" s="14"/>
      <c r="AC326" s="14"/>
      <c r="AD326" s="14"/>
      <c r="AE326" s="14"/>
      <c r="AF326" s="14"/>
      <c r="AG326" s="14"/>
      <c r="AH326" s="14"/>
      <c r="AI326" s="14"/>
      <c r="AJ326" s="14"/>
      <c r="AK326" s="14"/>
      <c r="AL326" s="14"/>
      <c r="AM326" s="14"/>
      <c r="AN326" s="14"/>
      <c r="AO326" s="14"/>
      <c r="AP326" s="14"/>
      <c r="AQ326" s="8"/>
      <c r="AR326" s="8"/>
      <c r="AS326" s="14"/>
      <c r="AT326" s="14"/>
      <c r="AU326" s="14"/>
      <c r="AV326" s="14"/>
      <c r="AW326" s="8"/>
      <c r="AX326" s="8"/>
      <c r="AY326" s="14"/>
      <c r="AZ326" s="14"/>
      <c r="BA326" s="14"/>
      <c r="BB326" s="14"/>
      <c r="BC326" s="8"/>
      <c r="BD326" s="8"/>
      <c r="BE326" s="14"/>
      <c r="BF326" s="14"/>
      <c r="BG326" s="14"/>
      <c r="BH326" s="14"/>
      <c r="BI326" s="8"/>
      <c r="BJ326" s="8"/>
      <c r="BK326" s="14"/>
      <c r="BL326" s="14"/>
      <c r="BM326" s="14"/>
      <c r="BN326" s="14"/>
      <c r="BO326" s="8"/>
      <c r="BP326" s="8"/>
      <c r="BQ326" s="14"/>
      <c r="BR326" s="14"/>
      <c r="BS326" s="14"/>
      <c r="BT326" s="14"/>
      <c r="BU326" s="8"/>
      <c r="BV326" s="8"/>
      <c r="BW326" s="14"/>
      <c r="BX326" s="14"/>
      <c r="BY326" s="14"/>
      <c r="BZ326" s="14"/>
      <c r="CA326" s="14"/>
      <c r="CB326" s="14"/>
      <c r="CC326" s="14"/>
      <c r="CD326" s="14"/>
      <c r="CE326" s="14"/>
      <c r="CF326" s="14"/>
      <c r="CG326" s="14"/>
      <c r="CH326" s="14"/>
      <c r="CI326" s="14"/>
      <c r="CJ326" s="14"/>
    </row>
    <row r="327" spans="1:88" outlineLevel="1" x14ac:dyDescent="0.2">
      <c r="A327" s="20"/>
      <c r="B327" s="21"/>
      <c r="C327" s="20"/>
      <c r="D327" s="20"/>
      <c r="E327" s="20"/>
      <c r="F327" s="25" t="s">
        <v>21</v>
      </c>
      <c r="G327" s="13"/>
      <c r="H327" s="13"/>
      <c r="I327" s="13"/>
      <c r="J327" s="13"/>
      <c r="K327" s="13"/>
      <c r="L327" s="13"/>
      <c r="M327" s="13"/>
      <c r="N327" s="56"/>
      <c r="O327" s="55"/>
      <c r="P327" s="68"/>
      <c r="Q327" s="69"/>
      <c r="R327" s="70"/>
      <c r="S327" s="14"/>
      <c r="T327" s="14"/>
      <c r="U327" s="14"/>
      <c r="V327" s="14"/>
      <c r="W327" s="14"/>
      <c r="X327" s="14"/>
      <c r="Y327" s="14"/>
      <c r="Z327" s="14"/>
      <c r="AA327" s="14"/>
      <c r="AB327" s="14"/>
      <c r="AC327" s="14"/>
      <c r="AD327" s="14"/>
      <c r="AE327" s="14"/>
      <c r="AF327" s="14"/>
      <c r="AG327" s="14"/>
      <c r="AH327" s="14"/>
      <c r="AI327" s="14"/>
      <c r="AJ327" s="14"/>
      <c r="AK327" s="14"/>
      <c r="AL327" s="14"/>
      <c r="AM327" s="14"/>
      <c r="AN327" s="14"/>
      <c r="AO327" s="14"/>
      <c r="AP327" s="14"/>
      <c r="AQ327" s="8"/>
      <c r="AR327" s="8"/>
      <c r="AS327" s="14"/>
      <c r="AT327" s="14"/>
      <c r="AU327" s="14"/>
      <c r="AV327" s="14"/>
      <c r="AW327" s="8"/>
      <c r="AX327" s="8"/>
      <c r="AY327" s="14"/>
      <c r="AZ327" s="14"/>
      <c r="BA327" s="14"/>
      <c r="BB327" s="14"/>
      <c r="BC327" s="8"/>
      <c r="BD327" s="8"/>
      <c r="BE327" s="14"/>
      <c r="BF327" s="14"/>
      <c r="BG327" s="14"/>
      <c r="BH327" s="14"/>
      <c r="BI327" s="8"/>
      <c r="BJ327" s="8"/>
      <c r="BK327" s="14"/>
      <c r="BL327" s="14"/>
      <c r="BM327" s="14"/>
      <c r="BN327" s="14"/>
      <c r="BO327" s="8"/>
      <c r="BP327" s="8"/>
      <c r="BQ327" s="14"/>
      <c r="BR327" s="14"/>
      <c r="BS327" s="14"/>
      <c r="BT327" s="14"/>
      <c r="BU327" s="8"/>
      <c r="BV327" s="8"/>
      <c r="BW327" s="14"/>
      <c r="BX327" s="14"/>
      <c r="BY327" s="14"/>
      <c r="BZ327" s="14"/>
      <c r="CA327" s="14"/>
      <c r="CB327" s="14"/>
      <c r="CC327" s="14"/>
      <c r="CD327" s="14"/>
      <c r="CE327" s="14"/>
      <c r="CF327" s="14"/>
      <c r="CG327" s="14"/>
      <c r="CH327" s="14"/>
      <c r="CI327" s="14"/>
      <c r="CJ327" s="14"/>
    </row>
    <row r="328" spans="1:88" outlineLevel="1" x14ac:dyDescent="0.2">
      <c r="A328" s="20"/>
      <c r="B328" s="21"/>
      <c r="C328" s="20"/>
      <c r="D328" s="20"/>
      <c r="E328" s="20"/>
      <c r="F328" s="25" t="s">
        <v>22</v>
      </c>
      <c r="G328" s="29" t="str">
        <f t="shared" ref="G328:M328" si="231">IF(G326="","",IF(G326&gt;G325,(G326-G325-G327),(1-G325-G327+G326)))</f>
        <v/>
      </c>
      <c r="H328" s="29" t="str">
        <f t="shared" si="231"/>
        <v/>
      </c>
      <c r="I328" s="29" t="str">
        <f t="shared" si="231"/>
        <v/>
      </c>
      <c r="J328" s="29" t="str">
        <f t="shared" si="231"/>
        <v/>
      </c>
      <c r="K328" s="29" t="str">
        <f t="shared" si="231"/>
        <v/>
      </c>
      <c r="L328" s="29" t="str">
        <f t="shared" si="231"/>
        <v/>
      </c>
      <c r="M328" s="29" t="str">
        <f t="shared" si="231"/>
        <v/>
      </c>
      <c r="N328" s="57">
        <f t="shared" ref="N328" si="232">SUMIF(G329:M329,"",G328:M328)</f>
        <v>0</v>
      </c>
      <c r="O328" s="58">
        <f t="shared" ref="O328" si="233">SUM(G328:M328)</f>
        <v>0</v>
      </c>
      <c r="P328" s="68"/>
      <c r="Q328" s="69"/>
      <c r="R328" s="70"/>
      <c r="S328" s="14"/>
      <c r="T328" s="14"/>
      <c r="U328" s="14"/>
      <c r="V328" s="14"/>
      <c r="W328" s="14"/>
      <c r="X328" s="14"/>
      <c r="Y328" s="14"/>
      <c r="Z328" s="14"/>
      <c r="AA328" s="14"/>
      <c r="AB328" s="14"/>
      <c r="AC328" s="14"/>
      <c r="AD328" s="14"/>
      <c r="AE328" s="14"/>
      <c r="AF328" s="14"/>
      <c r="AG328" s="14"/>
      <c r="AH328" s="14"/>
      <c r="AI328" s="14"/>
      <c r="AJ328" s="14"/>
      <c r="AK328" s="14"/>
      <c r="AL328" s="14"/>
      <c r="AM328" s="14"/>
      <c r="AN328" s="14"/>
      <c r="AO328" s="14"/>
      <c r="AP328" s="14"/>
      <c r="AQ328" s="8"/>
      <c r="AR328" s="8"/>
      <c r="AS328" s="14"/>
      <c r="AT328" s="14"/>
      <c r="AU328" s="14"/>
      <c r="AV328" s="14"/>
      <c r="AW328" s="8"/>
      <c r="AX328" s="8"/>
      <c r="AY328" s="14"/>
      <c r="AZ328" s="14"/>
      <c r="BA328" s="14"/>
      <c r="BB328" s="14"/>
      <c r="BC328" s="8"/>
      <c r="BD328" s="8"/>
      <c r="BE328" s="14"/>
      <c r="BF328" s="14"/>
      <c r="BG328" s="14"/>
      <c r="BH328" s="14"/>
      <c r="BI328" s="8"/>
      <c r="BJ328" s="8"/>
      <c r="BK328" s="14"/>
      <c r="BL328" s="14"/>
      <c r="BM328" s="14"/>
      <c r="BN328" s="14"/>
      <c r="BO328" s="8"/>
      <c r="BP328" s="8"/>
      <c r="BQ328" s="14"/>
      <c r="BR328" s="14"/>
      <c r="BS328" s="14"/>
      <c r="BT328" s="14"/>
      <c r="BU328" s="8"/>
      <c r="BV328" s="8"/>
      <c r="BW328" s="14"/>
      <c r="BX328" s="14"/>
      <c r="BY328" s="14"/>
      <c r="BZ328" s="14"/>
      <c r="CA328" s="14"/>
      <c r="CB328" s="14"/>
      <c r="CC328" s="14"/>
      <c r="CD328" s="14"/>
      <c r="CE328" s="14"/>
      <c r="CF328" s="14"/>
      <c r="CG328" s="14"/>
      <c r="CH328" s="14"/>
      <c r="CI328" s="14"/>
      <c r="CJ328" s="14"/>
    </row>
    <row r="329" spans="1:88" outlineLevel="1" x14ac:dyDescent="0.2">
      <c r="A329" s="20"/>
      <c r="B329" s="21"/>
      <c r="C329" s="20"/>
      <c r="D329" s="20"/>
      <c r="E329" s="20"/>
      <c r="F329" s="26" t="s">
        <v>39</v>
      </c>
      <c r="G329" s="34"/>
      <c r="H329" s="34"/>
      <c r="I329" s="34"/>
      <c r="J329" s="34"/>
      <c r="K329" s="34"/>
      <c r="L329" s="34"/>
      <c r="M329" s="34"/>
      <c r="N329" s="56"/>
      <c r="O329" s="55"/>
      <c r="P329" s="68"/>
      <c r="Q329" s="69"/>
      <c r="R329" s="70"/>
      <c r="S329" s="14"/>
      <c r="T329" s="14"/>
      <c r="U329" s="14"/>
      <c r="V329" s="14"/>
      <c r="W329" s="14"/>
      <c r="X329" s="14"/>
      <c r="Y329" s="14"/>
      <c r="Z329" s="14"/>
      <c r="AA329" s="14"/>
      <c r="AB329" s="14"/>
      <c r="AC329" s="14"/>
      <c r="AD329" s="14"/>
      <c r="AE329" s="14"/>
      <c r="AF329" s="14"/>
      <c r="AG329" s="14"/>
      <c r="AH329" s="14"/>
      <c r="AI329" s="14"/>
      <c r="AJ329" s="14"/>
      <c r="AK329" s="14"/>
      <c r="AL329" s="14"/>
      <c r="AM329" s="14"/>
      <c r="AN329" s="14"/>
      <c r="AO329" s="14"/>
      <c r="AP329" s="14"/>
      <c r="AQ329" s="8"/>
      <c r="AR329" s="8"/>
      <c r="AS329" s="14"/>
      <c r="AT329" s="14"/>
      <c r="AU329" s="14"/>
      <c r="AV329" s="14"/>
      <c r="AW329" s="8"/>
      <c r="AX329" s="8"/>
      <c r="AY329" s="14"/>
      <c r="AZ329" s="14"/>
      <c r="BA329" s="14"/>
      <c r="BB329" s="14"/>
      <c r="BC329" s="8"/>
      <c r="BD329" s="8"/>
      <c r="BE329" s="14"/>
      <c r="BF329" s="14"/>
      <c r="BG329" s="14"/>
      <c r="BH329" s="14"/>
      <c r="BI329" s="8"/>
      <c r="BJ329" s="8"/>
      <c r="BK329" s="14"/>
      <c r="BL329" s="14"/>
      <c r="BM329" s="14"/>
      <c r="BN329" s="14"/>
      <c r="BO329" s="8"/>
      <c r="BP329" s="8"/>
      <c r="BQ329" s="14"/>
      <c r="BR329" s="14"/>
      <c r="BS329" s="14"/>
      <c r="BT329" s="14"/>
      <c r="BU329" s="8"/>
      <c r="BV329" s="8"/>
      <c r="BW329" s="14"/>
      <c r="BX329" s="14"/>
      <c r="BY329" s="14"/>
      <c r="BZ329" s="14"/>
      <c r="CA329" s="14"/>
      <c r="CB329" s="14"/>
      <c r="CC329" s="14"/>
      <c r="CD329" s="14"/>
      <c r="CE329" s="14"/>
      <c r="CF329" s="14"/>
      <c r="CG329" s="14"/>
      <c r="CH329" s="14"/>
      <c r="CI329" s="14"/>
      <c r="CJ329" s="14"/>
    </row>
    <row r="330" spans="1:88" ht="13.5" outlineLevel="1" thickBot="1" x14ac:dyDescent="0.25">
      <c r="A330" s="22"/>
      <c r="B330" s="23"/>
      <c r="C330" s="22"/>
      <c r="D330" s="22"/>
      <c r="E330" s="22"/>
      <c r="F330" s="27" t="s">
        <v>40</v>
      </c>
      <c r="G330" s="33"/>
      <c r="H330" s="33"/>
      <c r="I330" s="33"/>
      <c r="J330" s="33"/>
      <c r="K330" s="33"/>
      <c r="L330" s="33"/>
      <c r="M330" s="33"/>
      <c r="N330" s="59"/>
      <c r="O330" s="62"/>
      <c r="P330" s="71"/>
      <c r="Q330" s="72"/>
      <c r="R330" s="73"/>
      <c r="S330" s="14"/>
      <c r="T330" s="14"/>
      <c r="U330" s="14"/>
      <c r="V330" s="14"/>
      <c r="W330" s="14"/>
      <c r="X330" s="14"/>
      <c r="Y330" s="14"/>
      <c r="Z330" s="14"/>
      <c r="AA330" s="14"/>
      <c r="AB330" s="14"/>
      <c r="AC330" s="14"/>
      <c r="AD330" s="14"/>
      <c r="AE330" s="14"/>
      <c r="AF330" s="14"/>
      <c r="AG330" s="14"/>
      <c r="AH330" s="14"/>
      <c r="AI330" s="14"/>
      <c r="AJ330" s="14"/>
      <c r="AK330" s="14"/>
      <c r="AL330" s="14"/>
      <c r="AM330" s="14"/>
      <c r="AN330" s="14"/>
      <c r="AO330" s="14"/>
      <c r="AP330" s="14"/>
      <c r="AQ330" s="8"/>
      <c r="AR330" s="8"/>
      <c r="AS330" s="14"/>
      <c r="AT330" s="14"/>
      <c r="AU330" s="14"/>
      <c r="AV330" s="14"/>
      <c r="AW330" s="8"/>
      <c r="AX330" s="8"/>
      <c r="AY330" s="14"/>
      <c r="AZ330" s="14"/>
      <c r="BA330" s="14"/>
      <c r="BB330" s="14"/>
      <c r="BC330" s="8"/>
      <c r="BD330" s="8"/>
      <c r="BE330" s="14"/>
      <c r="BF330" s="14"/>
      <c r="BG330" s="14"/>
      <c r="BH330" s="14"/>
      <c r="BI330" s="8"/>
      <c r="BJ330" s="8"/>
      <c r="BK330" s="14"/>
      <c r="BL330" s="14"/>
      <c r="BM330" s="14"/>
      <c r="BN330" s="14"/>
      <c r="BO330" s="8"/>
      <c r="BP330" s="8"/>
      <c r="BQ330" s="14"/>
      <c r="BR330" s="14"/>
      <c r="BS330" s="14"/>
      <c r="BT330" s="14"/>
      <c r="BU330" s="8"/>
      <c r="BV330" s="8"/>
      <c r="BW330" s="14"/>
      <c r="BX330" s="14"/>
      <c r="BY330" s="14"/>
      <c r="BZ330" s="14"/>
      <c r="CA330" s="14"/>
      <c r="CB330" s="14"/>
      <c r="CC330" s="14"/>
      <c r="CD330" s="14"/>
      <c r="CE330" s="14"/>
      <c r="CF330" s="14"/>
      <c r="CG330" s="14"/>
      <c r="CH330" s="14"/>
      <c r="CI330" s="14"/>
      <c r="CJ330" s="14"/>
    </row>
    <row r="331" spans="1:88" x14ac:dyDescent="0.2">
      <c r="A331" s="63" t="str">
        <f>'Week A'!A331</f>
        <v>NAAM</v>
      </c>
      <c r="B331" s="64" t="str">
        <f>'Week A'!B331</f>
        <v>Voornaam</v>
      </c>
      <c r="C331" s="63" t="str">
        <f>'Week A'!C331</f>
        <v>Steward</v>
      </c>
      <c r="D331" s="63" t="str">
        <f>'Week A'!D331</f>
        <v>Student</v>
      </c>
      <c r="E331" s="63" t="str">
        <f>'Week A'!E331</f>
        <v>Front</v>
      </c>
      <c r="F331" s="24" t="s">
        <v>19</v>
      </c>
      <c r="G331" s="43"/>
      <c r="H331" s="11"/>
      <c r="I331" s="11"/>
      <c r="J331" s="11"/>
      <c r="K331" s="11"/>
      <c r="L331" s="11"/>
      <c r="M331" s="11"/>
      <c r="N331" s="54"/>
      <c r="O331" s="61"/>
      <c r="P331" s="65"/>
      <c r="Q331" s="66"/>
      <c r="R331" s="67"/>
      <c r="S331" s="14"/>
      <c r="T331" s="14"/>
      <c r="U331" s="14"/>
      <c r="V331" s="14"/>
      <c r="W331" s="14"/>
      <c r="X331" s="14"/>
      <c r="Y331" s="14"/>
      <c r="Z331" s="14"/>
      <c r="AA331" s="14"/>
      <c r="AB331" s="14"/>
      <c r="AC331" s="14"/>
      <c r="AD331" s="14"/>
      <c r="AE331" s="14"/>
      <c r="AF331" s="14"/>
      <c r="AG331" s="14"/>
      <c r="AH331" s="14"/>
      <c r="AI331" s="14"/>
      <c r="AJ331" s="14"/>
      <c r="AK331" s="14"/>
      <c r="AL331" s="14"/>
      <c r="AM331" s="14"/>
      <c r="AN331" s="14"/>
      <c r="AO331" s="14"/>
      <c r="AP331" s="14"/>
      <c r="AQ331" s="8"/>
      <c r="AR331" s="8"/>
      <c r="AS331" s="14"/>
      <c r="AT331" s="14"/>
      <c r="AU331" s="14"/>
      <c r="AV331" s="14"/>
      <c r="AW331" s="8"/>
      <c r="AX331" s="8"/>
      <c r="AY331" s="14"/>
      <c r="AZ331" s="14"/>
      <c r="BA331" s="14"/>
      <c r="BB331" s="14"/>
      <c r="BC331" s="8"/>
      <c r="BD331" s="8"/>
      <c r="BE331" s="14"/>
      <c r="BF331" s="14"/>
      <c r="BG331" s="14"/>
      <c r="BH331" s="14"/>
      <c r="BI331" s="8"/>
      <c r="BJ331" s="8"/>
      <c r="BK331" s="14"/>
      <c r="BL331" s="14"/>
      <c r="BM331" s="14"/>
      <c r="BN331" s="14"/>
      <c r="BO331" s="8"/>
      <c r="BP331" s="8"/>
      <c r="BQ331" s="14"/>
      <c r="BR331" s="14"/>
      <c r="BS331" s="14"/>
      <c r="BT331" s="14"/>
      <c r="BU331" s="8"/>
      <c r="BV331" s="8"/>
      <c r="BW331" s="14"/>
      <c r="BX331" s="14"/>
      <c r="BY331" s="14"/>
      <c r="BZ331" s="14"/>
      <c r="CA331" s="14"/>
      <c r="CB331" s="14"/>
      <c r="CC331" s="14"/>
      <c r="CD331" s="14"/>
      <c r="CE331" s="14"/>
      <c r="CF331" s="14"/>
      <c r="CG331" s="14"/>
      <c r="CH331" s="14"/>
      <c r="CI331" s="14"/>
      <c r="CJ331" s="14"/>
    </row>
    <row r="332" spans="1:88" outlineLevel="1" x14ac:dyDescent="0.2">
      <c r="A332" s="20"/>
      <c r="B332" s="21"/>
      <c r="C332" s="20"/>
      <c r="D332" s="20"/>
      <c r="E332" s="20"/>
      <c r="F332" s="25" t="s">
        <v>20</v>
      </c>
      <c r="G332" s="35"/>
      <c r="H332" s="42"/>
      <c r="I332" s="12"/>
      <c r="J332" s="12"/>
      <c r="K332" s="12"/>
      <c r="L332" s="12"/>
      <c r="M332" s="12"/>
      <c r="N332" s="56"/>
      <c r="O332" s="55"/>
      <c r="P332" s="68"/>
      <c r="Q332" s="69"/>
      <c r="R332" s="70"/>
      <c r="S332" s="14"/>
      <c r="T332" s="14"/>
      <c r="U332" s="14"/>
      <c r="V332" s="14"/>
      <c r="W332" s="14"/>
      <c r="X332" s="14"/>
      <c r="Y332" s="14"/>
      <c r="Z332" s="14"/>
      <c r="AA332" s="14"/>
      <c r="AB332" s="14"/>
      <c r="AC332" s="14"/>
      <c r="AD332" s="14"/>
      <c r="AE332" s="14"/>
      <c r="AF332" s="14"/>
      <c r="AG332" s="14"/>
      <c r="AH332" s="14"/>
      <c r="AI332" s="14"/>
      <c r="AJ332" s="14"/>
      <c r="AK332" s="14"/>
      <c r="AL332" s="14"/>
      <c r="AM332" s="14"/>
      <c r="AN332" s="14"/>
      <c r="AO332" s="14"/>
      <c r="AP332" s="14"/>
      <c r="AQ332" s="8"/>
      <c r="AR332" s="8"/>
      <c r="AS332" s="14"/>
      <c r="AT332" s="14"/>
      <c r="AU332" s="14"/>
      <c r="AV332" s="14"/>
      <c r="AW332" s="8"/>
      <c r="AX332" s="8"/>
      <c r="AY332" s="14"/>
      <c r="AZ332" s="14"/>
      <c r="BA332" s="14"/>
      <c r="BB332" s="14"/>
      <c r="BC332" s="8"/>
      <c r="BD332" s="8"/>
      <c r="BE332" s="14"/>
      <c r="BF332" s="14"/>
      <c r="BG332" s="14"/>
      <c r="BH332" s="14"/>
      <c r="BI332" s="8"/>
      <c r="BJ332" s="8"/>
      <c r="BK332" s="14"/>
      <c r="BL332" s="14"/>
      <c r="BM332" s="14"/>
      <c r="BN332" s="14"/>
      <c r="BO332" s="8"/>
      <c r="BP332" s="8"/>
      <c r="BQ332" s="14"/>
      <c r="BR332" s="14"/>
      <c r="BS332" s="14"/>
      <c r="BT332" s="14"/>
      <c r="BU332" s="8"/>
      <c r="BV332" s="8"/>
      <c r="BW332" s="14"/>
      <c r="BX332" s="14"/>
      <c r="BY332" s="14"/>
      <c r="BZ332" s="14"/>
      <c r="CA332" s="14"/>
      <c r="CB332" s="14"/>
      <c r="CC332" s="14"/>
      <c r="CD332" s="14"/>
      <c r="CE332" s="14"/>
      <c r="CF332" s="14"/>
      <c r="CG332" s="14"/>
      <c r="CH332" s="14"/>
      <c r="CI332" s="14"/>
      <c r="CJ332" s="14"/>
    </row>
    <row r="333" spans="1:88" outlineLevel="1" x14ac:dyDescent="0.2">
      <c r="A333" s="20"/>
      <c r="B333" s="21"/>
      <c r="C333" s="20"/>
      <c r="D333" s="20"/>
      <c r="E333" s="20"/>
      <c r="F333" s="25" t="s">
        <v>21</v>
      </c>
      <c r="G333" s="13"/>
      <c r="H333" s="13"/>
      <c r="I333" s="13"/>
      <c r="J333" s="13"/>
      <c r="K333" s="13"/>
      <c r="L333" s="13"/>
      <c r="M333" s="13"/>
      <c r="N333" s="56"/>
      <c r="O333" s="55"/>
      <c r="P333" s="68"/>
      <c r="Q333" s="69"/>
      <c r="R333" s="70"/>
      <c r="S333" s="14"/>
      <c r="T333" s="14"/>
      <c r="U333" s="14"/>
      <c r="V333" s="14"/>
      <c r="W333" s="14"/>
      <c r="X333" s="14"/>
      <c r="Y333" s="14"/>
      <c r="Z333" s="14"/>
      <c r="AA333" s="14"/>
      <c r="AB333" s="14"/>
      <c r="AC333" s="14"/>
      <c r="AD333" s="14"/>
      <c r="AE333" s="14"/>
      <c r="AF333" s="14"/>
      <c r="AG333" s="14"/>
      <c r="AH333" s="14"/>
      <c r="AI333" s="14"/>
      <c r="AJ333" s="14"/>
      <c r="AK333" s="14"/>
      <c r="AL333" s="14"/>
      <c r="AM333" s="14"/>
      <c r="AN333" s="14"/>
      <c r="AO333" s="14"/>
      <c r="AP333" s="14"/>
      <c r="AQ333" s="8"/>
      <c r="AR333" s="8"/>
      <c r="AS333" s="14"/>
      <c r="AT333" s="14"/>
      <c r="AU333" s="14"/>
      <c r="AV333" s="14"/>
      <c r="AW333" s="8"/>
      <c r="AX333" s="8"/>
      <c r="AY333" s="14"/>
      <c r="AZ333" s="14"/>
      <c r="BA333" s="14"/>
      <c r="BB333" s="14"/>
      <c r="BC333" s="8"/>
      <c r="BD333" s="8"/>
      <c r="BE333" s="14"/>
      <c r="BF333" s="14"/>
      <c r="BG333" s="14"/>
      <c r="BH333" s="14"/>
      <c r="BI333" s="8"/>
      <c r="BJ333" s="8"/>
      <c r="BK333" s="14"/>
      <c r="BL333" s="14"/>
      <c r="BM333" s="14"/>
      <c r="BN333" s="14"/>
      <c r="BO333" s="8"/>
      <c r="BP333" s="8"/>
      <c r="BQ333" s="14"/>
      <c r="BR333" s="14"/>
      <c r="BS333" s="14"/>
      <c r="BT333" s="14"/>
      <c r="BU333" s="8"/>
      <c r="BV333" s="8"/>
      <c r="BW333" s="14"/>
      <c r="BX333" s="14"/>
      <c r="BY333" s="14"/>
      <c r="BZ333" s="14"/>
      <c r="CA333" s="14"/>
      <c r="CB333" s="14"/>
      <c r="CC333" s="14"/>
      <c r="CD333" s="14"/>
      <c r="CE333" s="14"/>
      <c r="CF333" s="14"/>
      <c r="CG333" s="14"/>
      <c r="CH333" s="14"/>
      <c r="CI333" s="14"/>
      <c r="CJ333" s="14"/>
    </row>
    <row r="334" spans="1:88" outlineLevel="1" x14ac:dyDescent="0.2">
      <c r="A334" s="20"/>
      <c r="B334" s="21"/>
      <c r="C334" s="20"/>
      <c r="D334" s="20"/>
      <c r="E334" s="20"/>
      <c r="F334" s="25" t="s">
        <v>22</v>
      </c>
      <c r="G334" s="29" t="str">
        <f t="shared" ref="G334:M334" si="234">IF(G332="","",IF(G332&gt;G331,(G332-G331-G333),(1-G331-G333+G332)))</f>
        <v/>
      </c>
      <c r="H334" s="29" t="str">
        <f t="shared" si="234"/>
        <v/>
      </c>
      <c r="I334" s="29" t="str">
        <f t="shared" si="234"/>
        <v/>
      </c>
      <c r="J334" s="29" t="str">
        <f t="shared" si="234"/>
        <v/>
      </c>
      <c r="K334" s="29" t="str">
        <f t="shared" si="234"/>
        <v/>
      </c>
      <c r="L334" s="29" t="str">
        <f t="shared" si="234"/>
        <v/>
      </c>
      <c r="M334" s="29" t="str">
        <f t="shared" si="234"/>
        <v/>
      </c>
      <c r="N334" s="57">
        <f t="shared" ref="N334" si="235">SUMIF(G335:M335,"",G334:M334)</f>
        <v>0</v>
      </c>
      <c r="O334" s="58">
        <f t="shared" ref="O334" si="236">SUM(G334:M334)</f>
        <v>0</v>
      </c>
      <c r="P334" s="68"/>
      <c r="Q334" s="69"/>
      <c r="R334" s="70"/>
      <c r="S334" s="14"/>
      <c r="T334" s="14"/>
      <c r="U334" s="14"/>
      <c r="V334" s="14"/>
      <c r="W334" s="14"/>
      <c r="X334" s="14"/>
      <c r="Y334" s="14"/>
      <c r="Z334" s="14"/>
      <c r="AA334" s="14"/>
      <c r="AB334" s="14"/>
      <c r="AC334" s="14"/>
      <c r="AD334" s="14"/>
      <c r="AE334" s="14"/>
      <c r="AF334" s="14"/>
      <c r="AG334" s="14"/>
      <c r="AH334" s="14"/>
      <c r="AI334" s="14"/>
      <c r="AJ334" s="14"/>
      <c r="AK334" s="14"/>
      <c r="AL334" s="14"/>
      <c r="AM334" s="14"/>
      <c r="AN334" s="14"/>
      <c r="AO334" s="14"/>
      <c r="AP334" s="14"/>
      <c r="AQ334" s="8"/>
      <c r="AR334" s="8"/>
      <c r="AS334" s="14"/>
      <c r="AT334" s="14"/>
      <c r="AU334" s="14"/>
      <c r="AV334" s="14"/>
      <c r="AW334" s="8"/>
      <c r="AX334" s="8"/>
      <c r="AY334" s="14"/>
      <c r="AZ334" s="14"/>
      <c r="BA334" s="14"/>
      <c r="BB334" s="14"/>
      <c r="BC334" s="8"/>
      <c r="BD334" s="8"/>
      <c r="BE334" s="14"/>
      <c r="BF334" s="14"/>
      <c r="BG334" s="14"/>
      <c r="BH334" s="14"/>
      <c r="BI334" s="8"/>
      <c r="BJ334" s="8"/>
      <c r="BK334" s="14"/>
      <c r="BL334" s="14"/>
      <c r="BM334" s="14"/>
      <c r="BN334" s="14"/>
      <c r="BO334" s="8"/>
      <c r="BP334" s="8"/>
      <c r="BQ334" s="14"/>
      <c r="BR334" s="14"/>
      <c r="BS334" s="14"/>
      <c r="BT334" s="14"/>
      <c r="BU334" s="8"/>
      <c r="BV334" s="8"/>
      <c r="BW334" s="14"/>
      <c r="BX334" s="14"/>
      <c r="BY334" s="14"/>
      <c r="BZ334" s="14"/>
      <c r="CA334" s="14"/>
      <c r="CB334" s="14"/>
      <c r="CC334" s="14"/>
      <c r="CD334" s="14"/>
      <c r="CE334" s="14"/>
      <c r="CF334" s="14"/>
      <c r="CG334" s="14"/>
      <c r="CH334" s="14"/>
      <c r="CI334" s="14"/>
      <c r="CJ334" s="14"/>
    </row>
    <row r="335" spans="1:88" outlineLevel="1" x14ac:dyDescent="0.2">
      <c r="A335" s="20"/>
      <c r="B335" s="21"/>
      <c r="C335" s="20"/>
      <c r="D335" s="20"/>
      <c r="E335" s="20"/>
      <c r="F335" s="26" t="s">
        <v>39</v>
      </c>
      <c r="G335" s="34"/>
      <c r="H335" s="34"/>
      <c r="I335" s="34"/>
      <c r="J335" s="34"/>
      <c r="K335" s="34"/>
      <c r="L335" s="34"/>
      <c r="M335" s="34"/>
      <c r="N335" s="56"/>
      <c r="O335" s="55"/>
      <c r="P335" s="68"/>
      <c r="Q335" s="69"/>
      <c r="R335" s="70"/>
      <c r="S335" s="14"/>
      <c r="T335" s="14"/>
      <c r="U335" s="14"/>
      <c r="V335" s="14"/>
      <c r="W335" s="14"/>
      <c r="X335" s="14"/>
      <c r="Y335" s="14"/>
      <c r="Z335" s="14"/>
      <c r="AA335" s="14"/>
      <c r="AB335" s="14"/>
      <c r="AC335" s="14"/>
      <c r="AD335" s="14"/>
      <c r="AE335" s="14"/>
      <c r="AF335" s="14"/>
      <c r="AG335" s="14"/>
      <c r="AH335" s="14"/>
      <c r="AI335" s="14"/>
      <c r="AJ335" s="14"/>
      <c r="AK335" s="14"/>
      <c r="AL335" s="14"/>
      <c r="AM335" s="14"/>
      <c r="AN335" s="14"/>
      <c r="AO335" s="14"/>
      <c r="AP335" s="14"/>
      <c r="AQ335" s="8"/>
      <c r="AR335" s="8"/>
      <c r="AS335" s="14"/>
      <c r="AT335" s="14"/>
      <c r="AU335" s="14"/>
      <c r="AV335" s="14"/>
      <c r="AW335" s="8"/>
      <c r="AX335" s="8"/>
      <c r="AY335" s="14"/>
      <c r="AZ335" s="14"/>
      <c r="BA335" s="14"/>
      <c r="BB335" s="14"/>
      <c r="BC335" s="8"/>
      <c r="BD335" s="8"/>
      <c r="BE335" s="14"/>
      <c r="BF335" s="14"/>
      <c r="BG335" s="14"/>
      <c r="BH335" s="14"/>
      <c r="BI335" s="8"/>
      <c r="BJ335" s="8"/>
      <c r="BK335" s="14"/>
      <c r="BL335" s="14"/>
      <c r="BM335" s="14"/>
      <c r="BN335" s="14"/>
      <c r="BO335" s="8"/>
      <c r="BP335" s="8"/>
      <c r="BQ335" s="14"/>
      <c r="BR335" s="14"/>
      <c r="BS335" s="14"/>
      <c r="BT335" s="14"/>
      <c r="BU335" s="8"/>
      <c r="BV335" s="8"/>
      <c r="BW335" s="14"/>
      <c r="BX335" s="14"/>
      <c r="BY335" s="14"/>
      <c r="BZ335" s="14"/>
      <c r="CA335" s="14"/>
      <c r="CB335" s="14"/>
      <c r="CC335" s="14"/>
      <c r="CD335" s="14"/>
      <c r="CE335" s="14"/>
      <c r="CF335" s="14"/>
      <c r="CG335" s="14"/>
      <c r="CH335" s="14"/>
      <c r="CI335" s="14"/>
      <c r="CJ335" s="14"/>
    </row>
    <row r="336" spans="1:88" ht="13.5" outlineLevel="1" thickBot="1" x14ac:dyDescent="0.25">
      <c r="A336" s="22"/>
      <c r="B336" s="23"/>
      <c r="C336" s="22"/>
      <c r="D336" s="22"/>
      <c r="E336" s="22"/>
      <c r="F336" s="27" t="s">
        <v>40</v>
      </c>
      <c r="G336" s="33"/>
      <c r="H336" s="33"/>
      <c r="I336" s="33"/>
      <c r="J336" s="33"/>
      <c r="K336" s="33"/>
      <c r="L336" s="33"/>
      <c r="M336" s="33"/>
      <c r="N336" s="59"/>
      <c r="O336" s="62"/>
      <c r="P336" s="71"/>
      <c r="Q336" s="72"/>
      <c r="R336" s="73"/>
      <c r="S336" s="14"/>
      <c r="T336" s="14"/>
      <c r="U336" s="14"/>
      <c r="V336" s="14"/>
      <c r="W336" s="14"/>
      <c r="X336" s="14"/>
      <c r="Y336" s="14"/>
      <c r="Z336" s="14"/>
      <c r="AA336" s="14"/>
      <c r="AB336" s="14"/>
      <c r="AC336" s="14"/>
      <c r="AD336" s="14"/>
      <c r="AE336" s="14"/>
      <c r="AF336" s="14"/>
      <c r="AG336" s="14"/>
      <c r="AH336" s="14"/>
      <c r="AI336" s="14"/>
      <c r="AJ336" s="14"/>
      <c r="AK336" s="14"/>
      <c r="AL336" s="14"/>
      <c r="AM336" s="14"/>
      <c r="AN336" s="14"/>
      <c r="AO336" s="14"/>
      <c r="AP336" s="14"/>
      <c r="AQ336" s="8"/>
      <c r="AR336" s="8"/>
      <c r="AS336" s="14"/>
      <c r="AT336" s="14"/>
      <c r="AU336" s="14"/>
      <c r="AV336" s="14"/>
      <c r="AW336" s="8"/>
      <c r="AX336" s="8"/>
      <c r="AY336" s="14"/>
      <c r="AZ336" s="14"/>
      <c r="BA336" s="14"/>
      <c r="BB336" s="14"/>
      <c r="BC336" s="8"/>
      <c r="BD336" s="8"/>
      <c r="BE336" s="14"/>
      <c r="BF336" s="14"/>
      <c r="BG336" s="14"/>
      <c r="BH336" s="14"/>
      <c r="BI336" s="8"/>
      <c r="BJ336" s="8"/>
      <c r="BK336" s="14"/>
      <c r="BL336" s="14"/>
      <c r="BM336" s="14"/>
      <c r="BN336" s="14"/>
      <c r="BO336" s="8"/>
      <c r="BP336" s="8"/>
      <c r="BQ336" s="14"/>
      <c r="BR336" s="14"/>
      <c r="BS336" s="14"/>
      <c r="BT336" s="14"/>
      <c r="BU336" s="8"/>
      <c r="BV336" s="8"/>
      <c r="BW336" s="14"/>
      <c r="BX336" s="14"/>
      <c r="BY336" s="14"/>
      <c r="BZ336" s="14"/>
      <c r="CA336" s="14"/>
      <c r="CB336" s="14"/>
      <c r="CC336" s="14"/>
      <c r="CD336" s="14"/>
      <c r="CE336" s="14"/>
      <c r="CF336" s="14"/>
      <c r="CG336" s="14"/>
      <c r="CH336" s="14"/>
      <c r="CI336" s="14"/>
      <c r="CJ336" s="14"/>
    </row>
    <row r="337" spans="1:88" x14ac:dyDescent="0.2">
      <c r="A337" s="63" t="str">
        <f>'Week A'!A337</f>
        <v>NAAM</v>
      </c>
      <c r="B337" s="64" t="str">
        <f>'Week A'!B337</f>
        <v>Voornaam</v>
      </c>
      <c r="C337" s="63" t="str">
        <f>'Week A'!C337</f>
        <v>Steward</v>
      </c>
      <c r="D337" s="63" t="str">
        <f>'Week A'!D337</f>
        <v>Student</v>
      </c>
      <c r="E337" s="63" t="str">
        <f>'Week A'!E337</f>
        <v>Front</v>
      </c>
      <c r="F337" s="24" t="s">
        <v>19</v>
      </c>
      <c r="G337" s="43"/>
      <c r="H337" s="11"/>
      <c r="I337" s="11"/>
      <c r="J337" s="11"/>
      <c r="K337" s="11"/>
      <c r="L337" s="11"/>
      <c r="M337" s="11"/>
      <c r="N337" s="54"/>
      <c r="O337" s="61"/>
      <c r="P337" s="65"/>
      <c r="Q337" s="66"/>
      <c r="R337" s="67"/>
      <c r="S337" s="14"/>
      <c r="T337" s="14"/>
      <c r="U337" s="14"/>
      <c r="V337" s="14"/>
      <c r="W337" s="14"/>
      <c r="X337" s="14"/>
      <c r="Y337" s="14"/>
      <c r="Z337" s="14"/>
      <c r="AA337" s="14"/>
      <c r="AB337" s="14"/>
      <c r="AC337" s="14"/>
      <c r="AD337" s="14"/>
      <c r="AE337" s="14"/>
      <c r="AF337" s="14"/>
      <c r="AG337" s="14"/>
      <c r="AH337" s="14"/>
      <c r="AI337" s="14"/>
      <c r="AJ337" s="14"/>
      <c r="AK337" s="14"/>
      <c r="AL337" s="14"/>
      <c r="AM337" s="14"/>
      <c r="AN337" s="14"/>
      <c r="AO337" s="14"/>
      <c r="AP337" s="14"/>
      <c r="AQ337" s="8"/>
      <c r="AR337" s="8"/>
      <c r="AS337" s="14"/>
      <c r="AT337" s="14"/>
      <c r="AU337" s="14"/>
      <c r="AV337" s="14"/>
      <c r="AW337" s="8"/>
      <c r="AX337" s="8"/>
      <c r="AY337" s="14"/>
      <c r="AZ337" s="14"/>
      <c r="BA337" s="14"/>
      <c r="BB337" s="14"/>
      <c r="BC337" s="8"/>
      <c r="BD337" s="8"/>
      <c r="BE337" s="14"/>
      <c r="BF337" s="14"/>
      <c r="BG337" s="14"/>
      <c r="BH337" s="14"/>
      <c r="BI337" s="8"/>
      <c r="BJ337" s="8"/>
      <c r="BK337" s="14"/>
      <c r="BL337" s="14"/>
      <c r="BM337" s="14"/>
      <c r="BN337" s="14"/>
      <c r="BO337" s="8"/>
      <c r="BP337" s="8"/>
      <c r="BQ337" s="14"/>
      <c r="BR337" s="14"/>
      <c r="BS337" s="14"/>
      <c r="BT337" s="14"/>
      <c r="BU337" s="8"/>
      <c r="BV337" s="8"/>
      <c r="BW337" s="14"/>
      <c r="BX337" s="14"/>
      <c r="BY337" s="14"/>
      <c r="BZ337" s="14"/>
      <c r="CA337" s="14"/>
      <c r="CB337" s="14"/>
      <c r="CC337" s="14"/>
      <c r="CD337" s="14"/>
      <c r="CE337" s="14"/>
      <c r="CF337" s="14"/>
      <c r="CG337" s="14"/>
      <c r="CH337" s="14"/>
      <c r="CI337" s="14"/>
      <c r="CJ337" s="14"/>
    </row>
    <row r="338" spans="1:88" outlineLevel="1" x14ac:dyDescent="0.2">
      <c r="A338" s="20"/>
      <c r="B338" s="21"/>
      <c r="C338" s="20"/>
      <c r="D338" s="20"/>
      <c r="E338" s="20"/>
      <c r="F338" s="25" t="s">
        <v>20</v>
      </c>
      <c r="G338" s="35"/>
      <c r="H338" s="42"/>
      <c r="I338" s="12"/>
      <c r="J338" s="12"/>
      <c r="K338" s="12"/>
      <c r="L338" s="12"/>
      <c r="M338" s="12"/>
      <c r="N338" s="56"/>
      <c r="O338" s="55"/>
      <c r="P338" s="68"/>
      <c r="Q338" s="69"/>
      <c r="R338" s="70"/>
      <c r="S338" s="14"/>
      <c r="T338" s="14"/>
      <c r="U338" s="14"/>
      <c r="V338" s="14"/>
      <c r="W338" s="14"/>
      <c r="X338" s="14"/>
      <c r="Y338" s="14"/>
      <c r="Z338" s="14"/>
      <c r="AA338" s="14"/>
      <c r="AB338" s="14"/>
      <c r="AC338" s="14"/>
      <c r="AD338" s="14"/>
      <c r="AE338" s="14"/>
      <c r="AF338" s="14"/>
      <c r="AG338" s="14"/>
      <c r="AH338" s="14"/>
      <c r="AI338" s="14"/>
      <c r="AJ338" s="14"/>
      <c r="AK338" s="14"/>
      <c r="AL338" s="14"/>
      <c r="AM338" s="14"/>
      <c r="AN338" s="14"/>
      <c r="AO338" s="14"/>
      <c r="AP338" s="14"/>
      <c r="AQ338" s="8"/>
      <c r="AR338" s="8"/>
      <c r="AS338" s="14"/>
      <c r="AT338" s="14"/>
      <c r="AU338" s="14"/>
      <c r="AV338" s="14"/>
      <c r="AW338" s="8"/>
      <c r="AX338" s="8"/>
      <c r="AY338" s="14"/>
      <c r="AZ338" s="14"/>
      <c r="BA338" s="14"/>
      <c r="BB338" s="14"/>
      <c r="BC338" s="8"/>
      <c r="BD338" s="8"/>
      <c r="BE338" s="14"/>
      <c r="BF338" s="14"/>
      <c r="BG338" s="14"/>
      <c r="BH338" s="14"/>
      <c r="BI338" s="8"/>
      <c r="BJ338" s="8"/>
      <c r="BK338" s="14"/>
      <c r="BL338" s="14"/>
      <c r="BM338" s="14"/>
      <c r="BN338" s="14"/>
      <c r="BO338" s="8"/>
      <c r="BP338" s="8"/>
      <c r="BQ338" s="14"/>
      <c r="BR338" s="14"/>
      <c r="BS338" s="14"/>
      <c r="BT338" s="14"/>
      <c r="BU338" s="8"/>
      <c r="BV338" s="8"/>
      <c r="BW338" s="14"/>
      <c r="BX338" s="14"/>
      <c r="BY338" s="14"/>
      <c r="BZ338" s="14"/>
      <c r="CA338" s="14"/>
      <c r="CB338" s="14"/>
      <c r="CC338" s="14"/>
      <c r="CD338" s="14"/>
      <c r="CE338" s="14"/>
      <c r="CF338" s="14"/>
      <c r="CG338" s="14"/>
      <c r="CH338" s="14"/>
      <c r="CI338" s="14"/>
      <c r="CJ338" s="14"/>
    </row>
    <row r="339" spans="1:88" outlineLevel="1" x14ac:dyDescent="0.2">
      <c r="A339" s="20"/>
      <c r="B339" s="21"/>
      <c r="C339" s="20"/>
      <c r="D339" s="20"/>
      <c r="E339" s="20"/>
      <c r="F339" s="25" t="s">
        <v>21</v>
      </c>
      <c r="G339" s="13"/>
      <c r="H339" s="13"/>
      <c r="I339" s="13"/>
      <c r="J339" s="13"/>
      <c r="K339" s="13"/>
      <c r="L339" s="13"/>
      <c r="M339" s="13"/>
      <c r="N339" s="56"/>
      <c r="O339" s="55"/>
      <c r="P339" s="68"/>
      <c r="Q339" s="69"/>
      <c r="R339" s="70"/>
      <c r="S339" s="14"/>
      <c r="T339" s="14"/>
      <c r="U339" s="14"/>
      <c r="V339" s="14"/>
      <c r="W339" s="14"/>
      <c r="X339" s="14"/>
      <c r="Y339" s="14"/>
      <c r="Z339" s="14"/>
      <c r="AA339" s="14"/>
      <c r="AB339" s="14"/>
      <c r="AC339" s="14"/>
      <c r="AD339" s="14"/>
      <c r="AE339" s="14"/>
      <c r="AF339" s="14"/>
      <c r="AG339" s="14"/>
      <c r="AH339" s="14"/>
      <c r="AI339" s="14"/>
      <c r="AJ339" s="14"/>
      <c r="AK339" s="14"/>
      <c r="AL339" s="14"/>
      <c r="AM339" s="14"/>
      <c r="AN339" s="14"/>
      <c r="AO339" s="14"/>
      <c r="AP339" s="14"/>
      <c r="AQ339" s="8"/>
      <c r="AR339" s="8"/>
      <c r="AS339" s="14"/>
      <c r="AT339" s="14"/>
      <c r="AU339" s="14"/>
      <c r="AV339" s="14"/>
      <c r="AW339" s="8"/>
      <c r="AX339" s="8"/>
      <c r="AY339" s="14"/>
      <c r="AZ339" s="14"/>
      <c r="BA339" s="14"/>
      <c r="BB339" s="14"/>
      <c r="BC339" s="8"/>
      <c r="BD339" s="8"/>
      <c r="BE339" s="14"/>
      <c r="BF339" s="14"/>
      <c r="BG339" s="14"/>
      <c r="BH339" s="14"/>
      <c r="BI339" s="8"/>
      <c r="BJ339" s="8"/>
      <c r="BK339" s="14"/>
      <c r="BL339" s="14"/>
      <c r="BM339" s="14"/>
      <c r="BN339" s="14"/>
      <c r="BO339" s="8"/>
      <c r="BP339" s="8"/>
      <c r="BQ339" s="14"/>
      <c r="BR339" s="14"/>
      <c r="BS339" s="14"/>
      <c r="BT339" s="14"/>
      <c r="BU339" s="8"/>
      <c r="BV339" s="8"/>
      <c r="BW339" s="14"/>
      <c r="BX339" s="14"/>
      <c r="BY339" s="14"/>
      <c r="BZ339" s="14"/>
      <c r="CA339" s="14"/>
      <c r="CB339" s="14"/>
      <c r="CC339" s="14"/>
      <c r="CD339" s="14"/>
      <c r="CE339" s="14"/>
      <c r="CF339" s="14"/>
      <c r="CG339" s="14"/>
      <c r="CH339" s="14"/>
      <c r="CI339" s="14"/>
      <c r="CJ339" s="14"/>
    </row>
    <row r="340" spans="1:88" outlineLevel="1" x14ac:dyDescent="0.2">
      <c r="A340" s="20"/>
      <c r="B340" s="21"/>
      <c r="C340" s="20"/>
      <c r="D340" s="20"/>
      <c r="E340" s="20"/>
      <c r="F340" s="25" t="s">
        <v>22</v>
      </c>
      <c r="G340" s="29" t="str">
        <f t="shared" ref="G340:M340" si="237">IF(G338="","",IF(G338&gt;G337,(G338-G337-G339),(1-G337-G339+G338)))</f>
        <v/>
      </c>
      <c r="H340" s="29" t="str">
        <f t="shared" si="237"/>
        <v/>
      </c>
      <c r="I340" s="29" t="str">
        <f t="shared" si="237"/>
        <v/>
      </c>
      <c r="J340" s="29" t="str">
        <f t="shared" si="237"/>
        <v/>
      </c>
      <c r="K340" s="29" t="str">
        <f t="shared" si="237"/>
        <v/>
      </c>
      <c r="L340" s="29" t="str">
        <f t="shared" si="237"/>
        <v/>
      </c>
      <c r="M340" s="29" t="str">
        <f t="shared" si="237"/>
        <v/>
      </c>
      <c r="N340" s="57">
        <f t="shared" ref="N340" si="238">SUMIF(G341:M341,"",G340:M340)</f>
        <v>0</v>
      </c>
      <c r="O340" s="58">
        <f t="shared" ref="O340" si="239">SUM(G340:M340)</f>
        <v>0</v>
      </c>
      <c r="P340" s="68"/>
      <c r="Q340" s="69"/>
      <c r="R340" s="70"/>
      <c r="S340" s="14"/>
      <c r="T340" s="14"/>
      <c r="U340" s="14"/>
      <c r="V340" s="14"/>
      <c r="W340" s="14"/>
      <c r="X340" s="14"/>
      <c r="Y340" s="14"/>
      <c r="Z340" s="14"/>
      <c r="AA340" s="14"/>
      <c r="AB340" s="14"/>
      <c r="AC340" s="14"/>
      <c r="AD340" s="14"/>
      <c r="AE340" s="14"/>
      <c r="AF340" s="14"/>
      <c r="AG340" s="14"/>
      <c r="AH340" s="14"/>
      <c r="AI340" s="14"/>
      <c r="AJ340" s="14"/>
      <c r="AK340" s="14"/>
      <c r="AL340" s="14"/>
      <c r="AM340" s="14"/>
      <c r="AN340" s="14"/>
      <c r="AO340" s="14"/>
      <c r="AP340" s="14"/>
      <c r="AQ340" s="8"/>
      <c r="AR340" s="8"/>
      <c r="AS340" s="14"/>
      <c r="AT340" s="14"/>
      <c r="AU340" s="14"/>
      <c r="AV340" s="14"/>
      <c r="AW340" s="8"/>
      <c r="AX340" s="8"/>
      <c r="AY340" s="14"/>
      <c r="AZ340" s="14"/>
      <c r="BA340" s="14"/>
      <c r="BB340" s="14"/>
      <c r="BC340" s="8"/>
      <c r="BD340" s="8"/>
      <c r="BE340" s="14"/>
      <c r="BF340" s="14"/>
      <c r="BG340" s="14"/>
      <c r="BH340" s="14"/>
      <c r="BI340" s="8"/>
      <c r="BJ340" s="8"/>
      <c r="BK340" s="14"/>
      <c r="BL340" s="14"/>
      <c r="BM340" s="14"/>
      <c r="BN340" s="14"/>
      <c r="BO340" s="8"/>
      <c r="BP340" s="8"/>
      <c r="BQ340" s="14"/>
      <c r="BR340" s="14"/>
      <c r="BS340" s="14"/>
      <c r="BT340" s="14"/>
      <c r="BU340" s="8"/>
      <c r="BV340" s="8"/>
      <c r="BW340" s="14"/>
      <c r="BX340" s="14"/>
      <c r="BY340" s="14"/>
      <c r="BZ340" s="14"/>
      <c r="CA340" s="14"/>
      <c r="CB340" s="14"/>
      <c r="CC340" s="14"/>
      <c r="CD340" s="14"/>
      <c r="CE340" s="14"/>
      <c r="CF340" s="14"/>
      <c r="CG340" s="14"/>
      <c r="CH340" s="14"/>
      <c r="CI340" s="14"/>
      <c r="CJ340" s="14"/>
    </row>
    <row r="341" spans="1:88" outlineLevel="1" x14ac:dyDescent="0.2">
      <c r="A341" s="20"/>
      <c r="B341" s="21"/>
      <c r="C341" s="20"/>
      <c r="D341" s="20"/>
      <c r="E341" s="20"/>
      <c r="F341" s="26" t="s">
        <v>39</v>
      </c>
      <c r="G341" s="34"/>
      <c r="H341" s="34"/>
      <c r="I341" s="34"/>
      <c r="J341" s="34"/>
      <c r="K341" s="34"/>
      <c r="L341" s="34"/>
      <c r="M341" s="34"/>
      <c r="N341" s="56"/>
      <c r="O341" s="55"/>
      <c r="P341" s="68"/>
      <c r="Q341" s="69"/>
      <c r="R341" s="70"/>
      <c r="S341" s="14"/>
      <c r="T341" s="14"/>
      <c r="U341" s="14"/>
      <c r="V341" s="14"/>
      <c r="W341" s="14"/>
      <c r="X341" s="14"/>
      <c r="Y341" s="14"/>
      <c r="Z341" s="14"/>
      <c r="AA341" s="14"/>
      <c r="AB341" s="14"/>
      <c r="AC341" s="14"/>
      <c r="AD341" s="14"/>
      <c r="AE341" s="14"/>
      <c r="AF341" s="14"/>
      <c r="AG341" s="14"/>
      <c r="AH341" s="14"/>
      <c r="AI341" s="14"/>
      <c r="AJ341" s="14"/>
      <c r="AK341" s="14"/>
      <c r="AL341" s="14"/>
      <c r="AM341" s="14"/>
      <c r="AN341" s="14"/>
      <c r="AO341" s="14"/>
      <c r="AP341" s="14"/>
      <c r="AQ341" s="8"/>
      <c r="AR341" s="8"/>
      <c r="AS341" s="14"/>
      <c r="AT341" s="14"/>
      <c r="AU341" s="14"/>
      <c r="AV341" s="14"/>
      <c r="AW341" s="8"/>
      <c r="AX341" s="8"/>
      <c r="AY341" s="14"/>
      <c r="AZ341" s="14"/>
      <c r="BA341" s="14"/>
      <c r="BB341" s="14"/>
      <c r="BC341" s="8"/>
      <c r="BD341" s="8"/>
      <c r="BE341" s="14"/>
      <c r="BF341" s="14"/>
      <c r="BG341" s="14"/>
      <c r="BH341" s="14"/>
      <c r="BI341" s="8"/>
      <c r="BJ341" s="8"/>
      <c r="BK341" s="14"/>
      <c r="BL341" s="14"/>
      <c r="BM341" s="14"/>
      <c r="BN341" s="14"/>
      <c r="BO341" s="8"/>
      <c r="BP341" s="8"/>
      <c r="BQ341" s="14"/>
      <c r="BR341" s="14"/>
      <c r="BS341" s="14"/>
      <c r="BT341" s="14"/>
      <c r="BU341" s="8"/>
      <c r="BV341" s="8"/>
      <c r="BW341" s="14"/>
      <c r="BX341" s="14"/>
      <c r="BY341" s="14"/>
      <c r="BZ341" s="14"/>
      <c r="CA341" s="14"/>
      <c r="CB341" s="14"/>
      <c r="CC341" s="14"/>
      <c r="CD341" s="14"/>
      <c r="CE341" s="14"/>
      <c r="CF341" s="14"/>
      <c r="CG341" s="14"/>
      <c r="CH341" s="14"/>
      <c r="CI341" s="14"/>
      <c r="CJ341" s="14"/>
    </row>
    <row r="342" spans="1:88" ht="13.5" outlineLevel="1" thickBot="1" x14ac:dyDescent="0.25">
      <c r="A342" s="22"/>
      <c r="B342" s="23"/>
      <c r="C342" s="22"/>
      <c r="D342" s="22"/>
      <c r="E342" s="22"/>
      <c r="F342" s="27" t="s">
        <v>40</v>
      </c>
      <c r="G342" s="33"/>
      <c r="H342" s="33"/>
      <c r="I342" s="33"/>
      <c r="J342" s="33"/>
      <c r="K342" s="33"/>
      <c r="L342" s="33"/>
      <c r="M342" s="33"/>
      <c r="N342" s="59"/>
      <c r="O342" s="62"/>
      <c r="P342" s="71"/>
      <c r="Q342" s="72"/>
      <c r="R342" s="73"/>
      <c r="S342" s="14"/>
      <c r="T342" s="14"/>
      <c r="U342" s="14"/>
      <c r="V342" s="14"/>
      <c r="W342" s="14"/>
      <c r="X342" s="14"/>
      <c r="Y342" s="14"/>
      <c r="Z342" s="14"/>
      <c r="AA342" s="14"/>
      <c r="AB342" s="14"/>
      <c r="AC342" s="14"/>
      <c r="AD342" s="14"/>
      <c r="AE342" s="14"/>
      <c r="AF342" s="14"/>
      <c r="AG342" s="14"/>
      <c r="AH342" s="14"/>
      <c r="AI342" s="14"/>
      <c r="AJ342" s="14"/>
      <c r="AK342" s="14"/>
      <c r="AL342" s="14"/>
      <c r="AM342" s="14"/>
      <c r="AN342" s="14"/>
      <c r="AO342" s="14"/>
      <c r="AP342" s="14"/>
      <c r="AQ342" s="8"/>
      <c r="AR342" s="8"/>
      <c r="AS342" s="14"/>
      <c r="AT342" s="14"/>
      <c r="AU342" s="14"/>
      <c r="AV342" s="14"/>
      <c r="AW342" s="8"/>
      <c r="AX342" s="8"/>
      <c r="AY342" s="14"/>
      <c r="AZ342" s="14"/>
      <c r="BA342" s="14"/>
      <c r="BB342" s="14"/>
      <c r="BC342" s="8"/>
      <c r="BD342" s="8"/>
      <c r="BE342" s="14"/>
      <c r="BF342" s="14"/>
      <c r="BG342" s="14"/>
      <c r="BH342" s="14"/>
      <c r="BI342" s="8"/>
      <c r="BJ342" s="8"/>
      <c r="BK342" s="14"/>
      <c r="BL342" s="14"/>
      <c r="BM342" s="14"/>
      <c r="BN342" s="14"/>
      <c r="BO342" s="8"/>
      <c r="BP342" s="8"/>
      <c r="BQ342" s="14"/>
      <c r="BR342" s="14"/>
      <c r="BS342" s="14"/>
      <c r="BT342" s="14"/>
      <c r="BU342" s="8"/>
      <c r="BV342" s="8"/>
      <c r="BW342" s="14"/>
      <c r="BX342" s="14"/>
      <c r="BY342" s="14"/>
      <c r="BZ342" s="14"/>
      <c r="CA342" s="14"/>
      <c r="CB342" s="14"/>
      <c r="CC342" s="14"/>
      <c r="CD342" s="14"/>
      <c r="CE342" s="14"/>
      <c r="CF342" s="14"/>
      <c r="CG342" s="14"/>
      <c r="CH342" s="14"/>
      <c r="CI342" s="14"/>
      <c r="CJ342" s="14"/>
    </row>
    <row r="343" spans="1:88" x14ac:dyDescent="0.2">
      <c r="A343" s="63" t="str">
        <f>'Week A'!A343</f>
        <v>NAAM</v>
      </c>
      <c r="B343" s="64" t="str">
        <f>'Week A'!B343</f>
        <v>Voornaam</v>
      </c>
      <c r="C343" s="63" t="str">
        <f>'Week A'!C343</f>
        <v>Steward</v>
      </c>
      <c r="D343" s="63" t="str">
        <f>'Week A'!D343</f>
        <v>Student</v>
      </c>
      <c r="E343" s="63" t="str">
        <f>'Week A'!E343</f>
        <v>Front</v>
      </c>
      <c r="F343" s="24" t="s">
        <v>19</v>
      </c>
      <c r="G343" s="43"/>
      <c r="H343" s="11"/>
      <c r="I343" s="11"/>
      <c r="J343" s="11"/>
      <c r="K343" s="11"/>
      <c r="L343" s="11"/>
      <c r="M343" s="11"/>
      <c r="N343" s="54"/>
      <c r="O343" s="61"/>
      <c r="P343" s="65"/>
      <c r="Q343" s="66"/>
      <c r="R343" s="67"/>
      <c r="S343" s="14"/>
      <c r="T343" s="14"/>
      <c r="U343" s="14"/>
      <c r="V343" s="14"/>
      <c r="W343" s="14"/>
      <c r="X343" s="14"/>
      <c r="Y343" s="14"/>
      <c r="Z343" s="14"/>
      <c r="AA343" s="14"/>
      <c r="AB343" s="14"/>
      <c r="AC343" s="14"/>
      <c r="AD343" s="14"/>
      <c r="AE343" s="14"/>
      <c r="AF343" s="14"/>
      <c r="AG343" s="14"/>
      <c r="AH343" s="14"/>
      <c r="AI343" s="14"/>
      <c r="AJ343" s="14"/>
      <c r="AK343" s="14"/>
      <c r="AL343" s="14"/>
      <c r="AM343" s="14"/>
      <c r="AN343" s="14"/>
      <c r="AO343" s="14"/>
      <c r="AP343" s="14"/>
      <c r="AQ343" s="8"/>
      <c r="AR343" s="8"/>
      <c r="AS343" s="14"/>
      <c r="AT343" s="14"/>
      <c r="AU343" s="14"/>
      <c r="AV343" s="14"/>
      <c r="AW343" s="8"/>
      <c r="AX343" s="8"/>
      <c r="AY343" s="14"/>
      <c r="AZ343" s="14"/>
      <c r="BA343" s="14"/>
      <c r="BB343" s="14"/>
      <c r="BC343" s="8"/>
      <c r="BD343" s="8"/>
      <c r="BE343" s="14"/>
      <c r="BF343" s="14"/>
      <c r="BG343" s="14"/>
      <c r="BH343" s="14"/>
      <c r="BI343" s="8"/>
      <c r="BJ343" s="8"/>
      <c r="BK343" s="14"/>
      <c r="BL343" s="14"/>
      <c r="BM343" s="14"/>
      <c r="BN343" s="14"/>
      <c r="BO343" s="8"/>
      <c r="BP343" s="8"/>
      <c r="BQ343" s="14"/>
      <c r="BR343" s="14"/>
      <c r="BS343" s="14"/>
      <c r="BT343" s="14"/>
      <c r="BU343" s="8"/>
      <c r="BV343" s="8"/>
      <c r="BW343" s="14"/>
      <c r="BX343" s="14"/>
      <c r="BY343" s="14"/>
      <c r="BZ343" s="14"/>
      <c r="CA343" s="14"/>
      <c r="CB343" s="14"/>
      <c r="CC343" s="14"/>
      <c r="CD343" s="14"/>
      <c r="CE343" s="14"/>
      <c r="CF343" s="14"/>
      <c r="CG343" s="14"/>
      <c r="CH343" s="14"/>
      <c r="CI343" s="14"/>
      <c r="CJ343" s="14"/>
    </row>
    <row r="344" spans="1:88" outlineLevel="1" x14ac:dyDescent="0.2">
      <c r="A344" s="20"/>
      <c r="B344" s="21"/>
      <c r="C344" s="20"/>
      <c r="D344" s="20"/>
      <c r="E344" s="20"/>
      <c r="F344" s="25" t="s">
        <v>20</v>
      </c>
      <c r="G344" s="35"/>
      <c r="H344" s="42"/>
      <c r="I344" s="12"/>
      <c r="J344" s="12"/>
      <c r="K344" s="12"/>
      <c r="L344" s="12"/>
      <c r="M344" s="12"/>
      <c r="N344" s="56"/>
      <c r="O344" s="55"/>
      <c r="P344" s="68"/>
      <c r="Q344" s="69"/>
      <c r="R344" s="70"/>
      <c r="S344" s="14"/>
      <c r="T344" s="14"/>
      <c r="U344" s="14"/>
      <c r="V344" s="14"/>
      <c r="W344" s="14"/>
      <c r="X344" s="14"/>
      <c r="Y344" s="14"/>
      <c r="Z344" s="14"/>
      <c r="AA344" s="14"/>
      <c r="AB344" s="14"/>
      <c r="AC344" s="14"/>
      <c r="AD344" s="14"/>
      <c r="AE344" s="14"/>
      <c r="AF344" s="14"/>
      <c r="AG344" s="14"/>
      <c r="AH344" s="14"/>
      <c r="AI344" s="14"/>
      <c r="AJ344" s="14"/>
      <c r="AK344" s="14"/>
      <c r="AL344" s="14"/>
      <c r="AM344" s="14"/>
      <c r="AN344" s="14"/>
      <c r="AO344" s="14"/>
      <c r="AP344" s="14"/>
      <c r="AQ344" s="8"/>
      <c r="AR344" s="8"/>
      <c r="AS344" s="14"/>
      <c r="AT344" s="14"/>
      <c r="AU344" s="14"/>
      <c r="AV344" s="14"/>
      <c r="AW344" s="8"/>
      <c r="AX344" s="8"/>
      <c r="AY344" s="14"/>
      <c r="AZ344" s="14"/>
      <c r="BA344" s="14"/>
      <c r="BB344" s="14"/>
      <c r="BC344" s="8"/>
      <c r="BD344" s="8"/>
      <c r="BE344" s="14"/>
      <c r="BF344" s="14"/>
      <c r="BG344" s="14"/>
      <c r="BH344" s="14"/>
      <c r="BI344" s="8"/>
      <c r="BJ344" s="8"/>
      <c r="BK344" s="14"/>
      <c r="BL344" s="14"/>
      <c r="BM344" s="14"/>
      <c r="BN344" s="14"/>
      <c r="BO344" s="8"/>
      <c r="BP344" s="8"/>
      <c r="BQ344" s="14"/>
      <c r="BR344" s="14"/>
      <c r="BS344" s="14"/>
      <c r="BT344" s="14"/>
      <c r="BU344" s="8"/>
      <c r="BV344" s="8"/>
      <c r="BW344" s="14"/>
      <c r="BX344" s="14"/>
      <c r="BY344" s="14"/>
      <c r="BZ344" s="14"/>
      <c r="CA344" s="14"/>
      <c r="CB344" s="14"/>
      <c r="CC344" s="14"/>
      <c r="CD344" s="14"/>
      <c r="CE344" s="14"/>
      <c r="CF344" s="14"/>
      <c r="CG344" s="14"/>
      <c r="CH344" s="14"/>
      <c r="CI344" s="14"/>
      <c r="CJ344" s="14"/>
    </row>
    <row r="345" spans="1:88" outlineLevel="1" x14ac:dyDescent="0.2">
      <c r="A345" s="20"/>
      <c r="B345" s="21"/>
      <c r="C345" s="20"/>
      <c r="D345" s="20"/>
      <c r="E345" s="20"/>
      <c r="F345" s="25" t="s">
        <v>21</v>
      </c>
      <c r="G345" s="13"/>
      <c r="H345" s="13"/>
      <c r="I345" s="13"/>
      <c r="J345" s="13"/>
      <c r="K345" s="13"/>
      <c r="L345" s="13"/>
      <c r="M345" s="13"/>
      <c r="N345" s="56"/>
      <c r="O345" s="55"/>
      <c r="P345" s="68"/>
      <c r="Q345" s="69"/>
      <c r="R345" s="70"/>
      <c r="S345" s="14"/>
      <c r="T345" s="14"/>
      <c r="U345" s="14"/>
      <c r="V345" s="14"/>
      <c r="W345" s="14"/>
      <c r="X345" s="14"/>
      <c r="Y345" s="14"/>
      <c r="Z345" s="14"/>
      <c r="AA345" s="14"/>
      <c r="AB345" s="14"/>
      <c r="AC345" s="14"/>
      <c r="AD345" s="14"/>
      <c r="AE345" s="14"/>
      <c r="AF345" s="14"/>
      <c r="AG345" s="14"/>
      <c r="AH345" s="14"/>
      <c r="AI345" s="14"/>
      <c r="AJ345" s="14"/>
      <c r="AK345" s="14"/>
      <c r="AL345" s="14"/>
      <c r="AM345" s="14"/>
      <c r="AN345" s="14"/>
      <c r="AO345" s="14"/>
      <c r="AP345" s="14"/>
      <c r="AQ345" s="8"/>
      <c r="AR345" s="8"/>
      <c r="AS345" s="14"/>
      <c r="AT345" s="14"/>
      <c r="AU345" s="14"/>
      <c r="AV345" s="14"/>
      <c r="AW345" s="8"/>
      <c r="AX345" s="8"/>
      <c r="AY345" s="14"/>
      <c r="AZ345" s="14"/>
      <c r="BA345" s="14"/>
      <c r="BB345" s="14"/>
      <c r="BC345" s="8"/>
      <c r="BD345" s="8"/>
      <c r="BE345" s="14"/>
      <c r="BF345" s="14"/>
      <c r="BG345" s="14"/>
      <c r="BH345" s="14"/>
      <c r="BI345" s="8"/>
      <c r="BJ345" s="8"/>
      <c r="BK345" s="14"/>
      <c r="BL345" s="14"/>
      <c r="BM345" s="14"/>
      <c r="BN345" s="14"/>
      <c r="BO345" s="8"/>
      <c r="BP345" s="8"/>
      <c r="BQ345" s="14"/>
      <c r="BR345" s="14"/>
      <c r="BS345" s="14"/>
      <c r="BT345" s="14"/>
      <c r="BU345" s="8"/>
      <c r="BV345" s="8"/>
      <c r="BW345" s="14"/>
      <c r="BX345" s="14"/>
      <c r="BY345" s="14"/>
      <c r="BZ345" s="14"/>
      <c r="CA345" s="14"/>
      <c r="CB345" s="14"/>
      <c r="CC345" s="14"/>
      <c r="CD345" s="14"/>
      <c r="CE345" s="14"/>
      <c r="CF345" s="14"/>
      <c r="CG345" s="14"/>
      <c r="CH345" s="14"/>
      <c r="CI345" s="14"/>
      <c r="CJ345" s="14"/>
    </row>
    <row r="346" spans="1:88" outlineLevel="1" x14ac:dyDescent="0.2">
      <c r="A346" s="20"/>
      <c r="B346" s="21"/>
      <c r="C346" s="20"/>
      <c r="D346" s="20"/>
      <c r="E346" s="20"/>
      <c r="F346" s="25" t="s">
        <v>22</v>
      </c>
      <c r="G346" s="29" t="str">
        <f t="shared" ref="G346:M346" si="240">IF(G344="","",IF(G344&gt;G343,(G344-G343-G345),(1-G343-G345+G344)))</f>
        <v/>
      </c>
      <c r="H346" s="29" t="str">
        <f t="shared" si="240"/>
        <v/>
      </c>
      <c r="I346" s="29" t="str">
        <f t="shared" si="240"/>
        <v/>
      </c>
      <c r="J346" s="29" t="str">
        <f t="shared" si="240"/>
        <v/>
      </c>
      <c r="K346" s="29" t="str">
        <f t="shared" si="240"/>
        <v/>
      </c>
      <c r="L346" s="29" t="str">
        <f t="shared" si="240"/>
        <v/>
      </c>
      <c r="M346" s="29" t="str">
        <f t="shared" si="240"/>
        <v/>
      </c>
      <c r="N346" s="57">
        <f t="shared" ref="N346" si="241">SUMIF(G347:M347,"",G346:M346)</f>
        <v>0</v>
      </c>
      <c r="O346" s="58">
        <f t="shared" ref="O346" si="242">SUM(G346:M346)</f>
        <v>0</v>
      </c>
      <c r="P346" s="68"/>
      <c r="Q346" s="69"/>
      <c r="R346" s="70"/>
      <c r="S346" s="14"/>
      <c r="T346" s="14"/>
      <c r="U346" s="14"/>
      <c r="V346" s="14"/>
      <c r="W346" s="14"/>
      <c r="X346" s="14"/>
      <c r="Y346" s="14"/>
      <c r="Z346" s="14"/>
      <c r="AA346" s="14"/>
      <c r="AB346" s="14"/>
      <c r="AC346" s="14"/>
      <c r="AD346" s="14"/>
      <c r="AE346" s="14"/>
      <c r="AF346" s="14"/>
      <c r="AG346" s="14"/>
      <c r="AH346" s="14"/>
      <c r="AI346" s="14"/>
      <c r="AJ346" s="14"/>
      <c r="AK346" s="14"/>
      <c r="AL346" s="14"/>
      <c r="AM346" s="14"/>
      <c r="AN346" s="14"/>
      <c r="AO346" s="14"/>
      <c r="AP346" s="14"/>
      <c r="AQ346" s="8"/>
      <c r="AR346" s="8"/>
      <c r="AS346" s="14"/>
      <c r="AT346" s="14"/>
      <c r="AU346" s="14"/>
      <c r="AV346" s="14"/>
      <c r="AW346" s="8"/>
      <c r="AX346" s="8"/>
      <c r="AY346" s="14"/>
      <c r="AZ346" s="14"/>
      <c r="BA346" s="14"/>
      <c r="BB346" s="14"/>
      <c r="BC346" s="8"/>
      <c r="BD346" s="8"/>
      <c r="BE346" s="14"/>
      <c r="BF346" s="14"/>
      <c r="BG346" s="14"/>
      <c r="BH346" s="14"/>
      <c r="BI346" s="8"/>
      <c r="BJ346" s="8"/>
      <c r="BK346" s="14"/>
      <c r="BL346" s="14"/>
      <c r="BM346" s="14"/>
      <c r="BN346" s="14"/>
      <c r="BO346" s="8"/>
      <c r="BP346" s="8"/>
      <c r="BQ346" s="14"/>
      <c r="BR346" s="14"/>
      <c r="BS346" s="14"/>
      <c r="BT346" s="14"/>
      <c r="BU346" s="8"/>
      <c r="BV346" s="8"/>
      <c r="BW346" s="14"/>
      <c r="BX346" s="14"/>
      <c r="BY346" s="14"/>
      <c r="BZ346" s="14"/>
      <c r="CA346" s="14"/>
      <c r="CB346" s="14"/>
      <c r="CC346" s="14"/>
      <c r="CD346" s="14"/>
      <c r="CE346" s="14"/>
      <c r="CF346" s="14"/>
      <c r="CG346" s="14"/>
      <c r="CH346" s="14"/>
      <c r="CI346" s="14"/>
      <c r="CJ346" s="14"/>
    </row>
    <row r="347" spans="1:88" outlineLevel="1" x14ac:dyDescent="0.2">
      <c r="A347" s="20"/>
      <c r="B347" s="21"/>
      <c r="C347" s="20"/>
      <c r="D347" s="20"/>
      <c r="E347" s="20"/>
      <c r="F347" s="26" t="s">
        <v>39</v>
      </c>
      <c r="G347" s="34"/>
      <c r="H347" s="34"/>
      <c r="I347" s="34"/>
      <c r="J347" s="34"/>
      <c r="K347" s="34"/>
      <c r="L347" s="34"/>
      <c r="M347" s="34"/>
      <c r="N347" s="56"/>
      <c r="O347" s="55"/>
      <c r="P347" s="68"/>
      <c r="Q347" s="69"/>
      <c r="R347" s="70"/>
      <c r="S347" s="14"/>
      <c r="T347" s="14"/>
      <c r="U347" s="14"/>
      <c r="V347" s="14"/>
      <c r="W347" s="14"/>
      <c r="X347" s="14"/>
      <c r="Y347" s="14"/>
      <c r="Z347" s="14"/>
      <c r="AA347" s="14"/>
      <c r="AB347" s="14"/>
      <c r="AC347" s="14"/>
      <c r="AD347" s="14"/>
      <c r="AE347" s="14"/>
      <c r="AF347" s="14"/>
      <c r="AG347" s="14"/>
      <c r="AH347" s="14"/>
      <c r="AI347" s="14"/>
      <c r="AJ347" s="14"/>
      <c r="AK347" s="14"/>
      <c r="AL347" s="14"/>
      <c r="AM347" s="14"/>
      <c r="AN347" s="14"/>
      <c r="AO347" s="14"/>
      <c r="AP347" s="14"/>
      <c r="AQ347" s="8"/>
      <c r="AR347" s="8"/>
      <c r="AS347" s="14"/>
      <c r="AT347" s="14"/>
      <c r="AU347" s="14"/>
      <c r="AV347" s="14"/>
      <c r="AW347" s="8"/>
      <c r="AX347" s="8"/>
      <c r="AY347" s="14"/>
      <c r="AZ347" s="14"/>
      <c r="BA347" s="14"/>
      <c r="BB347" s="14"/>
      <c r="BC347" s="8"/>
      <c r="BD347" s="8"/>
      <c r="BE347" s="14"/>
      <c r="BF347" s="14"/>
      <c r="BG347" s="14"/>
      <c r="BH347" s="14"/>
      <c r="BI347" s="8"/>
      <c r="BJ347" s="8"/>
      <c r="BK347" s="14"/>
      <c r="BL347" s="14"/>
      <c r="BM347" s="14"/>
      <c r="BN347" s="14"/>
      <c r="BO347" s="8"/>
      <c r="BP347" s="8"/>
      <c r="BQ347" s="14"/>
      <c r="BR347" s="14"/>
      <c r="BS347" s="14"/>
      <c r="BT347" s="14"/>
      <c r="BU347" s="8"/>
      <c r="BV347" s="8"/>
      <c r="BW347" s="14"/>
      <c r="BX347" s="14"/>
      <c r="BY347" s="14"/>
      <c r="BZ347" s="14"/>
      <c r="CA347" s="14"/>
      <c r="CB347" s="14"/>
      <c r="CC347" s="14"/>
      <c r="CD347" s="14"/>
      <c r="CE347" s="14"/>
      <c r="CF347" s="14"/>
      <c r="CG347" s="14"/>
      <c r="CH347" s="14"/>
      <c r="CI347" s="14"/>
      <c r="CJ347" s="14"/>
    </row>
    <row r="348" spans="1:88" ht="13.5" outlineLevel="1" thickBot="1" x14ac:dyDescent="0.25">
      <c r="A348" s="22"/>
      <c r="B348" s="23"/>
      <c r="C348" s="22"/>
      <c r="D348" s="22"/>
      <c r="E348" s="22"/>
      <c r="F348" s="27" t="s">
        <v>40</v>
      </c>
      <c r="G348" s="33"/>
      <c r="H348" s="33"/>
      <c r="I348" s="33"/>
      <c r="J348" s="33"/>
      <c r="K348" s="33"/>
      <c r="L348" s="33"/>
      <c r="M348" s="33"/>
      <c r="N348" s="59"/>
      <c r="O348" s="62"/>
      <c r="P348" s="71"/>
      <c r="Q348" s="72"/>
      <c r="R348" s="73"/>
      <c r="S348" s="14"/>
      <c r="T348" s="14"/>
      <c r="U348" s="14"/>
      <c r="V348" s="14"/>
      <c r="W348" s="14"/>
      <c r="X348" s="14"/>
      <c r="Y348" s="14"/>
      <c r="Z348" s="14"/>
      <c r="AA348" s="14"/>
      <c r="AB348" s="14"/>
      <c r="AC348" s="14"/>
      <c r="AD348" s="14"/>
      <c r="AE348" s="14"/>
      <c r="AF348" s="14"/>
      <c r="AG348" s="14"/>
      <c r="AH348" s="14"/>
      <c r="AI348" s="14"/>
      <c r="AJ348" s="14"/>
      <c r="AK348" s="14"/>
      <c r="AL348" s="14"/>
      <c r="AM348" s="14"/>
      <c r="AN348" s="14"/>
      <c r="AO348" s="14"/>
      <c r="AP348" s="14"/>
      <c r="AQ348" s="8"/>
      <c r="AR348" s="8"/>
      <c r="AS348" s="14"/>
      <c r="AT348" s="14"/>
      <c r="AU348" s="14"/>
      <c r="AV348" s="14"/>
      <c r="AW348" s="8"/>
      <c r="AX348" s="8"/>
      <c r="AY348" s="14"/>
      <c r="AZ348" s="14"/>
      <c r="BA348" s="14"/>
      <c r="BB348" s="14"/>
      <c r="BC348" s="8"/>
      <c r="BD348" s="8"/>
      <c r="BE348" s="14"/>
      <c r="BF348" s="14"/>
      <c r="BG348" s="14"/>
      <c r="BH348" s="14"/>
      <c r="BI348" s="8"/>
      <c r="BJ348" s="8"/>
      <c r="BK348" s="14"/>
      <c r="BL348" s="14"/>
      <c r="BM348" s="14"/>
      <c r="BN348" s="14"/>
      <c r="BO348" s="8"/>
      <c r="BP348" s="8"/>
      <c r="BQ348" s="14"/>
      <c r="BR348" s="14"/>
      <c r="BS348" s="14"/>
      <c r="BT348" s="14"/>
      <c r="BU348" s="8"/>
      <c r="BV348" s="8"/>
      <c r="BW348" s="14"/>
      <c r="BX348" s="14"/>
      <c r="BY348" s="14"/>
      <c r="BZ348" s="14"/>
      <c r="CA348" s="14"/>
      <c r="CB348" s="14"/>
      <c r="CC348" s="14"/>
      <c r="CD348" s="14"/>
      <c r="CE348" s="14"/>
      <c r="CF348" s="14"/>
      <c r="CG348" s="14"/>
      <c r="CH348" s="14"/>
      <c r="CI348" s="14"/>
      <c r="CJ348" s="14"/>
    </row>
    <row r="349" spans="1:88" x14ac:dyDescent="0.2">
      <c r="A349" s="63" t="str">
        <f>'Week A'!A349</f>
        <v>NAAM</v>
      </c>
      <c r="B349" s="64" t="str">
        <f>'Week A'!B349</f>
        <v>Voornaam</v>
      </c>
      <c r="C349" s="63" t="str">
        <f>'Week A'!C349</f>
        <v>Steward</v>
      </c>
      <c r="D349" s="63" t="str">
        <f>'Week A'!D349</f>
        <v>Student</v>
      </c>
      <c r="E349" s="63" t="str">
        <f>'Week A'!E349</f>
        <v>Front</v>
      </c>
      <c r="F349" s="24" t="s">
        <v>19</v>
      </c>
      <c r="G349" s="43"/>
      <c r="H349" s="11"/>
      <c r="I349" s="11"/>
      <c r="J349" s="11"/>
      <c r="K349" s="11"/>
      <c r="L349" s="11"/>
      <c r="M349" s="11"/>
      <c r="N349" s="54"/>
      <c r="O349" s="61"/>
      <c r="P349" s="65"/>
      <c r="Q349" s="66"/>
      <c r="R349" s="67"/>
      <c r="S349" s="14"/>
      <c r="T349" s="14"/>
      <c r="U349" s="14"/>
      <c r="V349" s="14"/>
      <c r="W349" s="14"/>
      <c r="X349" s="14"/>
      <c r="Y349" s="14"/>
      <c r="Z349" s="14"/>
      <c r="AA349" s="14"/>
      <c r="AB349" s="14"/>
      <c r="AC349" s="14"/>
      <c r="AD349" s="14"/>
      <c r="AE349" s="14"/>
      <c r="AF349" s="14"/>
      <c r="AG349" s="14"/>
      <c r="AH349" s="14"/>
      <c r="AI349" s="14"/>
      <c r="AJ349" s="14"/>
      <c r="AK349" s="14"/>
      <c r="AL349" s="14"/>
      <c r="AM349" s="14"/>
      <c r="AN349" s="14"/>
      <c r="AO349" s="14"/>
      <c r="AP349" s="14"/>
      <c r="AQ349" s="8"/>
      <c r="AR349" s="8"/>
      <c r="AS349" s="14"/>
      <c r="AT349" s="14"/>
      <c r="AU349" s="14"/>
      <c r="AV349" s="14"/>
      <c r="AW349" s="8"/>
      <c r="AX349" s="8"/>
      <c r="AY349" s="14"/>
      <c r="AZ349" s="14"/>
      <c r="BA349" s="14"/>
      <c r="BB349" s="14"/>
      <c r="BC349" s="8"/>
      <c r="BD349" s="8"/>
      <c r="BE349" s="14"/>
      <c r="BF349" s="14"/>
      <c r="BG349" s="14"/>
      <c r="BH349" s="14"/>
      <c r="BI349" s="8"/>
      <c r="BJ349" s="8"/>
      <c r="BK349" s="14"/>
      <c r="BL349" s="14"/>
      <c r="BM349" s="14"/>
      <c r="BN349" s="14"/>
      <c r="BO349" s="8"/>
      <c r="BP349" s="8"/>
      <c r="BQ349" s="14"/>
      <c r="BR349" s="14"/>
      <c r="BS349" s="14"/>
      <c r="BT349" s="14"/>
      <c r="BU349" s="8"/>
      <c r="BV349" s="8"/>
      <c r="BW349" s="14"/>
      <c r="BX349" s="14"/>
      <c r="BY349" s="14"/>
      <c r="BZ349" s="14"/>
      <c r="CA349" s="14"/>
      <c r="CB349" s="14"/>
      <c r="CC349" s="14"/>
      <c r="CD349" s="14"/>
      <c r="CE349" s="14"/>
      <c r="CF349" s="14"/>
      <c r="CG349" s="14"/>
      <c r="CH349" s="14"/>
      <c r="CI349" s="14"/>
      <c r="CJ349" s="14"/>
    </row>
    <row r="350" spans="1:88" outlineLevel="1" x14ac:dyDescent="0.2">
      <c r="A350" s="20"/>
      <c r="B350" s="21"/>
      <c r="C350" s="20"/>
      <c r="D350" s="20"/>
      <c r="E350" s="20"/>
      <c r="F350" s="25" t="s">
        <v>20</v>
      </c>
      <c r="G350" s="35"/>
      <c r="H350" s="42"/>
      <c r="I350" s="12"/>
      <c r="J350" s="12"/>
      <c r="K350" s="12"/>
      <c r="L350" s="12"/>
      <c r="M350" s="12"/>
      <c r="N350" s="56"/>
      <c r="O350" s="55"/>
      <c r="P350" s="68"/>
      <c r="Q350" s="69"/>
      <c r="R350" s="70"/>
      <c r="S350" s="14"/>
      <c r="T350" s="14"/>
      <c r="U350" s="14"/>
      <c r="V350" s="14"/>
      <c r="W350" s="14"/>
      <c r="X350" s="14"/>
      <c r="Y350" s="14"/>
      <c r="Z350" s="14"/>
      <c r="AA350" s="14"/>
      <c r="AB350" s="14"/>
      <c r="AC350" s="14"/>
      <c r="AD350" s="14"/>
      <c r="AE350" s="14"/>
      <c r="AF350" s="14"/>
      <c r="AG350" s="14"/>
      <c r="AH350" s="14"/>
      <c r="AI350" s="14"/>
      <c r="AJ350" s="14"/>
      <c r="AK350" s="14"/>
      <c r="AL350" s="14"/>
      <c r="AM350" s="14"/>
      <c r="AN350" s="14"/>
      <c r="AO350" s="14"/>
      <c r="AP350" s="14"/>
      <c r="AQ350" s="8"/>
      <c r="AR350" s="8"/>
      <c r="AS350" s="14"/>
      <c r="AT350" s="14"/>
      <c r="AU350" s="14"/>
      <c r="AV350" s="14"/>
      <c r="AW350" s="8"/>
      <c r="AX350" s="8"/>
      <c r="AY350" s="14"/>
      <c r="AZ350" s="14"/>
      <c r="BA350" s="14"/>
      <c r="BB350" s="14"/>
      <c r="BC350" s="8"/>
      <c r="BD350" s="8"/>
      <c r="BE350" s="14"/>
      <c r="BF350" s="14"/>
      <c r="BG350" s="14"/>
      <c r="BH350" s="14"/>
      <c r="BI350" s="8"/>
      <c r="BJ350" s="8"/>
      <c r="BK350" s="14"/>
      <c r="BL350" s="14"/>
      <c r="BM350" s="14"/>
      <c r="BN350" s="14"/>
      <c r="BO350" s="8"/>
      <c r="BP350" s="8"/>
      <c r="BQ350" s="14"/>
      <c r="BR350" s="14"/>
      <c r="BS350" s="14"/>
      <c r="BT350" s="14"/>
      <c r="BU350" s="8"/>
      <c r="BV350" s="8"/>
      <c r="BW350" s="14"/>
      <c r="BX350" s="14"/>
      <c r="BY350" s="14"/>
      <c r="BZ350" s="14"/>
      <c r="CA350" s="14"/>
      <c r="CB350" s="14"/>
      <c r="CC350" s="14"/>
      <c r="CD350" s="14"/>
      <c r="CE350" s="14"/>
      <c r="CF350" s="14"/>
      <c r="CG350" s="14"/>
      <c r="CH350" s="14"/>
      <c r="CI350" s="14"/>
      <c r="CJ350" s="14"/>
    </row>
    <row r="351" spans="1:88" outlineLevel="1" x14ac:dyDescent="0.2">
      <c r="A351" s="20"/>
      <c r="B351" s="21"/>
      <c r="C351" s="20"/>
      <c r="D351" s="20"/>
      <c r="E351" s="20"/>
      <c r="F351" s="25" t="s">
        <v>21</v>
      </c>
      <c r="G351" s="13"/>
      <c r="H351" s="13"/>
      <c r="I351" s="13"/>
      <c r="J351" s="13"/>
      <c r="K351" s="13"/>
      <c r="L351" s="13"/>
      <c r="M351" s="13"/>
      <c r="N351" s="56"/>
      <c r="O351" s="55"/>
      <c r="P351" s="68"/>
      <c r="Q351" s="69"/>
      <c r="R351" s="70"/>
      <c r="S351" s="14"/>
      <c r="T351" s="14"/>
      <c r="U351" s="14"/>
      <c r="V351" s="14"/>
      <c r="W351" s="14"/>
      <c r="X351" s="14"/>
      <c r="Y351" s="14"/>
      <c r="Z351" s="14"/>
      <c r="AA351" s="14"/>
      <c r="AB351" s="14"/>
      <c r="AC351" s="14"/>
      <c r="AD351" s="14"/>
      <c r="AE351" s="14"/>
      <c r="AF351" s="14"/>
      <c r="AG351" s="14"/>
      <c r="AH351" s="14"/>
      <c r="AI351" s="14"/>
      <c r="AJ351" s="14"/>
      <c r="AK351" s="14"/>
      <c r="AL351" s="14"/>
      <c r="AM351" s="14"/>
      <c r="AN351" s="14"/>
      <c r="AO351" s="14"/>
      <c r="AP351" s="14"/>
      <c r="AQ351" s="8"/>
      <c r="AR351" s="8"/>
      <c r="AS351" s="14"/>
      <c r="AT351" s="14"/>
      <c r="AU351" s="14"/>
      <c r="AV351" s="14"/>
      <c r="AW351" s="8"/>
      <c r="AX351" s="8"/>
      <c r="AY351" s="14"/>
      <c r="AZ351" s="14"/>
      <c r="BA351" s="14"/>
      <c r="BB351" s="14"/>
      <c r="BC351" s="8"/>
      <c r="BD351" s="8"/>
      <c r="BE351" s="14"/>
      <c r="BF351" s="14"/>
      <c r="BG351" s="14"/>
      <c r="BH351" s="14"/>
      <c r="BI351" s="8"/>
      <c r="BJ351" s="8"/>
      <c r="BK351" s="14"/>
      <c r="BL351" s="14"/>
      <c r="BM351" s="14"/>
      <c r="BN351" s="14"/>
      <c r="BO351" s="8"/>
      <c r="BP351" s="8"/>
      <c r="BQ351" s="14"/>
      <c r="BR351" s="14"/>
      <c r="BS351" s="14"/>
      <c r="BT351" s="14"/>
      <c r="BU351" s="8"/>
      <c r="BV351" s="8"/>
      <c r="BW351" s="14"/>
      <c r="BX351" s="14"/>
      <c r="BY351" s="14"/>
      <c r="BZ351" s="14"/>
      <c r="CA351" s="14"/>
      <c r="CB351" s="14"/>
      <c r="CC351" s="14"/>
      <c r="CD351" s="14"/>
      <c r="CE351" s="14"/>
      <c r="CF351" s="14"/>
      <c r="CG351" s="14"/>
      <c r="CH351" s="14"/>
      <c r="CI351" s="14"/>
      <c r="CJ351" s="14"/>
    </row>
    <row r="352" spans="1:88" outlineLevel="1" x14ac:dyDescent="0.2">
      <c r="A352" s="20"/>
      <c r="B352" s="21"/>
      <c r="C352" s="20"/>
      <c r="D352" s="20"/>
      <c r="E352" s="20"/>
      <c r="F352" s="25" t="s">
        <v>22</v>
      </c>
      <c r="G352" s="29" t="str">
        <f t="shared" ref="G352:M352" si="243">IF(G350="","",IF(G350&gt;G349,(G350-G349-G351),(1-G349-G351+G350)))</f>
        <v/>
      </c>
      <c r="H352" s="29" t="str">
        <f t="shared" si="243"/>
        <v/>
      </c>
      <c r="I352" s="29" t="str">
        <f t="shared" si="243"/>
        <v/>
      </c>
      <c r="J352" s="29" t="str">
        <f t="shared" si="243"/>
        <v/>
      </c>
      <c r="K352" s="29" t="str">
        <f t="shared" si="243"/>
        <v/>
      </c>
      <c r="L352" s="29" t="str">
        <f t="shared" si="243"/>
        <v/>
      </c>
      <c r="M352" s="29" t="str">
        <f t="shared" si="243"/>
        <v/>
      </c>
      <c r="N352" s="57">
        <f t="shared" ref="N352" si="244">SUMIF(G353:M353,"",G352:M352)</f>
        <v>0</v>
      </c>
      <c r="O352" s="58">
        <f t="shared" ref="O352" si="245">SUM(G352:M352)</f>
        <v>0</v>
      </c>
      <c r="P352" s="68"/>
      <c r="Q352" s="69"/>
      <c r="R352" s="70"/>
      <c r="S352" s="14"/>
      <c r="T352" s="14"/>
      <c r="U352" s="14"/>
      <c r="V352" s="14"/>
      <c r="W352" s="14"/>
      <c r="X352" s="14"/>
      <c r="Y352" s="14"/>
      <c r="Z352" s="14"/>
      <c r="AA352" s="14"/>
      <c r="AB352" s="14"/>
      <c r="AC352" s="14"/>
      <c r="AD352" s="14"/>
      <c r="AE352" s="14"/>
      <c r="AF352" s="14"/>
      <c r="AG352" s="14"/>
      <c r="AH352" s="14"/>
      <c r="AI352" s="14"/>
      <c r="AJ352" s="14"/>
      <c r="AK352" s="14"/>
      <c r="AL352" s="14"/>
      <c r="AM352" s="14"/>
      <c r="AN352" s="14"/>
      <c r="AO352" s="14"/>
      <c r="AP352" s="14"/>
      <c r="AQ352" s="8"/>
      <c r="AR352" s="8"/>
      <c r="AS352" s="14"/>
      <c r="AT352" s="14"/>
      <c r="AU352" s="14"/>
      <c r="AV352" s="14"/>
      <c r="AW352" s="8"/>
      <c r="AX352" s="8"/>
      <c r="AY352" s="14"/>
      <c r="AZ352" s="14"/>
      <c r="BA352" s="14"/>
      <c r="BB352" s="14"/>
      <c r="BC352" s="8"/>
      <c r="BD352" s="8"/>
      <c r="BE352" s="14"/>
      <c r="BF352" s="14"/>
      <c r="BG352" s="14"/>
      <c r="BH352" s="14"/>
      <c r="BI352" s="8"/>
      <c r="BJ352" s="8"/>
      <c r="BK352" s="14"/>
      <c r="BL352" s="14"/>
      <c r="BM352" s="14"/>
      <c r="BN352" s="14"/>
      <c r="BO352" s="8"/>
      <c r="BP352" s="8"/>
      <c r="BQ352" s="14"/>
      <c r="BR352" s="14"/>
      <c r="BS352" s="14"/>
      <c r="BT352" s="14"/>
      <c r="BU352" s="8"/>
      <c r="BV352" s="8"/>
      <c r="BW352" s="14"/>
      <c r="BX352" s="14"/>
      <c r="BY352" s="14"/>
      <c r="BZ352" s="14"/>
      <c r="CA352" s="14"/>
      <c r="CB352" s="14"/>
      <c r="CC352" s="14"/>
      <c r="CD352" s="14"/>
      <c r="CE352" s="14"/>
      <c r="CF352" s="14"/>
      <c r="CG352" s="14"/>
      <c r="CH352" s="14"/>
      <c r="CI352" s="14"/>
      <c r="CJ352" s="14"/>
    </row>
    <row r="353" spans="1:88" outlineLevel="1" x14ac:dyDescent="0.2">
      <c r="A353" s="20"/>
      <c r="B353" s="21"/>
      <c r="C353" s="20"/>
      <c r="D353" s="20"/>
      <c r="E353" s="20"/>
      <c r="F353" s="26" t="s">
        <v>39</v>
      </c>
      <c r="G353" s="34"/>
      <c r="H353" s="34"/>
      <c r="I353" s="34"/>
      <c r="J353" s="34"/>
      <c r="K353" s="34"/>
      <c r="L353" s="34"/>
      <c r="M353" s="34"/>
      <c r="N353" s="56"/>
      <c r="O353" s="55"/>
      <c r="P353" s="68"/>
      <c r="Q353" s="69"/>
      <c r="R353" s="70"/>
      <c r="S353" s="14"/>
      <c r="T353" s="14"/>
      <c r="U353" s="14"/>
      <c r="V353" s="14"/>
      <c r="W353" s="14"/>
      <c r="X353" s="14"/>
      <c r="Y353" s="14"/>
      <c r="Z353" s="14"/>
      <c r="AA353" s="14"/>
      <c r="AB353" s="14"/>
      <c r="AC353" s="14"/>
      <c r="AD353" s="14"/>
      <c r="AE353" s="14"/>
      <c r="AF353" s="14"/>
      <c r="AG353" s="14"/>
      <c r="AH353" s="14"/>
      <c r="AI353" s="14"/>
      <c r="AJ353" s="14"/>
      <c r="AK353" s="14"/>
      <c r="AL353" s="14"/>
      <c r="AM353" s="14"/>
      <c r="AN353" s="14"/>
      <c r="AO353" s="14"/>
      <c r="AP353" s="14"/>
      <c r="AQ353" s="8"/>
      <c r="AR353" s="8"/>
      <c r="AS353" s="14"/>
      <c r="AT353" s="14"/>
      <c r="AU353" s="14"/>
      <c r="AV353" s="14"/>
      <c r="AW353" s="8"/>
      <c r="AX353" s="8"/>
      <c r="AY353" s="14"/>
      <c r="AZ353" s="14"/>
      <c r="BA353" s="14"/>
      <c r="BB353" s="14"/>
      <c r="BC353" s="8"/>
      <c r="BD353" s="8"/>
      <c r="BE353" s="14"/>
      <c r="BF353" s="14"/>
      <c r="BG353" s="14"/>
      <c r="BH353" s="14"/>
      <c r="BI353" s="8"/>
      <c r="BJ353" s="8"/>
      <c r="BK353" s="14"/>
      <c r="BL353" s="14"/>
      <c r="BM353" s="14"/>
      <c r="BN353" s="14"/>
      <c r="BO353" s="8"/>
      <c r="BP353" s="8"/>
      <c r="BQ353" s="14"/>
      <c r="BR353" s="14"/>
      <c r="BS353" s="14"/>
      <c r="BT353" s="14"/>
      <c r="BU353" s="8"/>
      <c r="BV353" s="8"/>
      <c r="BW353" s="14"/>
      <c r="BX353" s="14"/>
      <c r="BY353" s="14"/>
      <c r="BZ353" s="14"/>
      <c r="CA353" s="14"/>
      <c r="CB353" s="14"/>
      <c r="CC353" s="14"/>
      <c r="CD353" s="14"/>
      <c r="CE353" s="14"/>
      <c r="CF353" s="14"/>
      <c r="CG353" s="14"/>
      <c r="CH353" s="14"/>
      <c r="CI353" s="14"/>
      <c r="CJ353" s="14"/>
    </row>
    <row r="354" spans="1:88" ht="13.5" outlineLevel="1" thickBot="1" x14ac:dyDescent="0.25">
      <c r="A354" s="22"/>
      <c r="B354" s="23"/>
      <c r="C354" s="22"/>
      <c r="D354" s="22"/>
      <c r="E354" s="22"/>
      <c r="F354" s="27" t="s">
        <v>40</v>
      </c>
      <c r="G354" s="33"/>
      <c r="H354" s="33"/>
      <c r="I354" s="33"/>
      <c r="J354" s="33"/>
      <c r="K354" s="33"/>
      <c r="L354" s="33"/>
      <c r="M354" s="33"/>
      <c r="N354" s="59"/>
      <c r="O354" s="62"/>
      <c r="P354" s="71"/>
      <c r="Q354" s="72"/>
      <c r="R354" s="73"/>
      <c r="S354" s="14"/>
      <c r="T354" s="14"/>
      <c r="U354" s="14"/>
      <c r="V354" s="14"/>
      <c r="W354" s="14"/>
      <c r="X354" s="14"/>
      <c r="Y354" s="14"/>
      <c r="Z354" s="14"/>
      <c r="AA354" s="14"/>
      <c r="AB354" s="14"/>
      <c r="AC354" s="14"/>
      <c r="AD354" s="14"/>
      <c r="AE354" s="14"/>
      <c r="AF354" s="14"/>
      <c r="AG354" s="14"/>
      <c r="AH354" s="14"/>
      <c r="AI354" s="14"/>
      <c r="AJ354" s="14"/>
      <c r="AK354" s="14"/>
      <c r="AL354" s="14"/>
      <c r="AM354" s="14"/>
      <c r="AN354" s="14"/>
      <c r="AO354" s="14"/>
      <c r="AP354" s="14"/>
      <c r="AQ354" s="8"/>
      <c r="AR354" s="8"/>
      <c r="AS354" s="14"/>
      <c r="AT354" s="14"/>
      <c r="AU354" s="14"/>
      <c r="AV354" s="14"/>
      <c r="AW354" s="8"/>
      <c r="AX354" s="8"/>
      <c r="AY354" s="14"/>
      <c r="AZ354" s="14"/>
      <c r="BA354" s="14"/>
      <c r="BB354" s="14"/>
      <c r="BC354" s="8"/>
      <c r="BD354" s="8"/>
      <c r="BE354" s="14"/>
      <c r="BF354" s="14"/>
      <c r="BG354" s="14"/>
      <c r="BH354" s="14"/>
      <c r="BI354" s="8"/>
      <c r="BJ354" s="8"/>
      <c r="BK354" s="14"/>
      <c r="BL354" s="14"/>
      <c r="BM354" s="14"/>
      <c r="BN354" s="14"/>
      <c r="BO354" s="8"/>
      <c r="BP354" s="8"/>
      <c r="BQ354" s="14"/>
      <c r="BR354" s="14"/>
      <c r="BS354" s="14"/>
      <c r="BT354" s="14"/>
      <c r="BU354" s="8"/>
      <c r="BV354" s="8"/>
      <c r="BW354" s="14"/>
      <c r="BX354" s="14"/>
      <c r="BY354" s="14"/>
      <c r="BZ354" s="14"/>
      <c r="CA354" s="14"/>
      <c r="CB354" s="14"/>
      <c r="CC354" s="14"/>
      <c r="CD354" s="14"/>
      <c r="CE354" s="14"/>
      <c r="CF354" s="14"/>
      <c r="CG354" s="14"/>
      <c r="CH354" s="14"/>
      <c r="CI354" s="14"/>
      <c r="CJ354" s="14"/>
    </row>
    <row r="355" spans="1:88" x14ac:dyDescent="0.2">
      <c r="A355" s="63" t="str">
        <f>'Week A'!A355</f>
        <v>NAAM</v>
      </c>
      <c r="B355" s="64" t="str">
        <f>'Week A'!B355</f>
        <v>Voornaam</v>
      </c>
      <c r="C355" s="63" t="str">
        <f>'Week A'!C355</f>
        <v>Steward</v>
      </c>
      <c r="D355" s="63" t="str">
        <f>'Week A'!D355</f>
        <v>Student</v>
      </c>
      <c r="E355" s="63" t="str">
        <f>'Week A'!E355</f>
        <v>Front</v>
      </c>
      <c r="F355" s="24" t="s">
        <v>19</v>
      </c>
      <c r="G355" s="43"/>
      <c r="H355" s="11"/>
      <c r="I355" s="11"/>
      <c r="J355" s="11"/>
      <c r="K355" s="11"/>
      <c r="L355" s="11"/>
      <c r="M355" s="11"/>
      <c r="N355" s="54"/>
      <c r="O355" s="61"/>
      <c r="P355" s="65"/>
      <c r="Q355" s="66"/>
      <c r="R355" s="67"/>
      <c r="S355" s="14"/>
      <c r="T355" s="14"/>
      <c r="U355" s="14"/>
      <c r="V355" s="14"/>
      <c r="W355" s="14"/>
      <c r="X355" s="14"/>
      <c r="Y355" s="14"/>
      <c r="Z355" s="14"/>
      <c r="AA355" s="14"/>
      <c r="AB355" s="14"/>
      <c r="AC355" s="14"/>
      <c r="AD355" s="14"/>
      <c r="AE355" s="14"/>
      <c r="AF355" s="14"/>
      <c r="AG355" s="14"/>
      <c r="AH355" s="14"/>
      <c r="AI355" s="14"/>
      <c r="AJ355" s="14"/>
      <c r="AK355" s="14"/>
      <c r="AL355" s="14"/>
      <c r="AM355" s="14"/>
      <c r="AN355" s="14"/>
      <c r="AO355" s="14"/>
      <c r="AP355" s="14"/>
      <c r="AQ355" s="8"/>
      <c r="AR355" s="8"/>
      <c r="AS355" s="14"/>
      <c r="AT355" s="14"/>
      <c r="AU355" s="14"/>
      <c r="AV355" s="14"/>
      <c r="AW355" s="8"/>
      <c r="AX355" s="8"/>
      <c r="AY355" s="14"/>
      <c r="AZ355" s="14"/>
      <c r="BA355" s="14"/>
      <c r="BB355" s="14"/>
      <c r="BC355" s="8"/>
      <c r="BD355" s="8"/>
      <c r="BE355" s="14"/>
      <c r="BF355" s="14"/>
      <c r="BG355" s="14"/>
      <c r="BH355" s="14"/>
      <c r="BI355" s="8"/>
      <c r="BJ355" s="8"/>
      <c r="BK355" s="14"/>
      <c r="BL355" s="14"/>
      <c r="BM355" s="14"/>
      <c r="BN355" s="14"/>
      <c r="BO355" s="8"/>
      <c r="BP355" s="8"/>
      <c r="BQ355" s="14"/>
      <c r="BR355" s="14"/>
      <c r="BS355" s="14"/>
      <c r="BT355" s="14"/>
      <c r="BU355" s="8"/>
      <c r="BV355" s="8"/>
      <c r="BW355" s="14"/>
      <c r="BX355" s="14"/>
      <c r="BY355" s="14"/>
      <c r="BZ355" s="14"/>
      <c r="CA355" s="14"/>
      <c r="CB355" s="14"/>
      <c r="CC355" s="14"/>
      <c r="CD355" s="14"/>
      <c r="CE355" s="14"/>
      <c r="CF355" s="14"/>
      <c r="CG355" s="14"/>
      <c r="CH355" s="14"/>
      <c r="CI355" s="14"/>
      <c r="CJ355" s="14"/>
    </row>
    <row r="356" spans="1:88" outlineLevel="1" x14ac:dyDescent="0.2">
      <c r="A356" s="20"/>
      <c r="B356" s="21"/>
      <c r="C356" s="20"/>
      <c r="D356" s="20"/>
      <c r="E356" s="20"/>
      <c r="F356" s="25" t="s">
        <v>20</v>
      </c>
      <c r="G356" s="35"/>
      <c r="H356" s="42"/>
      <c r="I356" s="12"/>
      <c r="J356" s="12"/>
      <c r="K356" s="12"/>
      <c r="L356" s="12"/>
      <c r="M356" s="12"/>
      <c r="N356" s="56"/>
      <c r="O356" s="55"/>
      <c r="P356" s="68"/>
      <c r="Q356" s="69"/>
      <c r="R356" s="70"/>
      <c r="S356" s="14"/>
      <c r="T356" s="14"/>
      <c r="U356" s="14"/>
      <c r="V356" s="14"/>
      <c r="W356" s="14"/>
      <c r="X356" s="14"/>
      <c r="Y356" s="14"/>
      <c r="Z356" s="14"/>
      <c r="AA356" s="14"/>
      <c r="AB356" s="14"/>
      <c r="AC356" s="14"/>
      <c r="AD356" s="14"/>
      <c r="AE356" s="14"/>
      <c r="AF356" s="14"/>
      <c r="AG356" s="14"/>
      <c r="AH356" s="14"/>
      <c r="AI356" s="14"/>
      <c r="AJ356" s="14"/>
      <c r="AK356" s="14"/>
      <c r="AL356" s="14"/>
      <c r="AM356" s="14"/>
      <c r="AN356" s="14"/>
      <c r="AO356" s="14"/>
      <c r="AP356" s="14"/>
      <c r="AQ356" s="8"/>
      <c r="AR356" s="8"/>
      <c r="AS356" s="14"/>
      <c r="AT356" s="14"/>
      <c r="AU356" s="14"/>
      <c r="AV356" s="14"/>
      <c r="AW356" s="8"/>
      <c r="AX356" s="8"/>
      <c r="AY356" s="14"/>
      <c r="AZ356" s="14"/>
      <c r="BA356" s="14"/>
      <c r="BB356" s="14"/>
      <c r="BC356" s="8"/>
      <c r="BD356" s="8"/>
      <c r="BE356" s="14"/>
      <c r="BF356" s="14"/>
      <c r="BG356" s="14"/>
      <c r="BH356" s="14"/>
      <c r="BI356" s="8"/>
      <c r="BJ356" s="8"/>
      <c r="BK356" s="14"/>
      <c r="BL356" s="14"/>
      <c r="BM356" s="14"/>
      <c r="BN356" s="14"/>
      <c r="BO356" s="8"/>
      <c r="BP356" s="8"/>
      <c r="BQ356" s="14"/>
      <c r="BR356" s="14"/>
      <c r="BS356" s="14"/>
      <c r="BT356" s="14"/>
      <c r="BU356" s="8"/>
      <c r="BV356" s="8"/>
      <c r="BW356" s="14"/>
      <c r="BX356" s="14"/>
      <c r="BY356" s="14"/>
      <c r="BZ356" s="14"/>
      <c r="CA356" s="14"/>
      <c r="CB356" s="14"/>
      <c r="CC356" s="14"/>
      <c r="CD356" s="14"/>
      <c r="CE356" s="14"/>
      <c r="CF356" s="14"/>
      <c r="CG356" s="14"/>
      <c r="CH356" s="14"/>
      <c r="CI356" s="14"/>
      <c r="CJ356" s="14"/>
    </row>
    <row r="357" spans="1:88" outlineLevel="1" x14ac:dyDescent="0.2">
      <c r="A357" s="20"/>
      <c r="B357" s="21"/>
      <c r="C357" s="20"/>
      <c r="D357" s="20"/>
      <c r="E357" s="20"/>
      <c r="F357" s="25" t="s">
        <v>21</v>
      </c>
      <c r="G357" s="13"/>
      <c r="H357" s="13"/>
      <c r="I357" s="13"/>
      <c r="J357" s="13"/>
      <c r="K357" s="13"/>
      <c r="L357" s="13"/>
      <c r="M357" s="13"/>
      <c r="N357" s="56"/>
      <c r="O357" s="55"/>
      <c r="P357" s="68"/>
      <c r="Q357" s="69"/>
      <c r="R357" s="70"/>
      <c r="S357" s="14"/>
      <c r="T357" s="14"/>
      <c r="U357" s="14"/>
      <c r="V357" s="14"/>
      <c r="W357" s="14"/>
      <c r="X357" s="14"/>
      <c r="Y357" s="14"/>
      <c r="Z357" s="14"/>
      <c r="AA357" s="14"/>
      <c r="AB357" s="14"/>
      <c r="AC357" s="14"/>
      <c r="AD357" s="14"/>
      <c r="AE357" s="14"/>
      <c r="AF357" s="14"/>
      <c r="AG357" s="14"/>
      <c r="AH357" s="14"/>
      <c r="AI357" s="14"/>
      <c r="AJ357" s="14"/>
      <c r="AK357" s="14"/>
      <c r="AL357" s="14"/>
      <c r="AM357" s="14"/>
      <c r="AN357" s="14"/>
      <c r="AO357" s="14"/>
      <c r="AP357" s="14"/>
      <c r="AQ357" s="8"/>
      <c r="AR357" s="8"/>
      <c r="AS357" s="14"/>
      <c r="AT357" s="14"/>
      <c r="AU357" s="14"/>
      <c r="AV357" s="14"/>
      <c r="AW357" s="8"/>
      <c r="AX357" s="8"/>
      <c r="AY357" s="14"/>
      <c r="AZ357" s="14"/>
      <c r="BA357" s="14"/>
      <c r="BB357" s="14"/>
      <c r="BC357" s="8"/>
      <c r="BD357" s="8"/>
      <c r="BE357" s="14"/>
      <c r="BF357" s="14"/>
      <c r="BG357" s="14"/>
      <c r="BH357" s="14"/>
      <c r="BI357" s="8"/>
      <c r="BJ357" s="8"/>
      <c r="BK357" s="14"/>
      <c r="BL357" s="14"/>
      <c r="BM357" s="14"/>
      <c r="BN357" s="14"/>
      <c r="BO357" s="8"/>
      <c r="BP357" s="8"/>
      <c r="BQ357" s="14"/>
      <c r="BR357" s="14"/>
      <c r="BS357" s="14"/>
      <c r="BT357" s="14"/>
      <c r="BU357" s="8"/>
      <c r="BV357" s="8"/>
      <c r="BW357" s="14"/>
      <c r="BX357" s="14"/>
      <c r="BY357" s="14"/>
      <c r="BZ357" s="14"/>
      <c r="CA357" s="14"/>
      <c r="CB357" s="14"/>
      <c r="CC357" s="14"/>
      <c r="CD357" s="14"/>
      <c r="CE357" s="14"/>
      <c r="CF357" s="14"/>
      <c r="CG357" s="14"/>
      <c r="CH357" s="14"/>
      <c r="CI357" s="14"/>
      <c r="CJ357" s="14"/>
    </row>
    <row r="358" spans="1:88" outlineLevel="1" x14ac:dyDescent="0.2">
      <c r="A358" s="20"/>
      <c r="B358" s="21"/>
      <c r="C358" s="20"/>
      <c r="D358" s="20"/>
      <c r="E358" s="20"/>
      <c r="F358" s="25" t="s">
        <v>22</v>
      </c>
      <c r="G358" s="29" t="str">
        <f t="shared" ref="G358:M358" si="246">IF(G356="","",IF(G356&gt;G355,(G356-G355-G357),(1-G355-G357+G356)))</f>
        <v/>
      </c>
      <c r="H358" s="29" t="str">
        <f t="shared" si="246"/>
        <v/>
      </c>
      <c r="I358" s="29" t="str">
        <f t="shared" si="246"/>
        <v/>
      </c>
      <c r="J358" s="29" t="str">
        <f t="shared" si="246"/>
        <v/>
      </c>
      <c r="K358" s="29" t="str">
        <f t="shared" si="246"/>
        <v/>
      </c>
      <c r="L358" s="29" t="str">
        <f t="shared" si="246"/>
        <v/>
      </c>
      <c r="M358" s="29" t="str">
        <f t="shared" si="246"/>
        <v/>
      </c>
      <c r="N358" s="57">
        <f t="shared" ref="N358" si="247">SUMIF(G359:M359,"",G358:M358)</f>
        <v>0</v>
      </c>
      <c r="O358" s="58">
        <f t="shared" ref="O358" si="248">SUM(G358:M358)</f>
        <v>0</v>
      </c>
      <c r="P358" s="68"/>
      <c r="Q358" s="69"/>
      <c r="R358" s="70"/>
      <c r="S358" s="14"/>
      <c r="T358" s="14"/>
      <c r="U358" s="14"/>
      <c r="V358" s="14"/>
      <c r="W358" s="14"/>
      <c r="X358" s="14"/>
      <c r="Y358" s="14"/>
      <c r="Z358" s="14"/>
      <c r="AA358" s="14"/>
      <c r="AB358" s="14"/>
      <c r="AC358" s="14"/>
      <c r="AD358" s="14"/>
      <c r="AE358" s="14"/>
      <c r="AF358" s="14"/>
      <c r="AG358" s="14"/>
      <c r="AH358" s="14"/>
      <c r="AI358" s="14"/>
      <c r="AJ358" s="14"/>
      <c r="AK358" s="14"/>
      <c r="AL358" s="14"/>
      <c r="AM358" s="14"/>
      <c r="AN358" s="14"/>
      <c r="AO358" s="14"/>
      <c r="AP358" s="14"/>
      <c r="AQ358" s="8"/>
      <c r="AR358" s="8"/>
      <c r="AS358" s="14"/>
      <c r="AT358" s="14"/>
      <c r="AU358" s="14"/>
      <c r="AV358" s="14"/>
      <c r="AW358" s="8"/>
      <c r="AX358" s="8"/>
      <c r="AY358" s="14"/>
      <c r="AZ358" s="14"/>
      <c r="BA358" s="14"/>
      <c r="BB358" s="14"/>
      <c r="BC358" s="8"/>
      <c r="BD358" s="8"/>
      <c r="BE358" s="14"/>
      <c r="BF358" s="14"/>
      <c r="BG358" s="14"/>
      <c r="BH358" s="14"/>
      <c r="BI358" s="8"/>
      <c r="BJ358" s="8"/>
      <c r="BK358" s="14"/>
      <c r="BL358" s="14"/>
      <c r="BM358" s="14"/>
      <c r="BN358" s="14"/>
      <c r="BO358" s="8"/>
      <c r="BP358" s="8"/>
      <c r="BQ358" s="14"/>
      <c r="BR358" s="14"/>
      <c r="BS358" s="14"/>
      <c r="BT358" s="14"/>
      <c r="BU358" s="8"/>
      <c r="BV358" s="8"/>
      <c r="BW358" s="14"/>
      <c r="BX358" s="14"/>
      <c r="BY358" s="14"/>
      <c r="BZ358" s="14"/>
      <c r="CA358" s="14"/>
      <c r="CB358" s="14"/>
      <c r="CC358" s="14"/>
      <c r="CD358" s="14"/>
      <c r="CE358" s="14"/>
      <c r="CF358" s="14"/>
      <c r="CG358" s="14"/>
      <c r="CH358" s="14"/>
      <c r="CI358" s="14"/>
      <c r="CJ358" s="14"/>
    </row>
    <row r="359" spans="1:88" outlineLevel="1" x14ac:dyDescent="0.2">
      <c r="A359" s="20"/>
      <c r="B359" s="21"/>
      <c r="C359" s="20"/>
      <c r="D359" s="20"/>
      <c r="E359" s="20"/>
      <c r="F359" s="26" t="s">
        <v>39</v>
      </c>
      <c r="G359" s="34"/>
      <c r="H359" s="34"/>
      <c r="I359" s="34"/>
      <c r="J359" s="34"/>
      <c r="K359" s="34"/>
      <c r="L359" s="34"/>
      <c r="M359" s="34"/>
      <c r="N359" s="56"/>
      <c r="O359" s="55"/>
      <c r="P359" s="68"/>
      <c r="Q359" s="69"/>
      <c r="R359" s="70"/>
      <c r="S359" s="14"/>
      <c r="T359" s="14"/>
      <c r="U359" s="14"/>
      <c r="V359" s="14"/>
      <c r="W359" s="14"/>
      <c r="X359" s="14"/>
      <c r="Y359" s="14"/>
      <c r="Z359" s="14"/>
      <c r="AA359" s="14"/>
      <c r="AB359" s="14"/>
      <c r="AC359" s="14"/>
      <c r="AD359" s="14"/>
      <c r="AE359" s="14"/>
      <c r="AF359" s="14"/>
      <c r="AG359" s="14"/>
      <c r="AH359" s="14"/>
      <c r="AI359" s="14"/>
      <c r="AJ359" s="14"/>
      <c r="AK359" s="14"/>
      <c r="AL359" s="14"/>
      <c r="AM359" s="14"/>
      <c r="AN359" s="14"/>
      <c r="AO359" s="14"/>
      <c r="AP359" s="14"/>
      <c r="AQ359" s="8"/>
      <c r="AR359" s="8"/>
      <c r="AS359" s="14"/>
      <c r="AT359" s="14"/>
      <c r="AU359" s="14"/>
      <c r="AV359" s="14"/>
      <c r="AW359" s="8"/>
      <c r="AX359" s="8"/>
      <c r="AY359" s="14"/>
      <c r="AZ359" s="14"/>
      <c r="BA359" s="14"/>
      <c r="BB359" s="14"/>
      <c r="BC359" s="8"/>
      <c r="BD359" s="8"/>
      <c r="BE359" s="14"/>
      <c r="BF359" s="14"/>
      <c r="BG359" s="14"/>
      <c r="BH359" s="14"/>
      <c r="BI359" s="8"/>
      <c r="BJ359" s="8"/>
      <c r="BK359" s="14"/>
      <c r="BL359" s="14"/>
      <c r="BM359" s="14"/>
      <c r="BN359" s="14"/>
      <c r="BO359" s="8"/>
      <c r="BP359" s="8"/>
      <c r="BQ359" s="14"/>
      <c r="BR359" s="14"/>
      <c r="BS359" s="14"/>
      <c r="BT359" s="14"/>
      <c r="BU359" s="8"/>
      <c r="BV359" s="8"/>
      <c r="BW359" s="14"/>
      <c r="BX359" s="14"/>
      <c r="BY359" s="14"/>
      <c r="BZ359" s="14"/>
      <c r="CA359" s="14"/>
      <c r="CB359" s="14"/>
      <c r="CC359" s="14"/>
      <c r="CD359" s="14"/>
      <c r="CE359" s="14"/>
      <c r="CF359" s="14"/>
      <c r="CG359" s="14"/>
      <c r="CH359" s="14"/>
      <c r="CI359" s="14"/>
      <c r="CJ359" s="14"/>
    </row>
    <row r="360" spans="1:88" ht="13.5" outlineLevel="1" thickBot="1" x14ac:dyDescent="0.25">
      <c r="A360" s="22"/>
      <c r="B360" s="23"/>
      <c r="C360" s="22"/>
      <c r="D360" s="22"/>
      <c r="E360" s="22"/>
      <c r="F360" s="27" t="s">
        <v>40</v>
      </c>
      <c r="G360" s="33"/>
      <c r="H360" s="33"/>
      <c r="I360" s="33"/>
      <c r="J360" s="33"/>
      <c r="K360" s="33"/>
      <c r="L360" s="33"/>
      <c r="M360" s="33"/>
      <c r="N360" s="59"/>
      <c r="O360" s="62"/>
      <c r="P360" s="71"/>
      <c r="Q360" s="72"/>
      <c r="R360" s="73"/>
      <c r="S360" s="14"/>
      <c r="T360" s="14"/>
      <c r="U360" s="14"/>
      <c r="V360" s="14"/>
      <c r="W360" s="14"/>
      <c r="X360" s="14"/>
      <c r="Y360" s="14"/>
      <c r="Z360" s="14"/>
      <c r="AA360" s="14"/>
      <c r="AB360" s="14"/>
      <c r="AC360" s="14"/>
      <c r="AD360" s="14"/>
      <c r="AE360" s="14"/>
      <c r="AF360" s="14"/>
      <c r="AG360" s="14"/>
      <c r="AH360" s="14"/>
      <c r="AI360" s="14"/>
      <c r="AJ360" s="14"/>
      <c r="AK360" s="14"/>
      <c r="AL360" s="14"/>
      <c r="AM360" s="14"/>
      <c r="AN360" s="14"/>
      <c r="AO360" s="14"/>
      <c r="AP360" s="14"/>
      <c r="AQ360" s="8"/>
      <c r="AR360" s="8"/>
      <c r="AS360" s="14"/>
      <c r="AT360" s="14"/>
      <c r="AU360" s="14"/>
      <c r="AV360" s="14"/>
      <c r="AW360" s="8"/>
      <c r="AX360" s="8"/>
      <c r="AY360" s="14"/>
      <c r="AZ360" s="14"/>
      <c r="BA360" s="14"/>
      <c r="BB360" s="14"/>
      <c r="BC360" s="8"/>
      <c r="BD360" s="8"/>
      <c r="BE360" s="14"/>
      <c r="BF360" s="14"/>
      <c r="BG360" s="14"/>
      <c r="BH360" s="14"/>
      <c r="BI360" s="8"/>
      <c r="BJ360" s="8"/>
      <c r="BK360" s="14"/>
      <c r="BL360" s="14"/>
      <c r="BM360" s="14"/>
      <c r="BN360" s="14"/>
      <c r="BO360" s="8"/>
      <c r="BP360" s="8"/>
      <c r="BQ360" s="14"/>
      <c r="BR360" s="14"/>
      <c r="BS360" s="14"/>
      <c r="BT360" s="14"/>
      <c r="BU360" s="8"/>
      <c r="BV360" s="8"/>
      <c r="BW360" s="14"/>
      <c r="BX360" s="14"/>
      <c r="BY360" s="14"/>
      <c r="BZ360" s="14"/>
      <c r="CA360" s="14"/>
      <c r="CB360" s="14"/>
      <c r="CC360" s="14"/>
      <c r="CD360" s="14"/>
      <c r="CE360" s="14"/>
      <c r="CF360" s="14"/>
      <c r="CG360" s="14"/>
      <c r="CH360" s="14"/>
      <c r="CI360" s="14"/>
      <c r="CJ360" s="14"/>
    </row>
    <row r="361" spans="1:88" x14ac:dyDescent="0.2">
      <c r="A361" s="63" t="str">
        <f>'Week A'!A361</f>
        <v>NAAM</v>
      </c>
      <c r="B361" s="64" t="str">
        <f>'Week A'!B361</f>
        <v>Voornaam</v>
      </c>
      <c r="C361" s="63" t="str">
        <f>'Week A'!C361</f>
        <v>Steward</v>
      </c>
      <c r="D361" s="63" t="str">
        <f>'Week A'!D361</f>
        <v>Student</v>
      </c>
      <c r="E361" s="63" t="str">
        <f>'Week A'!E361</f>
        <v>Front</v>
      </c>
      <c r="F361" s="24" t="s">
        <v>19</v>
      </c>
      <c r="G361" s="43"/>
      <c r="H361" s="11"/>
      <c r="I361" s="11"/>
      <c r="J361" s="11"/>
      <c r="K361" s="11"/>
      <c r="L361" s="11"/>
      <c r="M361" s="11"/>
      <c r="N361" s="54"/>
      <c r="O361" s="61"/>
      <c r="P361" s="65"/>
      <c r="Q361" s="66"/>
      <c r="R361" s="67"/>
      <c r="S361" s="14"/>
      <c r="T361" s="14"/>
      <c r="U361" s="14"/>
      <c r="V361" s="14"/>
      <c r="W361" s="14"/>
      <c r="X361" s="14"/>
      <c r="Y361" s="14"/>
      <c r="Z361" s="14"/>
      <c r="AA361" s="14"/>
      <c r="AB361" s="14"/>
      <c r="AC361" s="14"/>
      <c r="AD361" s="14"/>
      <c r="AE361" s="14"/>
      <c r="AF361" s="14"/>
      <c r="AG361" s="14"/>
      <c r="AH361" s="14"/>
      <c r="AI361" s="14"/>
      <c r="AJ361" s="14"/>
      <c r="AK361" s="14"/>
      <c r="AL361" s="14"/>
      <c r="AM361" s="14"/>
      <c r="AN361" s="14"/>
      <c r="AO361" s="14"/>
      <c r="AP361" s="14"/>
      <c r="AQ361" s="8"/>
      <c r="AR361" s="8"/>
      <c r="AS361" s="14"/>
      <c r="AT361" s="14"/>
      <c r="AU361" s="14"/>
      <c r="AV361" s="14"/>
      <c r="AW361" s="8"/>
      <c r="AX361" s="8"/>
      <c r="AY361" s="14"/>
      <c r="AZ361" s="14"/>
      <c r="BA361" s="14"/>
      <c r="BB361" s="14"/>
      <c r="BC361" s="8"/>
      <c r="BD361" s="8"/>
      <c r="BE361" s="14"/>
      <c r="BF361" s="14"/>
      <c r="BG361" s="14"/>
      <c r="BH361" s="14"/>
      <c r="BI361" s="8"/>
      <c r="BJ361" s="8"/>
      <c r="BK361" s="14"/>
      <c r="BL361" s="14"/>
      <c r="BM361" s="14"/>
      <c r="BN361" s="14"/>
      <c r="BO361" s="8"/>
      <c r="BP361" s="8"/>
      <c r="BQ361" s="14"/>
      <c r="BR361" s="14"/>
      <c r="BS361" s="14"/>
      <c r="BT361" s="14"/>
      <c r="BU361" s="8"/>
      <c r="BV361" s="8"/>
      <c r="BW361" s="14"/>
      <c r="BX361" s="14"/>
      <c r="BY361" s="14"/>
      <c r="BZ361" s="14"/>
      <c r="CA361" s="14"/>
      <c r="CB361" s="14"/>
      <c r="CC361" s="14"/>
      <c r="CD361" s="14"/>
      <c r="CE361" s="14"/>
      <c r="CF361" s="14"/>
      <c r="CG361" s="14"/>
      <c r="CH361" s="14"/>
      <c r="CI361" s="14"/>
      <c r="CJ361" s="14"/>
    </row>
    <row r="362" spans="1:88" outlineLevel="1" x14ac:dyDescent="0.2">
      <c r="A362" s="20"/>
      <c r="B362" s="21"/>
      <c r="C362" s="20"/>
      <c r="D362" s="20"/>
      <c r="E362" s="20"/>
      <c r="F362" s="25" t="s">
        <v>20</v>
      </c>
      <c r="G362" s="35"/>
      <c r="H362" s="42"/>
      <c r="I362" s="12"/>
      <c r="J362" s="12"/>
      <c r="K362" s="12"/>
      <c r="L362" s="12"/>
      <c r="M362" s="12"/>
      <c r="N362" s="56"/>
      <c r="O362" s="55"/>
      <c r="P362" s="68"/>
      <c r="Q362" s="69"/>
      <c r="R362" s="70"/>
      <c r="S362" s="14"/>
      <c r="T362" s="14"/>
      <c r="U362" s="14"/>
      <c r="V362" s="14"/>
      <c r="W362" s="14"/>
      <c r="X362" s="14"/>
      <c r="Y362" s="14"/>
      <c r="Z362" s="14"/>
      <c r="AA362" s="14"/>
      <c r="AB362" s="14"/>
      <c r="AC362" s="14"/>
      <c r="AD362" s="14"/>
      <c r="AE362" s="14"/>
      <c r="AF362" s="14"/>
      <c r="AG362" s="14"/>
      <c r="AH362" s="14"/>
      <c r="AI362" s="14"/>
      <c r="AJ362" s="14"/>
      <c r="AK362" s="14"/>
      <c r="AL362" s="14"/>
      <c r="AM362" s="14"/>
      <c r="AN362" s="14"/>
      <c r="AO362" s="14"/>
      <c r="AP362" s="14"/>
      <c r="AQ362" s="8"/>
      <c r="AR362" s="8"/>
      <c r="AS362" s="14"/>
      <c r="AT362" s="14"/>
      <c r="AU362" s="14"/>
      <c r="AV362" s="14"/>
      <c r="AW362" s="8"/>
      <c r="AX362" s="8"/>
      <c r="AY362" s="14"/>
      <c r="AZ362" s="14"/>
      <c r="BA362" s="14"/>
      <c r="BB362" s="14"/>
      <c r="BC362" s="8"/>
      <c r="BD362" s="8"/>
      <c r="BE362" s="14"/>
      <c r="BF362" s="14"/>
      <c r="BG362" s="14"/>
      <c r="BH362" s="14"/>
      <c r="BI362" s="8"/>
      <c r="BJ362" s="8"/>
      <c r="BK362" s="14"/>
      <c r="BL362" s="14"/>
      <c r="BM362" s="14"/>
      <c r="BN362" s="14"/>
      <c r="BO362" s="8"/>
      <c r="BP362" s="8"/>
      <c r="BQ362" s="14"/>
      <c r="BR362" s="14"/>
      <c r="BS362" s="14"/>
      <c r="BT362" s="14"/>
      <c r="BU362" s="8"/>
      <c r="BV362" s="8"/>
      <c r="BW362" s="14"/>
      <c r="BX362" s="14"/>
      <c r="BY362" s="14"/>
      <c r="BZ362" s="14"/>
      <c r="CA362" s="14"/>
      <c r="CB362" s="14"/>
      <c r="CC362" s="14"/>
      <c r="CD362" s="14"/>
      <c r="CE362" s="14"/>
      <c r="CF362" s="14"/>
      <c r="CG362" s="14"/>
      <c r="CH362" s="14"/>
      <c r="CI362" s="14"/>
      <c r="CJ362" s="14"/>
    </row>
    <row r="363" spans="1:88" outlineLevel="1" x14ac:dyDescent="0.2">
      <c r="A363" s="20"/>
      <c r="B363" s="21"/>
      <c r="C363" s="20"/>
      <c r="D363" s="20"/>
      <c r="E363" s="20"/>
      <c r="F363" s="25" t="s">
        <v>21</v>
      </c>
      <c r="G363" s="13"/>
      <c r="H363" s="13"/>
      <c r="I363" s="13"/>
      <c r="J363" s="13"/>
      <c r="K363" s="13"/>
      <c r="L363" s="13"/>
      <c r="M363" s="13"/>
      <c r="N363" s="56"/>
      <c r="O363" s="55"/>
      <c r="P363" s="68"/>
      <c r="Q363" s="69"/>
      <c r="R363" s="70"/>
      <c r="S363" s="14"/>
      <c r="T363" s="14"/>
      <c r="U363" s="14"/>
      <c r="V363" s="14"/>
      <c r="W363" s="14"/>
      <c r="X363" s="14"/>
      <c r="Y363" s="14"/>
      <c r="Z363" s="14"/>
      <c r="AA363" s="14"/>
      <c r="AB363" s="14"/>
      <c r="AC363" s="14"/>
      <c r="AD363" s="14"/>
      <c r="AE363" s="14"/>
      <c r="AF363" s="14"/>
      <c r="AG363" s="14"/>
      <c r="AH363" s="14"/>
      <c r="AI363" s="14"/>
      <c r="AJ363" s="14"/>
      <c r="AK363" s="14"/>
      <c r="AL363" s="14"/>
      <c r="AM363" s="14"/>
      <c r="AN363" s="14"/>
      <c r="AO363" s="14"/>
      <c r="AP363" s="14"/>
      <c r="AQ363" s="8"/>
      <c r="AR363" s="8"/>
      <c r="AS363" s="14"/>
      <c r="AT363" s="14"/>
      <c r="AU363" s="14"/>
      <c r="AV363" s="14"/>
      <c r="AW363" s="8"/>
      <c r="AX363" s="8"/>
      <c r="AY363" s="14"/>
      <c r="AZ363" s="14"/>
      <c r="BA363" s="14"/>
      <c r="BB363" s="14"/>
      <c r="BC363" s="8"/>
      <c r="BD363" s="8"/>
      <c r="BE363" s="14"/>
      <c r="BF363" s="14"/>
      <c r="BG363" s="14"/>
      <c r="BH363" s="14"/>
      <c r="BI363" s="8"/>
      <c r="BJ363" s="8"/>
      <c r="BK363" s="14"/>
      <c r="BL363" s="14"/>
      <c r="BM363" s="14"/>
      <c r="BN363" s="14"/>
      <c r="BO363" s="8"/>
      <c r="BP363" s="8"/>
      <c r="BQ363" s="14"/>
      <c r="BR363" s="14"/>
      <c r="BS363" s="14"/>
      <c r="BT363" s="14"/>
      <c r="BU363" s="8"/>
      <c r="BV363" s="8"/>
      <c r="BW363" s="14"/>
      <c r="BX363" s="14"/>
      <c r="BY363" s="14"/>
      <c r="BZ363" s="14"/>
      <c r="CA363" s="14"/>
      <c r="CB363" s="14"/>
      <c r="CC363" s="14"/>
      <c r="CD363" s="14"/>
      <c r="CE363" s="14"/>
      <c r="CF363" s="14"/>
      <c r="CG363" s="14"/>
      <c r="CH363" s="14"/>
      <c r="CI363" s="14"/>
      <c r="CJ363" s="14"/>
    </row>
    <row r="364" spans="1:88" outlineLevel="1" x14ac:dyDescent="0.2">
      <c r="A364" s="20"/>
      <c r="B364" s="21"/>
      <c r="C364" s="20"/>
      <c r="D364" s="20"/>
      <c r="E364" s="20"/>
      <c r="F364" s="25" t="s">
        <v>22</v>
      </c>
      <c r="G364" s="29" t="str">
        <f t="shared" ref="G364:M364" si="249">IF(G362="","",IF(G362&gt;G361,(G362-G361-G363),(1-G361-G363+G362)))</f>
        <v/>
      </c>
      <c r="H364" s="29" t="str">
        <f t="shared" si="249"/>
        <v/>
      </c>
      <c r="I364" s="29" t="str">
        <f t="shared" si="249"/>
        <v/>
      </c>
      <c r="J364" s="29" t="str">
        <f t="shared" si="249"/>
        <v/>
      </c>
      <c r="K364" s="29" t="str">
        <f t="shared" si="249"/>
        <v/>
      </c>
      <c r="L364" s="29" t="str">
        <f t="shared" si="249"/>
        <v/>
      </c>
      <c r="M364" s="29" t="str">
        <f t="shared" si="249"/>
        <v/>
      </c>
      <c r="N364" s="57">
        <f t="shared" ref="N364" si="250">SUMIF(G365:M365,"",G364:M364)</f>
        <v>0</v>
      </c>
      <c r="O364" s="58">
        <f t="shared" ref="O364" si="251">SUM(G364:M364)</f>
        <v>0</v>
      </c>
      <c r="P364" s="68"/>
      <c r="Q364" s="69"/>
      <c r="R364" s="70"/>
      <c r="S364" s="14"/>
      <c r="T364" s="14"/>
      <c r="U364" s="14"/>
      <c r="V364" s="14"/>
      <c r="W364" s="14"/>
      <c r="X364" s="14"/>
      <c r="Y364" s="14"/>
      <c r="Z364" s="14"/>
      <c r="AA364" s="14"/>
      <c r="AB364" s="14"/>
      <c r="AC364" s="14"/>
      <c r="AD364" s="14"/>
      <c r="AE364" s="14"/>
      <c r="AF364" s="14"/>
      <c r="AG364" s="14"/>
      <c r="AH364" s="14"/>
      <c r="AI364" s="14"/>
      <c r="AJ364" s="14"/>
      <c r="AK364" s="14"/>
      <c r="AL364" s="14"/>
      <c r="AM364" s="14"/>
      <c r="AN364" s="14"/>
      <c r="AO364" s="14"/>
      <c r="AP364" s="14"/>
      <c r="AQ364" s="8"/>
      <c r="AR364" s="8"/>
      <c r="AS364" s="14"/>
      <c r="AT364" s="14"/>
      <c r="AU364" s="14"/>
      <c r="AV364" s="14"/>
      <c r="AW364" s="8"/>
      <c r="AX364" s="8"/>
      <c r="AY364" s="14"/>
      <c r="AZ364" s="14"/>
      <c r="BA364" s="14"/>
      <c r="BB364" s="14"/>
      <c r="BC364" s="8"/>
      <c r="BD364" s="8"/>
      <c r="BE364" s="14"/>
      <c r="BF364" s="14"/>
      <c r="BG364" s="14"/>
      <c r="BH364" s="14"/>
      <c r="BI364" s="8"/>
      <c r="BJ364" s="8"/>
      <c r="BK364" s="14"/>
      <c r="BL364" s="14"/>
      <c r="BM364" s="14"/>
      <c r="BN364" s="14"/>
      <c r="BO364" s="8"/>
      <c r="BP364" s="8"/>
      <c r="BQ364" s="14"/>
      <c r="BR364" s="14"/>
      <c r="BS364" s="14"/>
      <c r="BT364" s="14"/>
      <c r="BU364" s="8"/>
      <c r="BV364" s="8"/>
      <c r="BW364" s="14"/>
      <c r="BX364" s="14"/>
      <c r="BY364" s="14"/>
      <c r="BZ364" s="14"/>
      <c r="CA364" s="14"/>
      <c r="CB364" s="14"/>
      <c r="CC364" s="14"/>
      <c r="CD364" s="14"/>
      <c r="CE364" s="14"/>
      <c r="CF364" s="14"/>
      <c r="CG364" s="14"/>
      <c r="CH364" s="14"/>
      <c r="CI364" s="14"/>
      <c r="CJ364" s="14"/>
    </row>
    <row r="365" spans="1:88" outlineLevel="1" x14ac:dyDescent="0.2">
      <c r="A365" s="20"/>
      <c r="B365" s="21"/>
      <c r="C365" s="20"/>
      <c r="D365" s="20"/>
      <c r="E365" s="20"/>
      <c r="F365" s="26" t="s">
        <v>39</v>
      </c>
      <c r="G365" s="34"/>
      <c r="H365" s="34"/>
      <c r="I365" s="34"/>
      <c r="J365" s="34"/>
      <c r="K365" s="34"/>
      <c r="L365" s="34"/>
      <c r="M365" s="34"/>
      <c r="N365" s="56"/>
      <c r="O365" s="55"/>
      <c r="P365" s="68"/>
      <c r="Q365" s="69"/>
      <c r="R365" s="70"/>
      <c r="S365" s="14"/>
      <c r="T365" s="14"/>
      <c r="U365" s="14"/>
      <c r="V365" s="14"/>
      <c r="W365" s="14"/>
      <c r="X365" s="14"/>
      <c r="Y365" s="14"/>
      <c r="Z365" s="14"/>
      <c r="AA365" s="14"/>
      <c r="AB365" s="14"/>
      <c r="AC365" s="14"/>
      <c r="AD365" s="14"/>
      <c r="AE365" s="14"/>
      <c r="AF365" s="14"/>
      <c r="AG365" s="14"/>
      <c r="AH365" s="14"/>
      <c r="AI365" s="14"/>
      <c r="AJ365" s="14"/>
      <c r="AK365" s="14"/>
      <c r="AL365" s="14"/>
      <c r="AM365" s="14"/>
      <c r="AN365" s="14"/>
      <c r="AO365" s="14"/>
      <c r="AP365" s="14"/>
      <c r="AQ365" s="8"/>
      <c r="AR365" s="8"/>
      <c r="AS365" s="14"/>
      <c r="AT365" s="14"/>
      <c r="AU365" s="14"/>
      <c r="AV365" s="14"/>
      <c r="AW365" s="8"/>
      <c r="AX365" s="8"/>
      <c r="AY365" s="14"/>
      <c r="AZ365" s="14"/>
      <c r="BA365" s="14"/>
      <c r="BB365" s="14"/>
      <c r="BC365" s="8"/>
      <c r="BD365" s="8"/>
      <c r="BE365" s="14"/>
      <c r="BF365" s="14"/>
      <c r="BG365" s="14"/>
      <c r="BH365" s="14"/>
      <c r="BI365" s="8"/>
      <c r="BJ365" s="8"/>
      <c r="BK365" s="14"/>
      <c r="BL365" s="14"/>
      <c r="BM365" s="14"/>
      <c r="BN365" s="14"/>
      <c r="BO365" s="8"/>
      <c r="BP365" s="8"/>
      <c r="BQ365" s="14"/>
      <c r="BR365" s="14"/>
      <c r="BS365" s="14"/>
      <c r="BT365" s="14"/>
      <c r="BU365" s="8"/>
      <c r="BV365" s="8"/>
      <c r="BW365" s="14"/>
      <c r="BX365" s="14"/>
      <c r="BY365" s="14"/>
      <c r="BZ365" s="14"/>
      <c r="CA365" s="14"/>
      <c r="CB365" s="14"/>
      <c r="CC365" s="14"/>
      <c r="CD365" s="14"/>
      <c r="CE365" s="14"/>
      <c r="CF365" s="14"/>
      <c r="CG365" s="14"/>
      <c r="CH365" s="14"/>
      <c r="CI365" s="14"/>
      <c r="CJ365" s="14"/>
    </row>
    <row r="366" spans="1:88" ht="13.5" outlineLevel="1" thickBot="1" x14ac:dyDescent="0.25">
      <c r="A366" s="22"/>
      <c r="B366" s="23"/>
      <c r="C366" s="22"/>
      <c r="D366" s="22"/>
      <c r="E366" s="22"/>
      <c r="F366" s="27" t="s">
        <v>40</v>
      </c>
      <c r="G366" s="33"/>
      <c r="H366" s="33"/>
      <c r="I366" s="33"/>
      <c r="J366" s="33"/>
      <c r="K366" s="33"/>
      <c r="L366" s="33"/>
      <c r="M366" s="33"/>
      <c r="N366" s="59"/>
      <c r="O366" s="62"/>
      <c r="P366" s="71"/>
      <c r="Q366" s="72"/>
      <c r="R366" s="73"/>
      <c r="S366" s="14"/>
      <c r="T366" s="14"/>
      <c r="U366" s="14"/>
      <c r="V366" s="14"/>
      <c r="W366" s="14"/>
      <c r="X366" s="14"/>
      <c r="Y366" s="14"/>
      <c r="Z366" s="14"/>
      <c r="AA366" s="14"/>
      <c r="AB366" s="14"/>
      <c r="AC366" s="14"/>
      <c r="AD366" s="14"/>
      <c r="AE366" s="14"/>
      <c r="AF366" s="14"/>
      <c r="AG366" s="14"/>
      <c r="AH366" s="14"/>
      <c r="AI366" s="14"/>
      <c r="AJ366" s="14"/>
      <c r="AK366" s="14"/>
      <c r="AL366" s="14"/>
      <c r="AM366" s="14"/>
      <c r="AN366" s="14"/>
      <c r="AO366" s="14"/>
      <c r="AP366" s="14"/>
      <c r="AQ366" s="8"/>
      <c r="AR366" s="8"/>
      <c r="AS366" s="14"/>
      <c r="AT366" s="14"/>
      <c r="AU366" s="14"/>
      <c r="AV366" s="14"/>
      <c r="AW366" s="8"/>
      <c r="AX366" s="8"/>
      <c r="AY366" s="14"/>
      <c r="AZ366" s="14"/>
      <c r="BA366" s="14"/>
      <c r="BB366" s="14"/>
      <c r="BC366" s="8"/>
      <c r="BD366" s="8"/>
      <c r="BE366" s="14"/>
      <c r="BF366" s="14"/>
      <c r="BG366" s="14"/>
      <c r="BH366" s="14"/>
      <c r="BI366" s="8"/>
      <c r="BJ366" s="8"/>
      <c r="BK366" s="14"/>
      <c r="BL366" s="14"/>
      <c r="BM366" s="14"/>
      <c r="BN366" s="14"/>
      <c r="BO366" s="8"/>
      <c r="BP366" s="8"/>
      <c r="BQ366" s="14"/>
      <c r="BR366" s="14"/>
      <c r="BS366" s="14"/>
      <c r="BT366" s="14"/>
      <c r="BU366" s="8"/>
      <c r="BV366" s="8"/>
      <c r="BW366" s="14"/>
      <c r="BX366" s="14"/>
      <c r="BY366" s="14"/>
      <c r="BZ366" s="14"/>
      <c r="CA366" s="14"/>
      <c r="CB366" s="14"/>
      <c r="CC366" s="14"/>
      <c r="CD366" s="14"/>
      <c r="CE366" s="14"/>
      <c r="CF366" s="14"/>
      <c r="CG366" s="14"/>
      <c r="CH366" s="14"/>
      <c r="CI366" s="14"/>
      <c r="CJ366" s="14"/>
    </row>
    <row r="367" spans="1:88" x14ac:dyDescent="0.2">
      <c r="A367" s="63" t="str">
        <f>'Week A'!A367</f>
        <v>NAAM</v>
      </c>
      <c r="B367" s="64" t="str">
        <f>'Week A'!B367</f>
        <v>Voornaam</v>
      </c>
      <c r="C367" s="63" t="str">
        <f>'Week A'!C367</f>
        <v>Steward</v>
      </c>
      <c r="D367" s="63" t="str">
        <f>'Week A'!D367</f>
        <v>Student</v>
      </c>
      <c r="E367" s="63" t="str">
        <f>'Week A'!E367</f>
        <v>Front</v>
      </c>
      <c r="F367" s="24" t="s">
        <v>19</v>
      </c>
      <c r="G367" s="43"/>
      <c r="H367" s="11"/>
      <c r="I367" s="11"/>
      <c r="J367" s="11"/>
      <c r="K367" s="11"/>
      <c r="L367" s="11"/>
      <c r="M367" s="11"/>
      <c r="N367" s="54"/>
      <c r="O367" s="61"/>
      <c r="P367" s="65"/>
      <c r="Q367" s="66"/>
      <c r="R367" s="67"/>
      <c r="S367" s="14"/>
      <c r="T367" s="14"/>
      <c r="U367" s="14"/>
      <c r="V367" s="14"/>
      <c r="W367" s="14"/>
      <c r="X367" s="14"/>
      <c r="Y367" s="14"/>
      <c r="Z367" s="14"/>
      <c r="AA367" s="14"/>
      <c r="AB367" s="14"/>
      <c r="AC367" s="14"/>
      <c r="AD367" s="14"/>
      <c r="AE367" s="14"/>
      <c r="AF367" s="14"/>
      <c r="AG367" s="14"/>
      <c r="AH367" s="14"/>
      <c r="AI367" s="14"/>
      <c r="AJ367" s="14"/>
      <c r="AK367" s="14"/>
      <c r="AL367" s="14"/>
      <c r="AM367" s="14"/>
      <c r="AN367" s="14"/>
      <c r="AO367" s="14"/>
      <c r="AP367" s="14"/>
      <c r="AQ367" s="8"/>
      <c r="AR367" s="8"/>
      <c r="AS367" s="14"/>
      <c r="AT367" s="14"/>
      <c r="AU367" s="14"/>
      <c r="AV367" s="14"/>
      <c r="AW367" s="8"/>
      <c r="AX367" s="8"/>
      <c r="AY367" s="14"/>
      <c r="AZ367" s="14"/>
      <c r="BA367" s="14"/>
      <c r="BB367" s="14"/>
      <c r="BC367" s="8"/>
      <c r="BD367" s="8"/>
      <c r="BE367" s="14"/>
      <c r="BF367" s="14"/>
      <c r="BG367" s="14"/>
      <c r="BH367" s="14"/>
      <c r="BI367" s="8"/>
      <c r="BJ367" s="8"/>
      <c r="BK367" s="14"/>
      <c r="BL367" s="14"/>
      <c r="BM367" s="14"/>
      <c r="BN367" s="14"/>
      <c r="BO367" s="8"/>
      <c r="BP367" s="8"/>
      <c r="BQ367" s="14"/>
      <c r="BR367" s="14"/>
      <c r="BS367" s="14"/>
      <c r="BT367" s="14"/>
      <c r="BU367" s="8"/>
      <c r="BV367" s="8"/>
      <c r="BW367" s="14"/>
      <c r="BX367" s="14"/>
      <c r="BY367" s="14"/>
      <c r="BZ367" s="14"/>
      <c r="CA367" s="14"/>
      <c r="CB367" s="14"/>
      <c r="CC367" s="14"/>
      <c r="CD367" s="14"/>
      <c r="CE367" s="14"/>
      <c r="CF367" s="14"/>
      <c r="CG367" s="14"/>
      <c r="CH367" s="14"/>
      <c r="CI367" s="14"/>
      <c r="CJ367" s="14"/>
    </row>
    <row r="368" spans="1:88" outlineLevel="1" x14ac:dyDescent="0.2">
      <c r="A368" s="20"/>
      <c r="B368" s="21"/>
      <c r="C368" s="20"/>
      <c r="D368" s="20"/>
      <c r="E368" s="20"/>
      <c r="F368" s="25" t="s">
        <v>20</v>
      </c>
      <c r="G368" s="35"/>
      <c r="H368" s="42"/>
      <c r="I368" s="12"/>
      <c r="J368" s="12"/>
      <c r="K368" s="12"/>
      <c r="L368" s="12"/>
      <c r="M368" s="12"/>
      <c r="N368" s="56"/>
      <c r="O368" s="55"/>
      <c r="P368" s="68"/>
      <c r="Q368" s="69"/>
      <c r="R368" s="70"/>
      <c r="S368" s="14"/>
      <c r="T368" s="14"/>
      <c r="U368" s="14"/>
      <c r="V368" s="14"/>
      <c r="W368" s="14"/>
      <c r="X368" s="14"/>
      <c r="Y368" s="14"/>
      <c r="Z368" s="14"/>
      <c r="AA368" s="14"/>
      <c r="AB368" s="14"/>
      <c r="AC368" s="14"/>
      <c r="AD368" s="14"/>
      <c r="AE368" s="14"/>
      <c r="AF368" s="14"/>
      <c r="AG368" s="14"/>
      <c r="AH368" s="14"/>
      <c r="AI368" s="14"/>
      <c r="AJ368" s="14"/>
      <c r="AK368" s="14"/>
      <c r="AL368" s="14"/>
      <c r="AM368" s="14"/>
      <c r="AN368" s="14"/>
      <c r="AO368" s="14"/>
      <c r="AP368" s="14"/>
      <c r="AQ368" s="8"/>
      <c r="AR368" s="8"/>
      <c r="AS368" s="14"/>
      <c r="AT368" s="14"/>
      <c r="AU368" s="14"/>
      <c r="AV368" s="14"/>
      <c r="AW368" s="8"/>
      <c r="AX368" s="8"/>
      <c r="AY368" s="14"/>
      <c r="AZ368" s="14"/>
      <c r="BA368" s="14"/>
      <c r="BB368" s="14"/>
      <c r="BC368" s="8"/>
      <c r="BD368" s="8"/>
      <c r="BE368" s="14"/>
      <c r="BF368" s="14"/>
      <c r="BG368" s="14"/>
      <c r="BH368" s="14"/>
      <c r="BI368" s="8"/>
      <c r="BJ368" s="8"/>
      <c r="BK368" s="14"/>
      <c r="BL368" s="14"/>
      <c r="BM368" s="14"/>
      <c r="BN368" s="14"/>
      <c r="BO368" s="8"/>
      <c r="BP368" s="8"/>
      <c r="BQ368" s="14"/>
      <c r="BR368" s="14"/>
      <c r="BS368" s="14"/>
      <c r="BT368" s="14"/>
      <c r="BU368" s="8"/>
      <c r="BV368" s="8"/>
      <c r="BW368" s="14"/>
      <c r="BX368" s="14"/>
      <c r="BY368" s="14"/>
      <c r="BZ368" s="14"/>
      <c r="CA368" s="14"/>
      <c r="CB368" s="14"/>
      <c r="CC368" s="14"/>
      <c r="CD368" s="14"/>
      <c r="CE368" s="14"/>
      <c r="CF368" s="14"/>
      <c r="CG368" s="14"/>
      <c r="CH368" s="14"/>
      <c r="CI368" s="14"/>
      <c r="CJ368" s="14"/>
    </row>
    <row r="369" spans="1:88" outlineLevel="1" x14ac:dyDescent="0.2">
      <c r="A369" s="20"/>
      <c r="B369" s="21"/>
      <c r="C369" s="20"/>
      <c r="D369" s="20"/>
      <c r="E369" s="20"/>
      <c r="F369" s="25" t="s">
        <v>21</v>
      </c>
      <c r="G369" s="13"/>
      <c r="H369" s="13"/>
      <c r="I369" s="13"/>
      <c r="J369" s="13"/>
      <c r="K369" s="13"/>
      <c r="L369" s="13"/>
      <c r="M369" s="13"/>
      <c r="N369" s="56"/>
      <c r="O369" s="55"/>
      <c r="P369" s="68"/>
      <c r="Q369" s="69"/>
      <c r="R369" s="70"/>
      <c r="S369" s="14"/>
      <c r="T369" s="14"/>
      <c r="U369" s="14"/>
      <c r="V369" s="14"/>
      <c r="W369" s="14"/>
      <c r="X369" s="14"/>
      <c r="Y369" s="14"/>
      <c r="Z369" s="14"/>
      <c r="AA369" s="14"/>
      <c r="AB369" s="14"/>
      <c r="AC369" s="14"/>
      <c r="AD369" s="14"/>
      <c r="AE369" s="14"/>
      <c r="AF369" s="14"/>
      <c r="AG369" s="14"/>
      <c r="AH369" s="14"/>
      <c r="AI369" s="14"/>
      <c r="AJ369" s="14"/>
      <c r="AK369" s="14"/>
      <c r="AL369" s="14"/>
      <c r="AM369" s="14"/>
      <c r="AN369" s="14"/>
      <c r="AO369" s="14"/>
      <c r="AP369" s="14"/>
      <c r="AQ369" s="8"/>
      <c r="AR369" s="8"/>
      <c r="AS369" s="14"/>
      <c r="AT369" s="14"/>
      <c r="AU369" s="14"/>
      <c r="AV369" s="14"/>
      <c r="AW369" s="8"/>
      <c r="AX369" s="8"/>
      <c r="AY369" s="14"/>
      <c r="AZ369" s="14"/>
      <c r="BA369" s="14"/>
      <c r="BB369" s="14"/>
      <c r="BC369" s="8"/>
      <c r="BD369" s="8"/>
      <c r="BE369" s="14"/>
      <c r="BF369" s="14"/>
      <c r="BG369" s="14"/>
      <c r="BH369" s="14"/>
      <c r="BI369" s="8"/>
      <c r="BJ369" s="8"/>
      <c r="BK369" s="14"/>
      <c r="BL369" s="14"/>
      <c r="BM369" s="14"/>
      <c r="BN369" s="14"/>
      <c r="BO369" s="8"/>
      <c r="BP369" s="8"/>
      <c r="BQ369" s="14"/>
      <c r="BR369" s="14"/>
      <c r="BS369" s="14"/>
      <c r="BT369" s="14"/>
      <c r="BU369" s="8"/>
      <c r="BV369" s="8"/>
      <c r="BW369" s="14"/>
      <c r="BX369" s="14"/>
      <c r="BY369" s="14"/>
      <c r="BZ369" s="14"/>
      <c r="CA369" s="14"/>
      <c r="CB369" s="14"/>
      <c r="CC369" s="14"/>
      <c r="CD369" s="14"/>
      <c r="CE369" s="14"/>
      <c r="CF369" s="14"/>
      <c r="CG369" s="14"/>
      <c r="CH369" s="14"/>
      <c r="CI369" s="14"/>
      <c r="CJ369" s="14"/>
    </row>
    <row r="370" spans="1:88" outlineLevel="1" x14ac:dyDescent="0.2">
      <c r="A370" s="20"/>
      <c r="B370" s="21"/>
      <c r="C370" s="20"/>
      <c r="D370" s="20"/>
      <c r="E370" s="20"/>
      <c r="F370" s="25" t="s">
        <v>22</v>
      </c>
      <c r="G370" s="29" t="str">
        <f t="shared" ref="G370:M370" si="252">IF(G368="","",IF(G368&gt;G367,(G368-G367-G369),(1-G367-G369+G368)))</f>
        <v/>
      </c>
      <c r="H370" s="29" t="str">
        <f t="shared" si="252"/>
        <v/>
      </c>
      <c r="I370" s="29" t="str">
        <f t="shared" si="252"/>
        <v/>
      </c>
      <c r="J370" s="29" t="str">
        <f t="shared" si="252"/>
        <v/>
      </c>
      <c r="K370" s="29" t="str">
        <f t="shared" si="252"/>
        <v/>
      </c>
      <c r="L370" s="29" t="str">
        <f t="shared" si="252"/>
        <v/>
      </c>
      <c r="M370" s="29" t="str">
        <f t="shared" si="252"/>
        <v/>
      </c>
      <c r="N370" s="57">
        <f t="shared" ref="N370" si="253">SUMIF(G371:M371,"",G370:M370)</f>
        <v>0</v>
      </c>
      <c r="O370" s="58">
        <f t="shared" ref="O370" si="254">SUM(G370:M370)</f>
        <v>0</v>
      </c>
      <c r="P370" s="68"/>
      <c r="Q370" s="69"/>
      <c r="R370" s="70"/>
      <c r="S370" s="14"/>
      <c r="T370" s="14"/>
      <c r="U370" s="14"/>
      <c r="V370" s="14"/>
      <c r="W370" s="14"/>
      <c r="X370" s="14"/>
      <c r="Y370" s="14"/>
      <c r="Z370" s="14"/>
      <c r="AA370" s="14"/>
      <c r="AB370" s="14"/>
      <c r="AC370" s="14"/>
      <c r="AD370" s="14"/>
      <c r="AE370" s="14"/>
      <c r="AF370" s="14"/>
      <c r="AG370" s="14"/>
      <c r="AH370" s="14"/>
      <c r="AI370" s="14"/>
      <c r="AJ370" s="14"/>
      <c r="AK370" s="14"/>
      <c r="AL370" s="14"/>
      <c r="AM370" s="14"/>
      <c r="AN370" s="14"/>
      <c r="AO370" s="14"/>
      <c r="AP370" s="14"/>
      <c r="AQ370" s="8"/>
      <c r="AR370" s="8"/>
      <c r="AS370" s="14"/>
      <c r="AT370" s="14"/>
      <c r="AU370" s="14"/>
      <c r="AV370" s="14"/>
      <c r="AW370" s="8"/>
      <c r="AX370" s="8"/>
      <c r="AY370" s="14"/>
      <c r="AZ370" s="14"/>
      <c r="BA370" s="14"/>
      <c r="BB370" s="14"/>
      <c r="BC370" s="8"/>
      <c r="BD370" s="8"/>
      <c r="BE370" s="14"/>
      <c r="BF370" s="14"/>
      <c r="BG370" s="14"/>
      <c r="BH370" s="14"/>
      <c r="BI370" s="8"/>
      <c r="BJ370" s="8"/>
      <c r="BK370" s="14"/>
      <c r="BL370" s="14"/>
      <c r="BM370" s="14"/>
      <c r="BN370" s="14"/>
      <c r="BO370" s="8"/>
      <c r="BP370" s="8"/>
      <c r="BQ370" s="14"/>
      <c r="BR370" s="14"/>
      <c r="BS370" s="14"/>
      <c r="BT370" s="14"/>
      <c r="BU370" s="8"/>
      <c r="BV370" s="8"/>
      <c r="BW370" s="14"/>
      <c r="BX370" s="14"/>
      <c r="BY370" s="14"/>
      <c r="BZ370" s="14"/>
      <c r="CA370" s="14"/>
      <c r="CB370" s="14"/>
      <c r="CC370" s="14"/>
      <c r="CD370" s="14"/>
      <c r="CE370" s="14"/>
      <c r="CF370" s="14"/>
      <c r="CG370" s="14"/>
      <c r="CH370" s="14"/>
      <c r="CI370" s="14"/>
      <c r="CJ370" s="14"/>
    </row>
    <row r="371" spans="1:88" outlineLevel="1" x14ac:dyDescent="0.2">
      <c r="A371" s="20"/>
      <c r="B371" s="21"/>
      <c r="C371" s="20"/>
      <c r="D371" s="20"/>
      <c r="E371" s="20"/>
      <c r="F371" s="26" t="s">
        <v>39</v>
      </c>
      <c r="G371" s="34"/>
      <c r="H371" s="34"/>
      <c r="I371" s="34"/>
      <c r="J371" s="34"/>
      <c r="K371" s="34"/>
      <c r="L371" s="34"/>
      <c r="M371" s="34"/>
      <c r="N371" s="56"/>
      <c r="O371" s="55"/>
      <c r="P371" s="68"/>
      <c r="Q371" s="69"/>
      <c r="R371" s="70"/>
      <c r="S371" s="14"/>
      <c r="T371" s="14"/>
      <c r="U371" s="14"/>
      <c r="V371" s="14"/>
      <c r="W371" s="14"/>
      <c r="X371" s="14"/>
      <c r="Y371" s="14"/>
      <c r="Z371" s="14"/>
      <c r="AA371" s="14"/>
      <c r="AB371" s="14"/>
      <c r="AC371" s="14"/>
      <c r="AD371" s="14"/>
      <c r="AE371" s="14"/>
      <c r="AF371" s="14"/>
      <c r="AG371" s="14"/>
      <c r="AH371" s="14"/>
      <c r="AI371" s="14"/>
      <c r="AJ371" s="14"/>
      <c r="AK371" s="14"/>
      <c r="AL371" s="14"/>
      <c r="AM371" s="14"/>
      <c r="AN371" s="14"/>
      <c r="AO371" s="14"/>
      <c r="AP371" s="14"/>
      <c r="AQ371" s="8"/>
      <c r="AR371" s="8"/>
      <c r="AS371" s="14"/>
      <c r="AT371" s="14"/>
      <c r="AU371" s="14"/>
      <c r="AV371" s="14"/>
      <c r="AW371" s="8"/>
      <c r="AX371" s="8"/>
      <c r="AY371" s="14"/>
      <c r="AZ371" s="14"/>
      <c r="BA371" s="14"/>
      <c r="BB371" s="14"/>
      <c r="BC371" s="8"/>
      <c r="BD371" s="8"/>
      <c r="BE371" s="14"/>
      <c r="BF371" s="14"/>
      <c r="BG371" s="14"/>
      <c r="BH371" s="14"/>
      <c r="BI371" s="8"/>
      <c r="BJ371" s="8"/>
      <c r="BK371" s="14"/>
      <c r="BL371" s="14"/>
      <c r="BM371" s="14"/>
      <c r="BN371" s="14"/>
      <c r="BO371" s="8"/>
      <c r="BP371" s="8"/>
      <c r="BQ371" s="14"/>
      <c r="BR371" s="14"/>
      <c r="BS371" s="14"/>
      <c r="BT371" s="14"/>
      <c r="BU371" s="8"/>
      <c r="BV371" s="8"/>
      <c r="BW371" s="14"/>
      <c r="BX371" s="14"/>
      <c r="BY371" s="14"/>
      <c r="BZ371" s="14"/>
      <c r="CA371" s="14"/>
      <c r="CB371" s="14"/>
      <c r="CC371" s="14"/>
      <c r="CD371" s="14"/>
      <c r="CE371" s="14"/>
      <c r="CF371" s="14"/>
      <c r="CG371" s="14"/>
      <c r="CH371" s="14"/>
      <c r="CI371" s="14"/>
      <c r="CJ371" s="14"/>
    </row>
    <row r="372" spans="1:88" ht="13.5" outlineLevel="1" thickBot="1" x14ac:dyDescent="0.25">
      <c r="A372" s="22"/>
      <c r="B372" s="23"/>
      <c r="C372" s="22"/>
      <c r="D372" s="22"/>
      <c r="E372" s="22"/>
      <c r="F372" s="27" t="s">
        <v>40</v>
      </c>
      <c r="G372" s="33"/>
      <c r="H372" s="33"/>
      <c r="I372" s="33"/>
      <c r="J372" s="33"/>
      <c r="K372" s="33"/>
      <c r="L372" s="33"/>
      <c r="M372" s="33"/>
      <c r="N372" s="59"/>
      <c r="O372" s="62"/>
      <c r="P372" s="71"/>
      <c r="Q372" s="72"/>
      <c r="R372" s="73"/>
      <c r="S372" s="14"/>
      <c r="T372" s="14"/>
      <c r="U372" s="14"/>
      <c r="V372" s="14"/>
      <c r="W372" s="14"/>
      <c r="X372" s="14"/>
      <c r="Y372" s="14"/>
      <c r="Z372" s="14"/>
      <c r="AA372" s="14"/>
      <c r="AB372" s="14"/>
      <c r="AC372" s="14"/>
      <c r="AD372" s="14"/>
      <c r="AE372" s="14"/>
      <c r="AF372" s="14"/>
      <c r="AG372" s="14"/>
      <c r="AH372" s="14"/>
      <c r="AI372" s="14"/>
      <c r="AJ372" s="14"/>
      <c r="AK372" s="14"/>
      <c r="AL372" s="14"/>
      <c r="AM372" s="14"/>
      <c r="AN372" s="14"/>
      <c r="AO372" s="14"/>
      <c r="AP372" s="14"/>
      <c r="AQ372" s="8"/>
      <c r="AR372" s="8"/>
      <c r="AS372" s="14"/>
      <c r="AT372" s="14"/>
      <c r="AU372" s="14"/>
      <c r="AV372" s="14"/>
      <c r="AW372" s="8"/>
      <c r="AX372" s="8"/>
      <c r="AY372" s="14"/>
      <c r="AZ372" s="14"/>
      <c r="BA372" s="14"/>
      <c r="BB372" s="14"/>
      <c r="BC372" s="8"/>
      <c r="BD372" s="8"/>
      <c r="BE372" s="14"/>
      <c r="BF372" s="14"/>
      <c r="BG372" s="14"/>
      <c r="BH372" s="14"/>
      <c r="BI372" s="8"/>
      <c r="BJ372" s="8"/>
      <c r="BK372" s="14"/>
      <c r="BL372" s="14"/>
      <c r="BM372" s="14"/>
      <c r="BN372" s="14"/>
      <c r="BO372" s="8"/>
      <c r="BP372" s="8"/>
      <c r="BQ372" s="14"/>
      <c r="BR372" s="14"/>
      <c r="BS372" s="14"/>
      <c r="BT372" s="14"/>
      <c r="BU372" s="8"/>
      <c r="BV372" s="8"/>
      <c r="BW372" s="14"/>
      <c r="BX372" s="14"/>
      <c r="BY372" s="14"/>
      <c r="BZ372" s="14"/>
      <c r="CA372" s="14"/>
      <c r="CB372" s="14"/>
      <c r="CC372" s="14"/>
      <c r="CD372" s="14"/>
      <c r="CE372" s="14"/>
      <c r="CF372" s="14"/>
      <c r="CG372" s="14"/>
      <c r="CH372" s="14"/>
      <c r="CI372" s="14"/>
      <c r="CJ372" s="14"/>
    </row>
    <row r="373" spans="1:88" x14ac:dyDescent="0.2">
      <c r="A373" s="63" t="str">
        <f>'Week A'!A373</f>
        <v>NAAM</v>
      </c>
      <c r="B373" s="64" t="str">
        <f>'Week A'!B373</f>
        <v>Voornaam</v>
      </c>
      <c r="C373" s="63" t="str">
        <f>'Week A'!C373</f>
        <v>Steward</v>
      </c>
      <c r="D373" s="63" t="str">
        <f>'Week A'!D373</f>
        <v>Student</v>
      </c>
      <c r="E373" s="63" t="str">
        <f>'Week A'!E373</f>
        <v>Front</v>
      </c>
      <c r="F373" s="24" t="s">
        <v>19</v>
      </c>
      <c r="G373" s="43"/>
      <c r="H373" s="11"/>
      <c r="I373" s="11"/>
      <c r="J373" s="11"/>
      <c r="K373" s="11"/>
      <c r="L373" s="11"/>
      <c r="M373" s="11"/>
      <c r="N373" s="54"/>
      <c r="O373" s="61"/>
      <c r="P373" s="65"/>
      <c r="Q373" s="66"/>
      <c r="R373" s="67"/>
      <c r="S373" s="14"/>
      <c r="T373" s="14"/>
      <c r="U373" s="14"/>
      <c r="V373" s="14"/>
      <c r="W373" s="14"/>
      <c r="X373" s="14"/>
      <c r="Y373" s="14"/>
      <c r="Z373" s="14"/>
      <c r="AA373" s="14"/>
      <c r="AB373" s="14"/>
      <c r="AC373" s="14"/>
      <c r="AD373" s="14"/>
      <c r="AE373" s="14"/>
      <c r="AF373" s="14"/>
      <c r="AG373" s="14"/>
      <c r="AH373" s="14"/>
      <c r="AI373" s="14"/>
      <c r="AJ373" s="14"/>
      <c r="AK373" s="14"/>
      <c r="AL373" s="14"/>
      <c r="AM373" s="14"/>
      <c r="AN373" s="14"/>
      <c r="AO373" s="14"/>
      <c r="AP373" s="14"/>
      <c r="AQ373" s="8"/>
      <c r="AR373" s="8"/>
      <c r="AS373" s="14"/>
      <c r="AT373" s="14"/>
      <c r="AU373" s="14"/>
      <c r="AV373" s="14"/>
      <c r="AW373" s="8"/>
      <c r="AX373" s="8"/>
      <c r="AY373" s="14"/>
      <c r="AZ373" s="14"/>
      <c r="BA373" s="14"/>
      <c r="BB373" s="14"/>
      <c r="BC373" s="8"/>
      <c r="BD373" s="8"/>
      <c r="BE373" s="14"/>
      <c r="BF373" s="14"/>
      <c r="BG373" s="14"/>
      <c r="BH373" s="14"/>
      <c r="BI373" s="8"/>
      <c r="BJ373" s="8"/>
      <c r="BK373" s="14"/>
      <c r="BL373" s="14"/>
      <c r="BM373" s="14"/>
      <c r="BN373" s="14"/>
      <c r="BO373" s="8"/>
      <c r="BP373" s="8"/>
      <c r="BQ373" s="14"/>
      <c r="BR373" s="14"/>
      <c r="BS373" s="14"/>
      <c r="BT373" s="14"/>
      <c r="BU373" s="8"/>
      <c r="BV373" s="8"/>
      <c r="BW373" s="14"/>
      <c r="BX373" s="14"/>
      <c r="BY373" s="14"/>
      <c r="BZ373" s="14"/>
      <c r="CA373" s="14"/>
      <c r="CB373" s="14"/>
      <c r="CC373" s="14"/>
      <c r="CD373" s="14"/>
      <c r="CE373" s="14"/>
      <c r="CF373" s="14"/>
      <c r="CG373" s="14"/>
      <c r="CH373" s="14"/>
      <c r="CI373" s="14"/>
      <c r="CJ373" s="14"/>
    </row>
    <row r="374" spans="1:88" outlineLevel="1" x14ac:dyDescent="0.2">
      <c r="A374" s="20"/>
      <c r="B374" s="21"/>
      <c r="C374" s="20"/>
      <c r="D374" s="20"/>
      <c r="E374" s="20"/>
      <c r="F374" s="25" t="s">
        <v>20</v>
      </c>
      <c r="G374" s="35"/>
      <c r="H374" s="42"/>
      <c r="I374" s="12"/>
      <c r="J374" s="12"/>
      <c r="K374" s="12"/>
      <c r="L374" s="12"/>
      <c r="M374" s="12"/>
      <c r="N374" s="56"/>
      <c r="O374" s="55"/>
      <c r="P374" s="68"/>
      <c r="Q374" s="69"/>
      <c r="R374" s="70"/>
      <c r="S374" s="14"/>
      <c r="T374" s="14"/>
      <c r="U374" s="14"/>
      <c r="V374" s="14"/>
      <c r="W374" s="14"/>
      <c r="X374" s="14"/>
      <c r="Y374" s="14"/>
      <c r="Z374" s="14"/>
      <c r="AA374" s="14"/>
      <c r="AB374" s="14"/>
      <c r="AC374" s="14"/>
      <c r="AD374" s="14"/>
      <c r="AE374" s="14"/>
      <c r="AF374" s="14"/>
      <c r="AG374" s="14"/>
      <c r="AH374" s="14"/>
      <c r="AI374" s="14"/>
      <c r="AJ374" s="14"/>
      <c r="AK374" s="14"/>
      <c r="AL374" s="14"/>
      <c r="AM374" s="14"/>
      <c r="AN374" s="14"/>
      <c r="AO374" s="14"/>
      <c r="AP374" s="14"/>
      <c r="AQ374" s="8"/>
      <c r="AR374" s="8"/>
      <c r="AS374" s="14"/>
      <c r="AT374" s="14"/>
      <c r="AU374" s="14"/>
      <c r="AV374" s="14"/>
      <c r="AW374" s="8"/>
      <c r="AX374" s="8"/>
      <c r="AY374" s="14"/>
      <c r="AZ374" s="14"/>
      <c r="BA374" s="14"/>
      <c r="BB374" s="14"/>
      <c r="BC374" s="8"/>
      <c r="BD374" s="8"/>
      <c r="BE374" s="14"/>
      <c r="BF374" s="14"/>
      <c r="BG374" s="14"/>
      <c r="BH374" s="14"/>
      <c r="BI374" s="8"/>
      <c r="BJ374" s="8"/>
      <c r="BK374" s="14"/>
      <c r="BL374" s="14"/>
      <c r="BM374" s="14"/>
      <c r="BN374" s="14"/>
      <c r="BO374" s="8"/>
      <c r="BP374" s="8"/>
      <c r="BQ374" s="14"/>
      <c r="BR374" s="14"/>
      <c r="BS374" s="14"/>
      <c r="BT374" s="14"/>
      <c r="BU374" s="8"/>
      <c r="BV374" s="8"/>
      <c r="BW374" s="14"/>
      <c r="BX374" s="14"/>
      <c r="BY374" s="14"/>
      <c r="BZ374" s="14"/>
      <c r="CA374" s="14"/>
      <c r="CB374" s="14"/>
      <c r="CC374" s="14"/>
      <c r="CD374" s="14"/>
      <c r="CE374" s="14"/>
      <c r="CF374" s="14"/>
      <c r="CG374" s="14"/>
      <c r="CH374" s="14"/>
      <c r="CI374" s="14"/>
      <c r="CJ374" s="14"/>
    </row>
    <row r="375" spans="1:88" outlineLevel="1" x14ac:dyDescent="0.2">
      <c r="A375" s="20"/>
      <c r="B375" s="21"/>
      <c r="C375" s="20"/>
      <c r="D375" s="20"/>
      <c r="E375" s="20"/>
      <c r="F375" s="25" t="s">
        <v>21</v>
      </c>
      <c r="G375" s="13"/>
      <c r="H375" s="13"/>
      <c r="I375" s="13"/>
      <c r="J375" s="13"/>
      <c r="K375" s="13"/>
      <c r="L375" s="13"/>
      <c r="M375" s="13"/>
      <c r="N375" s="56"/>
      <c r="O375" s="55"/>
      <c r="P375" s="68"/>
      <c r="Q375" s="69"/>
      <c r="R375" s="70"/>
      <c r="S375" s="14"/>
      <c r="T375" s="14"/>
      <c r="U375" s="14"/>
      <c r="V375" s="14"/>
      <c r="W375" s="14"/>
      <c r="X375" s="14"/>
      <c r="Y375" s="14"/>
      <c r="Z375" s="14"/>
      <c r="AA375" s="14"/>
      <c r="AB375" s="14"/>
      <c r="AC375" s="14"/>
      <c r="AD375" s="14"/>
      <c r="AE375" s="14"/>
      <c r="AF375" s="14"/>
      <c r="AG375" s="14"/>
      <c r="AH375" s="14"/>
      <c r="AI375" s="14"/>
      <c r="AJ375" s="14"/>
      <c r="AK375" s="14"/>
      <c r="AL375" s="14"/>
      <c r="AM375" s="14"/>
      <c r="AN375" s="14"/>
      <c r="AO375" s="14"/>
      <c r="AP375" s="14"/>
      <c r="AQ375" s="8"/>
      <c r="AR375" s="8"/>
      <c r="AS375" s="14"/>
      <c r="AT375" s="14"/>
      <c r="AU375" s="14"/>
      <c r="AV375" s="14"/>
      <c r="AW375" s="8"/>
      <c r="AX375" s="8"/>
      <c r="AY375" s="14"/>
      <c r="AZ375" s="14"/>
      <c r="BA375" s="14"/>
      <c r="BB375" s="14"/>
      <c r="BC375" s="8"/>
      <c r="BD375" s="8"/>
      <c r="BE375" s="14"/>
      <c r="BF375" s="14"/>
      <c r="BG375" s="14"/>
      <c r="BH375" s="14"/>
      <c r="BI375" s="8"/>
      <c r="BJ375" s="8"/>
      <c r="BK375" s="14"/>
      <c r="BL375" s="14"/>
      <c r="BM375" s="14"/>
      <c r="BN375" s="14"/>
      <c r="BO375" s="8"/>
      <c r="BP375" s="8"/>
      <c r="BQ375" s="14"/>
      <c r="BR375" s="14"/>
      <c r="BS375" s="14"/>
      <c r="BT375" s="14"/>
      <c r="BU375" s="8"/>
      <c r="BV375" s="8"/>
      <c r="BW375" s="14"/>
      <c r="BX375" s="14"/>
      <c r="BY375" s="14"/>
      <c r="BZ375" s="14"/>
      <c r="CA375" s="14"/>
      <c r="CB375" s="14"/>
      <c r="CC375" s="14"/>
      <c r="CD375" s="14"/>
      <c r="CE375" s="14"/>
      <c r="CF375" s="14"/>
      <c r="CG375" s="14"/>
      <c r="CH375" s="14"/>
      <c r="CI375" s="14"/>
      <c r="CJ375" s="14"/>
    </row>
    <row r="376" spans="1:88" outlineLevel="1" x14ac:dyDescent="0.2">
      <c r="A376" s="20"/>
      <c r="B376" s="21"/>
      <c r="C376" s="20"/>
      <c r="D376" s="20"/>
      <c r="E376" s="20"/>
      <c r="F376" s="25" t="s">
        <v>22</v>
      </c>
      <c r="G376" s="29" t="str">
        <f t="shared" ref="G376:M376" si="255">IF(G374="","",IF(G374&gt;G373,(G374-G373-G375),(1-G373-G375+G374)))</f>
        <v/>
      </c>
      <c r="H376" s="29" t="str">
        <f t="shared" si="255"/>
        <v/>
      </c>
      <c r="I376" s="29" t="str">
        <f t="shared" si="255"/>
        <v/>
      </c>
      <c r="J376" s="29" t="str">
        <f t="shared" si="255"/>
        <v/>
      </c>
      <c r="K376" s="29" t="str">
        <f t="shared" si="255"/>
        <v/>
      </c>
      <c r="L376" s="29" t="str">
        <f t="shared" si="255"/>
        <v/>
      </c>
      <c r="M376" s="29" t="str">
        <f t="shared" si="255"/>
        <v/>
      </c>
      <c r="N376" s="57">
        <f t="shared" ref="N376" si="256">SUMIF(G377:M377,"",G376:M376)</f>
        <v>0</v>
      </c>
      <c r="O376" s="58">
        <f t="shared" ref="O376" si="257">SUM(G376:M376)</f>
        <v>0</v>
      </c>
      <c r="P376" s="68"/>
      <c r="Q376" s="69"/>
      <c r="R376" s="70"/>
      <c r="S376" s="14"/>
      <c r="T376" s="14"/>
      <c r="U376" s="14"/>
      <c r="V376" s="14"/>
      <c r="W376" s="14"/>
      <c r="X376" s="14"/>
      <c r="Y376" s="14"/>
      <c r="Z376" s="14"/>
      <c r="AA376" s="14"/>
      <c r="AB376" s="14"/>
      <c r="AC376" s="14"/>
      <c r="AD376" s="14"/>
      <c r="AE376" s="14"/>
      <c r="AF376" s="14"/>
      <c r="AG376" s="14"/>
      <c r="AH376" s="14"/>
      <c r="AI376" s="14"/>
      <c r="AJ376" s="14"/>
      <c r="AK376" s="14"/>
      <c r="AL376" s="14"/>
      <c r="AM376" s="14"/>
      <c r="AN376" s="14"/>
      <c r="AO376" s="14"/>
      <c r="AP376" s="14"/>
      <c r="AQ376" s="8"/>
      <c r="AR376" s="8"/>
      <c r="AS376" s="14"/>
      <c r="AT376" s="14"/>
      <c r="AU376" s="14"/>
      <c r="AV376" s="14"/>
      <c r="AW376" s="8"/>
      <c r="AX376" s="8"/>
      <c r="AY376" s="14"/>
      <c r="AZ376" s="14"/>
      <c r="BA376" s="14"/>
      <c r="BB376" s="14"/>
      <c r="BC376" s="8"/>
      <c r="BD376" s="8"/>
      <c r="BE376" s="14"/>
      <c r="BF376" s="14"/>
      <c r="BG376" s="14"/>
      <c r="BH376" s="14"/>
      <c r="BI376" s="8"/>
      <c r="BJ376" s="8"/>
      <c r="BK376" s="14"/>
      <c r="BL376" s="14"/>
      <c r="BM376" s="14"/>
      <c r="BN376" s="14"/>
      <c r="BO376" s="8"/>
      <c r="BP376" s="8"/>
      <c r="BQ376" s="14"/>
      <c r="BR376" s="14"/>
      <c r="BS376" s="14"/>
      <c r="BT376" s="14"/>
      <c r="BU376" s="8"/>
      <c r="BV376" s="8"/>
      <c r="BW376" s="14"/>
      <c r="BX376" s="14"/>
      <c r="BY376" s="14"/>
      <c r="BZ376" s="14"/>
      <c r="CA376" s="14"/>
      <c r="CB376" s="14"/>
      <c r="CC376" s="14"/>
      <c r="CD376" s="14"/>
      <c r="CE376" s="14"/>
      <c r="CF376" s="14"/>
      <c r="CG376" s="14"/>
      <c r="CH376" s="14"/>
      <c r="CI376" s="14"/>
      <c r="CJ376" s="14"/>
    </row>
    <row r="377" spans="1:88" outlineLevel="1" x14ac:dyDescent="0.2">
      <c r="A377" s="20"/>
      <c r="B377" s="21"/>
      <c r="C377" s="20"/>
      <c r="D377" s="20"/>
      <c r="E377" s="20"/>
      <c r="F377" s="26" t="s">
        <v>39</v>
      </c>
      <c r="G377" s="34"/>
      <c r="H377" s="34"/>
      <c r="I377" s="34"/>
      <c r="J377" s="34"/>
      <c r="K377" s="34"/>
      <c r="L377" s="34"/>
      <c r="M377" s="34"/>
      <c r="N377" s="56"/>
      <c r="O377" s="55"/>
      <c r="P377" s="68"/>
      <c r="Q377" s="69"/>
      <c r="R377" s="70"/>
      <c r="S377" s="14"/>
      <c r="T377" s="14"/>
      <c r="U377" s="14"/>
      <c r="V377" s="14"/>
      <c r="W377" s="14"/>
      <c r="X377" s="14"/>
      <c r="Y377" s="14"/>
      <c r="Z377" s="14"/>
      <c r="AA377" s="14"/>
      <c r="AB377" s="14"/>
      <c r="AC377" s="14"/>
      <c r="AD377" s="14"/>
      <c r="AE377" s="14"/>
      <c r="AF377" s="14"/>
      <c r="AG377" s="14"/>
      <c r="AH377" s="14"/>
      <c r="AI377" s="14"/>
      <c r="AJ377" s="14"/>
      <c r="AK377" s="14"/>
      <c r="AL377" s="14"/>
      <c r="AM377" s="14"/>
      <c r="AN377" s="14"/>
      <c r="AO377" s="14"/>
      <c r="AP377" s="14"/>
      <c r="AQ377" s="8"/>
      <c r="AR377" s="8"/>
      <c r="AS377" s="14"/>
      <c r="AT377" s="14"/>
      <c r="AU377" s="14"/>
      <c r="AV377" s="14"/>
      <c r="AW377" s="8"/>
      <c r="AX377" s="8"/>
      <c r="AY377" s="14"/>
      <c r="AZ377" s="14"/>
      <c r="BA377" s="14"/>
      <c r="BB377" s="14"/>
      <c r="BC377" s="8"/>
      <c r="BD377" s="8"/>
      <c r="BE377" s="14"/>
      <c r="BF377" s="14"/>
      <c r="BG377" s="14"/>
      <c r="BH377" s="14"/>
      <c r="BI377" s="8"/>
      <c r="BJ377" s="8"/>
      <c r="BK377" s="14"/>
      <c r="BL377" s="14"/>
      <c r="BM377" s="14"/>
      <c r="BN377" s="14"/>
      <c r="BO377" s="8"/>
      <c r="BP377" s="8"/>
      <c r="BQ377" s="14"/>
      <c r="BR377" s="14"/>
      <c r="BS377" s="14"/>
      <c r="BT377" s="14"/>
      <c r="BU377" s="8"/>
      <c r="BV377" s="8"/>
      <c r="BW377" s="14"/>
      <c r="BX377" s="14"/>
      <c r="BY377" s="14"/>
      <c r="BZ377" s="14"/>
      <c r="CA377" s="14"/>
      <c r="CB377" s="14"/>
      <c r="CC377" s="14"/>
      <c r="CD377" s="14"/>
      <c r="CE377" s="14"/>
      <c r="CF377" s="14"/>
      <c r="CG377" s="14"/>
      <c r="CH377" s="14"/>
      <c r="CI377" s="14"/>
      <c r="CJ377" s="14"/>
    </row>
    <row r="378" spans="1:88" ht="13.5" outlineLevel="1" thickBot="1" x14ac:dyDescent="0.25">
      <c r="A378" s="22"/>
      <c r="B378" s="23"/>
      <c r="C378" s="22"/>
      <c r="D378" s="22"/>
      <c r="E378" s="22"/>
      <c r="F378" s="27" t="s">
        <v>40</v>
      </c>
      <c r="G378" s="33"/>
      <c r="H378" s="33"/>
      <c r="I378" s="33"/>
      <c r="J378" s="33"/>
      <c r="K378" s="33"/>
      <c r="L378" s="33"/>
      <c r="M378" s="33"/>
      <c r="N378" s="59"/>
      <c r="O378" s="62"/>
      <c r="P378" s="71"/>
      <c r="Q378" s="72"/>
      <c r="R378" s="73"/>
      <c r="S378" s="14"/>
      <c r="T378" s="14"/>
      <c r="U378" s="14"/>
      <c r="V378" s="14"/>
      <c r="W378" s="14"/>
      <c r="X378" s="14"/>
      <c r="Y378" s="14"/>
      <c r="Z378" s="14"/>
      <c r="AA378" s="14"/>
      <c r="AB378" s="14"/>
      <c r="AC378" s="14"/>
      <c r="AD378" s="14"/>
      <c r="AE378" s="14"/>
      <c r="AF378" s="14"/>
      <c r="AG378" s="14"/>
      <c r="AH378" s="14"/>
      <c r="AI378" s="14"/>
      <c r="AJ378" s="14"/>
      <c r="AK378" s="14"/>
      <c r="AL378" s="14"/>
      <c r="AM378" s="14"/>
      <c r="AN378" s="14"/>
      <c r="AO378" s="14"/>
      <c r="AP378" s="14"/>
      <c r="AQ378" s="8"/>
      <c r="AR378" s="8"/>
      <c r="AS378" s="14"/>
      <c r="AT378" s="14"/>
      <c r="AU378" s="14"/>
      <c r="AV378" s="14"/>
      <c r="AW378" s="8"/>
      <c r="AX378" s="8"/>
      <c r="AY378" s="14"/>
      <c r="AZ378" s="14"/>
      <c r="BA378" s="14"/>
      <c r="BB378" s="14"/>
      <c r="BC378" s="8"/>
      <c r="BD378" s="8"/>
      <c r="BE378" s="14"/>
      <c r="BF378" s="14"/>
      <c r="BG378" s="14"/>
      <c r="BH378" s="14"/>
      <c r="BI378" s="8"/>
      <c r="BJ378" s="8"/>
      <c r="BK378" s="14"/>
      <c r="BL378" s="14"/>
      <c r="BM378" s="14"/>
      <c r="BN378" s="14"/>
      <c r="BO378" s="8"/>
      <c r="BP378" s="8"/>
      <c r="BQ378" s="14"/>
      <c r="BR378" s="14"/>
      <c r="BS378" s="14"/>
      <c r="BT378" s="14"/>
      <c r="BU378" s="8"/>
      <c r="BV378" s="8"/>
      <c r="BW378" s="14"/>
      <c r="BX378" s="14"/>
      <c r="BY378" s="14"/>
      <c r="BZ378" s="14"/>
      <c r="CA378" s="14"/>
      <c r="CB378" s="14"/>
      <c r="CC378" s="14"/>
      <c r="CD378" s="14"/>
      <c r="CE378" s="14"/>
      <c r="CF378" s="14"/>
      <c r="CG378" s="14"/>
      <c r="CH378" s="14"/>
      <c r="CI378" s="14"/>
      <c r="CJ378" s="14"/>
    </row>
    <row r="379" spans="1:88" x14ac:dyDescent="0.2">
      <c r="A379" s="63" t="str">
        <f>'Week A'!A379</f>
        <v>NAAM</v>
      </c>
      <c r="B379" s="64" t="str">
        <f>'Week A'!B379</f>
        <v>Voornaam</v>
      </c>
      <c r="C379" s="63" t="str">
        <f>'Week A'!C379</f>
        <v>Steward</v>
      </c>
      <c r="D379" s="63" t="str">
        <f>'Week A'!D379</f>
        <v>Student</v>
      </c>
      <c r="E379" s="63" t="str">
        <f>'Week A'!E379</f>
        <v>Front</v>
      </c>
      <c r="F379" s="24" t="s">
        <v>19</v>
      </c>
      <c r="G379" s="43"/>
      <c r="H379" s="11"/>
      <c r="I379" s="11"/>
      <c r="J379" s="11"/>
      <c r="K379" s="11"/>
      <c r="L379" s="11"/>
      <c r="M379" s="11"/>
      <c r="N379" s="54"/>
      <c r="O379" s="61"/>
      <c r="P379" s="65"/>
      <c r="Q379" s="66"/>
      <c r="R379" s="67"/>
      <c r="S379" s="14"/>
      <c r="T379" s="14"/>
      <c r="U379" s="14"/>
      <c r="V379" s="14"/>
      <c r="W379" s="14"/>
      <c r="X379" s="14"/>
      <c r="Y379" s="14"/>
      <c r="Z379" s="14"/>
      <c r="AA379" s="14"/>
      <c r="AB379" s="14"/>
      <c r="AC379" s="14"/>
      <c r="AD379" s="14"/>
      <c r="AE379" s="14"/>
      <c r="AF379" s="14"/>
      <c r="AG379" s="14"/>
      <c r="AH379" s="14"/>
      <c r="AI379" s="14"/>
      <c r="AJ379" s="14"/>
      <c r="AK379" s="14"/>
      <c r="AL379" s="14"/>
      <c r="AM379" s="14"/>
      <c r="AN379" s="14"/>
      <c r="AO379" s="14"/>
      <c r="AP379" s="14"/>
      <c r="AQ379" s="8"/>
      <c r="AR379" s="8"/>
      <c r="AS379" s="14"/>
      <c r="AT379" s="14"/>
      <c r="AU379" s="14"/>
      <c r="AV379" s="14"/>
      <c r="AW379" s="8"/>
      <c r="AX379" s="8"/>
      <c r="AY379" s="14"/>
      <c r="AZ379" s="14"/>
      <c r="BA379" s="14"/>
      <c r="BB379" s="14"/>
      <c r="BC379" s="8"/>
      <c r="BD379" s="8"/>
      <c r="BE379" s="14"/>
      <c r="BF379" s="14"/>
      <c r="BG379" s="14"/>
      <c r="BH379" s="14"/>
      <c r="BI379" s="8"/>
      <c r="BJ379" s="8"/>
      <c r="BK379" s="14"/>
      <c r="BL379" s="14"/>
      <c r="BM379" s="14"/>
      <c r="BN379" s="14"/>
      <c r="BO379" s="8"/>
      <c r="BP379" s="8"/>
      <c r="BQ379" s="14"/>
      <c r="BR379" s="14"/>
      <c r="BS379" s="14"/>
      <c r="BT379" s="14"/>
      <c r="BU379" s="8"/>
      <c r="BV379" s="8"/>
      <c r="BW379" s="14"/>
      <c r="BX379" s="14"/>
      <c r="BY379" s="14"/>
      <c r="BZ379" s="14"/>
      <c r="CA379" s="14"/>
      <c r="CB379" s="14"/>
      <c r="CC379" s="14"/>
      <c r="CD379" s="14"/>
      <c r="CE379" s="14"/>
      <c r="CF379" s="14"/>
      <c r="CG379" s="14"/>
      <c r="CH379" s="14"/>
      <c r="CI379" s="14"/>
      <c r="CJ379" s="14"/>
    </row>
    <row r="380" spans="1:88" outlineLevel="1" x14ac:dyDescent="0.2">
      <c r="A380" s="20"/>
      <c r="B380" s="21"/>
      <c r="C380" s="20"/>
      <c r="D380" s="20"/>
      <c r="E380" s="20"/>
      <c r="F380" s="25" t="s">
        <v>20</v>
      </c>
      <c r="G380" s="35"/>
      <c r="H380" s="42"/>
      <c r="I380" s="12"/>
      <c r="J380" s="12"/>
      <c r="K380" s="12"/>
      <c r="L380" s="12"/>
      <c r="M380" s="12"/>
      <c r="N380" s="56"/>
      <c r="O380" s="55"/>
      <c r="P380" s="68"/>
      <c r="Q380" s="69"/>
      <c r="R380" s="70"/>
      <c r="S380" s="14"/>
      <c r="T380" s="14"/>
      <c r="U380" s="14"/>
      <c r="V380" s="14"/>
      <c r="W380" s="14"/>
      <c r="X380" s="14"/>
      <c r="Y380" s="14"/>
      <c r="Z380" s="14"/>
      <c r="AA380" s="14"/>
      <c r="AB380" s="14"/>
      <c r="AC380" s="14"/>
      <c r="AD380" s="14"/>
      <c r="AE380" s="14"/>
      <c r="AF380" s="14"/>
      <c r="AG380" s="14"/>
      <c r="AH380" s="14"/>
      <c r="AI380" s="14"/>
      <c r="AJ380" s="14"/>
      <c r="AK380" s="14"/>
      <c r="AL380" s="14"/>
      <c r="AM380" s="14"/>
      <c r="AN380" s="14"/>
      <c r="AO380" s="14"/>
      <c r="AP380" s="14"/>
      <c r="AQ380" s="8"/>
      <c r="AR380" s="8"/>
      <c r="AS380" s="14"/>
      <c r="AT380" s="14"/>
      <c r="AU380" s="14"/>
      <c r="AV380" s="14"/>
      <c r="AW380" s="8"/>
      <c r="AX380" s="8"/>
      <c r="AY380" s="14"/>
      <c r="AZ380" s="14"/>
      <c r="BA380" s="14"/>
      <c r="BB380" s="14"/>
      <c r="BC380" s="8"/>
      <c r="BD380" s="8"/>
      <c r="BE380" s="14"/>
      <c r="BF380" s="14"/>
      <c r="BG380" s="14"/>
      <c r="BH380" s="14"/>
      <c r="BI380" s="8"/>
      <c r="BJ380" s="8"/>
      <c r="BK380" s="14"/>
      <c r="BL380" s="14"/>
      <c r="BM380" s="14"/>
      <c r="BN380" s="14"/>
      <c r="BO380" s="8"/>
      <c r="BP380" s="8"/>
      <c r="BQ380" s="14"/>
      <c r="BR380" s="14"/>
      <c r="BS380" s="14"/>
      <c r="BT380" s="14"/>
      <c r="BU380" s="8"/>
      <c r="BV380" s="8"/>
      <c r="BW380" s="14"/>
      <c r="BX380" s="14"/>
      <c r="BY380" s="14"/>
      <c r="BZ380" s="14"/>
      <c r="CA380" s="14"/>
      <c r="CB380" s="14"/>
      <c r="CC380" s="14"/>
      <c r="CD380" s="14"/>
      <c r="CE380" s="14"/>
      <c r="CF380" s="14"/>
      <c r="CG380" s="14"/>
      <c r="CH380" s="14"/>
      <c r="CI380" s="14"/>
      <c r="CJ380" s="14"/>
    </row>
    <row r="381" spans="1:88" outlineLevel="1" x14ac:dyDescent="0.2">
      <c r="A381" s="20"/>
      <c r="B381" s="21"/>
      <c r="C381" s="20"/>
      <c r="D381" s="20"/>
      <c r="E381" s="20"/>
      <c r="F381" s="25" t="s">
        <v>21</v>
      </c>
      <c r="G381" s="13"/>
      <c r="H381" s="13"/>
      <c r="I381" s="13"/>
      <c r="J381" s="13"/>
      <c r="K381" s="13"/>
      <c r="L381" s="13"/>
      <c r="M381" s="13"/>
      <c r="N381" s="56"/>
      <c r="O381" s="55"/>
      <c r="P381" s="68"/>
      <c r="Q381" s="69"/>
      <c r="R381" s="70"/>
      <c r="S381" s="14"/>
      <c r="T381" s="14"/>
      <c r="U381" s="14"/>
      <c r="V381" s="14"/>
      <c r="W381" s="14"/>
      <c r="X381" s="14"/>
      <c r="Y381" s="14"/>
      <c r="Z381" s="14"/>
      <c r="AA381" s="14"/>
      <c r="AB381" s="14"/>
      <c r="AC381" s="14"/>
      <c r="AD381" s="14"/>
      <c r="AE381" s="14"/>
      <c r="AF381" s="14"/>
      <c r="AG381" s="14"/>
      <c r="AH381" s="14"/>
      <c r="AI381" s="14"/>
      <c r="AJ381" s="14"/>
      <c r="AK381" s="14"/>
      <c r="AL381" s="14"/>
      <c r="AM381" s="14"/>
      <c r="AN381" s="14"/>
      <c r="AO381" s="14"/>
      <c r="AP381" s="14"/>
      <c r="AQ381" s="8"/>
      <c r="AR381" s="8"/>
      <c r="AS381" s="14"/>
      <c r="AT381" s="14"/>
      <c r="AU381" s="14"/>
      <c r="AV381" s="14"/>
      <c r="AW381" s="8"/>
      <c r="AX381" s="8"/>
      <c r="AY381" s="14"/>
      <c r="AZ381" s="14"/>
      <c r="BA381" s="14"/>
      <c r="BB381" s="14"/>
      <c r="BC381" s="8"/>
      <c r="BD381" s="8"/>
      <c r="BE381" s="14"/>
      <c r="BF381" s="14"/>
      <c r="BG381" s="14"/>
      <c r="BH381" s="14"/>
      <c r="BI381" s="8"/>
      <c r="BJ381" s="8"/>
      <c r="BK381" s="14"/>
      <c r="BL381" s="14"/>
      <c r="BM381" s="14"/>
      <c r="BN381" s="14"/>
      <c r="BO381" s="8"/>
      <c r="BP381" s="8"/>
      <c r="BQ381" s="14"/>
      <c r="BR381" s="14"/>
      <c r="BS381" s="14"/>
      <c r="BT381" s="14"/>
      <c r="BU381" s="8"/>
      <c r="BV381" s="8"/>
      <c r="BW381" s="14"/>
      <c r="BX381" s="14"/>
      <c r="BY381" s="14"/>
      <c r="BZ381" s="14"/>
      <c r="CA381" s="14"/>
      <c r="CB381" s="14"/>
      <c r="CC381" s="14"/>
      <c r="CD381" s="14"/>
      <c r="CE381" s="14"/>
      <c r="CF381" s="14"/>
      <c r="CG381" s="14"/>
      <c r="CH381" s="14"/>
      <c r="CI381" s="14"/>
      <c r="CJ381" s="14"/>
    </row>
    <row r="382" spans="1:88" outlineLevel="1" x14ac:dyDescent="0.2">
      <c r="A382" s="20"/>
      <c r="B382" s="21"/>
      <c r="C382" s="20"/>
      <c r="D382" s="20"/>
      <c r="E382" s="20"/>
      <c r="F382" s="25" t="s">
        <v>22</v>
      </c>
      <c r="G382" s="29" t="str">
        <f t="shared" ref="G382:M382" si="258">IF(G380="","",IF(G380&gt;G379,(G380-G379-G381),(1-G379-G381+G380)))</f>
        <v/>
      </c>
      <c r="H382" s="29" t="str">
        <f t="shared" si="258"/>
        <v/>
      </c>
      <c r="I382" s="29" t="str">
        <f t="shared" si="258"/>
        <v/>
      </c>
      <c r="J382" s="29" t="str">
        <f t="shared" si="258"/>
        <v/>
      </c>
      <c r="K382" s="29" t="str">
        <f t="shared" si="258"/>
        <v/>
      </c>
      <c r="L382" s="29" t="str">
        <f t="shared" si="258"/>
        <v/>
      </c>
      <c r="M382" s="29" t="str">
        <f t="shared" si="258"/>
        <v/>
      </c>
      <c r="N382" s="57">
        <f t="shared" ref="N382" si="259">SUMIF(G383:M383,"",G382:M382)</f>
        <v>0</v>
      </c>
      <c r="O382" s="58">
        <f t="shared" ref="O382" si="260">SUM(G382:M382)</f>
        <v>0</v>
      </c>
      <c r="P382" s="68"/>
      <c r="Q382" s="69"/>
      <c r="R382" s="70"/>
      <c r="S382" s="14"/>
      <c r="T382" s="14"/>
      <c r="U382" s="14"/>
      <c r="V382" s="14"/>
      <c r="W382" s="14"/>
      <c r="X382" s="14"/>
      <c r="Y382" s="14"/>
      <c r="Z382" s="14"/>
      <c r="AA382" s="14"/>
      <c r="AB382" s="14"/>
      <c r="AC382" s="14"/>
      <c r="AD382" s="14"/>
      <c r="AE382" s="14"/>
      <c r="AF382" s="14"/>
      <c r="AG382" s="14"/>
      <c r="AH382" s="14"/>
      <c r="AI382" s="14"/>
      <c r="AJ382" s="14"/>
      <c r="AK382" s="14"/>
      <c r="AL382" s="14"/>
      <c r="AM382" s="14"/>
      <c r="AN382" s="14"/>
      <c r="AO382" s="14"/>
      <c r="AP382" s="14"/>
      <c r="AQ382" s="8"/>
      <c r="AR382" s="8"/>
      <c r="AS382" s="14"/>
      <c r="AT382" s="14"/>
      <c r="AU382" s="14"/>
      <c r="AV382" s="14"/>
      <c r="AW382" s="8"/>
      <c r="AX382" s="8"/>
      <c r="AY382" s="14"/>
      <c r="AZ382" s="14"/>
      <c r="BA382" s="14"/>
      <c r="BB382" s="14"/>
      <c r="BC382" s="8"/>
      <c r="BD382" s="8"/>
      <c r="BE382" s="14"/>
      <c r="BF382" s="14"/>
      <c r="BG382" s="14"/>
      <c r="BH382" s="14"/>
      <c r="BI382" s="8"/>
      <c r="BJ382" s="8"/>
      <c r="BK382" s="14"/>
      <c r="BL382" s="14"/>
      <c r="BM382" s="14"/>
      <c r="BN382" s="14"/>
      <c r="BO382" s="8"/>
      <c r="BP382" s="8"/>
      <c r="BQ382" s="14"/>
      <c r="BR382" s="14"/>
      <c r="BS382" s="14"/>
      <c r="BT382" s="14"/>
      <c r="BU382" s="8"/>
      <c r="BV382" s="8"/>
      <c r="BW382" s="14"/>
      <c r="BX382" s="14"/>
      <c r="BY382" s="14"/>
      <c r="BZ382" s="14"/>
      <c r="CA382" s="14"/>
      <c r="CB382" s="14"/>
      <c r="CC382" s="14"/>
      <c r="CD382" s="14"/>
      <c r="CE382" s="14"/>
      <c r="CF382" s="14"/>
      <c r="CG382" s="14"/>
      <c r="CH382" s="14"/>
      <c r="CI382" s="14"/>
      <c r="CJ382" s="14"/>
    </row>
    <row r="383" spans="1:88" outlineLevel="1" x14ac:dyDescent="0.2">
      <c r="A383" s="20"/>
      <c r="B383" s="21"/>
      <c r="C383" s="20"/>
      <c r="D383" s="20"/>
      <c r="E383" s="20"/>
      <c r="F383" s="26" t="s">
        <v>39</v>
      </c>
      <c r="G383" s="34"/>
      <c r="H383" s="34"/>
      <c r="I383" s="34"/>
      <c r="J383" s="34"/>
      <c r="K383" s="34"/>
      <c r="L383" s="34"/>
      <c r="M383" s="34"/>
      <c r="N383" s="56"/>
      <c r="O383" s="55"/>
      <c r="P383" s="68"/>
      <c r="Q383" s="69"/>
      <c r="R383" s="70"/>
      <c r="S383" s="14"/>
      <c r="T383" s="14"/>
      <c r="U383" s="14"/>
      <c r="V383" s="14"/>
      <c r="W383" s="14"/>
      <c r="X383" s="14"/>
      <c r="Y383" s="14"/>
      <c r="Z383" s="14"/>
      <c r="AA383" s="14"/>
      <c r="AB383" s="14"/>
      <c r="AC383" s="14"/>
      <c r="AD383" s="14"/>
      <c r="AE383" s="14"/>
      <c r="AF383" s="14"/>
      <c r="AG383" s="14"/>
      <c r="AH383" s="14"/>
      <c r="AI383" s="14"/>
      <c r="AJ383" s="14"/>
      <c r="AK383" s="14"/>
      <c r="AL383" s="14"/>
      <c r="AM383" s="14"/>
      <c r="AN383" s="14"/>
      <c r="AO383" s="14"/>
      <c r="AP383" s="14"/>
      <c r="AQ383" s="8"/>
      <c r="AR383" s="8"/>
      <c r="AS383" s="14"/>
      <c r="AT383" s="14"/>
      <c r="AU383" s="14"/>
      <c r="AV383" s="14"/>
      <c r="AW383" s="8"/>
      <c r="AX383" s="8"/>
      <c r="AY383" s="14"/>
      <c r="AZ383" s="14"/>
      <c r="BA383" s="14"/>
      <c r="BB383" s="14"/>
      <c r="BC383" s="8"/>
      <c r="BD383" s="8"/>
      <c r="BE383" s="14"/>
      <c r="BF383" s="14"/>
      <c r="BG383" s="14"/>
      <c r="BH383" s="14"/>
      <c r="BI383" s="8"/>
      <c r="BJ383" s="8"/>
      <c r="BK383" s="14"/>
      <c r="BL383" s="14"/>
      <c r="BM383" s="14"/>
      <c r="BN383" s="14"/>
      <c r="BO383" s="8"/>
      <c r="BP383" s="8"/>
      <c r="BQ383" s="14"/>
      <c r="BR383" s="14"/>
      <c r="BS383" s="14"/>
      <c r="BT383" s="14"/>
      <c r="BU383" s="8"/>
      <c r="BV383" s="8"/>
      <c r="BW383" s="14"/>
      <c r="BX383" s="14"/>
      <c r="BY383" s="14"/>
      <c r="BZ383" s="14"/>
      <c r="CA383" s="14"/>
      <c r="CB383" s="14"/>
      <c r="CC383" s="14"/>
      <c r="CD383" s="14"/>
      <c r="CE383" s="14"/>
      <c r="CF383" s="14"/>
      <c r="CG383" s="14"/>
      <c r="CH383" s="14"/>
      <c r="CI383" s="14"/>
      <c r="CJ383" s="14"/>
    </row>
    <row r="384" spans="1:88" ht="13.5" outlineLevel="1" thickBot="1" x14ac:dyDescent="0.25">
      <c r="A384" s="22"/>
      <c r="B384" s="23"/>
      <c r="C384" s="22"/>
      <c r="D384" s="22"/>
      <c r="E384" s="22"/>
      <c r="F384" s="27" t="s">
        <v>40</v>
      </c>
      <c r="G384" s="33"/>
      <c r="H384" s="33"/>
      <c r="I384" s="33"/>
      <c r="J384" s="33"/>
      <c r="K384" s="33"/>
      <c r="L384" s="33"/>
      <c r="M384" s="33"/>
      <c r="N384" s="59"/>
      <c r="O384" s="62"/>
      <c r="P384" s="71"/>
      <c r="Q384" s="72"/>
      <c r="R384" s="73"/>
      <c r="S384" s="14"/>
      <c r="T384" s="14"/>
      <c r="U384" s="14"/>
      <c r="V384" s="14"/>
      <c r="W384" s="14"/>
      <c r="X384" s="14"/>
      <c r="Y384" s="14"/>
      <c r="Z384" s="14"/>
      <c r="AA384" s="14"/>
      <c r="AB384" s="14"/>
      <c r="AC384" s="14"/>
      <c r="AD384" s="14"/>
      <c r="AE384" s="14"/>
      <c r="AF384" s="14"/>
      <c r="AG384" s="14"/>
      <c r="AH384" s="14"/>
      <c r="AI384" s="14"/>
      <c r="AJ384" s="14"/>
      <c r="AK384" s="14"/>
      <c r="AL384" s="14"/>
      <c r="AM384" s="14"/>
      <c r="AN384" s="14"/>
      <c r="AO384" s="14"/>
      <c r="AP384" s="14"/>
      <c r="AQ384" s="8"/>
      <c r="AR384" s="8"/>
      <c r="AS384" s="14"/>
      <c r="AT384" s="14"/>
      <c r="AU384" s="14"/>
      <c r="AV384" s="14"/>
      <c r="AW384" s="8"/>
      <c r="AX384" s="8"/>
      <c r="AY384" s="14"/>
      <c r="AZ384" s="14"/>
      <c r="BA384" s="14"/>
      <c r="BB384" s="14"/>
      <c r="BC384" s="8"/>
      <c r="BD384" s="8"/>
      <c r="BE384" s="14"/>
      <c r="BF384" s="14"/>
      <c r="BG384" s="14"/>
      <c r="BH384" s="14"/>
      <c r="BI384" s="8"/>
      <c r="BJ384" s="8"/>
      <c r="BK384" s="14"/>
      <c r="BL384" s="14"/>
      <c r="BM384" s="14"/>
      <c r="BN384" s="14"/>
      <c r="BO384" s="8"/>
      <c r="BP384" s="8"/>
      <c r="BQ384" s="14"/>
      <c r="BR384" s="14"/>
      <c r="BS384" s="14"/>
      <c r="BT384" s="14"/>
      <c r="BU384" s="8"/>
      <c r="BV384" s="8"/>
      <c r="BW384" s="14"/>
      <c r="BX384" s="14"/>
      <c r="BY384" s="14"/>
      <c r="BZ384" s="14"/>
      <c r="CA384" s="14"/>
      <c r="CB384" s="14"/>
      <c r="CC384" s="14"/>
      <c r="CD384" s="14"/>
      <c r="CE384" s="14"/>
      <c r="CF384" s="14"/>
      <c r="CG384" s="14"/>
      <c r="CH384" s="14"/>
      <c r="CI384" s="14"/>
      <c r="CJ384" s="14"/>
    </row>
    <row r="385" spans="1:88" x14ac:dyDescent="0.2">
      <c r="A385" s="63" t="str">
        <f>'Week A'!A385</f>
        <v>NAAM</v>
      </c>
      <c r="B385" s="64" t="str">
        <f>'Week A'!B385</f>
        <v>Voornaam</v>
      </c>
      <c r="C385" s="63" t="str">
        <f>'Week A'!C385</f>
        <v>Steward</v>
      </c>
      <c r="D385" s="63" t="str">
        <f>'Week A'!D385</f>
        <v>Student</v>
      </c>
      <c r="E385" s="63" t="str">
        <f>'Week A'!E385</f>
        <v>Front</v>
      </c>
      <c r="F385" s="24" t="s">
        <v>19</v>
      </c>
      <c r="G385" s="43"/>
      <c r="H385" s="11"/>
      <c r="I385" s="11"/>
      <c r="J385" s="11"/>
      <c r="K385" s="11"/>
      <c r="L385" s="11"/>
      <c r="M385" s="11"/>
      <c r="N385" s="54"/>
      <c r="O385" s="61"/>
      <c r="P385" s="65"/>
      <c r="Q385" s="66"/>
      <c r="R385" s="67"/>
      <c r="S385" s="14"/>
      <c r="T385" s="14"/>
      <c r="U385" s="14"/>
      <c r="V385" s="14"/>
      <c r="W385" s="14"/>
      <c r="X385" s="14"/>
      <c r="Y385" s="14"/>
      <c r="Z385" s="14"/>
      <c r="AA385" s="14"/>
      <c r="AB385" s="14"/>
      <c r="AC385" s="14"/>
      <c r="AD385" s="14"/>
      <c r="AE385" s="14"/>
      <c r="AF385" s="14"/>
      <c r="AG385" s="14"/>
      <c r="AH385" s="14"/>
      <c r="AI385" s="14"/>
      <c r="AJ385" s="14"/>
      <c r="AK385" s="14"/>
      <c r="AL385" s="14"/>
      <c r="AM385" s="14"/>
      <c r="AN385" s="14"/>
      <c r="AO385" s="14"/>
      <c r="AP385" s="14"/>
      <c r="AQ385" s="8"/>
      <c r="AR385" s="8"/>
      <c r="AS385" s="14"/>
      <c r="AT385" s="14"/>
      <c r="AU385" s="14"/>
      <c r="AV385" s="14"/>
      <c r="AW385" s="8"/>
      <c r="AX385" s="8"/>
      <c r="AY385" s="14"/>
      <c r="AZ385" s="14"/>
      <c r="BA385" s="14"/>
      <c r="BB385" s="14"/>
      <c r="BC385" s="8"/>
      <c r="BD385" s="8"/>
      <c r="BE385" s="14"/>
      <c r="BF385" s="14"/>
      <c r="BG385" s="14"/>
      <c r="BH385" s="14"/>
      <c r="BI385" s="8"/>
      <c r="BJ385" s="8"/>
      <c r="BK385" s="14"/>
      <c r="BL385" s="14"/>
      <c r="BM385" s="14"/>
      <c r="BN385" s="14"/>
      <c r="BO385" s="8"/>
      <c r="BP385" s="8"/>
      <c r="BQ385" s="14"/>
      <c r="BR385" s="14"/>
      <c r="BS385" s="14"/>
      <c r="BT385" s="14"/>
      <c r="BU385" s="8"/>
      <c r="BV385" s="8"/>
      <c r="BW385" s="14"/>
      <c r="BX385" s="14"/>
      <c r="BY385" s="14"/>
      <c r="BZ385" s="14"/>
      <c r="CA385" s="14"/>
      <c r="CB385" s="14"/>
      <c r="CC385" s="14"/>
      <c r="CD385" s="14"/>
      <c r="CE385" s="14"/>
      <c r="CF385" s="14"/>
      <c r="CG385" s="14"/>
      <c r="CH385" s="14"/>
      <c r="CI385" s="14"/>
      <c r="CJ385" s="14"/>
    </row>
    <row r="386" spans="1:88" outlineLevel="1" x14ac:dyDescent="0.2">
      <c r="A386" s="20"/>
      <c r="B386" s="21"/>
      <c r="C386" s="20"/>
      <c r="D386" s="20"/>
      <c r="E386" s="20"/>
      <c r="F386" s="25" t="s">
        <v>20</v>
      </c>
      <c r="G386" s="35"/>
      <c r="H386" s="42"/>
      <c r="I386" s="12"/>
      <c r="J386" s="12"/>
      <c r="K386" s="12"/>
      <c r="L386" s="12"/>
      <c r="M386" s="12"/>
      <c r="N386" s="56"/>
      <c r="O386" s="55"/>
      <c r="P386" s="68"/>
      <c r="Q386" s="69"/>
      <c r="R386" s="70"/>
      <c r="S386" s="14"/>
      <c r="T386" s="14"/>
      <c r="U386" s="14"/>
      <c r="V386" s="14"/>
      <c r="W386" s="14"/>
      <c r="X386" s="14"/>
      <c r="Y386" s="14"/>
      <c r="Z386" s="14"/>
      <c r="AA386" s="14"/>
      <c r="AB386" s="14"/>
      <c r="AC386" s="14"/>
      <c r="AD386" s="14"/>
      <c r="AE386" s="14"/>
      <c r="AF386" s="14"/>
      <c r="AG386" s="14"/>
      <c r="AH386" s="14"/>
      <c r="AI386" s="14"/>
      <c r="AJ386" s="14"/>
      <c r="AK386" s="14"/>
      <c r="AL386" s="14"/>
      <c r="AM386" s="14"/>
      <c r="AN386" s="14"/>
      <c r="AO386" s="14"/>
      <c r="AP386" s="14"/>
      <c r="AQ386" s="8"/>
      <c r="AR386" s="8"/>
      <c r="AS386" s="14"/>
      <c r="AT386" s="14"/>
      <c r="AU386" s="14"/>
      <c r="AV386" s="14"/>
      <c r="AW386" s="8"/>
      <c r="AX386" s="8"/>
      <c r="AY386" s="14"/>
      <c r="AZ386" s="14"/>
      <c r="BA386" s="14"/>
      <c r="BB386" s="14"/>
      <c r="BC386" s="8"/>
      <c r="BD386" s="8"/>
      <c r="BE386" s="14"/>
      <c r="BF386" s="14"/>
      <c r="BG386" s="14"/>
      <c r="BH386" s="14"/>
      <c r="BI386" s="8"/>
      <c r="BJ386" s="8"/>
      <c r="BK386" s="14"/>
      <c r="BL386" s="14"/>
      <c r="BM386" s="14"/>
      <c r="BN386" s="14"/>
      <c r="BO386" s="8"/>
      <c r="BP386" s="8"/>
      <c r="BQ386" s="14"/>
      <c r="BR386" s="14"/>
      <c r="BS386" s="14"/>
      <c r="BT386" s="14"/>
      <c r="BU386" s="8"/>
      <c r="BV386" s="8"/>
      <c r="BW386" s="14"/>
      <c r="BX386" s="14"/>
      <c r="BY386" s="14"/>
      <c r="BZ386" s="14"/>
      <c r="CA386" s="14"/>
      <c r="CB386" s="14"/>
      <c r="CC386" s="14"/>
      <c r="CD386" s="14"/>
      <c r="CE386" s="14"/>
      <c r="CF386" s="14"/>
      <c r="CG386" s="14"/>
      <c r="CH386" s="14"/>
      <c r="CI386" s="14"/>
      <c r="CJ386" s="14"/>
    </row>
    <row r="387" spans="1:88" outlineLevel="1" x14ac:dyDescent="0.2">
      <c r="A387" s="20"/>
      <c r="B387" s="21"/>
      <c r="C387" s="20"/>
      <c r="D387" s="20"/>
      <c r="E387" s="20"/>
      <c r="F387" s="25" t="s">
        <v>21</v>
      </c>
      <c r="G387" s="13"/>
      <c r="H387" s="13"/>
      <c r="I387" s="13"/>
      <c r="J387" s="13"/>
      <c r="K387" s="13"/>
      <c r="L387" s="13"/>
      <c r="M387" s="13"/>
      <c r="N387" s="56"/>
      <c r="O387" s="55"/>
      <c r="P387" s="68"/>
      <c r="Q387" s="69"/>
      <c r="R387" s="70"/>
      <c r="S387" s="14"/>
      <c r="T387" s="14"/>
      <c r="U387" s="14"/>
      <c r="V387" s="14"/>
      <c r="W387" s="14"/>
      <c r="X387" s="14"/>
      <c r="Y387" s="14"/>
      <c r="Z387" s="14"/>
      <c r="AA387" s="14"/>
      <c r="AB387" s="14"/>
      <c r="AC387" s="14"/>
      <c r="AD387" s="14"/>
      <c r="AE387" s="14"/>
      <c r="AF387" s="14"/>
      <c r="AG387" s="14"/>
      <c r="AH387" s="14"/>
      <c r="AI387" s="14"/>
      <c r="AJ387" s="14"/>
      <c r="AK387" s="14"/>
      <c r="AL387" s="14"/>
      <c r="AM387" s="14"/>
      <c r="AN387" s="14"/>
      <c r="AO387" s="14"/>
      <c r="AP387" s="14"/>
      <c r="AQ387" s="8"/>
      <c r="AR387" s="8"/>
      <c r="AS387" s="14"/>
      <c r="AT387" s="14"/>
      <c r="AU387" s="14"/>
      <c r="AV387" s="14"/>
      <c r="AW387" s="8"/>
      <c r="AX387" s="8"/>
      <c r="AY387" s="14"/>
      <c r="AZ387" s="14"/>
      <c r="BA387" s="14"/>
      <c r="BB387" s="14"/>
      <c r="BC387" s="8"/>
      <c r="BD387" s="8"/>
      <c r="BE387" s="14"/>
      <c r="BF387" s="14"/>
      <c r="BG387" s="14"/>
      <c r="BH387" s="14"/>
      <c r="BI387" s="8"/>
      <c r="BJ387" s="8"/>
      <c r="BK387" s="14"/>
      <c r="BL387" s="14"/>
      <c r="BM387" s="14"/>
      <c r="BN387" s="14"/>
      <c r="BO387" s="8"/>
      <c r="BP387" s="8"/>
      <c r="BQ387" s="14"/>
      <c r="BR387" s="14"/>
      <c r="BS387" s="14"/>
      <c r="BT387" s="14"/>
      <c r="BU387" s="8"/>
      <c r="BV387" s="8"/>
      <c r="BW387" s="14"/>
      <c r="BX387" s="14"/>
      <c r="BY387" s="14"/>
      <c r="BZ387" s="14"/>
      <c r="CA387" s="14"/>
      <c r="CB387" s="14"/>
      <c r="CC387" s="14"/>
      <c r="CD387" s="14"/>
      <c r="CE387" s="14"/>
      <c r="CF387" s="14"/>
      <c r="CG387" s="14"/>
      <c r="CH387" s="14"/>
      <c r="CI387" s="14"/>
      <c r="CJ387" s="14"/>
    </row>
    <row r="388" spans="1:88" outlineLevel="1" x14ac:dyDescent="0.2">
      <c r="A388" s="20"/>
      <c r="B388" s="21"/>
      <c r="C388" s="20"/>
      <c r="D388" s="20"/>
      <c r="E388" s="20"/>
      <c r="F388" s="25" t="s">
        <v>22</v>
      </c>
      <c r="G388" s="29" t="str">
        <f t="shared" ref="G388:M388" si="261">IF(G386="","",IF(G386&gt;G385,(G386-G385-G387),(1-G385-G387+G386)))</f>
        <v/>
      </c>
      <c r="H388" s="29" t="str">
        <f t="shared" si="261"/>
        <v/>
      </c>
      <c r="I388" s="29" t="str">
        <f t="shared" si="261"/>
        <v/>
      </c>
      <c r="J388" s="29" t="str">
        <f t="shared" si="261"/>
        <v/>
      </c>
      <c r="K388" s="29" t="str">
        <f t="shared" si="261"/>
        <v/>
      </c>
      <c r="L388" s="29" t="str">
        <f t="shared" si="261"/>
        <v/>
      </c>
      <c r="M388" s="29" t="str">
        <f t="shared" si="261"/>
        <v/>
      </c>
      <c r="N388" s="57">
        <f t="shared" ref="N388" si="262">SUMIF(G389:M389,"",G388:M388)</f>
        <v>0</v>
      </c>
      <c r="O388" s="58">
        <f t="shared" ref="O388" si="263">SUM(G388:M388)</f>
        <v>0</v>
      </c>
      <c r="P388" s="68"/>
      <c r="Q388" s="69"/>
      <c r="R388" s="70"/>
      <c r="S388" s="14"/>
      <c r="T388" s="14"/>
      <c r="U388" s="14"/>
      <c r="V388" s="14"/>
      <c r="W388" s="14"/>
      <c r="X388" s="14"/>
      <c r="Y388" s="14"/>
      <c r="Z388" s="14"/>
      <c r="AA388" s="14"/>
      <c r="AB388" s="14"/>
      <c r="AC388" s="14"/>
      <c r="AD388" s="14"/>
      <c r="AE388" s="14"/>
      <c r="AF388" s="14"/>
      <c r="AG388" s="14"/>
      <c r="AH388" s="14"/>
      <c r="AI388" s="14"/>
      <c r="AJ388" s="14"/>
      <c r="AK388" s="14"/>
      <c r="AL388" s="14"/>
      <c r="AM388" s="14"/>
      <c r="AN388" s="14"/>
      <c r="AO388" s="14"/>
      <c r="AP388" s="14"/>
      <c r="AQ388" s="8"/>
      <c r="AR388" s="8"/>
      <c r="AS388" s="14"/>
      <c r="AT388" s="14"/>
      <c r="AU388" s="14"/>
      <c r="AV388" s="14"/>
      <c r="AW388" s="8"/>
      <c r="AX388" s="8"/>
      <c r="AY388" s="14"/>
      <c r="AZ388" s="14"/>
      <c r="BA388" s="14"/>
      <c r="BB388" s="14"/>
      <c r="BC388" s="8"/>
      <c r="BD388" s="8"/>
      <c r="BE388" s="14"/>
      <c r="BF388" s="14"/>
      <c r="BG388" s="14"/>
      <c r="BH388" s="14"/>
      <c r="BI388" s="8"/>
      <c r="BJ388" s="8"/>
      <c r="BK388" s="14"/>
      <c r="BL388" s="14"/>
      <c r="BM388" s="14"/>
      <c r="BN388" s="14"/>
      <c r="BO388" s="8"/>
      <c r="BP388" s="8"/>
      <c r="BQ388" s="14"/>
      <c r="BR388" s="14"/>
      <c r="BS388" s="14"/>
      <c r="BT388" s="14"/>
      <c r="BU388" s="8"/>
      <c r="BV388" s="8"/>
      <c r="BW388" s="14"/>
      <c r="BX388" s="14"/>
      <c r="BY388" s="14"/>
      <c r="BZ388" s="14"/>
      <c r="CA388" s="14"/>
      <c r="CB388" s="14"/>
      <c r="CC388" s="14"/>
      <c r="CD388" s="14"/>
      <c r="CE388" s="14"/>
      <c r="CF388" s="14"/>
      <c r="CG388" s="14"/>
      <c r="CH388" s="14"/>
      <c r="CI388" s="14"/>
      <c r="CJ388" s="14"/>
    </row>
    <row r="389" spans="1:88" outlineLevel="1" x14ac:dyDescent="0.2">
      <c r="A389" s="20"/>
      <c r="B389" s="21"/>
      <c r="C389" s="20"/>
      <c r="D389" s="20"/>
      <c r="E389" s="20"/>
      <c r="F389" s="26" t="s">
        <v>39</v>
      </c>
      <c r="G389" s="34"/>
      <c r="H389" s="34"/>
      <c r="I389" s="34"/>
      <c r="J389" s="34"/>
      <c r="K389" s="34"/>
      <c r="L389" s="34"/>
      <c r="M389" s="34"/>
      <c r="N389" s="56"/>
      <c r="O389" s="55"/>
      <c r="P389" s="68"/>
      <c r="Q389" s="69"/>
      <c r="R389" s="70"/>
      <c r="S389" s="14"/>
      <c r="T389" s="14"/>
      <c r="U389" s="14"/>
      <c r="V389" s="14"/>
      <c r="W389" s="14"/>
      <c r="X389" s="14"/>
      <c r="Y389" s="14"/>
      <c r="Z389" s="14"/>
      <c r="AA389" s="14"/>
      <c r="AB389" s="14"/>
      <c r="AC389" s="14"/>
      <c r="AD389" s="14"/>
      <c r="AE389" s="14"/>
      <c r="AF389" s="14"/>
      <c r="AG389" s="14"/>
      <c r="AH389" s="14"/>
      <c r="AI389" s="14"/>
      <c r="AJ389" s="14"/>
      <c r="AK389" s="14"/>
      <c r="AL389" s="14"/>
      <c r="AM389" s="14"/>
      <c r="AN389" s="14"/>
      <c r="AO389" s="14"/>
      <c r="AP389" s="14"/>
      <c r="AQ389" s="8"/>
      <c r="AR389" s="8"/>
      <c r="AS389" s="14"/>
      <c r="AT389" s="14"/>
      <c r="AU389" s="14"/>
      <c r="AV389" s="14"/>
      <c r="AW389" s="8"/>
      <c r="AX389" s="8"/>
      <c r="AY389" s="14"/>
      <c r="AZ389" s="14"/>
      <c r="BA389" s="14"/>
      <c r="BB389" s="14"/>
      <c r="BC389" s="8"/>
      <c r="BD389" s="8"/>
      <c r="BE389" s="14"/>
      <c r="BF389" s="14"/>
      <c r="BG389" s="14"/>
      <c r="BH389" s="14"/>
      <c r="BI389" s="8"/>
      <c r="BJ389" s="8"/>
      <c r="BK389" s="14"/>
      <c r="BL389" s="14"/>
      <c r="BM389" s="14"/>
      <c r="BN389" s="14"/>
      <c r="BO389" s="8"/>
      <c r="BP389" s="8"/>
      <c r="BQ389" s="14"/>
      <c r="BR389" s="14"/>
      <c r="BS389" s="14"/>
      <c r="BT389" s="14"/>
      <c r="BU389" s="8"/>
      <c r="BV389" s="8"/>
      <c r="BW389" s="14"/>
      <c r="BX389" s="14"/>
      <c r="BY389" s="14"/>
      <c r="BZ389" s="14"/>
      <c r="CA389" s="14"/>
      <c r="CB389" s="14"/>
      <c r="CC389" s="14"/>
      <c r="CD389" s="14"/>
      <c r="CE389" s="14"/>
      <c r="CF389" s="14"/>
      <c r="CG389" s="14"/>
      <c r="CH389" s="14"/>
      <c r="CI389" s="14"/>
      <c r="CJ389" s="14"/>
    </row>
    <row r="390" spans="1:88" ht="13.5" outlineLevel="1" thickBot="1" x14ac:dyDescent="0.25">
      <c r="A390" s="22"/>
      <c r="B390" s="23"/>
      <c r="C390" s="22"/>
      <c r="D390" s="22"/>
      <c r="E390" s="22"/>
      <c r="F390" s="27" t="s">
        <v>40</v>
      </c>
      <c r="G390" s="33"/>
      <c r="H390" s="33"/>
      <c r="I390" s="33"/>
      <c r="J390" s="33"/>
      <c r="K390" s="33"/>
      <c r="L390" s="33"/>
      <c r="M390" s="33"/>
      <c r="N390" s="59"/>
      <c r="O390" s="62"/>
      <c r="P390" s="71"/>
      <c r="Q390" s="72"/>
      <c r="R390" s="73"/>
      <c r="S390" s="14"/>
      <c r="T390" s="14"/>
      <c r="U390" s="14"/>
      <c r="V390" s="14"/>
      <c r="W390" s="14"/>
      <c r="X390" s="14"/>
      <c r="Y390" s="14"/>
      <c r="Z390" s="14"/>
      <c r="AA390" s="14"/>
      <c r="AB390" s="14"/>
      <c r="AC390" s="14"/>
      <c r="AD390" s="14"/>
      <c r="AE390" s="14"/>
      <c r="AF390" s="14"/>
      <c r="AG390" s="14"/>
      <c r="AH390" s="14"/>
      <c r="AI390" s="14"/>
      <c r="AJ390" s="14"/>
      <c r="AK390" s="14"/>
      <c r="AL390" s="14"/>
      <c r="AM390" s="14"/>
      <c r="AN390" s="14"/>
      <c r="AO390" s="14"/>
      <c r="AP390" s="14"/>
      <c r="AQ390" s="8"/>
      <c r="AR390" s="8"/>
      <c r="AS390" s="14"/>
      <c r="AT390" s="14"/>
      <c r="AU390" s="14"/>
      <c r="AV390" s="14"/>
      <c r="AW390" s="8"/>
      <c r="AX390" s="8"/>
      <c r="AY390" s="14"/>
      <c r="AZ390" s="14"/>
      <c r="BA390" s="14"/>
      <c r="BB390" s="14"/>
      <c r="BC390" s="8"/>
      <c r="BD390" s="8"/>
      <c r="BE390" s="14"/>
      <c r="BF390" s="14"/>
      <c r="BG390" s="14"/>
      <c r="BH390" s="14"/>
      <c r="BI390" s="8"/>
      <c r="BJ390" s="8"/>
      <c r="BK390" s="14"/>
      <c r="BL390" s="14"/>
      <c r="BM390" s="14"/>
      <c r="BN390" s="14"/>
      <c r="BO390" s="8"/>
      <c r="BP390" s="8"/>
      <c r="BQ390" s="14"/>
      <c r="BR390" s="14"/>
      <c r="BS390" s="14"/>
      <c r="BT390" s="14"/>
      <c r="BU390" s="8"/>
      <c r="BV390" s="8"/>
      <c r="BW390" s="14"/>
      <c r="BX390" s="14"/>
      <c r="BY390" s="14"/>
      <c r="BZ390" s="14"/>
      <c r="CA390" s="14"/>
      <c r="CB390" s="14"/>
      <c r="CC390" s="14"/>
      <c r="CD390" s="14"/>
      <c r="CE390" s="14"/>
      <c r="CF390" s="14"/>
      <c r="CG390" s="14"/>
      <c r="CH390" s="14"/>
      <c r="CI390" s="14"/>
      <c r="CJ390" s="14"/>
    </row>
    <row r="391" spans="1:88" x14ac:dyDescent="0.2">
      <c r="A391" s="63" t="str">
        <f>'Week A'!A391</f>
        <v>NAAM</v>
      </c>
      <c r="B391" s="64" t="str">
        <f>'Week A'!B391</f>
        <v>Voornaam</v>
      </c>
      <c r="C391" s="63" t="str">
        <f>'Week A'!C391</f>
        <v>Steward</v>
      </c>
      <c r="D391" s="63" t="str">
        <f>'Week A'!D391</f>
        <v>Student</v>
      </c>
      <c r="E391" s="63" t="str">
        <f>'Week A'!E391</f>
        <v>Front</v>
      </c>
      <c r="F391" s="24" t="s">
        <v>19</v>
      </c>
      <c r="G391" s="43"/>
      <c r="H391" s="11"/>
      <c r="I391" s="11"/>
      <c r="J391" s="11"/>
      <c r="K391" s="11"/>
      <c r="L391" s="11"/>
      <c r="M391" s="11"/>
      <c r="N391" s="54"/>
      <c r="O391" s="61"/>
      <c r="P391" s="65"/>
      <c r="Q391" s="66"/>
      <c r="R391" s="67"/>
      <c r="S391" s="14"/>
      <c r="T391" s="14"/>
      <c r="U391" s="14"/>
      <c r="V391" s="14"/>
      <c r="W391" s="14"/>
      <c r="X391" s="14"/>
      <c r="Y391" s="14"/>
      <c r="Z391" s="14"/>
      <c r="AA391" s="14"/>
      <c r="AB391" s="14"/>
      <c r="AC391" s="14"/>
      <c r="AD391" s="14"/>
      <c r="AE391" s="14"/>
      <c r="AF391" s="14"/>
      <c r="AG391" s="14"/>
      <c r="AH391" s="14"/>
      <c r="AI391" s="14"/>
      <c r="AJ391" s="14"/>
      <c r="AK391" s="14"/>
      <c r="AL391" s="14"/>
      <c r="AM391" s="14"/>
      <c r="AN391" s="14"/>
      <c r="AO391" s="14"/>
      <c r="AP391" s="14"/>
      <c r="AQ391" s="8"/>
      <c r="AR391" s="8"/>
      <c r="AS391" s="14"/>
      <c r="AT391" s="14"/>
      <c r="AU391" s="14"/>
      <c r="AV391" s="14"/>
      <c r="AW391" s="8"/>
      <c r="AX391" s="8"/>
      <c r="AY391" s="14"/>
      <c r="AZ391" s="14"/>
      <c r="BA391" s="14"/>
      <c r="BB391" s="14"/>
      <c r="BC391" s="8"/>
      <c r="BD391" s="8"/>
      <c r="BE391" s="14"/>
      <c r="BF391" s="14"/>
      <c r="BG391" s="14"/>
      <c r="BH391" s="14"/>
      <c r="BI391" s="8"/>
      <c r="BJ391" s="8"/>
      <c r="BK391" s="14"/>
      <c r="BL391" s="14"/>
      <c r="BM391" s="14"/>
      <c r="BN391" s="14"/>
      <c r="BO391" s="8"/>
      <c r="BP391" s="8"/>
      <c r="BQ391" s="14"/>
      <c r="BR391" s="14"/>
      <c r="BS391" s="14"/>
      <c r="BT391" s="14"/>
      <c r="BU391" s="8"/>
      <c r="BV391" s="8"/>
      <c r="BW391" s="14"/>
      <c r="BX391" s="14"/>
      <c r="BY391" s="14"/>
      <c r="BZ391" s="14"/>
      <c r="CA391" s="14"/>
      <c r="CB391" s="14"/>
      <c r="CC391" s="14"/>
      <c r="CD391" s="14"/>
      <c r="CE391" s="14"/>
      <c r="CF391" s="14"/>
      <c r="CG391" s="14"/>
      <c r="CH391" s="14"/>
      <c r="CI391" s="14"/>
      <c r="CJ391" s="14"/>
    </row>
    <row r="392" spans="1:88" outlineLevel="1" x14ac:dyDescent="0.2">
      <c r="A392" s="20"/>
      <c r="B392" s="21"/>
      <c r="C392" s="20"/>
      <c r="D392" s="20"/>
      <c r="E392" s="20"/>
      <c r="F392" s="25" t="s">
        <v>20</v>
      </c>
      <c r="G392" s="35"/>
      <c r="H392" s="42"/>
      <c r="I392" s="12"/>
      <c r="J392" s="12"/>
      <c r="K392" s="12"/>
      <c r="L392" s="12"/>
      <c r="M392" s="12"/>
      <c r="N392" s="56"/>
      <c r="O392" s="55"/>
      <c r="P392" s="68"/>
      <c r="Q392" s="69"/>
      <c r="R392" s="70"/>
      <c r="S392" s="14"/>
      <c r="T392" s="14"/>
      <c r="U392" s="14"/>
      <c r="V392" s="14"/>
      <c r="W392" s="14"/>
      <c r="X392" s="14"/>
      <c r="Y392" s="14"/>
      <c r="Z392" s="14"/>
      <c r="AA392" s="14"/>
      <c r="AB392" s="14"/>
      <c r="AC392" s="14"/>
      <c r="AD392" s="14"/>
      <c r="AE392" s="14"/>
      <c r="AF392" s="14"/>
      <c r="AG392" s="14"/>
      <c r="AH392" s="14"/>
      <c r="AI392" s="14"/>
      <c r="AJ392" s="14"/>
      <c r="AK392" s="14"/>
      <c r="AL392" s="14"/>
      <c r="AM392" s="14"/>
      <c r="AN392" s="14"/>
      <c r="AO392" s="14"/>
      <c r="AP392" s="14"/>
      <c r="AQ392" s="8"/>
      <c r="AR392" s="8"/>
      <c r="AS392" s="14"/>
      <c r="AT392" s="14"/>
      <c r="AU392" s="14"/>
      <c r="AV392" s="14"/>
      <c r="AW392" s="8"/>
      <c r="AX392" s="8"/>
      <c r="AY392" s="14"/>
      <c r="AZ392" s="14"/>
      <c r="BA392" s="14"/>
      <c r="BB392" s="14"/>
      <c r="BC392" s="8"/>
      <c r="BD392" s="8"/>
      <c r="BE392" s="14"/>
      <c r="BF392" s="14"/>
      <c r="BG392" s="14"/>
      <c r="BH392" s="14"/>
      <c r="BI392" s="8"/>
      <c r="BJ392" s="8"/>
      <c r="BK392" s="14"/>
      <c r="BL392" s="14"/>
      <c r="BM392" s="14"/>
      <c r="BN392" s="14"/>
      <c r="BO392" s="8"/>
      <c r="BP392" s="8"/>
      <c r="BQ392" s="14"/>
      <c r="BR392" s="14"/>
      <c r="BS392" s="14"/>
      <c r="BT392" s="14"/>
      <c r="BU392" s="8"/>
      <c r="BV392" s="8"/>
      <c r="BW392" s="14"/>
      <c r="BX392" s="14"/>
      <c r="BY392" s="14"/>
      <c r="BZ392" s="14"/>
      <c r="CA392" s="14"/>
      <c r="CB392" s="14"/>
      <c r="CC392" s="14"/>
      <c r="CD392" s="14"/>
      <c r="CE392" s="14"/>
      <c r="CF392" s="14"/>
      <c r="CG392" s="14"/>
      <c r="CH392" s="14"/>
      <c r="CI392" s="14"/>
      <c r="CJ392" s="14"/>
    </row>
    <row r="393" spans="1:88" outlineLevel="1" x14ac:dyDescent="0.2">
      <c r="A393" s="20"/>
      <c r="B393" s="21"/>
      <c r="C393" s="20"/>
      <c r="D393" s="20"/>
      <c r="E393" s="20"/>
      <c r="F393" s="25" t="s">
        <v>21</v>
      </c>
      <c r="G393" s="13"/>
      <c r="H393" s="13"/>
      <c r="I393" s="13"/>
      <c r="J393" s="13"/>
      <c r="K393" s="13"/>
      <c r="L393" s="13"/>
      <c r="M393" s="13"/>
      <c r="N393" s="56"/>
      <c r="O393" s="55"/>
      <c r="P393" s="68"/>
      <c r="Q393" s="69"/>
      <c r="R393" s="70"/>
      <c r="S393" s="14"/>
      <c r="T393" s="14"/>
      <c r="U393" s="14"/>
      <c r="V393" s="14"/>
      <c r="W393" s="14"/>
      <c r="X393" s="14"/>
      <c r="Y393" s="14"/>
      <c r="Z393" s="14"/>
      <c r="AA393" s="14"/>
      <c r="AB393" s="14"/>
      <c r="AC393" s="14"/>
      <c r="AD393" s="14"/>
      <c r="AE393" s="14"/>
      <c r="AF393" s="14"/>
      <c r="AG393" s="14"/>
      <c r="AH393" s="14"/>
      <c r="AI393" s="14"/>
      <c r="AJ393" s="14"/>
      <c r="AK393" s="14"/>
      <c r="AL393" s="14"/>
      <c r="AM393" s="14"/>
      <c r="AN393" s="14"/>
      <c r="AO393" s="14"/>
      <c r="AP393" s="14"/>
      <c r="AQ393" s="8"/>
      <c r="AR393" s="8"/>
      <c r="AS393" s="14"/>
      <c r="AT393" s="14"/>
      <c r="AU393" s="14"/>
      <c r="AV393" s="14"/>
      <c r="AW393" s="8"/>
      <c r="AX393" s="8"/>
      <c r="AY393" s="14"/>
      <c r="AZ393" s="14"/>
      <c r="BA393" s="14"/>
      <c r="BB393" s="14"/>
      <c r="BC393" s="8"/>
      <c r="BD393" s="8"/>
      <c r="BE393" s="14"/>
      <c r="BF393" s="14"/>
      <c r="BG393" s="14"/>
      <c r="BH393" s="14"/>
      <c r="BI393" s="8"/>
      <c r="BJ393" s="8"/>
      <c r="BK393" s="14"/>
      <c r="BL393" s="14"/>
      <c r="BM393" s="14"/>
      <c r="BN393" s="14"/>
      <c r="BO393" s="8"/>
      <c r="BP393" s="8"/>
      <c r="BQ393" s="14"/>
      <c r="BR393" s="14"/>
      <c r="BS393" s="14"/>
      <c r="BT393" s="14"/>
      <c r="BU393" s="8"/>
      <c r="BV393" s="8"/>
      <c r="BW393" s="14"/>
      <c r="BX393" s="14"/>
      <c r="BY393" s="14"/>
      <c r="BZ393" s="14"/>
      <c r="CA393" s="14"/>
      <c r="CB393" s="14"/>
      <c r="CC393" s="14"/>
      <c r="CD393" s="14"/>
      <c r="CE393" s="14"/>
      <c r="CF393" s="14"/>
      <c r="CG393" s="14"/>
      <c r="CH393" s="14"/>
      <c r="CI393" s="14"/>
      <c r="CJ393" s="14"/>
    </row>
    <row r="394" spans="1:88" outlineLevel="1" x14ac:dyDescent="0.2">
      <c r="A394" s="20"/>
      <c r="B394" s="21"/>
      <c r="C394" s="20"/>
      <c r="D394" s="20"/>
      <c r="E394" s="20"/>
      <c r="F394" s="25" t="s">
        <v>22</v>
      </c>
      <c r="G394" s="29" t="str">
        <f t="shared" ref="G394:M394" si="264">IF(G392="","",IF(G392&gt;G391,(G392-G391-G393),(1-G391-G393+G392)))</f>
        <v/>
      </c>
      <c r="H394" s="29" t="str">
        <f t="shared" si="264"/>
        <v/>
      </c>
      <c r="I394" s="29" t="str">
        <f t="shared" si="264"/>
        <v/>
      </c>
      <c r="J394" s="29" t="str">
        <f t="shared" si="264"/>
        <v/>
      </c>
      <c r="K394" s="29" t="str">
        <f t="shared" si="264"/>
        <v/>
      </c>
      <c r="L394" s="29" t="str">
        <f t="shared" si="264"/>
        <v/>
      </c>
      <c r="M394" s="29" t="str">
        <f t="shared" si="264"/>
        <v/>
      </c>
      <c r="N394" s="57">
        <f t="shared" ref="N394" si="265">SUMIF(G395:M395,"",G394:M394)</f>
        <v>0</v>
      </c>
      <c r="O394" s="58">
        <f t="shared" ref="O394" si="266">SUM(G394:M394)</f>
        <v>0</v>
      </c>
      <c r="P394" s="68"/>
      <c r="Q394" s="69"/>
      <c r="R394" s="70"/>
      <c r="S394" s="14"/>
      <c r="T394" s="14"/>
      <c r="U394" s="14"/>
      <c r="V394" s="14"/>
      <c r="W394" s="14"/>
      <c r="X394" s="14"/>
      <c r="Y394" s="14"/>
      <c r="Z394" s="14"/>
      <c r="AA394" s="14"/>
      <c r="AB394" s="14"/>
      <c r="AC394" s="14"/>
      <c r="AD394" s="14"/>
      <c r="AE394" s="14"/>
      <c r="AF394" s="14"/>
      <c r="AG394" s="14"/>
      <c r="AH394" s="14"/>
      <c r="AI394" s="14"/>
      <c r="AJ394" s="14"/>
      <c r="AK394" s="14"/>
      <c r="AL394" s="14"/>
      <c r="AM394" s="14"/>
      <c r="AN394" s="14"/>
      <c r="AO394" s="14"/>
      <c r="AP394" s="14"/>
      <c r="AQ394" s="8"/>
      <c r="AR394" s="8"/>
      <c r="AS394" s="14"/>
      <c r="AT394" s="14"/>
      <c r="AU394" s="14"/>
      <c r="AV394" s="14"/>
      <c r="AW394" s="8"/>
      <c r="AX394" s="8"/>
      <c r="AY394" s="14"/>
      <c r="AZ394" s="14"/>
      <c r="BA394" s="14"/>
      <c r="BB394" s="14"/>
      <c r="BC394" s="8"/>
      <c r="BD394" s="8"/>
      <c r="BE394" s="14"/>
      <c r="BF394" s="14"/>
      <c r="BG394" s="14"/>
      <c r="BH394" s="14"/>
      <c r="BI394" s="8"/>
      <c r="BJ394" s="8"/>
      <c r="BK394" s="14"/>
      <c r="BL394" s="14"/>
      <c r="BM394" s="14"/>
      <c r="BN394" s="14"/>
      <c r="BO394" s="8"/>
      <c r="BP394" s="8"/>
      <c r="BQ394" s="14"/>
      <c r="BR394" s="14"/>
      <c r="BS394" s="14"/>
      <c r="BT394" s="14"/>
      <c r="BU394" s="8"/>
      <c r="BV394" s="8"/>
      <c r="BW394" s="14"/>
      <c r="BX394" s="14"/>
      <c r="BY394" s="14"/>
      <c r="BZ394" s="14"/>
      <c r="CA394" s="14"/>
      <c r="CB394" s="14"/>
      <c r="CC394" s="14"/>
      <c r="CD394" s="14"/>
      <c r="CE394" s="14"/>
      <c r="CF394" s="14"/>
      <c r="CG394" s="14"/>
      <c r="CH394" s="14"/>
      <c r="CI394" s="14"/>
      <c r="CJ394" s="14"/>
    </row>
    <row r="395" spans="1:88" outlineLevel="1" x14ac:dyDescent="0.2">
      <c r="A395" s="20"/>
      <c r="B395" s="21"/>
      <c r="C395" s="20"/>
      <c r="D395" s="20"/>
      <c r="E395" s="20"/>
      <c r="F395" s="26" t="s">
        <v>39</v>
      </c>
      <c r="G395" s="34"/>
      <c r="H395" s="34"/>
      <c r="I395" s="34"/>
      <c r="J395" s="34"/>
      <c r="K395" s="34"/>
      <c r="L395" s="34"/>
      <c r="M395" s="34"/>
      <c r="N395" s="56"/>
      <c r="O395" s="55"/>
      <c r="P395" s="68"/>
      <c r="Q395" s="69"/>
      <c r="R395" s="70"/>
      <c r="S395" s="14"/>
      <c r="T395" s="14"/>
      <c r="U395" s="14"/>
      <c r="V395" s="14"/>
      <c r="W395" s="14"/>
      <c r="X395" s="14"/>
      <c r="Y395" s="14"/>
      <c r="Z395" s="14"/>
      <c r="AA395" s="14"/>
      <c r="AB395" s="14"/>
      <c r="AC395" s="14"/>
      <c r="AD395" s="14"/>
      <c r="AE395" s="14"/>
      <c r="AF395" s="14"/>
      <c r="AG395" s="14"/>
      <c r="AH395" s="14"/>
      <c r="AI395" s="14"/>
      <c r="AJ395" s="14"/>
      <c r="AK395" s="14"/>
      <c r="AL395" s="14"/>
      <c r="AM395" s="14"/>
      <c r="AN395" s="14"/>
      <c r="AO395" s="14"/>
      <c r="AP395" s="14"/>
      <c r="AQ395" s="8"/>
      <c r="AR395" s="8"/>
      <c r="AS395" s="14"/>
      <c r="AT395" s="14"/>
      <c r="AU395" s="14"/>
      <c r="AV395" s="14"/>
      <c r="AW395" s="8"/>
      <c r="AX395" s="8"/>
      <c r="AY395" s="14"/>
      <c r="AZ395" s="14"/>
      <c r="BA395" s="14"/>
      <c r="BB395" s="14"/>
      <c r="BC395" s="8"/>
      <c r="BD395" s="8"/>
      <c r="BE395" s="14"/>
      <c r="BF395" s="14"/>
      <c r="BG395" s="14"/>
      <c r="BH395" s="14"/>
      <c r="BI395" s="8"/>
      <c r="BJ395" s="8"/>
      <c r="BK395" s="14"/>
      <c r="BL395" s="14"/>
      <c r="BM395" s="14"/>
      <c r="BN395" s="14"/>
      <c r="BO395" s="8"/>
      <c r="BP395" s="8"/>
      <c r="BQ395" s="14"/>
      <c r="BR395" s="14"/>
      <c r="BS395" s="14"/>
      <c r="BT395" s="14"/>
      <c r="BU395" s="8"/>
      <c r="BV395" s="8"/>
      <c r="BW395" s="14"/>
      <c r="BX395" s="14"/>
      <c r="BY395" s="14"/>
      <c r="BZ395" s="14"/>
      <c r="CA395" s="14"/>
      <c r="CB395" s="14"/>
      <c r="CC395" s="14"/>
      <c r="CD395" s="14"/>
      <c r="CE395" s="14"/>
      <c r="CF395" s="14"/>
      <c r="CG395" s="14"/>
      <c r="CH395" s="14"/>
      <c r="CI395" s="14"/>
      <c r="CJ395" s="14"/>
    </row>
    <row r="396" spans="1:88" ht="13.5" outlineLevel="1" thickBot="1" x14ac:dyDescent="0.25">
      <c r="A396" s="22"/>
      <c r="B396" s="23"/>
      <c r="C396" s="22"/>
      <c r="D396" s="22"/>
      <c r="E396" s="22"/>
      <c r="F396" s="27" t="s">
        <v>40</v>
      </c>
      <c r="G396" s="33"/>
      <c r="H396" s="33"/>
      <c r="I396" s="33"/>
      <c r="J396" s="33"/>
      <c r="K396" s="33"/>
      <c r="L396" s="33"/>
      <c r="M396" s="33"/>
      <c r="N396" s="59"/>
      <c r="O396" s="62"/>
      <c r="P396" s="71"/>
      <c r="Q396" s="72"/>
      <c r="R396" s="73"/>
      <c r="S396" s="14"/>
      <c r="T396" s="14"/>
      <c r="U396" s="14"/>
      <c r="V396" s="14"/>
      <c r="W396" s="14"/>
      <c r="X396" s="14"/>
      <c r="Y396" s="14"/>
      <c r="Z396" s="14"/>
      <c r="AA396" s="14"/>
      <c r="AB396" s="14"/>
      <c r="AC396" s="14"/>
      <c r="AD396" s="14"/>
      <c r="AE396" s="14"/>
      <c r="AF396" s="14"/>
      <c r="AG396" s="14"/>
      <c r="AH396" s="14"/>
      <c r="AI396" s="14"/>
      <c r="AJ396" s="14"/>
      <c r="AK396" s="14"/>
      <c r="AL396" s="14"/>
      <c r="AM396" s="14"/>
      <c r="AN396" s="14"/>
      <c r="AO396" s="14"/>
      <c r="AP396" s="14"/>
      <c r="AQ396" s="8"/>
      <c r="AR396" s="8"/>
      <c r="AS396" s="14"/>
      <c r="AT396" s="14"/>
      <c r="AU396" s="14"/>
      <c r="AV396" s="14"/>
      <c r="AW396" s="8"/>
      <c r="AX396" s="8"/>
      <c r="AY396" s="14"/>
      <c r="AZ396" s="14"/>
      <c r="BA396" s="14"/>
      <c r="BB396" s="14"/>
      <c r="BC396" s="8"/>
      <c r="BD396" s="8"/>
      <c r="BE396" s="14"/>
      <c r="BF396" s="14"/>
      <c r="BG396" s="14"/>
      <c r="BH396" s="14"/>
      <c r="BI396" s="8"/>
      <c r="BJ396" s="8"/>
      <c r="BK396" s="14"/>
      <c r="BL396" s="14"/>
      <c r="BM396" s="14"/>
      <c r="BN396" s="14"/>
      <c r="BO396" s="8"/>
      <c r="BP396" s="8"/>
      <c r="BQ396" s="14"/>
      <c r="BR396" s="14"/>
      <c r="BS396" s="14"/>
      <c r="BT396" s="14"/>
      <c r="BU396" s="8"/>
      <c r="BV396" s="8"/>
      <c r="BW396" s="14"/>
      <c r="BX396" s="14"/>
      <c r="BY396" s="14"/>
      <c r="BZ396" s="14"/>
      <c r="CA396" s="14"/>
      <c r="CB396" s="14"/>
      <c r="CC396" s="14"/>
      <c r="CD396" s="14"/>
      <c r="CE396" s="14"/>
      <c r="CF396" s="14"/>
      <c r="CG396" s="14"/>
      <c r="CH396" s="14"/>
      <c r="CI396" s="14"/>
      <c r="CJ396" s="14"/>
    </row>
    <row r="397" spans="1:88" x14ac:dyDescent="0.2">
      <c r="A397" s="63" t="str">
        <f>'Week A'!A397</f>
        <v>NAAM</v>
      </c>
      <c r="B397" s="64" t="str">
        <f>'Week A'!B397</f>
        <v>Voornaam</v>
      </c>
      <c r="C397" s="63" t="str">
        <f>'Week A'!C397</f>
        <v>Steward</v>
      </c>
      <c r="D397" s="63" t="str">
        <f>'Week A'!D397</f>
        <v>Student</v>
      </c>
      <c r="E397" s="63" t="str">
        <f>'Week A'!E397</f>
        <v>Front</v>
      </c>
      <c r="F397" s="24" t="s">
        <v>19</v>
      </c>
      <c r="G397" s="43"/>
      <c r="H397" s="11"/>
      <c r="I397" s="11"/>
      <c r="J397" s="11"/>
      <c r="K397" s="11"/>
      <c r="L397" s="11"/>
      <c r="M397" s="11"/>
      <c r="N397" s="54"/>
      <c r="O397" s="61"/>
      <c r="P397" s="65"/>
      <c r="Q397" s="66"/>
      <c r="R397" s="67"/>
      <c r="S397" s="14"/>
      <c r="T397" s="14"/>
      <c r="U397" s="14"/>
      <c r="V397" s="14"/>
      <c r="W397" s="14"/>
      <c r="X397" s="14"/>
      <c r="Y397" s="14"/>
      <c r="Z397" s="14"/>
      <c r="AA397" s="14"/>
      <c r="AB397" s="14"/>
      <c r="AC397" s="14"/>
      <c r="AD397" s="14"/>
      <c r="AE397" s="14"/>
      <c r="AF397" s="14"/>
      <c r="AG397" s="14"/>
      <c r="AH397" s="14"/>
      <c r="AI397" s="14"/>
      <c r="AJ397" s="14"/>
      <c r="AK397" s="14"/>
      <c r="AL397" s="14"/>
      <c r="AM397" s="14"/>
      <c r="AN397" s="14"/>
      <c r="AO397" s="14"/>
      <c r="AP397" s="14"/>
      <c r="AQ397" s="8"/>
      <c r="AR397" s="8"/>
      <c r="AS397" s="14"/>
      <c r="AT397" s="14"/>
      <c r="AU397" s="14"/>
      <c r="AV397" s="14"/>
      <c r="AW397" s="8"/>
      <c r="AX397" s="8"/>
      <c r="AY397" s="14"/>
      <c r="AZ397" s="14"/>
      <c r="BA397" s="14"/>
      <c r="BB397" s="14"/>
      <c r="BC397" s="8"/>
      <c r="BD397" s="8"/>
      <c r="BE397" s="14"/>
      <c r="BF397" s="14"/>
      <c r="BG397" s="14"/>
      <c r="BH397" s="14"/>
      <c r="BI397" s="8"/>
      <c r="BJ397" s="8"/>
      <c r="BK397" s="14"/>
      <c r="BL397" s="14"/>
      <c r="BM397" s="14"/>
      <c r="BN397" s="14"/>
      <c r="BO397" s="8"/>
      <c r="BP397" s="8"/>
      <c r="BQ397" s="14"/>
      <c r="BR397" s="14"/>
      <c r="BS397" s="14"/>
      <c r="BT397" s="14"/>
      <c r="BU397" s="8"/>
      <c r="BV397" s="8"/>
      <c r="BW397" s="14"/>
      <c r="BX397" s="14"/>
      <c r="BY397" s="14"/>
      <c r="BZ397" s="14"/>
      <c r="CA397" s="14"/>
      <c r="CB397" s="14"/>
      <c r="CC397" s="14"/>
      <c r="CD397" s="14"/>
      <c r="CE397" s="14"/>
      <c r="CF397" s="14"/>
      <c r="CG397" s="14"/>
      <c r="CH397" s="14"/>
      <c r="CI397" s="14"/>
      <c r="CJ397" s="14"/>
    </row>
    <row r="398" spans="1:88" outlineLevel="1" x14ac:dyDescent="0.2">
      <c r="A398" s="20"/>
      <c r="B398" s="21"/>
      <c r="C398" s="20"/>
      <c r="D398" s="20"/>
      <c r="E398" s="20"/>
      <c r="F398" s="25" t="s">
        <v>20</v>
      </c>
      <c r="G398" s="35"/>
      <c r="H398" s="42"/>
      <c r="I398" s="12"/>
      <c r="J398" s="12"/>
      <c r="K398" s="12"/>
      <c r="L398" s="12"/>
      <c r="M398" s="12"/>
      <c r="N398" s="56"/>
      <c r="O398" s="55"/>
      <c r="P398" s="68"/>
      <c r="Q398" s="69"/>
      <c r="R398" s="70"/>
      <c r="S398" s="14"/>
      <c r="T398" s="14"/>
      <c r="U398" s="14"/>
      <c r="V398" s="14"/>
      <c r="W398" s="14"/>
      <c r="X398" s="14"/>
      <c r="Y398" s="14"/>
      <c r="Z398" s="14"/>
      <c r="AA398" s="14"/>
      <c r="AB398" s="14"/>
      <c r="AC398" s="14"/>
      <c r="AD398" s="14"/>
      <c r="AE398" s="14"/>
      <c r="AF398" s="14"/>
      <c r="AG398" s="14"/>
      <c r="AH398" s="14"/>
      <c r="AI398" s="14"/>
      <c r="AJ398" s="14"/>
      <c r="AK398" s="14"/>
      <c r="AL398" s="14"/>
      <c r="AM398" s="14"/>
      <c r="AN398" s="14"/>
      <c r="AO398" s="14"/>
      <c r="AP398" s="14"/>
      <c r="AQ398" s="8"/>
      <c r="AR398" s="8"/>
      <c r="AS398" s="14"/>
      <c r="AT398" s="14"/>
      <c r="AU398" s="14"/>
      <c r="AV398" s="14"/>
      <c r="AW398" s="8"/>
      <c r="AX398" s="8"/>
      <c r="AY398" s="14"/>
      <c r="AZ398" s="14"/>
      <c r="BA398" s="14"/>
      <c r="BB398" s="14"/>
      <c r="BC398" s="8"/>
      <c r="BD398" s="8"/>
      <c r="BE398" s="14"/>
      <c r="BF398" s="14"/>
      <c r="BG398" s="14"/>
      <c r="BH398" s="14"/>
      <c r="BI398" s="8"/>
      <c r="BJ398" s="8"/>
      <c r="BK398" s="14"/>
      <c r="BL398" s="14"/>
      <c r="BM398" s="14"/>
      <c r="BN398" s="14"/>
      <c r="BO398" s="8"/>
      <c r="BP398" s="8"/>
      <c r="BQ398" s="14"/>
      <c r="BR398" s="14"/>
      <c r="BS398" s="14"/>
      <c r="BT398" s="14"/>
      <c r="BU398" s="8"/>
      <c r="BV398" s="8"/>
      <c r="BW398" s="14"/>
      <c r="BX398" s="14"/>
      <c r="BY398" s="14"/>
      <c r="BZ398" s="14"/>
      <c r="CA398" s="14"/>
      <c r="CB398" s="14"/>
      <c r="CC398" s="14"/>
      <c r="CD398" s="14"/>
      <c r="CE398" s="14"/>
      <c r="CF398" s="14"/>
      <c r="CG398" s="14"/>
      <c r="CH398" s="14"/>
      <c r="CI398" s="14"/>
      <c r="CJ398" s="14"/>
    </row>
    <row r="399" spans="1:88" outlineLevel="1" x14ac:dyDescent="0.2">
      <c r="A399" s="20"/>
      <c r="B399" s="21"/>
      <c r="C399" s="20"/>
      <c r="D399" s="20"/>
      <c r="E399" s="20"/>
      <c r="F399" s="25" t="s">
        <v>21</v>
      </c>
      <c r="G399" s="13"/>
      <c r="H399" s="13"/>
      <c r="I399" s="13"/>
      <c r="J399" s="13"/>
      <c r="K399" s="13"/>
      <c r="L399" s="13"/>
      <c r="M399" s="13"/>
      <c r="N399" s="56"/>
      <c r="O399" s="55"/>
      <c r="P399" s="68"/>
      <c r="Q399" s="69"/>
      <c r="R399" s="70"/>
      <c r="S399" s="14"/>
      <c r="T399" s="14"/>
      <c r="U399" s="14"/>
      <c r="V399" s="14"/>
      <c r="W399" s="14"/>
      <c r="X399" s="14"/>
      <c r="Y399" s="14"/>
      <c r="Z399" s="14"/>
      <c r="AA399" s="14"/>
      <c r="AB399" s="14"/>
      <c r="AC399" s="14"/>
      <c r="AD399" s="14"/>
      <c r="AE399" s="14"/>
      <c r="AF399" s="14"/>
      <c r="AG399" s="14"/>
      <c r="AH399" s="14"/>
      <c r="AI399" s="14"/>
      <c r="AJ399" s="14"/>
      <c r="AK399" s="14"/>
      <c r="AL399" s="14"/>
      <c r="AM399" s="14"/>
      <c r="AN399" s="14"/>
      <c r="AO399" s="14"/>
      <c r="AP399" s="14"/>
      <c r="AQ399" s="8"/>
      <c r="AR399" s="8"/>
      <c r="AS399" s="14"/>
      <c r="AT399" s="14"/>
      <c r="AU399" s="14"/>
      <c r="AV399" s="14"/>
      <c r="AW399" s="8"/>
      <c r="AX399" s="8"/>
      <c r="AY399" s="14"/>
      <c r="AZ399" s="14"/>
      <c r="BA399" s="14"/>
      <c r="BB399" s="14"/>
      <c r="BC399" s="8"/>
      <c r="BD399" s="8"/>
      <c r="BE399" s="14"/>
      <c r="BF399" s="14"/>
      <c r="BG399" s="14"/>
      <c r="BH399" s="14"/>
      <c r="BI399" s="8"/>
      <c r="BJ399" s="8"/>
      <c r="BK399" s="14"/>
      <c r="BL399" s="14"/>
      <c r="BM399" s="14"/>
      <c r="BN399" s="14"/>
      <c r="BO399" s="8"/>
      <c r="BP399" s="8"/>
      <c r="BQ399" s="14"/>
      <c r="BR399" s="14"/>
      <c r="BS399" s="14"/>
      <c r="BT399" s="14"/>
      <c r="BU399" s="8"/>
      <c r="BV399" s="8"/>
      <c r="BW399" s="14"/>
      <c r="BX399" s="14"/>
      <c r="BY399" s="14"/>
      <c r="BZ399" s="14"/>
      <c r="CA399" s="14"/>
      <c r="CB399" s="14"/>
      <c r="CC399" s="14"/>
      <c r="CD399" s="14"/>
      <c r="CE399" s="14"/>
      <c r="CF399" s="14"/>
      <c r="CG399" s="14"/>
      <c r="CH399" s="14"/>
      <c r="CI399" s="14"/>
      <c r="CJ399" s="14"/>
    </row>
    <row r="400" spans="1:88" outlineLevel="1" x14ac:dyDescent="0.2">
      <c r="A400" s="20"/>
      <c r="B400" s="21"/>
      <c r="C400" s="20"/>
      <c r="D400" s="20"/>
      <c r="E400" s="20"/>
      <c r="F400" s="25" t="s">
        <v>22</v>
      </c>
      <c r="G400" s="29" t="str">
        <f t="shared" ref="G400:M400" si="267">IF(G398="","",IF(G398&gt;G397,(G398-G397-G399),(1-G397-G399+G398)))</f>
        <v/>
      </c>
      <c r="H400" s="29" t="str">
        <f t="shared" si="267"/>
        <v/>
      </c>
      <c r="I400" s="29" t="str">
        <f t="shared" si="267"/>
        <v/>
      </c>
      <c r="J400" s="29" t="str">
        <f t="shared" si="267"/>
        <v/>
      </c>
      <c r="K400" s="29" t="str">
        <f t="shared" si="267"/>
        <v/>
      </c>
      <c r="L400" s="29" t="str">
        <f t="shared" si="267"/>
        <v/>
      </c>
      <c r="M400" s="29" t="str">
        <f t="shared" si="267"/>
        <v/>
      </c>
      <c r="N400" s="57">
        <f t="shared" ref="N400" si="268">SUMIF(G401:M401,"",G400:M400)</f>
        <v>0</v>
      </c>
      <c r="O400" s="58">
        <f t="shared" ref="O400" si="269">SUM(G400:M400)</f>
        <v>0</v>
      </c>
      <c r="P400" s="68"/>
      <c r="Q400" s="69"/>
      <c r="R400" s="70"/>
      <c r="S400" s="14"/>
      <c r="T400" s="14"/>
      <c r="U400" s="14"/>
      <c r="V400" s="14"/>
      <c r="W400" s="14"/>
      <c r="X400" s="14"/>
      <c r="Y400" s="14"/>
      <c r="Z400" s="14"/>
      <c r="AA400" s="14"/>
      <c r="AB400" s="14"/>
      <c r="AC400" s="14"/>
      <c r="AD400" s="14"/>
      <c r="AE400" s="14"/>
      <c r="AF400" s="14"/>
      <c r="AG400" s="14"/>
      <c r="AH400" s="14"/>
      <c r="AI400" s="14"/>
      <c r="AJ400" s="14"/>
      <c r="AK400" s="14"/>
      <c r="AL400" s="14"/>
      <c r="AM400" s="14"/>
      <c r="AN400" s="14"/>
      <c r="AO400" s="14"/>
      <c r="AP400" s="14"/>
      <c r="AQ400" s="8"/>
      <c r="AR400" s="8"/>
      <c r="AS400" s="14"/>
      <c r="AT400" s="14"/>
      <c r="AU400" s="14"/>
      <c r="AV400" s="14"/>
      <c r="AW400" s="8"/>
      <c r="AX400" s="8"/>
      <c r="AY400" s="14"/>
      <c r="AZ400" s="14"/>
      <c r="BA400" s="14"/>
      <c r="BB400" s="14"/>
      <c r="BC400" s="8"/>
      <c r="BD400" s="8"/>
      <c r="BE400" s="14"/>
      <c r="BF400" s="14"/>
      <c r="BG400" s="14"/>
      <c r="BH400" s="14"/>
      <c r="BI400" s="8"/>
      <c r="BJ400" s="8"/>
      <c r="BK400" s="14"/>
      <c r="BL400" s="14"/>
      <c r="BM400" s="14"/>
      <c r="BN400" s="14"/>
      <c r="BO400" s="8"/>
      <c r="BP400" s="8"/>
      <c r="BQ400" s="14"/>
      <c r="BR400" s="14"/>
      <c r="BS400" s="14"/>
      <c r="BT400" s="14"/>
      <c r="BU400" s="8"/>
      <c r="BV400" s="8"/>
      <c r="BW400" s="14"/>
      <c r="BX400" s="14"/>
      <c r="BY400" s="14"/>
      <c r="BZ400" s="14"/>
      <c r="CA400" s="14"/>
      <c r="CB400" s="14"/>
      <c r="CC400" s="14"/>
      <c r="CD400" s="14"/>
      <c r="CE400" s="14"/>
      <c r="CF400" s="14"/>
      <c r="CG400" s="14"/>
      <c r="CH400" s="14"/>
      <c r="CI400" s="14"/>
      <c r="CJ400" s="14"/>
    </row>
    <row r="401" spans="1:88" outlineLevel="1" x14ac:dyDescent="0.2">
      <c r="A401" s="20"/>
      <c r="B401" s="21"/>
      <c r="C401" s="20"/>
      <c r="D401" s="20"/>
      <c r="E401" s="20"/>
      <c r="F401" s="26" t="s">
        <v>39</v>
      </c>
      <c r="G401" s="34"/>
      <c r="H401" s="34"/>
      <c r="I401" s="34"/>
      <c r="J401" s="34"/>
      <c r="K401" s="34"/>
      <c r="L401" s="34"/>
      <c r="M401" s="34"/>
      <c r="N401" s="56"/>
      <c r="O401" s="55"/>
      <c r="P401" s="68"/>
      <c r="Q401" s="69"/>
      <c r="R401" s="70"/>
      <c r="S401" s="14"/>
      <c r="T401" s="14"/>
      <c r="U401" s="14"/>
      <c r="V401" s="14"/>
      <c r="W401" s="14"/>
      <c r="X401" s="14"/>
      <c r="Y401" s="14"/>
      <c r="Z401" s="14"/>
      <c r="AA401" s="14"/>
      <c r="AB401" s="14"/>
      <c r="AC401" s="14"/>
      <c r="AD401" s="14"/>
      <c r="AE401" s="14"/>
      <c r="AF401" s="14"/>
      <c r="AG401" s="14"/>
      <c r="AH401" s="14"/>
      <c r="AI401" s="14"/>
      <c r="AJ401" s="14"/>
      <c r="AK401" s="14"/>
      <c r="AL401" s="14"/>
      <c r="AM401" s="14"/>
      <c r="AN401" s="14"/>
      <c r="AO401" s="14"/>
      <c r="AP401" s="14"/>
      <c r="AQ401" s="8"/>
      <c r="AR401" s="8"/>
      <c r="AS401" s="14"/>
      <c r="AT401" s="14"/>
      <c r="AU401" s="14"/>
      <c r="AV401" s="14"/>
      <c r="AW401" s="8"/>
      <c r="AX401" s="8"/>
      <c r="AY401" s="14"/>
      <c r="AZ401" s="14"/>
      <c r="BA401" s="14"/>
      <c r="BB401" s="14"/>
      <c r="BC401" s="8"/>
      <c r="BD401" s="8"/>
      <c r="BE401" s="14"/>
      <c r="BF401" s="14"/>
      <c r="BG401" s="14"/>
      <c r="BH401" s="14"/>
      <c r="BI401" s="8"/>
      <c r="BJ401" s="8"/>
      <c r="BK401" s="14"/>
      <c r="BL401" s="14"/>
      <c r="BM401" s="14"/>
      <c r="BN401" s="14"/>
      <c r="BO401" s="8"/>
      <c r="BP401" s="8"/>
      <c r="BQ401" s="14"/>
      <c r="BR401" s="14"/>
      <c r="BS401" s="14"/>
      <c r="BT401" s="14"/>
      <c r="BU401" s="8"/>
      <c r="BV401" s="8"/>
      <c r="BW401" s="14"/>
      <c r="BX401" s="14"/>
      <c r="BY401" s="14"/>
      <c r="BZ401" s="14"/>
      <c r="CA401" s="14"/>
      <c r="CB401" s="14"/>
      <c r="CC401" s="14"/>
      <c r="CD401" s="14"/>
      <c r="CE401" s="14"/>
      <c r="CF401" s="14"/>
      <c r="CG401" s="14"/>
      <c r="CH401" s="14"/>
      <c r="CI401" s="14"/>
      <c r="CJ401" s="14"/>
    </row>
    <row r="402" spans="1:88" ht="13.5" outlineLevel="1" thickBot="1" x14ac:dyDescent="0.25">
      <c r="A402" s="22"/>
      <c r="B402" s="23"/>
      <c r="C402" s="22"/>
      <c r="D402" s="22"/>
      <c r="E402" s="22"/>
      <c r="F402" s="27" t="s">
        <v>40</v>
      </c>
      <c r="G402" s="33"/>
      <c r="H402" s="33"/>
      <c r="I402" s="33"/>
      <c r="J402" s="33"/>
      <c r="K402" s="33"/>
      <c r="L402" s="33"/>
      <c r="M402" s="33"/>
      <c r="N402" s="59"/>
      <c r="O402" s="62"/>
      <c r="P402" s="71"/>
      <c r="Q402" s="72"/>
      <c r="R402" s="73"/>
      <c r="S402" s="14"/>
      <c r="T402" s="14"/>
      <c r="U402" s="14"/>
      <c r="V402" s="14"/>
      <c r="W402" s="14"/>
      <c r="X402" s="14"/>
      <c r="Y402" s="14"/>
      <c r="Z402" s="14"/>
      <c r="AA402" s="14"/>
      <c r="AB402" s="14"/>
      <c r="AC402" s="14"/>
      <c r="AD402" s="14"/>
      <c r="AE402" s="14"/>
      <c r="AF402" s="14"/>
      <c r="AG402" s="14"/>
      <c r="AH402" s="14"/>
      <c r="AI402" s="14"/>
      <c r="AJ402" s="14"/>
      <c r="AK402" s="14"/>
      <c r="AL402" s="14"/>
      <c r="AM402" s="14"/>
      <c r="AN402" s="14"/>
      <c r="AO402" s="14"/>
      <c r="AP402" s="14"/>
      <c r="AQ402" s="8"/>
      <c r="AR402" s="8"/>
      <c r="AS402" s="14"/>
      <c r="AT402" s="14"/>
      <c r="AU402" s="14"/>
      <c r="AV402" s="14"/>
      <c r="AW402" s="8"/>
      <c r="AX402" s="8"/>
      <c r="AY402" s="14"/>
      <c r="AZ402" s="14"/>
      <c r="BA402" s="14"/>
      <c r="BB402" s="14"/>
      <c r="BC402" s="8"/>
      <c r="BD402" s="8"/>
      <c r="BE402" s="14"/>
      <c r="BF402" s="14"/>
      <c r="BG402" s="14"/>
      <c r="BH402" s="14"/>
      <c r="BI402" s="8"/>
      <c r="BJ402" s="8"/>
      <c r="BK402" s="14"/>
      <c r="BL402" s="14"/>
      <c r="BM402" s="14"/>
      <c r="BN402" s="14"/>
      <c r="BO402" s="8"/>
      <c r="BP402" s="8"/>
      <c r="BQ402" s="14"/>
      <c r="BR402" s="14"/>
      <c r="BS402" s="14"/>
      <c r="BT402" s="14"/>
      <c r="BU402" s="8"/>
      <c r="BV402" s="8"/>
      <c r="BW402" s="14"/>
      <c r="BX402" s="14"/>
      <c r="BY402" s="14"/>
      <c r="BZ402" s="14"/>
      <c r="CA402" s="14"/>
      <c r="CB402" s="14"/>
      <c r="CC402" s="14"/>
      <c r="CD402" s="14"/>
      <c r="CE402" s="14"/>
      <c r="CF402" s="14"/>
      <c r="CG402" s="14"/>
      <c r="CH402" s="14"/>
      <c r="CI402" s="14"/>
      <c r="CJ402" s="14"/>
    </row>
    <row r="403" spans="1:88" x14ac:dyDescent="0.2">
      <c r="A403" s="63" t="str">
        <f>'Week A'!A403</f>
        <v>NAAM</v>
      </c>
      <c r="B403" s="64" t="str">
        <f>'Week A'!B403</f>
        <v>Voornaam</v>
      </c>
      <c r="C403" s="63" t="str">
        <f>'Week A'!C403</f>
        <v>Steward</v>
      </c>
      <c r="D403" s="63" t="str">
        <f>'Week A'!D403</f>
        <v>Student</v>
      </c>
      <c r="E403" s="63" t="str">
        <f>'Week A'!E403</f>
        <v>Front</v>
      </c>
      <c r="F403" s="24" t="s">
        <v>19</v>
      </c>
      <c r="G403" s="43"/>
      <c r="H403" s="11"/>
      <c r="I403" s="11"/>
      <c r="J403" s="11"/>
      <c r="K403" s="11"/>
      <c r="L403" s="11"/>
      <c r="M403" s="11"/>
      <c r="N403" s="54"/>
      <c r="O403" s="61"/>
      <c r="P403" s="65"/>
      <c r="Q403" s="66"/>
      <c r="R403" s="67"/>
      <c r="S403" s="14"/>
      <c r="T403" s="14"/>
      <c r="U403" s="14"/>
      <c r="V403" s="14"/>
      <c r="W403" s="14"/>
      <c r="X403" s="14"/>
      <c r="Y403" s="14"/>
      <c r="Z403" s="14"/>
      <c r="AA403" s="14"/>
      <c r="AB403" s="14"/>
      <c r="AC403" s="14"/>
      <c r="AD403" s="14"/>
      <c r="AE403" s="14"/>
      <c r="AF403" s="14"/>
      <c r="AG403" s="14"/>
      <c r="AH403" s="14"/>
      <c r="AI403" s="14"/>
      <c r="AJ403" s="14"/>
      <c r="AK403" s="14"/>
      <c r="AL403" s="14"/>
      <c r="AM403" s="14"/>
      <c r="AN403" s="14"/>
      <c r="AO403" s="14"/>
      <c r="AP403" s="14"/>
      <c r="AQ403" s="8"/>
      <c r="AR403" s="8"/>
      <c r="AS403" s="14"/>
      <c r="AT403" s="14"/>
      <c r="AU403" s="14"/>
      <c r="AV403" s="14"/>
      <c r="AW403" s="8"/>
      <c r="AX403" s="8"/>
      <c r="AY403" s="14"/>
      <c r="AZ403" s="14"/>
      <c r="BA403" s="14"/>
      <c r="BB403" s="14"/>
      <c r="BC403" s="8"/>
      <c r="BD403" s="8"/>
      <c r="BE403" s="14"/>
      <c r="BF403" s="14"/>
      <c r="BG403" s="14"/>
      <c r="BH403" s="14"/>
      <c r="BI403" s="8"/>
      <c r="BJ403" s="8"/>
      <c r="BK403" s="14"/>
      <c r="BL403" s="14"/>
      <c r="BM403" s="14"/>
      <c r="BN403" s="14"/>
      <c r="BO403" s="8"/>
      <c r="BP403" s="8"/>
      <c r="BQ403" s="14"/>
      <c r="BR403" s="14"/>
      <c r="BS403" s="14"/>
      <c r="BT403" s="14"/>
      <c r="BU403" s="8"/>
      <c r="BV403" s="8"/>
      <c r="BW403" s="14"/>
      <c r="BX403" s="14"/>
      <c r="BY403" s="14"/>
      <c r="BZ403" s="14"/>
      <c r="CA403" s="14"/>
      <c r="CB403" s="14"/>
      <c r="CC403" s="14"/>
      <c r="CD403" s="14"/>
      <c r="CE403" s="14"/>
      <c r="CF403" s="14"/>
      <c r="CG403" s="14"/>
      <c r="CH403" s="14"/>
      <c r="CI403" s="14"/>
      <c r="CJ403" s="14"/>
    </row>
    <row r="404" spans="1:88" outlineLevel="1" x14ac:dyDescent="0.2">
      <c r="A404" s="20"/>
      <c r="B404" s="21"/>
      <c r="C404" s="20"/>
      <c r="D404" s="20"/>
      <c r="E404" s="20"/>
      <c r="F404" s="25" t="s">
        <v>20</v>
      </c>
      <c r="G404" s="35"/>
      <c r="H404" s="42"/>
      <c r="I404" s="12"/>
      <c r="J404" s="12"/>
      <c r="K404" s="12"/>
      <c r="L404" s="12"/>
      <c r="M404" s="12"/>
      <c r="N404" s="56"/>
      <c r="O404" s="55"/>
      <c r="P404" s="68"/>
      <c r="Q404" s="69"/>
      <c r="R404" s="70"/>
      <c r="S404" s="14"/>
      <c r="T404" s="14"/>
      <c r="U404" s="14"/>
      <c r="V404" s="14"/>
      <c r="W404" s="14"/>
      <c r="X404" s="14"/>
      <c r="Y404" s="14"/>
      <c r="Z404" s="14"/>
      <c r="AA404" s="14"/>
      <c r="AB404" s="14"/>
      <c r="AC404" s="14"/>
      <c r="AD404" s="14"/>
      <c r="AE404" s="14"/>
      <c r="AF404" s="14"/>
      <c r="AG404" s="14"/>
      <c r="AH404" s="14"/>
      <c r="AI404" s="14"/>
      <c r="AJ404" s="14"/>
      <c r="AK404" s="14"/>
      <c r="AL404" s="14"/>
      <c r="AM404" s="14"/>
      <c r="AN404" s="14"/>
      <c r="AO404" s="14"/>
      <c r="AP404" s="14"/>
      <c r="AQ404" s="8"/>
      <c r="AR404" s="8"/>
      <c r="AS404" s="14"/>
      <c r="AT404" s="14"/>
      <c r="AU404" s="14"/>
      <c r="AV404" s="14"/>
      <c r="AW404" s="8"/>
      <c r="AX404" s="8"/>
      <c r="AY404" s="14"/>
      <c r="AZ404" s="14"/>
      <c r="BA404" s="14"/>
      <c r="BB404" s="14"/>
      <c r="BC404" s="8"/>
      <c r="BD404" s="8"/>
      <c r="BE404" s="14"/>
      <c r="BF404" s="14"/>
      <c r="BG404" s="14"/>
      <c r="BH404" s="14"/>
      <c r="BI404" s="8"/>
      <c r="BJ404" s="8"/>
      <c r="BK404" s="14"/>
      <c r="BL404" s="14"/>
      <c r="BM404" s="14"/>
      <c r="BN404" s="14"/>
      <c r="BO404" s="8"/>
      <c r="BP404" s="8"/>
      <c r="BQ404" s="14"/>
      <c r="BR404" s="14"/>
      <c r="BS404" s="14"/>
      <c r="BT404" s="14"/>
      <c r="BU404" s="8"/>
      <c r="BV404" s="8"/>
      <c r="BW404" s="14"/>
      <c r="BX404" s="14"/>
      <c r="BY404" s="14"/>
      <c r="BZ404" s="14"/>
      <c r="CA404" s="14"/>
      <c r="CB404" s="14"/>
      <c r="CC404" s="14"/>
      <c r="CD404" s="14"/>
      <c r="CE404" s="14"/>
      <c r="CF404" s="14"/>
      <c r="CG404" s="14"/>
      <c r="CH404" s="14"/>
      <c r="CI404" s="14"/>
      <c r="CJ404" s="14"/>
    </row>
    <row r="405" spans="1:88" outlineLevel="1" x14ac:dyDescent="0.2">
      <c r="A405" s="20"/>
      <c r="B405" s="21"/>
      <c r="C405" s="20"/>
      <c r="D405" s="20"/>
      <c r="E405" s="20"/>
      <c r="F405" s="25" t="s">
        <v>21</v>
      </c>
      <c r="G405" s="13"/>
      <c r="H405" s="13"/>
      <c r="I405" s="13"/>
      <c r="J405" s="13"/>
      <c r="K405" s="13"/>
      <c r="L405" s="13"/>
      <c r="M405" s="13"/>
      <c r="N405" s="56"/>
      <c r="O405" s="55"/>
      <c r="P405" s="68"/>
      <c r="Q405" s="69"/>
      <c r="R405" s="70"/>
      <c r="S405" s="14"/>
      <c r="T405" s="14"/>
      <c r="U405" s="14"/>
      <c r="V405" s="14"/>
      <c r="W405" s="14"/>
      <c r="X405" s="14"/>
      <c r="Y405" s="14"/>
      <c r="Z405" s="14"/>
      <c r="AA405" s="14"/>
      <c r="AB405" s="14"/>
      <c r="AC405" s="14"/>
      <c r="AD405" s="14"/>
      <c r="AE405" s="14"/>
      <c r="AF405" s="14"/>
      <c r="AG405" s="14"/>
      <c r="AH405" s="14"/>
      <c r="AI405" s="14"/>
      <c r="AJ405" s="14"/>
      <c r="AK405" s="14"/>
      <c r="AL405" s="14"/>
      <c r="AM405" s="14"/>
      <c r="AN405" s="14"/>
      <c r="AO405" s="14"/>
      <c r="AP405" s="14"/>
      <c r="AQ405" s="8"/>
      <c r="AR405" s="8"/>
      <c r="AS405" s="14"/>
      <c r="AT405" s="14"/>
      <c r="AU405" s="14"/>
      <c r="AV405" s="14"/>
      <c r="AW405" s="8"/>
      <c r="AX405" s="8"/>
      <c r="AY405" s="14"/>
      <c r="AZ405" s="14"/>
      <c r="BA405" s="14"/>
      <c r="BB405" s="14"/>
      <c r="BC405" s="8"/>
      <c r="BD405" s="8"/>
      <c r="BE405" s="14"/>
      <c r="BF405" s="14"/>
      <c r="BG405" s="14"/>
      <c r="BH405" s="14"/>
      <c r="BI405" s="8"/>
      <c r="BJ405" s="8"/>
      <c r="BK405" s="14"/>
      <c r="BL405" s="14"/>
      <c r="BM405" s="14"/>
      <c r="BN405" s="14"/>
      <c r="BO405" s="8"/>
      <c r="BP405" s="8"/>
      <c r="BQ405" s="14"/>
      <c r="BR405" s="14"/>
      <c r="BS405" s="14"/>
      <c r="BT405" s="14"/>
      <c r="BU405" s="8"/>
      <c r="BV405" s="8"/>
      <c r="BW405" s="14"/>
      <c r="BX405" s="14"/>
      <c r="BY405" s="14"/>
      <c r="BZ405" s="14"/>
      <c r="CA405" s="14"/>
      <c r="CB405" s="14"/>
      <c r="CC405" s="14"/>
      <c r="CD405" s="14"/>
      <c r="CE405" s="14"/>
      <c r="CF405" s="14"/>
      <c r="CG405" s="14"/>
      <c r="CH405" s="14"/>
      <c r="CI405" s="14"/>
      <c r="CJ405" s="14"/>
    </row>
    <row r="406" spans="1:88" outlineLevel="1" x14ac:dyDescent="0.2">
      <c r="A406" s="20"/>
      <c r="B406" s="21"/>
      <c r="C406" s="20"/>
      <c r="D406" s="20"/>
      <c r="E406" s="20"/>
      <c r="F406" s="25" t="s">
        <v>22</v>
      </c>
      <c r="G406" s="29" t="str">
        <f t="shared" ref="G406:M406" si="270">IF(G404="","",IF(G404&gt;G403,(G404-G403-G405),(1-G403-G405+G404)))</f>
        <v/>
      </c>
      <c r="H406" s="29" t="str">
        <f t="shared" si="270"/>
        <v/>
      </c>
      <c r="I406" s="29" t="str">
        <f t="shared" si="270"/>
        <v/>
      </c>
      <c r="J406" s="29" t="str">
        <f t="shared" si="270"/>
        <v/>
      </c>
      <c r="K406" s="29" t="str">
        <f t="shared" si="270"/>
        <v/>
      </c>
      <c r="L406" s="29" t="str">
        <f t="shared" si="270"/>
        <v/>
      </c>
      <c r="M406" s="29" t="str">
        <f t="shared" si="270"/>
        <v/>
      </c>
      <c r="N406" s="57">
        <f t="shared" ref="N406" si="271">SUMIF(G407:M407,"",G406:M406)</f>
        <v>0</v>
      </c>
      <c r="O406" s="58">
        <f t="shared" ref="O406" si="272">SUM(G406:M406)</f>
        <v>0</v>
      </c>
      <c r="P406" s="68"/>
      <c r="Q406" s="69"/>
      <c r="R406" s="70"/>
      <c r="S406" s="14"/>
      <c r="T406" s="14"/>
      <c r="U406" s="14"/>
      <c r="V406" s="14"/>
      <c r="W406" s="14"/>
      <c r="X406" s="14"/>
      <c r="Y406" s="14"/>
      <c r="Z406" s="14"/>
      <c r="AA406" s="14"/>
      <c r="AB406" s="14"/>
      <c r="AC406" s="14"/>
      <c r="AD406" s="14"/>
      <c r="AE406" s="14"/>
      <c r="AF406" s="14"/>
      <c r="AG406" s="14"/>
      <c r="AH406" s="14"/>
      <c r="AI406" s="14"/>
      <c r="AJ406" s="14"/>
      <c r="AK406" s="14"/>
      <c r="AL406" s="14"/>
      <c r="AM406" s="14"/>
      <c r="AN406" s="14"/>
      <c r="AO406" s="14"/>
      <c r="AP406" s="14"/>
      <c r="AQ406" s="8"/>
      <c r="AR406" s="8"/>
      <c r="AS406" s="14"/>
      <c r="AT406" s="14"/>
      <c r="AU406" s="14"/>
      <c r="AV406" s="14"/>
      <c r="AW406" s="8"/>
      <c r="AX406" s="8"/>
      <c r="AY406" s="14"/>
      <c r="AZ406" s="14"/>
      <c r="BA406" s="14"/>
      <c r="BB406" s="14"/>
      <c r="BC406" s="8"/>
      <c r="BD406" s="8"/>
      <c r="BE406" s="14"/>
      <c r="BF406" s="14"/>
      <c r="BG406" s="14"/>
      <c r="BH406" s="14"/>
      <c r="BI406" s="8"/>
      <c r="BJ406" s="8"/>
      <c r="BK406" s="14"/>
      <c r="BL406" s="14"/>
      <c r="BM406" s="14"/>
      <c r="BN406" s="14"/>
      <c r="BO406" s="8"/>
      <c r="BP406" s="8"/>
      <c r="BQ406" s="14"/>
      <c r="BR406" s="14"/>
      <c r="BS406" s="14"/>
      <c r="BT406" s="14"/>
      <c r="BU406" s="8"/>
      <c r="BV406" s="8"/>
      <c r="BW406" s="14"/>
      <c r="BX406" s="14"/>
      <c r="BY406" s="14"/>
      <c r="BZ406" s="14"/>
      <c r="CA406" s="14"/>
      <c r="CB406" s="14"/>
      <c r="CC406" s="14"/>
      <c r="CD406" s="14"/>
      <c r="CE406" s="14"/>
      <c r="CF406" s="14"/>
      <c r="CG406" s="14"/>
      <c r="CH406" s="14"/>
      <c r="CI406" s="14"/>
      <c r="CJ406" s="14"/>
    </row>
    <row r="407" spans="1:88" outlineLevel="1" x14ac:dyDescent="0.2">
      <c r="A407" s="20"/>
      <c r="B407" s="21"/>
      <c r="C407" s="20"/>
      <c r="D407" s="20"/>
      <c r="E407" s="20"/>
      <c r="F407" s="26" t="s">
        <v>39</v>
      </c>
      <c r="G407" s="34"/>
      <c r="H407" s="34"/>
      <c r="I407" s="34"/>
      <c r="J407" s="34"/>
      <c r="K407" s="34"/>
      <c r="L407" s="34"/>
      <c r="M407" s="34"/>
      <c r="N407" s="56"/>
      <c r="O407" s="55"/>
      <c r="P407" s="68"/>
      <c r="Q407" s="69"/>
      <c r="R407" s="70"/>
      <c r="S407" s="14"/>
      <c r="T407" s="14"/>
      <c r="U407" s="14"/>
      <c r="V407" s="14"/>
      <c r="W407" s="14"/>
      <c r="X407" s="14"/>
      <c r="Y407" s="14"/>
      <c r="Z407" s="14"/>
      <c r="AA407" s="14"/>
      <c r="AB407" s="14"/>
      <c r="AC407" s="14"/>
      <c r="AD407" s="14"/>
      <c r="AE407" s="14"/>
      <c r="AF407" s="14"/>
      <c r="AG407" s="14"/>
      <c r="AH407" s="14"/>
      <c r="AI407" s="14"/>
      <c r="AJ407" s="14"/>
      <c r="AK407" s="14"/>
      <c r="AL407" s="14"/>
      <c r="AM407" s="14"/>
      <c r="AN407" s="14"/>
      <c r="AO407" s="14"/>
      <c r="AP407" s="14"/>
      <c r="AQ407" s="8"/>
      <c r="AR407" s="8"/>
      <c r="AS407" s="14"/>
      <c r="AT407" s="14"/>
      <c r="AU407" s="14"/>
      <c r="AV407" s="14"/>
      <c r="AW407" s="8"/>
      <c r="AX407" s="8"/>
      <c r="AY407" s="14"/>
      <c r="AZ407" s="14"/>
      <c r="BA407" s="14"/>
      <c r="BB407" s="14"/>
      <c r="BC407" s="8"/>
      <c r="BD407" s="8"/>
      <c r="BE407" s="14"/>
      <c r="BF407" s="14"/>
      <c r="BG407" s="14"/>
      <c r="BH407" s="14"/>
      <c r="BI407" s="8"/>
      <c r="BJ407" s="8"/>
      <c r="BK407" s="14"/>
      <c r="BL407" s="14"/>
      <c r="BM407" s="14"/>
      <c r="BN407" s="14"/>
      <c r="BO407" s="8"/>
      <c r="BP407" s="8"/>
      <c r="BQ407" s="14"/>
      <c r="BR407" s="14"/>
      <c r="BS407" s="14"/>
      <c r="BT407" s="14"/>
      <c r="BU407" s="8"/>
      <c r="BV407" s="8"/>
      <c r="BW407" s="14"/>
      <c r="BX407" s="14"/>
      <c r="BY407" s="14"/>
      <c r="BZ407" s="14"/>
      <c r="CA407" s="14"/>
      <c r="CB407" s="14"/>
      <c r="CC407" s="14"/>
      <c r="CD407" s="14"/>
      <c r="CE407" s="14"/>
      <c r="CF407" s="14"/>
      <c r="CG407" s="14"/>
      <c r="CH407" s="14"/>
      <c r="CI407" s="14"/>
      <c r="CJ407" s="14"/>
    </row>
    <row r="408" spans="1:88" ht="13.5" outlineLevel="1" thickBot="1" x14ac:dyDescent="0.25">
      <c r="A408" s="22"/>
      <c r="B408" s="23"/>
      <c r="C408" s="22"/>
      <c r="D408" s="22"/>
      <c r="E408" s="22"/>
      <c r="F408" s="27" t="s">
        <v>40</v>
      </c>
      <c r="G408" s="33"/>
      <c r="H408" s="33"/>
      <c r="I408" s="33"/>
      <c r="J408" s="33"/>
      <c r="K408" s="33"/>
      <c r="L408" s="33"/>
      <c r="M408" s="33"/>
      <c r="N408" s="59"/>
      <c r="O408" s="62"/>
      <c r="P408" s="71"/>
      <c r="Q408" s="72"/>
      <c r="R408" s="73"/>
      <c r="S408" s="14"/>
      <c r="T408" s="14"/>
      <c r="U408" s="14"/>
      <c r="V408" s="14"/>
      <c r="W408" s="14"/>
      <c r="X408" s="14"/>
      <c r="Y408" s="14"/>
      <c r="Z408" s="14"/>
      <c r="AA408" s="14"/>
      <c r="AB408" s="14"/>
      <c r="AC408" s="14"/>
      <c r="AD408" s="14"/>
      <c r="AE408" s="14"/>
      <c r="AF408" s="14"/>
      <c r="AG408" s="14"/>
      <c r="AH408" s="14"/>
      <c r="AI408" s="14"/>
      <c r="AJ408" s="14"/>
      <c r="AK408" s="14"/>
      <c r="AL408" s="14"/>
      <c r="AM408" s="14"/>
      <c r="AN408" s="14"/>
      <c r="AO408" s="14"/>
      <c r="AP408" s="14"/>
      <c r="AQ408" s="8"/>
      <c r="AR408" s="8"/>
      <c r="AS408" s="14"/>
      <c r="AT408" s="14"/>
      <c r="AU408" s="14"/>
      <c r="AV408" s="14"/>
      <c r="AW408" s="8"/>
      <c r="AX408" s="8"/>
      <c r="AY408" s="14"/>
      <c r="AZ408" s="14"/>
      <c r="BA408" s="14"/>
      <c r="BB408" s="14"/>
      <c r="BC408" s="8"/>
      <c r="BD408" s="8"/>
      <c r="BE408" s="14"/>
      <c r="BF408" s="14"/>
      <c r="BG408" s="14"/>
      <c r="BH408" s="14"/>
      <c r="BI408" s="8"/>
      <c r="BJ408" s="8"/>
      <c r="BK408" s="14"/>
      <c r="BL408" s="14"/>
      <c r="BM408" s="14"/>
      <c r="BN408" s="14"/>
      <c r="BO408" s="8"/>
      <c r="BP408" s="8"/>
      <c r="BQ408" s="14"/>
      <c r="BR408" s="14"/>
      <c r="BS408" s="14"/>
      <c r="BT408" s="14"/>
      <c r="BU408" s="8"/>
      <c r="BV408" s="8"/>
      <c r="BW408" s="14"/>
      <c r="BX408" s="14"/>
      <c r="BY408" s="14"/>
      <c r="BZ408" s="14"/>
      <c r="CA408" s="14"/>
      <c r="CB408" s="14"/>
      <c r="CC408" s="14"/>
      <c r="CD408" s="14"/>
      <c r="CE408" s="14"/>
      <c r="CF408" s="14"/>
      <c r="CG408" s="14"/>
      <c r="CH408" s="14"/>
      <c r="CI408" s="14"/>
      <c r="CJ408" s="14"/>
    </row>
    <row r="409" spans="1:88" x14ac:dyDescent="0.2">
      <c r="A409" s="63" t="str">
        <f>'Week A'!A409</f>
        <v>NAAM</v>
      </c>
      <c r="B409" s="64" t="str">
        <f>'Week A'!B409</f>
        <v>Voornaam</v>
      </c>
      <c r="C409" s="63" t="str">
        <f>'Week A'!C409</f>
        <v>Steward</v>
      </c>
      <c r="D409" s="63" t="str">
        <f>'Week A'!D409</f>
        <v>Student</v>
      </c>
      <c r="E409" s="63" t="str">
        <f>'Week A'!E409</f>
        <v>Front</v>
      </c>
      <c r="F409" s="24" t="s">
        <v>19</v>
      </c>
      <c r="G409" s="43"/>
      <c r="H409" s="11"/>
      <c r="I409" s="11"/>
      <c r="J409" s="11"/>
      <c r="K409" s="11"/>
      <c r="L409" s="11"/>
      <c r="M409" s="11"/>
      <c r="N409" s="54"/>
      <c r="O409" s="61"/>
      <c r="P409" s="65"/>
      <c r="Q409" s="66"/>
      <c r="R409" s="67"/>
      <c r="S409" s="14"/>
      <c r="T409" s="14"/>
      <c r="U409" s="14"/>
      <c r="V409" s="14"/>
      <c r="W409" s="14"/>
      <c r="X409" s="14"/>
      <c r="Y409" s="14"/>
      <c r="Z409" s="14"/>
      <c r="AA409" s="14"/>
      <c r="AB409" s="14"/>
      <c r="AC409" s="14"/>
      <c r="AD409" s="14"/>
      <c r="AE409" s="14"/>
      <c r="AF409" s="14"/>
      <c r="AG409" s="14"/>
      <c r="AH409" s="14"/>
      <c r="AI409" s="14"/>
      <c r="AJ409" s="14"/>
      <c r="AK409" s="14"/>
      <c r="AL409" s="14"/>
      <c r="AM409" s="14"/>
      <c r="AN409" s="14"/>
      <c r="AO409" s="14"/>
      <c r="AP409" s="14"/>
      <c r="AQ409" s="8"/>
      <c r="AR409" s="8"/>
      <c r="AS409" s="14"/>
      <c r="AT409" s="14"/>
      <c r="AU409" s="14"/>
      <c r="AV409" s="14"/>
      <c r="AW409" s="8"/>
      <c r="AX409" s="8"/>
      <c r="AY409" s="14"/>
      <c r="AZ409" s="14"/>
      <c r="BA409" s="14"/>
      <c r="BB409" s="14"/>
      <c r="BC409" s="8"/>
      <c r="BD409" s="8"/>
      <c r="BE409" s="14"/>
      <c r="BF409" s="14"/>
      <c r="BG409" s="14"/>
      <c r="BH409" s="14"/>
      <c r="BI409" s="8"/>
      <c r="BJ409" s="8"/>
      <c r="BK409" s="14"/>
      <c r="BL409" s="14"/>
      <c r="BM409" s="14"/>
      <c r="BN409" s="14"/>
      <c r="BO409" s="8"/>
      <c r="BP409" s="8"/>
      <c r="BQ409" s="14"/>
      <c r="BR409" s="14"/>
      <c r="BS409" s="14"/>
      <c r="BT409" s="14"/>
      <c r="BU409" s="8"/>
      <c r="BV409" s="8"/>
      <c r="BW409" s="14"/>
      <c r="BX409" s="14"/>
      <c r="BY409" s="14"/>
      <c r="BZ409" s="14"/>
      <c r="CA409" s="14"/>
      <c r="CB409" s="14"/>
      <c r="CC409" s="14"/>
      <c r="CD409" s="14"/>
      <c r="CE409" s="14"/>
      <c r="CF409" s="14"/>
      <c r="CG409" s="14"/>
      <c r="CH409" s="14"/>
      <c r="CI409" s="14"/>
      <c r="CJ409" s="14"/>
    </row>
    <row r="410" spans="1:88" outlineLevel="1" x14ac:dyDescent="0.2">
      <c r="A410" s="20"/>
      <c r="B410" s="21"/>
      <c r="C410" s="20"/>
      <c r="D410" s="20"/>
      <c r="E410" s="20"/>
      <c r="F410" s="25" t="s">
        <v>20</v>
      </c>
      <c r="G410" s="35"/>
      <c r="H410" s="42"/>
      <c r="I410" s="12"/>
      <c r="J410" s="12"/>
      <c r="K410" s="12"/>
      <c r="L410" s="12"/>
      <c r="M410" s="12"/>
      <c r="N410" s="56"/>
      <c r="O410" s="55"/>
      <c r="P410" s="68"/>
      <c r="Q410" s="69"/>
      <c r="R410" s="70"/>
      <c r="S410" s="14"/>
      <c r="T410" s="14"/>
      <c r="U410" s="14"/>
      <c r="V410" s="14"/>
      <c r="W410" s="14"/>
      <c r="X410" s="14"/>
      <c r="Y410" s="14"/>
      <c r="Z410" s="14"/>
      <c r="AA410" s="14"/>
      <c r="AB410" s="14"/>
      <c r="AC410" s="14"/>
      <c r="AD410" s="14"/>
      <c r="AE410" s="14"/>
      <c r="AF410" s="14"/>
      <c r="AG410" s="14"/>
      <c r="AH410" s="14"/>
      <c r="AI410" s="14"/>
      <c r="AJ410" s="14"/>
      <c r="AK410" s="14"/>
      <c r="AL410" s="14"/>
      <c r="AM410" s="14"/>
      <c r="AN410" s="14"/>
      <c r="AO410" s="14"/>
      <c r="AP410" s="14"/>
      <c r="AQ410" s="8"/>
      <c r="AR410" s="8"/>
      <c r="AS410" s="14"/>
      <c r="AT410" s="14"/>
      <c r="AU410" s="14"/>
      <c r="AV410" s="14"/>
      <c r="AW410" s="8"/>
      <c r="AX410" s="8"/>
      <c r="AY410" s="14"/>
      <c r="AZ410" s="14"/>
      <c r="BA410" s="14"/>
      <c r="BB410" s="14"/>
      <c r="BC410" s="8"/>
      <c r="BD410" s="8"/>
      <c r="BE410" s="14"/>
      <c r="BF410" s="14"/>
      <c r="BG410" s="14"/>
      <c r="BH410" s="14"/>
      <c r="BI410" s="8"/>
      <c r="BJ410" s="8"/>
      <c r="BK410" s="14"/>
      <c r="BL410" s="14"/>
      <c r="BM410" s="14"/>
      <c r="BN410" s="14"/>
      <c r="BO410" s="8"/>
      <c r="BP410" s="8"/>
      <c r="BQ410" s="14"/>
      <c r="BR410" s="14"/>
      <c r="BS410" s="14"/>
      <c r="BT410" s="14"/>
      <c r="BU410" s="8"/>
      <c r="BV410" s="8"/>
      <c r="BW410" s="14"/>
      <c r="BX410" s="14"/>
      <c r="BY410" s="14"/>
      <c r="BZ410" s="14"/>
      <c r="CA410" s="14"/>
      <c r="CB410" s="14"/>
      <c r="CC410" s="14"/>
      <c r="CD410" s="14"/>
      <c r="CE410" s="14"/>
      <c r="CF410" s="14"/>
      <c r="CG410" s="14"/>
      <c r="CH410" s="14"/>
      <c r="CI410" s="14"/>
      <c r="CJ410" s="14"/>
    </row>
    <row r="411" spans="1:88" outlineLevel="1" x14ac:dyDescent="0.2">
      <c r="A411" s="20"/>
      <c r="B411" s="21"/>
      <c r="C411" s="20"/>
      <c r="D411" s="20"/>
      <c r="E411" s="20"/>
      <c r="F411" s="25" t="s">
        <v>21</v>
      </c>
      <c r="G411" s="13"/>
      <c r="H411" s="13"/>
      <c r="I411" s="13"/>
      <c r="J411" s="13"/>
      <c r="K411" s="13"/>
      <c r="L411" s="13"/>
      <c r="M411" s="13"/>
      <c r="N411" s="56"/>
      <c r="O411" s="55"/>
      <c r="P411" s="68"/>
      <c r="Q411" s="69"/>
      <c r="R411" s="70"/>
      <c r="S411" s="14"/>
      <c r="T411" s="14"/>
      <c r="U411" s="14"/>
      <c r="V411" s="14"/>
      <c r="W411" s="14"/>
      <c r="X411" s="14"/>
      <c r="Y411" s="14"/>
      <c r="Z411" s="14"/>
      <c r="AA411" s="14"/>
      <c r="AB411" s="14"/>
      <c r="AC411" s="14"/>
      <c r="AD411" s="14"/>
      <c r="AE411" s="14"/>
      <c r="AF411" s="14"/>
      <c r="AG411" s="14"/>
      <c r="AH411" s="14"/>
      <c r="AI411" s="14"/>
      <c r="AJ411" s="14"/>
      <c r="AK411" s="14"/>
      <c r="AL411" s="14"/>
      <c r="AM411" s="14"/>
      <c r="AN411" s="14"/>
      <c r="AO411" s="14"/>
      <c r="AP411" s="14"/>
      <c r="AQ411" s="8"/>
      <c r="AR411" s="8"/>
      <c r="AS411" s="14"/>
      <c r="AT411" s="14"/>
      <c r="AU411" s="14"/>
      <c r="AV411" s="14"/>
      <c r="AW411" s="8"/>
      <c r="AX411" s="8"/>
      <c r="AY411" s="14"/>
      <c r="AZ411" s="14"/>
      <c r="BA411" s="14"/>
      <c r="BB411" s="14"/>
      <c r="BC411" s="8"/>
      <c r="BD411" s="8"/>
      <c r="BE411" s="14"/>
      <c r="BF411" s="14"/>
      <c r="BG411" s="14"/>
      <c r="BH411" s="14"/>
      <c r="BI411" s="8"/>
      <c r="BJ411" s="8"/>
      <c r="BK411" s="14"/>
      <c r="BL411" s="14"/>
      <c r="BM411" s="14"/>
      <c r="BN411" s="14"/>
      <c r="BO411" s="8"/>
      <c r="BP411" s="8"/>
      <c r="BQ411" s="14"/>
      <c r="BR411" s="14"/>
      <c r="BS411" s="14"/>
      <c r="BT411" s="14"/>
      <c r="BU411" s="8"/>
      <c r="BV411" s="8"/>
      <c r="BW411" s="14"/>
      <c r="BX411" s="14"/>
      <c r="BY411" s="14"/>
      <c r="BZ411" s="14"/>
      <c r="CA411" s="14"/>
      <c r="CB411" s="14"/>
      <c r="CC411" s="14"/>
      <c r="CD411" s="14"/>
      <c r="CE411" s="14"/>
      <c r="CF411" s="14"/>
      <c r="CG411" s="14"/>
      <c r="CH411" s="14"/>
      <c r="CI411" s="14"/>
      <c r="CJ411" s="14"/>
    </row>
    <row r="412" spans="1:88" outlineLevel="1" x14ac:dyDescent="0.2">
      <c r="A412" s="20"/>
      <c r="B412" s="21"/>
      <c r="C412" s="20"/>
      <c r="D412" s="20"/>
      <c r="E412" s="20"/>
      <c r="F412" s="25" t="s">
        <v>22</v>
      </c>
      <c r="G412" s="29" t="str">
        <f t="shared" ref="G412:M412" si="273">IF(G410="","",IF(G410&gt;G409,(G410-G409-G411),(1-G409-G411+G410)))</f>
        <v/>
      </c>
      <c r="H412" s="29" t="str">
        <f t="shared" si="273"/>
        <v/>
      </c>
      <c r="I412" s="29" t="str">
        <f t="shared" si="273"/>
        <v/>
      </c>
      <c r="J412" s="29" t="str">
        <f t="shared" si="273"/>
        <v/>
      </c>
      <c r="K412" s="29" t="str">
        <f t="shared" si="273"/>
        <v/>
      </c>
      <c r="L412" s="29" t="str">
        <f t="shared" si="273"/>
        <v/>
      </c>
      <c r="M412" s="29" t="str">
        <f t="shared" si="273"/>
        <v/>
      </c>
      <c r="N412" s="57">
        <f t="shared" ref="N412" si="274">SUMIF(G413:M413,"",G412:M412)</f>
        <v>0</v>
      </c>
      <c r="O412" s="58">
        <f t="shared" ref="O412" si="275">SUM(G412:M412)</f>
        <v>0</v>
      </c>
      <c r="P412" s="68"/>
      <c r="Q412" s="69"/>
      <c r="R412" s="70"/>
      <c r="S412" s="14"/>
      <c r="T412" s="14"/>
      <c r="U412" s="14"/>
      <c r="V412" s="14"/>
      <c r="W412" s="14"/>
      <c r="X412" s="14"/>
      <c r="Y412" s="14"/>
      <c r="Z412" s="14"/>
      <c r="AA412" s="14"/>
      <c r="AB412" s="14"/>
      <c r="AC412" s="14"/>
      <c r="AD412" s="14"/>
      <c r="AE412" s="14"/>
      <c r="AF412" s="14"/>
      <c r="AG412" s="14"/>
      <c r="AH412" s="14"/>
      <c r="AI412" s="14"/>
      <c r="AJ412" s="14"/>
      <c r="AK412" s="14"/>
      <c r="AL412" s="14"/>
      <c r="AM412" s="14"/>
      <c r="AN412" s="14"/>
      <c r="AO412" s="14"/>
      <c r="AP412" s="14"/>
      <c r="AQ412" s="8"/>
      <c r="AR412" s="8"/>
      <c r="AS412" s="14"/>
      <c r="AT412" s="14"/>
      <c r="AU412" s="14"/>
      <c r="AV412" s="14"/>
      <c r="AW412" s="8"/>
      <c r="AX412" s="8"/>
      <c r="AY412" s="14"/>
      <c r="AZ412" s="14"/>
      <c r="BA412" s="14"/>
      <c r="BB412" s="14"/>
      <c r="BC412" s="8"/>
      <c r="BD412" s="8"/>
      <c r="BE412" s="14"/>
      <c r="BF412" s="14"/>
      <c r="BG412" s="14"/>
      <c r="BH412" s="14"/>
      <c r="BI412" s="8"/>
      <c r="BJ412" s="8"/>
      <c r="BK412" s="14"/>
      <c r="BL412" s="14"/>
      <c r="BM412" s="14"/>
      <c r="BN412" s="14"/>
      <c r="BO412" s="8"/>
      <c r="BP412" s="8"/>
      <c r="BQ412" s="14"/>
      <c r="BR412" s="14"/>
      <c r="BS412" s="14"/>
      <c r="BT412" s="14"/>
      <c r="BU412" s="8"/>
      <c r="BV412" s="8"/>
      <c r="BW412" s="14"/>
      <c r="BX412" s="14"/>
      <c r="BY412" s="14"/>
      <c r="BZ412" s="14"/>
      <c r="CA412" s="14"/>
      <c r="CB412" s="14"/>
      <c r="CC412" s="14"/>
      <c r="CD412" s="14"/>
      <c r="CE412" s="14"/>
      <c r="CF412" s="14"/>
      <c r="CG412" s="14"/>
      <c r="CH412" s="14"/>
      <c r="CI412" s="14"/>
      <c r="CJ412" s="14"/>
    </row>
    <row r="413" spans="1:88" outlineLevel="1" x14ac:dyDescent="0.2">
      <c r="A413" s="20"/>
      <c r="B413" s="21"/>
      <c r="C413" s="20"/>
      <c r="D413" s="20"/>
      <c r="E413" s="20"/>
      <c r="F413" s="26" t="s">
        <v>39</v>
      </c>
      <c r="G413" s="34"/>
      <c r="H413" s="34"/>
      <c r="I413" s="34"/>
      <c r="J413" s="34"/>
      <c r="K413" s="34"/>
      <c r="L413" s="34"/>
      <c r="M413" s="34"/>
      <c r="N413" s="56"/>
      <c r="O413" s="55"/>
      <c r="P413" s="68"/>
      <c r="Q413" s="69"/>
      <c r="R413" s="70"/>
      <c r="S413" s="14"/>
      <c r="T413" s="14"/>
      <c r="U413" s="14"/>
      <c r="V413" s="14"/>
      <c r="W413" s="14"/>
      <c r="X413" s="14"/>
      <c r="Y413" s="14"/>
      <c r="Z413" s="14"/>
      <c r="AA413" s="14"/>
      <c r="AB413" s="14"/>
      <c r="AC413" s="14"/>
      <c r="AD413" s="14"/>
      <c r="AE413" s="14"/>
      <c r="AF413" s="14"/>
      <c r="AG413" s="14"/>
      <c r="AH413" s="14"/>
      <c r="AI413" s="14"/>
      <c r="AJ413" s="14"/>
      <c r="AK413" s="14"/>
      <c r="AL413" s="14"/>
      <c r="AM413" s="14"/>
      <c r="AN413" s="14"/>
      <c r="AO413" s="14"/>
      <c r="AP413" s="14"/>
      <c r="AQ413" s="8"/>
      <c r="AR413" s="8"/>
      <c r="AS413" s="14"/>
      <c r="AT413" s="14"/>
      <c r="AU413" s="14"/>
      <c r="AV413" s="14"/>
      <c r="AW413" s="8"/>
      <c r="AX413" s="8"/>
      <c r="AY413" s="14"/>
      <c r="AZ413" s="14"/>
      <c r="BA413" s="14"/>
      <c r="BB413" s="14"/>
      <c r="BC413" s="8"/>
      <c r="BD413" s="8"/>
      <c r="BE413" s="14"/>
      <c r="BF413" s="14"/>
      <c r="BG413" s="14"/>
      <c r="BH413" s="14"/>
      <c r="BI413" s="8"/>
      <c r="BJ413" s="8"/>
      <c r="BK413" s="14"/>
      <c r="BL413" s="14"/>
      <c r="BM413" s="14"/>
      <c r="BN413" s="14"/>
      <c r="BO413" s="8"/>
      <c r="BP413" s="8"/>
      <c r="BQ413" s="14"/>
      <c r="BR413" s="14"/>
      <c r="BS413" s="14"/>
      <c r="BT413" s="14"/>
      <c r="BU413" s="8"/>
      <c r="BV413" s="8"/>
      <c r="BW413" s="14"/>
      <c r="BX413" s="14"/>
      <c r="BY413" s="14"/>
      <c r="BZ413" s="14"/>
      <c r="CA413" s="14"/>
      <c r="CB413" s="14"/>
      <c r="CC413" s="14"/>
      <c r="CD413" s="14"/>
      <c r="CE413" s="14"/>
      <c r="CF413" s="14"/>
      <c r="CG413" s="14"/>
      <c r="CH413" s="14"/>
      <c r="CI413" s="14"/>
      <c r="CJ413" s="14"/>
    </row>
    <row r="414" spans="1:88" ht="13.5" outlineLevel="1" thickBot="1" x14ac:dyDescent="0.25">
      <c r="A414" s="22"/>
      <c r="B414" s="23"/>
      <c r="C414" s="22"/>
      <c r="D414" s="22"/>
      <c r="E414" s="22"/>
      <c r="F414" s="27" t="s">
        <v>40</v>
      </c>
      <c r="G414" s="33"/>
      <c r="H414" s="33"/>
      <c r="I414" s="33"/>
      <c r="J414" s="33"/>
      <c r="K414" s="33"/>
      <c r="L414" s="33"/>
      <c r="M414" s="33"/>
      <c r="N414" s="59"/>
      <c r="O414" s="62"/>
      <c r="P414" s="71"/>
      <c r="Q414" s="72"/>
      <c r="R414" s="73"/>
      <c r="S414" s="14"/>
      <c r="T414" s="14"/>
      <c r="U414" s="14"/>
      <c r="V414" s="14"/>
      <c r="W414" s="14"/>
      <c r="X414" s="14"/>
      <c r="Y414" s="14"/>
      <c r="Z414" s="14"/>
      <c r="AA414" s="14"/>
      <c r="AB414" s="14"/>
      <c r="AC414" s="14"/>
      <c r="AD414" s="14"/>
      <c r="AE414" s="14"/>
      <c r="AF414" s="14"/>
      <c r="AG414" s="14"/>
      <c r="AH414" s="14"/>
      <c r="AI414" s="14"/>
      <c r="AJ414" s="14"/>
      <c r="AK414" s="14"/>
      <c r="AL414" s="14"/>
      <c r="AM414" s="14"/>
      <c r="AN414" s="14"/>
      <c r="AO414" s="14"/>
      <c r="AP414" s="14"/>
      <c r="AQ414" s="8"/>
      <c r="AR414" s="8"/>
      <c r="AS414" s="14"/>
      <c r="AT414" s="14"/>
      <c r="AU414" s="14"/>
      <c r="AV414" s="14"/>
      <c r="AW414" s="8"/>
      <c r="AX414" s="8"/>
      <c r="AY414" s="14"/>
      <c r="AZ414" s="14"/>
      <c r="BA414" s="14"/>
      <c r="BB414" s="14"/>
      <c r="BC414" s="8"/>
      <c r="BD414" s="8"/>
      <c r="BE414" s="14"/>
      <c r="BF414" s="14"/>
      <c r="BG414" s="14"/>
      <c r="BH414" s="14"/>
      <c r="BI414" s="8"/>
      <c r="BJ414" s="8"/>
      <c r="BK414" s="14"/>
      <c r="BL414" s="14"/>
      <c r="BM414" s="14"/>
      <c r="BN414" s="14"/>
      <c r="BO414" s="8"/>
      <c r="BP414" s="8"/>
      <c r="BQ414" s="14"/>
      <c r="BR414" s="14"/>
      <c r="BS414" s="14"/>
      <c r="BT414" s="14"/>
      <c r="BU414" s="8"/>
      <c r="BV414" s="8"/>
      <c r="BW414" s="14"/>
      <c r="BX414" s="14"/>
      <c r="BY414" s="14"/>
      <c r="BZ414" s="14"/>
      <c r="CA414" s="14"/>
      <c r="CB414" s="14"/>
      <c r="CC414" s="14"/>
      <c r="CD414" s="14"/>
      <c r="CE414" s="14"/>
      <c r="CF414" s="14"/>
      <c r="CG414" s="14"/>
      <c r="CH414" s="14"/>
      <c r="CI414" s="14"/>
      <c r="CJ414" s="14"/>
    </row>
    <row r="415" spans="1:88" x14ac:dyDescent="0.2">
      <c r="A415" s="63" t="str">
        <f>'Week A'!A415</f>
        <v>NAAM</v>
      </c>
      <c r="B415" s="64" t="str">
        <f>'Week A'!B415</f>
        <v>Voornaam</v>
      </c>
      <c r="C415" s="63" t="str">
        <f>'Week A'!C415</f>
        <v>Steward</v>
      </c>
      <c r="D415" s="63" t="str">
        <f>'Week A'!D415</f>
        <v>Student</v>
      </c>
      <c r="E415" s="63" t="str">
        <f>'Week A'!E415</f>
        <v>Front</v>
      </c>
      <c r="F415" s="24" t="s">
        <v>19</v>
      </c>
      <c r="G415" s="43"/>
      <c r="H415" s="11"/>
      <c r="I415" s="11"/>
      <c r="J415" s="11"/>
      <c r="K415" s="11"/>
      <c r="L415" s="11"/>
      <c r="M415" s="11"/>
      <c r="N415" s="54"/>
      <c r="O415" s="61"/>
      <c r="P415" s="65"/>
      <c r="Q415" s="66"/>
      <c r="R415" s="67"/>
      <c r="S415" s="14"/>
      <c r="T415" s="14"/>
      <c r="U415" s="14"/>
      <c r="V415" s="14"/>
      <c r="W415" s="14"/>
      <c r="X415" s="14"/>
      <c r="Y415" s="14"/>
      <c r="Z415" s="14"/>
      <c r="AA415" s="14"/>
      <c r="AB415" s="14"/>
      <c r="AC415" s="14"/>
      <c r="AD415" s="14"/>
      <c r="AE415" s="14"/>
      <c r="AF415" s="14"/>
      <c r="AG415" s="14"/>
      <c r="AH415" s="14"/>
      <c r="AI415" s="14"/>
      <c r="AJ415" s="14"/>
      <c r="AK415" s="14"/>
      <c r="AL415" s="14"/>
      <c r="AM415" s="14"/>
      <c r="AN415" s="14"/>
      <c r="AO415" s="14"/>
      <c r="AP415" s="14"/>
      <c r="AQ415" s="8"/>
      <c r="AR415" s="8"/>
      <c r="AS415" s="14"/>
      <c r="AT415" s="14"/>
      <c r="AU415" s="14"/>
      <c r="AV415" s="14"/>
      <c r="AW415" s="8"/>
      <c r="AX415" s="8"/>
      <c r="AY415" s="14"/>
      <c r="AZ415" s="14"/>
      <c r="BA415" s="14"/>
      <c r="BB415" s="14"/>
      <c r="BC415" s="8"/>
      <c r="BD415" s="8"/>
      <c r="BE415" s="14"/>
      <c r="BF415" s="14"/>
      <c r="BG415" s="14"/>
      <c r="BH415" s="14"/>
      <c r="BI415" s="8"/>
      <c r="BJ415" s="8"/>
      <c r="BK415" s="14"/>
      <c r="BL415" s="14"/>
      <c r="BM415" s="14"/>
      <c r="BN415" s="14"/>
      <c r="BO415" s="8"/>
      <c r="BP415" s="8"/>
      <c r="BQ415" s="14"/>
      <c r="BR415" s="14"/>
      <c r="BS415" s="14"/>
      <c r="BT415" s="14"/>
      <c r="BU415" s="8"/>
      <c r="BV415" s="8"/>
      <c r="BW415" s="14"/>
      <c r="BX415" s="14"/>
      <c r="BY415" s="14"/>
      <c r="BZ415" s="14"/>
      <c r="CA415" s="14"/>
      <c r="CB415" s="14"/>
      <c r="CC415" s="14"/>
      <c r="CD415" s="14"/>
      <c r="CE415" s="14"/>
      <c r="CF415" s="14"/>
      <c r="CG415" s="14"/>
      <c r="CH415" s="14"/>
      <c r="CI415" s="14"/>
      <c r="CJ415" s="14"/>
    </row>
    <row r="416" spans="1:88" outlineLevel="1" x14ac:dyDescent="0.2">
      <c r="A416" s="20"/>
      <c r="B416" s="21"/>
      <c r="C416" s="20"/>
      <c r="D416" s="20"/>
      <c r="E416" s="20"/>
      <c r="F416" s="25" t="s">
        <v>20</v>
      </c>
      <c r="G416" s="35"/>
      <c r="H416" s="42"/>
      <c r="I416" s="12"/>
      <c r="J416" s="12"/>
      <c r="K416" s="12"/>
      <c r="L416" s="12"/>
      <c r="M416" s="12"/>
      <c r="N416" s="56"/>
      <c r="O416" s="55"/>
      <c r="P416" s="68"/>
      <c r="Q416" s="69"/>
      <c r="R416" s="70"/>
      <c r="S416" s="14"/>
      <c r="T416" s="14"/>
      <c r="U416" s="14"/>
      <c r="V416" s="14"/>
      <c r="W416" s="14"/>
      <c r="X416" s="14"/>
      <c r="Y416" s="14"/>
      <c r="Z416" s="14"/>
      <c r="AA416" s="14"/>
      <c r="AB416" s="14"/>
      <c r="AC416" s="14"/>
      <c r="AD416" s="14"/>
      <c r="AE416" s="14"/>
      <c r="AF416" s="14"/>
      <c r="AG416" s="14"/>
      <c r="AH416" s="14"/>
      <c r="AI416" s="14"/>
      <c r="AJ416" s="14"/>
      <c r="AK416" s="14"/>
      <c r="AL416" s="14"/>
      <c r="AM416" s="14"/>
      <c r="AN416" s="14"/>
      <c r="AO416" s="14"/>
      <c r="AP416" s="14"/>
      <c r="AQ416" s="8"/>
      <c r="AR416" s="8"/>
      <c r="AS416" s="14"/>
      <c r="AT416" s="14"/>
      <c r="AU416" s="14"/>
      <c r="AV416" s="14"/>
      <c r="AW416" s="8"/>
      <c r="AX416" s="8"/>
      <c r="AY416" s="14"/>
      <c r="AZ416" s="14"/>
      <c r="BA416" s="14"/>
      <c r="BB416" s="14"/>
      <c r="BC416" s="8"/>
      <c r="BD416" s="8"/>
      <c r="BE416" s="14"/>
      <c r="BF416" s="14"/>
      <c r="BG416" s="14"/>
      <c r="BH416" s="14"/>
      <c r="BI416" s="8"/>
      <c r="BJ416" s="8"/>
      <c r="BK416" s="14"/>
      <c r="BL416" s="14"/>
      <c r="BM416" s="14"/>
      <c r="BN416" s="14"/>
      <c r="BO416" s="8"/>
      <c r="BP416" s="8"/>
      <c r="BQ416" s="14"/>
      <c r="BR416" s="14"/>
      <c r="BS416" s="14"/>
      <c r="BT416" s="14"/>
      <c r="BU416" s="8"/>
      <c r="BV416" s="8"/>
      <c r="BW416" s="14"/>
      <c r="BX416" s="14"/>
      <c r="BY416" s="14"/>
      <c r="BZ416" s="14"/>
      <c r="CA416" s="14"/>
      <c r="CB416" s="14"/>
      <c r="CC416" s="14"/>
      <c r="CD416" s="14"/>
      <c r="CE416" s="14"/>
      <c r="CF416" s="14"/>
      <c r="CG416" s="14"/>
      <c r="CH416" s="14"/>
      <c r="CI416" s="14"/>
      <c r="CJ416" s="14"/>
    </row>
    <row r="417" spans="1:88" outlineLevel="1" x14ac:dyDescent="0.2">
      <c r="A417" s="20"/>
      <c r="B417" s="21"/>
      <c r="C417" s="20"/>
      <c r="D417" s="20"/>
      <c r="E417" s="20"/>
      <c r="F417" s="25" t="s">
        <v>21</v>
      </c>
      <c r="G417" s="13"/>
      <c r="H417" s="13"/>
      <c r="I417" s="13"/>
      <c r="J417" s="13"/>
      <c r="K417" s="13"/>
      <c r="L417" s="13"/>
      <c r="M417" s="13"/>
      <c r="N417" s="56"/>
      <c r="O417" s="55"/>
      <c r="P417" s="68"/>
      <c r="Q417" s="69"/>
      <c r="R417" s="70"/>
      <c r="S417" s="14"/>
      <c r="T417" s="14"/>
      <c r="U417" s="14"/>
      <c r="V417" s="14"/>
      <c r="W417" s="14"/>
      <c r="X417" s="14"/>
      <c r="Y417" s="14"/>
      <c r="Z417" s="14"/>
      <c r="AA417" s="14"/>
      <c r="AB417" s="14"/>
      <c r="AC417" s="14"/>
      <c r="AD417" s="14"/>
      <c r="AE417" s="14"/>
      <c r="AF417" s="14"/>
      <c r="AG417" s="14"/>
      <c r="AH417" s="14"/>
      <c r="AI417" s="14"/>
      <c r="AJ417" s="14"/>
      <c r="AK417" s="14"/>
      <c r="AL417" s="14"/>
      <c r="AM417" s="14"/>
      <c r="AN417" s="14"/>
      <c r="AO417" s="14"/>
      <c r="AP417" s="14"/>
      <c r="AQ417" s="8"/>
      <c r="AR417" s="8"/>
      <c r="AS417" s="14"/>
      <c r="AT417" s="14"/>
      <c r="AU417" s="14"/>
      <c r="AV417" s="14"/>
      <c r="AW417" s="8"/>
      <c r="AX417" s="8"/>
      <c r="AY417" s="14"/>
      <c r="AZ417" s="14"/>
      <c r="BA417" s="14"/>
      <c r="BB417" s="14"/>
      <c r="BC417" s="8"/>
      <c r="BD417" s="8"/>
      <c r="BE417" s="14"/>
      <c r="BF417" s="14"/>
      <c r="BG417" s="14"/>
      <c r="BH417" s="14"/>
      <c r="BI417" s="8"/>
      <c r="BJ417" s="8"/>
      <c r="BK417" s="14"/>
      <c r="BL417" s="14"/>
      <c r="BM417" s="14"/>
      <c r="BN417" s="14"/>
      <c r="BO417" s="8"/>
      <c r="BP417" s="8"/>
      <c r="BQ417" s="14"/>
      <c r="BR417" s="14"/>
      <c r="BS417" s="14"/>
      <c r="BT417" s="14"/>
      <c r="BU417" s="8"/>
      <c r="BV417" s="8"/>
      <c r="BW417" s="14"/>
      <c r="BX417" s="14"/>
      <c r="BY417" s="14"/>
      <c r="BZ417" s="14"/>
      <c r="CA417" s="14"/>
      <c r="CB417" s="14"/>
      <c r="CC417" s="14"/>
      <c r="CD417" s="14"/>
      <c r="CE417" s="14"/>
      <c r="CF417" s="14"/>
      <c r="CG417" s="14"/>
      <c r="CH417" s="14"/>
      <c r="CI417" s="14"/>
      <c r="CJ417" s="14"/>
    </row>
    <row r="418" spans="1:88" outlineLevel="1" x14ac:dyDescent="0.2">
      <c r="A418" s="20"/>
      <c r="B418" s="21"/>
      <c r="C418" s="20"/>
      <c r="D418" s="20"/>
      <c r="E418" s="20"/>
      <c r="F418" s="25" t="s">
        <v>22</v>
      </c>
      <c r="G418" s="29" t="str">
        <f t="shared" ref="G418:M418" si="276">IF(G416="","",IF(G416&gt;G415,(G416-G415-G417),(1-G415-G417+G416)))</f>
        <v/>
      </c>
      <c r="H418" s="29" t="str">
        <f t="shared" si="276"/>
        <v/>
      </c>
      <c r="I418" s="29" t="str">
        <f t="shared" si="276"/>
        <v/>
      </c>
      <c r="J418" s="29" t="str">
        <f t="shared" si="276"/>
        <v/>
      </c>
      <c r="K418" s="29" t="str">
        <f t="shared" si="276"/>
        <v/>
      </c>
      <c r="L418" s="29" t="str">
        <f t="shared" si="276"/>
        <v/>
      </c>
      <c r="M418" s="29" t="str">
        <f t="shared" si="276"/>
        <v/>
      </c>
      <c r="N418" s="57">
        <f t="shared" ref="N418" si="277">SUMIF(G419:M419,"",G418:M418)</f>
        <v>0</v>
      </c>
      <c r="O418" s="58">
        <f t="shared" ref="O418" si="278">SUM(G418:M418)</f>
        <v>0</v>
      </c>
      <c r="P418" s="68"/>
      <c r="Q418" s="69"/>
      <c r="R418" s="70"/>
      <c r="S418" s="14"/>
      <c r="T418" s="14"/>
      <c r="U418" s="14"/>
      <c r="V418" s="14"/>
      <c r="W418" s="14"/>
      <c r="X418" s="14"/>
      <c r="Y418" s="14"/>
      <c r="Z418" s="14"/>
      <c r="AA418" s="14"/>
      <c r="AB418" s="14"/>
      <c r="AC418" s="14"/>
      <c r="AD418" s="14"/>
      <c r="AE418" s="14"/>
      <c r="AF418" s="14"/>
      <c r="AG418" s="14"/>
      <c r="AH418" s="14"/>
      <c r="AI418" s="14"/>
      <c r="AJ418" s="14"/>
      <c r="AK418" s="14"/>
      <c r="AL418" s="14"/>
      <c r="AM418" s="14"/>
      <c r="AN418" s="14"/>
      <c r="AO418" s="14"/>
      <c r="AP418" s="14"/>
      <c r="AQ418" s="8"/>
      <c r="AR418" s="8"/>
      <c r="AS418" s="14"/>
      <c r="AT418" s="14"/>
      <c r="AU418" s="14"/>
      <c r="AV418" s="14"/>
      <c r="AW418" s="8"/>
      <c r="AX418" s="8"/>
      <c r="AY418" s="14"/>
      <c r="AZ418" s="14"/>
      <c r="BA418" s="14"/>
      <c r="BB418" s="14"/>
      <c r="BC418" s="8"/>
      <c r="BD418" s="8"/>
      <c r="BE418" s="14"/>
      <c r="BF418" s="14"/>
      <c r="BG418" s="14"/>
      <c r="BH418" s="14"/>
      <c r="BI418" s="8"/>
      <c r="BJ418" s="8"/>
      <c r="BK418" s="14"/>
      <c r="BL418" s="14"/>
      <c r="BM418" s="14"/>
      <c r="BN418" s="14"/>
      <c r="BO418" s="8"/>
      <c r="BP418" s="8"/>
      <c r="BQ418" s="14"/>
      <c r="BR418" s="14"/>
      <c r="BS418" s="14"/>
      <c r="BT418" s="14"/>
      <c r="BU418" s="8"/>
      <c r="BV418" s="8"/>
      <c r="BW418" s="14"/>
      <c r="BX418" s="14"/>
      <c r="BY418" s="14"/>
      <c r="BZ418" s="14"/>
      <c r="CA418" s="14"/>
      <c r="CB418" s="14"/>
      <c r="CC418" s="14"/>
      <c r="CD418" s="14"/>
      <c r="CE418" s="14"/>
      <c r="CF418" s="14"/>
      <c r="CG418" s="14"/>
      <c r="CH418" s="14"/>
      <c r="CI418" s="14"/>
      <c r="CJ418" s="14"/>
    </row>
    <row r="419" spans="1:88" outlineLevel="1" x14ac:dyDescent="0.2">
      <c r="A419" s="20"/>
      <c r="B419" s="21"/>
      <c r="C419" s="20"/>
      <c r="D419" s="20"/>
      <c r="E419" s="20"/>
      <c r="F419" s="26" t="s">
        <v>39</v>
      </c>
      <c r="G419" s="34"/>
      <c r="H419" s="34"/>
      <c r="I419" s="34"/>
      <c r="J419" s="34"/>
      <c r="K419" s="34"/>
      <c r="L419" s="34"/>
      <c r="M419" s="34"/>
      <c r="N419" s="56"/>
      <c r="O419" s="55"/>
      <c r="P419" s="68"/>
      <c r="Q419" s="69"/>
      <c r="R419" s="70"/>
      <c r="S419" s="14"/>
      <c r="T419" s="14"/>
      <c r="U419" s="14"/>
      <c r="V419" s="14"/>
      <c r="W419" s="14"/>
      <c r="X419" s="14"/>
      <c r="Y419" s="14"/>
      <c r="Z419" s="14"/>
      <c r="AA419" s="14"/>
      <c r="AB419" s="14"/>
      <c r="AC419" s="14"/>
      <c r="AD419" s="14"/>
      <c r="AE419" s="14"/>
      <c r="AF419" s="14"/>
      <c r="AG419" s="14"/>
      <c r="AH419" s="14"/>
      <c r="AI419" s="14"/>
      <c r="AJ419" s="14"/>
      <c r="AK419" s="14"/>
      <c r="AL419" s="14"/>
      <c r="AM419" s="14"/>
      <c r="AN419" s="14"/>
      <c r="AO419" s="14"/>
      <c r="AP419" s="14"/>
      <c r="AQ419" s="8"/>
      <c r="AR419" s="8"/>
      <c r="AS419" s="14"/>
      <c r="AT419" s="14"/>
      <c r="AU419" s="14"/>
      <c r="AV419" s="14"/>
      <c r="AW419" s="8"/>
      <c r="AX419" s="8"/>
      <c r="AY419" s="14"/>
      <c r="AZ419" s="14"/>
      <c r="BA419" s="14"/>
      <c r="BB419" s="14"/>
      <c r="BC419" s="8"/>
      <c r="BD419" s="8"/>
      <c r="BE419" s="14"/>
      <c r="BF419" s="14"/>
      <c r="BG419" s="14"/>
      <c r="BH419" s="14"/>
      <c r="BI419" s="8"/>
      <c r="BJ419" s="8"/>
      <c r="BK419" s="14"/>
      <c r="BL419" s="14"/>
      <c r="BM419" s="14"/>
      <c r="BN419" s="14"/>
      <c r="BO419" s="8"/>
      <c r="BP419" s="8"/>
      <c r="BQ419" s="14"/>
      <c r="BR419" s="14"/>
      <c r="BS419" s="14"/>
      <c r="BT419" s="14"/>
      <c r="BU419" s="8"/>
      <c r="BV419" s="8"/>
      <c r="BW419" s="14"/>
      <c r="BX419" s="14"/>
      <c r="BY419" s="14"/>
      <c r="BZ419" s="14"/>
      <c r="CA419" s="14"/>
      <c r="CB419" s="14"/>
      <c r="CC419" s="14"/>
      <c r="CD419" s="14"/>
      <c r="CE419" s="14"/>
      <c r="CF419" s="14"/>
      <c r="CG419" s="14"/>
      <c r="CH419" s="14"/>
      <c r="CI419" s="14"/>
      <c r="CJ419" s="14"/>
    </row>
    <row r="420" spans="1:88" ht="13.5" outlineLevel="1" thickBot="1" x14ac:dyDescent="0.25">
      <c r="A420" s="22"/>
      <c r="B420" s="23"/>
      <c r="C420" s="22"/>
      <c r="D420" s="22"/>
      <c r="E420" s="22"/>
      <c r="F420" s="27" t="s">
        <v>40</v>
      </c>
      <c r="G420" s="33"/>
      <c r="H420" s="33"/>
      <c r="I420" s="33"/>
      <c r="J420" s="33"/>
      <c r="K420" s="33"/>
      <c r="L420" s="33"/>
      <c r="M420" s="33"/>
      <c r="N420" s="59"/>
      <c r="O420" s="62"/>
      <c r="P420" s="71"/>
      <c r="Q420" s="72"/>
      <c r="R420" s="73"/>
      <c r="S420" s="14"/>
      <c r="T420" s="14"/>
      <c r="U420" s="14"/>
      <c r="V420" s="14"/>
      <c r="W420" s="14"/>
      <c r="X420" s="14"/>
      <c r="Y420" s="14"/>
      <c r="Z420" s="14"/>
      <c r="AA420" s="14"/>
      <c r="AB420" s="14"/>
      <c r="AC420" s="14"/>
      <c r="AD420" s="14"/>
      <c r="AE420" s="14"/>
      <c r="AF420" s="14"/>
      <c r="AG420" s="14"/>
      <c r="AH420" s="14"/>
      <c r="AI420" s="14"/>
      <c r="AJ420" s="14"/>
      <c r="AK420" s="14"/>
      <c r="AL420" s="14"/>
      <c r="AM420" s="14"/>
      <c r="AN420" s="14"/>
      <c r="AO420" s="14"/>
      <c r="AP420" s="14"/>
      <c r="AQ420" s="8"/>
      <c r="AR420" s="8"/>
      <c r="AS420" s="14"/>
      <c r="AT420" s="14"/>
      <c r="AU420" s="14"/>
      <c r="AV420" s="14"/>
      <c r="AW420" s="8"/>
      <c r="AX420" s="8"/>
      <c r="AY420" s="14"/>
      <c r="AZ420" s="14"/>
      <c r="BA420" s="14"/>
      <c r="BB420" s="14"/>
      <c r="BC420" s="8"/>
      <c r="BD420" s="8"/>
      <c r="BE420" s="14"/>
      <c r="BF420" s="14"/>
      <c r="BG420" s="14"/>
      <c r="BH420" s="14"/>
      <c r="BI420" s="8"/>
      <c r="BJ420" s="8"/>
      <c r="BK420" s="14"/>
      <c r="BL420" s="14"/>
      <c r="BM420" s="14"/>
      <c r="BN420" s="14"/>
      <c r="BO420" s="8"/>
      <c r="BP420" s="8"/>
      <c r="BQ420" s="14"/>
      <c r="BR420" s="14"/>
      <c r="BS420" s="14"/>
      <c r="BT420" s="14"/>
      <c r="BU420" s="8"/>
      <c r="BV420" s="8"/>
      <c r="BW420" s="14"/>
      <c r="BX420" s="14"/>
      <c r="BY420" s="14"/>
      <c r="BZ420" s="14"/>
      <c r="CA420" s="14"/>
      <c r="CB420" s="14"/>
      <c r="CC420" s="14"/>
      <c r="CD420" s="14"/>
      <c r="CE420" s="14"/>
      <c r="CF420" s="14"/>
      <c r="CG420" s="14"/>
      <c r="CH420" s="14"/>
      <c r="CI420" s="14"/>
      <c r="CJ420" s="14"/>
    </row>
    <row r="421" spans="1:88" x14ac:dyDescent="0.2">
      <c r="A421" s="63" t="str">
        <f>'Week A'!A421</f>
        <v>NAAM</v>
      </c>
      <c r="B421" s="64" t="str">
        <f>'Week A'!B421</f>
        <v>Voornaam</v>
      </c>
      <c r="C421" s="63" t="str">
        <f>'Week A'!C421</f>
        <v>Steward</v>
      </c>
      <c r="D421" s="63" t="str">
        <f>'Week A'!D421</f>
        <v>Student</v>
      </c>
      <c r="E421" s="63" t="str">
        <f>'Week A'!E421</f>
        <v>Front</v>
      </c>
      <c r="F421" s="24" t="s">
        <v>19</v>
      </c>
      <c r="G421" s="43"/>
      <c r="H421" s="11"/>
      <c r="I421" s="11"/>
      <c r="J421" s="11"/>
      <c r="K421" s="11"/>
      <c r="L421" s="11"/>
      <c r="M421" s="11"/>
      <c r="N421" s="54"/>
      <c r="O421" s="61"/>
      <c r="P421" s="65"/>
      <c r="Q421" s="66"/>
      <c r="R421" s="67"/>
      <c r="S421" s="14"/>
      <c r="T421" s="14"/>
      <c r="U421" s="14"/>
      <c r="V421" s="14"/>
      <c r="W421" s="14"/>
      <c r="X421" s="14"/>
      <c r="Y421" s="14"/>
      <c r="Z421" s="14"/>
      <c r="AA421" s="14"/>
      <c r="AB421" s="14"/>
      <c r="AC421" s="14"/>
      <c r="AD421" s="14"/>
      <c r="AE421" s="14"/>
      <c r="AF421" s="14"/>
      <c r="AG421" s="14"/>
      <c r="AH421" s="14"/>
      <c r="AI421" s="14"/>
      <c r="AJ421" s="14"/>
      <c r="AK421" s="14"/>
      <c r="AL421" s="14"/>
      <c r="AM421" s="14"/>
      <c r="AN421" s="14"/>
      <c r="AO421" s="14"/>
      <c r="AP421" s="14"/>
      <c r="AQ421" s="8"/>
      <c r="AR421" s="8"/>
      <c r="AS421" s="14"/>
      <c r="AT421" s="14"/>
      <c r="AU421" s="14"/>
      <c r="AV421" s="14"/>
      <c r="AW421" s="8"/>
      <c r="AX421" s="8"/>
      <c r="AY421" s="14"/>
      <c r="AZ421" s="14"/>
      <c r="BA421" s="14"/>
      <c r="BB421" s="14"/>
      <c r="BC421" s="8"/>
      <c r="BD421" s="8"/>
      <c r="BE421" s="14"/>
      <c r="BF421" s="14"/>
      <c r="BG421" s="14"/>
      <c r="BH421" s="14"/>
      <c r="BI421" s="8"/>
      <c r="BJ421" s="8"/>
      <c r="BK421" s="14"/>
      <c r="BL421" s="14"/>
      <c r="BM421" s="14"/>
      <c r="BN421" s="14"/>
      <c r="BO421" s="8"/>
      <c r="BP421" s="8"/>
      <c r="BQ421" s="14"/>
      <c r="BR421" s="14"/>
      <c r="BS421" s="14"/>
      <c r="BT421" s="14"/>
      <c r="BU421" s="8"/>
      <c r="BV421" s="8"/>
      <c r="BW421" s="14"/>
      <c r="BX421" s="14"/>
      <c r="BY421" s="14"/>
      <c r="BZ421" s="14"/>
      <c r="CA421" s="14"/>
      <c r="CB421" s="14"/>
      <c r="CC421" s="14"/>
      <c r="CD421" s="14"/>
      <c r="CE421" s="14"/>
      <c r="CF421" s="14"/>
      <c r="CG421" s="14"/>
      <c r="CH421" s="14"/>
      <c r="CI421" s="14"/>
      <c r="CJ421" s="14"/>
    </row>
    <row r="422" spans="1:88" outlineLevel="1" x14ac:dyDescent="0.2">
      <c r="A422" s="20"/>
      <c r="B422" s="21"/>
      <c r="C422" s="20"/>
      <c r="D422" s="20"/>
      <c r="E422" s="20"/>
      <c r="F422" s="25" t="s">
        <v>20</v>
      </c>
      <c r="G422" s="35"/>
      <c r="H422" s="42"/>
      <c r="I422" s="12"/>
      <c r="J422" s="12"/>
      <c r="K422" s="12"/>
      <c r="L422" s="12"/>
      <c r="M422" s="12"/>
      <c r="N422" s="56"/>
      <c r="O422" s="55"/>
      <c r="P422" s="68"/>
      <c r="Q422" s="69"/>
      <c r="R422" s="70"/>
      <c r="S422" s="14"/>
      <c r="T422" s="14"/>
      <c r="U422" s="14"/>
      <c r="V422" s="14"/>
      <c r="W422" s="14"/>
      <c r="X422" s="14"/>
      <c r="Y422" s="14"/>
      <c r="Z422" s="14"/>
      <c r="AA422" s="14"/>
      <c r="AB422" s="14"/>
      <c r="AC422" s="14"/>
      <c r="AD422" s="14"/>
      <c r="AE422" s="14"/>
      <c r="AF422" s="14"/>
      <c r="AG422" s="14"/>
      <c r="AH422" s="14"/>
      <c r="AI422" s="14"/>
      <c r="AJ422" s="14"/>
      <c r="AK422" s="14"/>
      <c r="AL422" s="14"/>
      <c r="AM422" s="14"/>
      <c r="AN422" s="14"/>
      <c r="AO422" s="14"/>
      <c r="AP422" s="14"/>
      <c r="AQ422" s="8"/>
      <c r="AR422" s="8"/>
      <c r="AS422" s="14"/>
      <c r="AT422" s="14"/>
      <c r="AU422" s="14"/>
      <c r="AV422" s="14"/>
      <c r="AW422" s="8"/>
      <c r="AX422" s="8"/>
      <c r="AY422" s="14"/>
      <c r="AZ422" s="14"/>
      <c r="BA422" s="14"/>
      <c r="BB422" s="14"/>
      <c r="BC422" s="8"/>
      <c r="BD422" s="8"/>
      <c r="BE422" s="14"/>
      <c r="BF422" s="14"/>
      <c r="BG422" s="14"/>
      <c r="BH422" s="14"/>
      <c r="BI422" s="8"/>
      <c r="BJ422" s="8"/>
      <c r="BK422" s="14"/>
      <c r="BL422" s="14"/>
      <c r="BM422" s="14"/>
      <c r="BN422" s="14"/>
      <c r="BO422" s="8"/>
      <c r="BP422" s="8"/>
      <c r="BQ422" s="14"/>
      <c r="BR422" s="14"/>
      <c r="BS422" s="14"/>
      <c r="BT422" s="14"/>
      <c r="BU422" s="8"/>
      <c r="BV422" s="8"/>
      <c r="BW422" s="14"/>
      <c r="BX422" s="14"/>
      <c r="BY422" s="14"/>
      <c r="BZ422" s="14"/>
      <c r="CA422" s="14"/>
      <c r="CB422" s="14"/>
      <c r="CC422" s="14"/>
      <c r="CD422" s="14"/>
      <c r="CE422" s="14"/>
      <c r="CF422" s="14"/>
      <c r="CG422" s="14"/>
      <c r="CH422" s="14"/>
      <c r="CI422" s="14"/>
      <c r="CJ422" s="14"/>
    </row>
    <row r="423" spans="1:88" outlineLevel="1" x14ac:dyDescent="0.2">
      <c r="A423" s="20"/>
      <c r="B423" s="21"/>
      <c r="C423" s="20"/>
      <c r="D423" s="20"/>
      <c r="E423" s="20"/>
      <c r="F423" s="25" t="s">
        <v>21</v>
      </c>
      <c r="G423" s="13"/>
      <c r="H423" s="13"/>
      <c r="I423" s="13"/>
      <c r="J423" s="13"/>
      <c r="K423" s="13"/>
      <c r="L423" s="13"/>
      <c r="M423" s="13"/>
      <c r="N423" s="56"/>
      <c r="O423" s="55"/>
      <c r="P423" s="68"/>
      <c r="Q423" s="69"/>
      <c r="R423" s="70"/>
      <c r="S423" s="14"/>
      <c r="T423" s="14"/>
      <c r="U423" s="14"/>
      <c r="V423" s="14"/>
      <c r="W423" s="14"/>
      <c r="X423" s="14"/>
      <c r="Y423" s="14"/>
      <c r="Z423" s="14"/>
      <c r="AA423" s="14"/>
      <c r="AB423" s="14"/>
      <c r="AC423" s="14"/>
      <c r="AD423" s="14"/>
      <c r="AE423" s="14"/>
      <c r="AF423" s="14"/>
      <c r="AG423" s="14"/>
      <c r="AH423" s="14"/>
      <c r="AI423" s="14"/>
      <c r="AJ423" s="14"/>
      <c r="AK423" s="14"/>
      <c r="AL423" s="14"/>
      <c r="AM423" s="14"/>
      <c r="AN423" s="14"/>
      <c r="AO423" s="14"/>
      <c r="AP423" s="14"/>
      <c r="AQ423" s="8"/>
      <c r="AR423" s="8"/>
      <c r="AS423" s="14"/>
      <c r="AT423" s="14"/>
      <c r="AU423" s="14"/>
      <c r="AV423" s="14"/>
      <c r="AW423" s="8"/>
      <c r="AX423" s="8"/>
      <c r="AY423" s="14"/>
      <c r="AZ423" s="14"/>
      <c r="BA423" s="14"/>
      <c r="BB423" s="14"/>
      <c r="BC423" s="8"/>
      <c r="BD423" s="8"/>
      <c r="BE423" s="14"/>
      <c r="BF423" s="14"/>
      <c r="BG423" s="14"/>
      <c r="BH423" s="14"/>
      <c r="BI423" s="8"/>
      <c r="BJ423" s="8"/>
      <c r="BK423" s="14"/>
      <c r="BL423" s="14"/>
      <c r="BM423" s="14"/>
      <c r="BN423" s="14"/>
      <c r="BO423" s="8"/>
      <c r="BP423" s="8"/>
      <c r="BQ423" s="14"/>
      <c r="BR423" s="14"/>
      <c r="BS423" s="14"/>
      <c r="BT423" s="14"/>
      <c r="BU423" s="8"/>
      <c r="BV423" s="8"/>
      <c r="BW423" s="14"/>
      <c r="BX423" s="14"/>
      <c r="BY423" s="14"/>
      <c r="BZ423" s="14"/>
      <c r="CA423" s="14"/>
      <c r="CB423" s="14"/>
      <c r="CC423" s="14"/>
      <c r="CD423" s="14"/>
      <c r="CE423" s="14"/>
      <c r="CF423" s="14"/>
      <c r="CG423" s="14"/>
      <c r="CH423" s="14"/>
      <c r="CI423" s="14"/>
      <c r="CJ423" s="14"/>
    </row>
    <row r="424" spans="1:88" outlineLevel="1" x14ac:dyDescent="0.2">
      <c r="A424" s="20"/>
      <c r="B424" s="21"/>
      <c r="C424" s="20"/>
      <c r="D424" s="20"/>
      <c r="E424" s="20"/>
      <c r="F424" s="25" t="s">
        <v>22</v>
      </c>
      <c r="G424" s="29" t="str">
        <f t="shared" ref="G424:M424" si="279">IF(G422="","",IF(G422&gt;G421,(G422-G421-G423),(1-G421-G423+G422)))</f>
        <v/>
      </c>
      <c r="H424" s="29" t="str">
        <f t="shared" si="279"/>
        <v/>
      </c>
      <c r="I424" s="29" t="str">
        <f t="shared" si="279"/>
        <v/>
      </c>
      <c r="J424" s="29" t="str">
        <f t="shared" si="279"/>
        <v/>
      </c>
      <c r="K424" s="29" t="str">
        <f t="shared" si="279"/>
        <v/>
      </c>
      <c r="L424" s="29" t="str">
        <f t="shared" si="279"/>
        <v/>
      </c>
      <c r="M424" s="29" t="str">
        <f t="shared" si="279"/>
        <v/>
      </c>
      <c r="N424" s="57">
        <f t="shared" ref="N424" si="280">SUMIF(G425:M425,"",G424:M424)</f>
        <v>0</v>
      </c>
      <c r="O424" s="58">
        <f t="shared" ref="O424" si="281">SUM(G424:M424)</f>
        <v>0</v>
      </c>
      <c r="P424" s="68"/>
      <c r="Q424" s="69"/>
      <c r="R424" s="70"/>
      <c r="S424" s="14"/>
      <c r="T424" s="14"/>
      <c r="U424" s="14"/>
      <c r="V424" s="14"/>
      <c r="W424" s="14"/>
      <c r="X424" s="14"/>
      <c r="Y424" s="14"/>
      <c r="Z424" s="14"/>
      <c r="AA424" s="14"/>
      <c r="AB424" s="14"/>
      <c r="AC424" s="14"/>
      <c r="AD424" s="14"/>
      <c r="AE424" s="14"/>
      <c r="AF424" s="14"/>
      <c r="AG424" s="14"/>
      <c r="AH424" s="14"/>
      <c r="AI424" s="14"/>
      <c r="AJ424" s="14"/>
      <c r="AK424" s="14"/>
      <c r="AL424" s="14"/>
      <c r="AM424" s="14"/>
      <c r="AN424" s="14"/>
      <c r="AO424" s="14"/>
      <c r="AP424" s="14"/>
      <c r="AQ424" s="8"/>
      <c r="AR424" s="8"/>
      <c r="AS424" s="14"/>
      <c r="AT424" s="14"/>
      <c r="AU424" s="14"/>
      <c r="AV424" s="14"/>
      <c r="AW424" s="8"/>
      <c r="AX424" s="8"/>
      <c r="AY424" s="14"/>
      <c r="AZ424" s="14"/>
      <c r="BA424" s="14"/>
      <c r="BB424" s="14"/>
      <c r="BC424" s="8"/>
      <c r="BD424" s="8"/>
      <c r="BE424" s="14"/>
      <c r="BF424" s="14"/>
      <c r="BG424" s="14"/>
      <c r="BH424" s="14"/>
      <c r="BI424" s="8"/>
      <c r="BJ424" s="8"/>
      <c r="BK424" s="14"/>
      <c r="BL424" s="14"/>
      <c r="BM424" s="14"/>
      <c r="BN424" s="14"/>
      <c r="BO424" s="8"/>
      <c r="BP424" s="8"/>
      <c r="BQ424" s="14"/>
      <c r="BR424" s="14"/>
      <c r="BS424" s="14"/>
      <c r="BT424" s="14"/>
      <c r="BU424" s="8"/>
      <c r="BV424" s="8"/>
      <c r="BW424" s="14"/>
      <c r="BX424" s="14"/>
      <c r="BY424" s="14"/>
      <c r="BZ424" s="14"/>
      <c r="CA424" s="14"/>
      <c r="CB424" s="14"/>
      <c r="CC424" s="14"/>
      <c r="CD424" s="14"/>
      <c r="CE424" s="14"/>
      <c r="CF424" s="14"/>
      <c r="CG424" s="14"/>
      <c r="CH424" s="14"/>
      <c r="CI424" s="14"/>
      <c r="CJ424" s="14"/>
    </row>
    <row r="425" spans="1:88" outlineLevel="1" x14ac:dyDescent="0.2">
      <c r="A425" s="20"/>
      <c r="B425" s="21"/>
      <c r="C425" s="20"/>
      <c r="D425" s="20"/>
      <c r="E425" s="20"/>
      <c r="F425" s="26" t="s">
        <v>39</v>
      </c>
      <c r="G425" s="34"/>
      <c r="H425" s="34"/>
      <c r="I425" s="34"/>
      <c r="J425" s="34"/>
      <c r="K425" s="34"/>
      <c r="L425" s="34"/>
      <c r="M425" s="34"/>
      <c r="N425" s="56"/>
      <c r="O425" s="55"/>
      <c r="P425" s="68"/>
      <c r="Q425" s="69"/>
      <c r="R425" s="70"/>
      <c r="S425" s="14"/>
      <c r="T425" s="14"/>
      <c r="U425" s="14"/>
      <c r="V425" s="14"/>
      <c r="W425" s="14"/>
      <c r="X425" s="14"/>
      <c r="Y425" s="14"/>
      <c r="Z425" s="14"/>
      <c r="AA425" s="14"/>
      <c r="AB425" s="14"/>
      <c r="AC425" s="14"/>
      <c r="AD425" s="14"/>
      <c r="AE425" s="14"/>
      <c r="AF425" s="14"/>
      <c r="AG425" s="14"/>
      <c r="AH425" s="14"/>
      <c r="AI425" s="14"/>
      <c r="AJ425" s="14"/>
      <c r="AK425" s="14"/>
      <c r="AL425" s="14"/>
      <c r="AM425" s="14"/>
      <c r="AN425" s="14"/>
      <c r="AO425" s="14"/>
      <c r="AP425" s="14"/>
      <c r="AQ425" s="8"/>
      <c r="AR425" s="8"/>
      <c r="AS425" s="14"/>
      <c r="AT425" s="14"/>
      <c r="AU425" s="14"/>
      <c r="AV425" s="14"/>
      <c r="AW425" s="8"/>
      <c r="AX425" s="8"/>
      <c r="AY425" s="14"/>
      <c r="AZ425" s="14"/>
      <c r="BA425" s="14"/>
      <c r="BB425" s="14"/>
      <c r="BC425" s="8"/>
      <c r="BD425" s="8"/>
      <c r="BE425" s="14"/>
      <c r="BF425" s="14"/>
      <c r="BG425" s="14"/>
      <c r="BH425" s="14"/>
      <c r="BI425" s="8"/>
      <c r="BJ425" s="8"/>
      <c r="BK425" s="14"/>
      <c r="BL425" s="14"/>
      <c r="BM425" s="14"/>
      <c r="BN425" s="14"/>
      <c r="BO425" s="8"/>
      <c r="BP425" s="8"/>
      <c r="BQ425" s="14"/>
      <c r="BR425" s="14"/>
      <c r="BS425" s="14"/>
      <c r="BT425" s="14"/>
      <c r="BU425" s="8"/>
      <c r="BV425" s="8"/>
      <c r="BW425" s="14"/>
      <c r="BX425" s="14"/>
      <c r="BY425" s="14"/>
      <c r="BZ425" s="14"/>
      <c r="CA425" s="14"/>
      <c r="CB425" s="14"/>
      <c r="CC425" s="14"/>
      <c r="CD425" s="14"/>
      <c r="CE425" s="14"/>
      <c r="CF425" s="14"/>
      <c r="CG425" s="14"/>
      <c r="CH425" s="14"/>
      <c r="CI425" s="14"/>
      <c r="CJ425" s="14"/>
    </row>
    <row r="426" spans="1:88" ht="13.5" outlineLevel="1" thickBot="1" x14ac:dyDescent="0.25">
      <c r="A426" s="22"/>
      <c r="B426" s="23"/>
      <c r="C426" s="22"/>
      <c r="D426" s="22"/>
      <c r="E426" s="22"/>
      <c r="F426" s="27" t="s">
        <v>40</v>
      </c>
      <c r="G426" s="33"/>
      <c r="H426" s="33"/>
      <c r="I426" s="33"/>
      <c r="J426" s="33"/>
      <c r="K426" s="33"/>
      <c r="L426" s="33"/>
      <c r="M426" s="33"/>
      <c r="N426" s="59"/>
      <c r="O426" s="62"/>
      <c r="P426" s="71"/>
      <c r="Q426" s="72"/>
      <c r="R426" s="73"/>
      <c r="S426" s="14"/>
      <c r="T426" s="14"/>
      <c r="U426" s="14"/>
      <c r="V426" s="14"/>
      <c r="W426" s="14"/>
      <c r="X426" s="14"/>
      <c r="Y426" s="14"/>
      <c r="Z426" s="14"/>
      <c r="AA426" s="14"/>
      <c r="AB426" s="14"/>
      <c r="AC426" s="14"/>
      <c r="AD426" s="14"/>
      <c r="AE426" s="14"/>
      <c r="AF426" s="14"/>
      <c r="AG426" s="14"/>
      <c r="AH426" s="14"/>
      <c r="AI426" s="14"/>
      <c r="AJ426" s="14"/>
      <c r="AK426" s="14"/>
      <c r="AL426" s="14"/>
      <c r="AM426" s="14"/>
      <c r="AN426" s="14"/>
      <c r="AO426" s="14"/>
      <c r="AP426" s="14"/>
      <c r="AQ426" s="8"/>
      <c r="AR426" s="8"/>
      <c r="AS426" s="14"/>
      <c r="AT426" s="14"/>
      <c r="AU426" s="14"/>
      <c r="AV426" s="14"/>
      <c r="AW426" s="8"/>
      <c r="AX426" s="8"/>
      <c r="AY426" s="14"/>
      <c r="AZ426" s="14"/>
      <c r="BA426" s="14"/>
      <c r="BB426" s="14"/>
      <c r="BC426" s="8"/>
      <c r="BD426" s="8"/>
      <c r="BE426" s="14"/>
      <c r="BF426" s="14"/>
      <c r="BG426" s="14"/>
      <c r="BH426" s="14"/>
      <c r="BI426" s="8"/>
      <c r="BJ426" s="8"/>
      <c r="BK426" s="14"/>
      <c r="BL426" s="14"/>
      <c r="BM426" s="14"/>
      <c r="BN426" s="14"/>
      <c r="BO426" s="8"/>
      <c r="BP426" s="8"/>
      <c r="BQ426" s="14"/>
      <c r="BR426" s="14"/>
      <c r="BS426" s="14"/>
      <c r="BT426" s="14"/>
      <c r="BU426" s="8"/>
      <c r="BV426" s="8"/>
      <c r="BW426" s="14"/>
      <c r="BX426" s="14"/>
      <c r="BY426" s="14"/>
      <c r="BZ426" s="14"/>
      <c r="CA426" s="14"/>
      <c r="CB426" s="14"/>
      <c r="CC426" s="14"/>
      <c r="CD426" s="14"/>
      <c r="CE426" s="14"/>
      <c r="CF426" s="14"/>
      <c r="CG426" s="14"/>
      <c r="CH426" s="14"/>
      <c r="CI426" s="14"/>
      <c r="CJ426" s="14"/>
    </row>
    <row r="427" spans="1:88" x14ac:dyDescent="0.2">
      <c r="A427" s="63" t="str">
        <f>'Week A'!A427</f>
        <v>NAAM</v>
      </c>
      <c r="B427" s="64" t="str">
        <f>'Week A'!B427</f>
        <v>Voornaam</v>
      </c>
      <c r="C427" s="63" t="str">
        <f>'Week A'!C427</f>
        <v>Steward</v>
      </c>
      <c r="D427" s="63" t="str">
        <f>'Week A'!D427</f>
        <v>Student</v>
      </c>
      <c r="E427" s="63" t="str">
        <f>'Week A'!E427</f>
        <v>Front</v>
      </c>
      <c r="F427" s="24" t="s">
        <v>19</v>
      </c>
      <c r="G427" s="43"/>
      <c r="H427" s="11"/>
      <c r="I427" s="11"/>
      <c r="J427" s="11"/>
      <c r="K427" s="11"/>
      <c r="L427" s="11"/>
      <c r="M427" s="11"/>
      <c r="N427" s="54"/>
      <c r="O427" s="61"/>
      <c r="P427" s="65"/>
      <c r="Q427" s="66"/>
      <c r="R427" s="67"/>
      <c r="S427" s="14"/>
      <c r="T427" s="14"/>
      <c r="U427" s="14"/>
      <c r="V427" s="14"/>
      <c r="W427" s="14"/>
      <c r="X427" s="14"/>
      <c r="Y427" s="14"/>
      <c r="Z427" s="14"/>
      <c r="AA427" s="14"/>
      <c r="AB427" s="14"/>
      <c r="AC427" s="14"/>
      <c r="AD427" s="14"/>
      <c r="AE427" s="14"/>
      <c r="AF427" s="14"/>
      <c r="AG427" s="14"/>
      <c r="AH427" s="14"/>
      <c r="AI427" s="14"/>
      <c r="AJ427" s="14"/>
      <c r="AK427" s="14"/>
      <c r="AL427" s="14"/>
      <c r="AM427" s="14"/>
      <c r="AN427" s="14"/>
      <c r="AO427" s="14"/>
      <c r="AP427" s="14"/>
      <c r="AQ427" s="8"/>
      <c r="AR427" s="8"/>
      <c r="AS427" s="14"/>
      <c r="AT427" s="14"/>
      <c r="AU427" s="14"/>
      <c r="AV427" s="14"/>
      <c r="AW427" s="8"/>
      <c r="AX427" s="8"/>
      <c r="AY427" s="14"/>
      <c r="AZ427" s="14"/>
      <c r="BA427" s="14"/>
      <c r="BB427" s="14"/>
      <c r="BC427" s="8"/>
      <c r="BD427" s="8"/>
      <c r="BE427" s="14"/>
      <c r="BF427" s="14"/>
      <c r="BG427" s="14"/>
      <c r="BH427" s="14"/>
      <c r="BI427" s="8"/>
      <c r="BJ427" s="8"/>
      <c r="BK427" s="14"/>
      <c r="BL427" s="14"/>
      <c r="BM427" s="14"/>
      <c r="BN427" s="14"/>
      <c r="BO427" s="8"/>
      <c r="BP427" s="8"/>
      <c r="BQ427" s="14"/>
      <c r="BR427" s="14"/>
      <c r="BS427" s="14"/>
      <c r="BT427" s="14"/>
      <c r="BU427" s="8"/>
      <c r="BV427" s="8"/>
      <c r="BW427" s="14"/>
      <c r="BX427" s="14"/>
      <c r="BY427" s="14"/>
      <c r="BZ427" s="14"/>
      <c r="CA427" s="14"/>
      <c r="CB427" s="14"/>
      <c r="CC427" s="14"/>
      <c r="CD427" s="14"/>
      <c r="CE427" s="14"/>
      <c r="CF427" s="14"/>
      <c r="CG427" s="14"/>
      <c r="CH427" s="14"/>
      <c r="CI427" s="14"/>
      <c r="CJ427" s="14"/>
    </row>
    <row r="428" spans="1:88" outlineLevel="1" x14ac:dyDescent="0.2">
      <c r="A428" s="20"/>
      <c r="B428" s="21"/>
      <c r="C428" s="20"/>
      <c r="D428" s="20"/>
      <c r="E428" s="20"/>
      <c r="F428" s="25" t="s">
        <v>20</v>
      </c>
      <c r="G428" s="35"/>
      <c r="H428" s="42"/>
      <c r="I428" s="12"/>
      <c r="J428" s="12"/>
      <c r="K428" s="12"/>
      <c r="L428" s="12"/>
      <c r="M428" s="12"/>
      <c r="N428" s="56"/>
      <c r="O428" s="55"/>
      <c r="P428" s="68"/>
      <c r="Q428" s="69"/>
      <c r="R428" s="70"/>
      <c r="S428" s="14"/>
      <c r="T428" s="14"/>
      <c r="U428" s="14"/>
      <c r="V428" s="14"/>
      <c r="W428" s="14"/>
      <c r="X428" s="14"/>
      <c r="Y428" s="14"/>
      <c r="Z428" s="14"/>
      <c r="AA428" s="14"/>
      <c r="AB428" s="14"/>
      <c r="AC428" s="14"/>
      <c r="AD428" s="14"/>
      <c r="AE428" s="14"/>
      <c r="AF428" s="14"/>
      <c r="AG428" s="14"/>
      <c r="AH428" s="14"/>
      <c r="AI428" s="14"/>
      <c r="AJ428" s="14"/>
      <c r="AK428" s="14"/>
      <c r="AL428" s="14"/>
      <c r="AM428" s="14"/>
      <c r="AN428" s="14"/>
      <c r="AO428" s="14"/>
      <c r="AP428" s="14"/>
      <c r="AQ428" s="8"/>
      <c r="AR428" s="8"/>
      <c r="AS428" s="14"/>
      <c r="AT428" s="14"/>
      <c r="AU428" s="14"/>
      <c r="AV428" s="14"/>
      <c r="AW428" s="8"/>
      <c r="AX428" s="8"/>
      <c r="AY428" s="14"/>
      <c r="AZ428" s="14"/>
      <c r="BA428" s="14"/>
      <c r="BB428" s="14"/>
      <c r="BC428" s="8"/>
      <c r="BD428" s="8"/>
      <c r="BE428" s="14"/>
      <c r="BF428" s="14"/>
      <c r="BG428" s="14"/>
      <c r="BH428" s="14"/>
      <c r="BI428" s="8"/>
      <c r="BJ428" s="8"/>
      <c r="BK428" s="14"/>
      <c r="BL428" s="14"/>
      <c r="BM428" s="14"/>
      <c r="BN428" s="14"/>
      <c r="BO428" s="8"/>
      <c r="BP428" s="8"/>
      <c r="BQ428" s="14"/>
      <c r="BR428" s="14"/>
      <c r="BS428" s="14"/>
      <c r="BT428" s="14"/>
      <c r="BU428" s="8"/>
      <c r="BV428" s="8"/>
      <c r="BW428" s="14"/>
      <c r="BX428" s="14"/>
      <c r="BY428" s="14"/>
      <c r="BZ428" s="14"/>
      <c r="CA428" s="14"/>
      <c r="CB428" s="14"/>
      <c r="CC428" s="14"/>
      <c r="CD428" s="14"/>
      <c r="CE428" s="14"/>
      <c r="CF428" s="14"/>
      <c r="CG428" s="14"/>
      <c r="CH428" s="14"/>
      <c r="CI428" s="14"/>
      <c r="CJ428" s="14"/>
    </row>
    <row r="429" spans="1:88" outlineLevel="1" x14ac:dyDescent="0.2">
      <c r="A429" s="20"/>
      <c r="B429" s="21"/>
      <c r="C429" s="20"/>
      <c r="D429" s="20"/>
      <c r="E429" s="20"/>
      <c r="F429" s="25" t="s">
        <v>21</v>
      </c>
      <c r="G429" s="13"/>
      <c r="H429" s="13"/>
      <c r="I429" s="13"/>
      <c r="J429" s="13"/>
      <c r="K429" s="13"/>
      <c r="L429" s="13"/>
      <c r="M429" s="13"/>
      <c r="N429" s="56"/>
      <c r="O429" s="55"/>
      <c r="P429" s="68"/>
      <c r="Q429" s="69"/>
      <c r="R429" s="70"/>
      <c r="S429" s="14"/>
      <c r="T429" s="14"/>
      <c r="U429" s="14"/>
      <c r="V429" s="14"/>
      <c r="W429" s="14"/>
      <c r="X429" s="14"/>
      <c r="Y429" s="14"/>
      <c r="Z429" s="14"/>
      <c r="AA429" s="14"/>
      <c r="AB429" s="14"/>
      <c r="AC429" s="14"/>
      <c r="AD429" s="14"/>
      <c r="AE429" s="14"/>
      <c r="AF429" s="14"/>
      <c r="AG429" s="14"/>
      <c r="AH429" s="14"/>
      <c r="AI429" s="14"/>
      <c r="AJ429" s="14"/>
      <c r="AK429" s="14"/>
      <c r="AL429" s="14"/>
      <c r="AM429" s="14"/>
      <c r="AN429" s="14"/>
      <c r="AO429" s="14"/>
      <c r="AP429" s="14"/>
      <c r="AQ429" s="8"/>
      <c r="AR429" s="8"/>
      <c r="AS429" s="14"/>
      <c r="AT429" s="14"/>
      <c r="AU429" s="14"/>
      <c r="AV429" s="14"/>
      <c r="AW429" s="8"/>
      <c r="AX429" s="8"/>
      <c r="AY429" s="14"/>
      <c r="AZ429" s="14"/>
      <c r="BA429" s="14"/>
      <c r="BB429" s="14"/>
      <c r="BC429" s="8"/>
      <c r="BD429" s="8"/>
      <c r="BE429" s="14"/>
      <c r="BF429" s="14"/>
      <c r="BG429" s="14"/>
      <c r="BH429" s="14"/>
      <c r="BI429" s="8"/>
      <c r="BJ429" s="8"/>
      <c r="BK429" s="14"/>
      <c r="BL429" s="14"/>
      <c r="BM429" s="14"/>
      <c r="BN429" s="14"/>
      <c r="BO429" s="8"/>
      <c r="BP429" s="8"/>
      <c r="BQ429" s="14"/>
      <c r="BR429" s="14"/>
      <c r="BS429" s="14"/>
      <c r="BT429" s="14"/>
      <c r="BU429" s="8"/>
      <c r="BV429" s="8"/>
      <c r="BW429" s="14"/>
      <c r="BX429" s="14"/>
      <c r="BY429" s="14"/>
      <c r="BZ429" s="14"/>
      <c r="CA429" s="14"/>
      <c r="CB429" s="14"/>
      <c r="CC429" s="14"/>
      <c r="CD429" s="14"/>
      <c r="CE429" s="14"/>
      <c r="CF429" s="14"/>
      <c r="CG429" s="14"/>
      <c r="CH429" s="14"/>
      <c r="CI429" s="14"/>
      <c r="CJ429" s="14"/>
    </row>
    <row r="430" spans="1:88" outlineLevel="1" x14ac:dyDescent="0.2">
      <c r="A430" s="20"/>
      <c r="B430" s="21"/>
      <c r="C430" s="20"/>
      <c r="D430" s="20"/>
      <c r="E430" s="20"/>
      <c r="F430" s="25" t="s">
        <v>22</v>
      </c>
      <c r="G430" s="29" t="str">
        <f t="shared" ref="G430:M430" si="282">IF(G428="","",IF(G428&gt;G427,(G428-G427-G429),(1-G427-G429+G428)))</f>
        <v/>
      </c>
      <c r="H430" s="29" t="str">
        <f t="shared" si="282"/>
        <v/>
      </c>
      <c r="I430" s="29" t="str">
        <f t="shared" si="282"/>
        <v/>
      </c>
      <c r="J430" s="29" t="str">
        <f t="shared" si="282"/>
        <v/>
      </c>
      <c r="K430" s="29" t="str">
        <f t="shared" si="282"/>
        <v/>
      </c>
      <c r="L430" s="29" t="str">
        <f t="shared" si="282"/>
        <v/>
      </c>
      <c r="M430" s="29" t="str">
        <f t="shared" si="282"/>
        <v/>
      </c>
      <c r="N430" s="57">
        <f t="shared" ref="N430" si="283">SUMIF(G431:M431,"",G430:M430)</f>
        <v>0</v>
      </c>
      <c r="O430" s="58">
        <f t="shared" ref="O430" si="284">SUM(G430:M430)</f>
        <v>0</v>
      </c>
      <c r="P430" s="68"/>
      <c r="Q430" s="69"/>
      <c r="R430" s="70"/>
      <c r="S430" s="14"/>
      <c r="T430" s="14"/>
      <c r="U430" s="14"/>
      <c r="V430" s="14"/>
      <c r="W430" s="14"/>
      <c r="X430" s="14"/>
      <c r="Y430" s="14"/>
      <c r="Z430" s="14"/>
      <c r="AA430" s="14"/>
      <c r="AB430" s="14"/>
      <c r="AC430" s="14"/>
      <c r="AD430" s="14"/>
      <c r="AE430" s="14"/>
      <c r="AF430" s="14"/>
      <c r="AG430" s="14"/>
      <c r="AH430" s="14"/>
      <c r="AI430" s="14"/>
      <c r="AJ430" s="14"/>
      <c r="AK430" s="14"/>
      <c r="AL430" s="14"/>
      <c r="AM430" s="14"/>
      <c r="AN430" s="14"/>
      <c r="AO430" s="14"/>
      <c r="AP430" s="14"/>
      <c r="AQ430" s="8"/>
      <c r="AR430" s="8"/>
      <c r="AS430" s="14"/>
      <c r="AT430" s="14"/>
      <c r="AU430" s="14"/>
      <c r="AV430" s="14"/>
      <c r="AW430" s="8"/>
      <c r="AX430" s="8"/>
      <c r="AY430" s="14"/>
      <c r="AZ430" s="14"/>
      <c r="BA430" s="14"/>
      <c r="BB430" s="14"/>
      <c r="BC430" s="8"/>
      <c r="BD430" s="8"/>
      <c r="BE430" s="14"/>
      <c r="BF430" s="14"/>
      <c r="BG430" s="14"/>
      <c r="BH430" s="14"/>
      <c r="BI430" s="8"/>
      <c r="BJ430" s="8"/>
      <c r="BK430" s="14"/>
      <c r="BL430" s="14"/>
      <c r="BM430" s="14"/>
      <c r="BN430" s="14"/>
      <c r="BO430" s="8"/>
      <c r="BP430" s="8"/>
      <c r="BQ430" s="14"/>
      <c r="BR430" s="14"/>
      <c r="BS430" s="14"/>
      <c r="BT430" s="14"/>
      <c r="BU430" s="8"/>
      <c r="BV430" s="8"/>
      <c r="BW430" s="14"/>
      <c r="BX430" s="14"/>
      <c r="BY430" s="14"/>
      <c r="BZ430" s="14"/>
      <c r="CA430" s="14"/>
      <c r="CB430" s="14"/>
      <c r="CC430" s="14"/>
      <c r="CD430" s="14"/>
      <c r="CE430" s="14"/>
      <c r="CF430" s="14"/>
      <c r="CG430" s="14"/>
      <c r="CH430" s="14"/>
      <c r="CI430" s="14"/>
      <c r="CJ430" s="14"/>
    </row>
    <row r="431" spans="1:88" outlineLevel="1" x14ac:dyDescent="0.2">
      <c r="A431" s="20"/>
      <c r="B431" s="21"/>
      <c r="C431" s="20"/>
      <c r="D431" s="20"/>
      <c r="E431" s="20"/>
      <c r="F431" s="26" t="s">
        <v>39</v>
      </c>
      <c r="G431" s="34"/>
      <c r="H431" s="34"/>
      <c r="I431" s="34"/>
      <c r="J431" s="34"/>
      <c r="K431" s="34"/>
      <c r="L431" s="34"/>
      <c r="M431" s="34"/>
      <c r="N431" s="56"/>
      <c r="O431" s="55"/>
      <c r="P431" s="68"/>
      <c r="Q431" s="69"/>
      <c r="R431" s="70"/>
      <c r="S431" s="14"/>
      <c r="T431" s="14"/>
      <c r="U431" s="14"/>
      <c r="V431" s="14"/>
      <c r="W431" s="14"/>
      <c r="X431" s="14"/>
      <c r="Y431" s="14"/>
      <c r="Z431" s="14"/>
      <c r="AA431" s="14"/>
      <c r="AB431" s="14"/>
      <c r="AC431" s="14"/>
      <c r="AD431" s="14"/>
      <c r="AE431" s="14"/>
      <c r="AF431" s="14"/>
      <c r="AG431" s="14"/>
      <c r="AH431" s="14"/>
      <c r="AI431" s="14"/>
      <c r="AJ431" s="14"/>
      <c r="AK431" s="14"/>
      <c r="AL431" s="14"/>
      <c r="AM431" s="14"/>
      <c r="AN431" s="14"/>
      <c r="AO431" s="14"/>
      <c r="AP431" s="14"/>
      <c r="AQ431" s="8"/>
      <c r="AR431" s="8"/>
      <c r="AS431" s="14"/>
      <c r="AT431" s="14"/>
      <c r="AU431" s="14"/>
      <c r="AV431" s="14"/>
      <c r="AW431" s="8"/>
      <c r="AX431" s="8"/>
      <c r="AY431" s="14"/>
      <c r="AZ431" s="14"/>
      <c r="BA431" s="14"/>
      <c r="BB431" s="14"/>
      <c r="BC431" s="8"/>
      <c r="BD431" s="8"/>
      <c r="BE431" s="14"/>
      <c r="BF431" s="14"/>
      <c r="BG431" s="14"/>
      <c r="BH431" s="14"/>
      <c r="BI431" s="8"/>
      <c r="BJ431" s="8"/>
      <c r="BK431" s="14"/>
      <c r="BL431" s="14"/>
      <c r="BM431" s="14"/>
      <c r="BN431" s="14"/>
      <c r="BO431" s="8"/>
      <c r="BP431" s="8"/>
      <c r="BQ431" s="14"/>
      <c r="BR431" s="14"/>
      <c r="BS431" s="14"/>
      <c r="BT431" s="14"/>
      <c r="BU431" s="8"/>
      <c r="BV431" s="8"/>
      <c r="BW431" s="14"/>
      <c r="BX431" s="14"/>
      <c r="BY431" s="14"/>
      <c r="BZ431" s="14"/>
      <c r="CA431" s="14"/>
      <c r="CB431" s="14"/>
      <c r="CC431" s="14"/>
      <c r="CD431" s="14"/>
      <c r="CE431" s="14"/>
      <c r="CF431" s="14"/>
      <c r="CG431" s="14"/>
      <c r="CH431" s="14"/>
      <c r="CI431" s="14"/>
      <c r="CJ431" s="14"/>
    </row>
    <row r="432" spans="1:88" ht="13.5" outlineLevel="1" thickBot="1" x14ac:dyDescent="0.25">
      <c r="A432" s="22"/>
      <c r="B432" s="23"/>
      <c r="C432" s="22"/>
      <c r="D432" s="22"/>
      <c r="E432" s="22"/>
      <c r="F432" s="27" t="s">
        <v>40</v>
      </c>
      <c r="G432" s="33"/>
      <c r="H432" s="33"/>
      <c r="I432" s="33"/>
      <c r="J432" s="33"/>
      <c r="K432" s="33"/>
      <c r="L432" s="33"/>
      <c r="M432" s="33"/>
      <c r="N432" s="59"/>
      <c r="O432" s="62"/>
      <c r="P432" s="71"/>
      <c r="Q432" s="72"/>
      <c r="R432" s="73"/>
      <c r="S432" s="14"/>
      <c r="T432" s="14"/>
      <c r="U432" s="14"/>
      <c r="V432" s="14"/>
      <c r="W432" s="14"/>
      <c r="X432" s="14"/>
      <c r="Y432" s="14"/>
      <c r="Z432" s="14"/>
      <c r="AA432" s="14"/>
      <c r="AB432" s="14"/>
      <c r="AC432" s="14"/>
      <c r="AD432" s="14"/>
      <c r="AE432" s="14"/>
      <c r="AF432" s="14"/>
      <c r="AG432" s="14"/>
      <c r="AH432" s="14"/>
      <c r="AI432" s="14"/>
      <c r="AJ432" s="14"/>
      <c r="AK432" s="14"/>
      <c r="AL432" s="14"/>
      <c r="AM432" s="14"/>
      <c r="AN432" s="14"/>
      <c r="AO432" s="14"/>
      <c r="AP432" s="14"/>
      <c r="AQ432" s="8"/>
      <c r="AR432" s="8"/>
      <c r="AS432" s="14"/>
      <c r="AT432" s="14"/>
      <c r="AU432" s="14"/>
      <c r="AV432" s="14"/>
      <c r="AW432" s="8"/>
      <c r="AX432" s="8"/>
      <c r="AY432" s="14"/>
      <c r="AZ432" s="14"/>
      <c r="BA432" s="14"/>
      <c r="BB432" s="14"/>
      <c r="BC432" s="8"/>
      <c r="BD432" s="8"/>
      <c r="BE432" s="14"/>
      <c r="BF432" s="14"/>
      <c r="BG432" s="14"/>
      <c r="BH432" s="14"/>
      <c r="BI432" s="8"/>
      <c r="BJ432" s="8"/>
      <c r="BK432" s="14"/>
      <c r="BL432" s="14"/>
      <c r="BM432" s="14"/>
      <c r="BN432" s="14"/>
      <c r="BO432" s="8"/>
      <c r="BP432" s="8"/>
      <c r="BQ432" s="14"/>
      <c r="BR432" s="14"/>
      <c r="BS432" s="14"/>
      <c r="BT432" s="14"/>
      <c r="BU432" s="8"/>
      <c r="BV432" s="8"/>
      <c r="BW432" s="14"/>
      <c r="BX432" s="14"/>
      <c r="BY432" s="14"/>
      <c r="BZ432" s="14"/>
      <c r="CA432" s="14"/>
      <c r="CB432" s="14"/>
      <c r="CC432" s="14"/>
      <c r="CD432" s="14"/>
      <c r="CE432" s="14"/>
      <c r="CF432" s="14"/>
      <c r="CG432" s="14"/>
      <c r="CH432" s="14"/>
      <c r="CI432" s="14"/>
      <c r="CJ432" s="14"/>
    </row>
    <row r="433" spans="1:88" x14ac:dyDescent="0.2">
      <c r="A433" s="63" t="str">
        <f>'Week A'!A433</f>
        <v>NAAM</v>
      </c>
      <c r="B433" s="64" t="str">
        <f>'Week A'!B433</f>
        <v>Voornaam</v>
      </c>
      <c r="C433" s="63" t="str">
        <f>'Week A'!C433</f>
        <v>Steward</v>
      </c>
      <c r="D433" s="63" t="str">
        <f>'Week A'!D433</f>
        <v>Student</v>
      </c>
      <c r="E433" s="63" t="str">
        <f>'Week A'!E433</f>
        <v>Front</v>
      </c>
      <c r="F433" s="24" t="s">
        <v>19</v>
      </c>
      <c r="G433" s="43"/>
      <c r="H433" s="11"/>
      <c r="I433" s="11"/>
      <c r="J433" s="11"/>
      <c r="K433" s="11"/>
      <c r="L433" s="11"/>
      <c r="M433" s="11"/>
      <c r="N433" s="54"/>
      <c r="O433" s="61"/>
      <c r="P433" s="65"/>
      <c r="Q433" s="66"/>
      <c r="R433" s="67"/>
      <c r="S433" s="14"/>
      <c r="T433" s="14"/>
      <c r="U433" s="14"/>
      <c r="V433" s="14"/>
      <c r="W433" s="14"/>
      <c r="X433" s="14"/>
      <c r="Y433" s="14"/>
      <c r="Z433" s="14"/>
      <c r="AA433" s="14"/>
      <c r="AB433" s="14"/>
      <c r="AC433" s="14"/>
      <c r="AD433" s="14"/>
      <c r="AE433" s="14"/>
      <c r="AF433" s="14"/>
      <c r="AG433" s="14"/>
      <c r="AH433" s="14"/>
      <c r="AI433" s="14"/>
      <c r="AJ433" s="14"/>
      <c r="AK433" s="14"/>
      <c r="AL433" s="14"/>
      <c r="AM433" s="14"/>
      <c r="AN433" s="14"/>
      <c r="AO433" s="14"/>
      <c r="AP433" s="14"/>
      <c r="AQ433" s="8"/>
      <c r="AR433" s="8"/>
      <c r="AS433" s="14"/>
      <c r="AT433" s="14"/>
      <c r="AU433" s="14"/>
      <c r="AV433" s="14"/>
      <c r="AW433" s="8"/>
      <c r="AX433" s="8"/>
      <c r="AY433" s="14"/>
      <c r="AZ433" s="14"/>
      <c r="BA433" s="14"/>
      <c r="BB433" s="14"/>
      <c r="BC433" s="8"/>
      <c r="BD433" s="8"/>
      <c r="BE433" s="14"/>
      <c r="BF433" s="14"/>
      <c r="BG433" s="14"/>
      <c r="BH433" s="14"/>
      <c r="BI433" s="8"/>
      <c r="BJ433" s="8"/>
      <c r="BK433" s="14"/>
      <c r="BL433" s="14"/>
      <c r="BM433" s="14"/>
      <c r="BN433" s="14"/>
      <c r="BO433" s="8"/>
      <c r="BP433" s="8"/>
      <c r="BQ433" s="14"/>
      <c r="BR433" s="14"/>
      <c r="BS433" s="14"/>
      <c r="BT433" s="14"/>
      <c r="BU433" s="8"/>
      <c r="BV433" s="8"/>
      <c r="BW433" s="14"/>
      <c r="BX433" s="14"/>
      <c r="BY433" s="14"/>
      <c r="BZ433" s="14"/>
      <c r="CA433" s="14"/>
      <c r="CB433" s="14"/>
      <c r="CC433" s="14"/>
      <c r="CD433" s="14"/>
      <c r="CE433" s="14"/>
      <c r="CF433" s="14"/>
      <c r="CG433" s="14"/>
      <c r="CH433" s="14"/>
      <c r="CI433" s="14"/>
      <c r="CJ433" s="14"/>
    </row>
    <row r="434" spans="1:88" outlineLevel="1" x14ac:dyDescent="0.2">
      <c r="A434" s="20"/>
      <c r="B434" s="21"/>
      <c r="C434" s="20"/>
      <c r="D434" s="20"/>
      <c r="E434" s="20"/>
      <c r="F434" s="25" t="s">
        <v>20</v>
      </c>
      <c r="G434" s="35"/>
      <c r="H434" s="42"/>
      <c r="I434" s="12"/>
      <c r="J434" s="12"/>
      <c r="K434" s="12"/>
      <c r="L434" s="12"/>
      <c r="M434" s="12"/>
      <c r="N434" s="56"/>
      <c r="O434" s="55"/>
      <c r="P434" s="68"/>
      <c r="Q434" s="69"/>
      <c r="R434" s="70"/>
      <c r="S434" s="14"/>
      <c r="T434" s="14"/>
      <c r="U434" s="14"/>
      <c r="V434" s="14"/>
      <c r="W434" s="14"/>
      <c r="X434" s="14"/>
      <c r="Y434" s="14"/>
      <c r="Z434" s="14"/>
      <c r="AA434" s="14"/>
      <c r="AB434" s="14"/>
      <c r="AC434" s="14"/>
      <c r="AD434" s="14"/>
      <c r="AE434" s="14"/>
      <c r="AF434" s="14"/>
      <c r="AG434" s="14"/>
      <c r="AH434" s="14"/>
      <c r="AI434" s="14"/>
      <c r="AJ434" s="14"/>
      <c r="AK434" s="14"/>
      <c r="AL434" s="14"/>
      <c r="AM434" s="14"/>
      <c r="AN434" s="14"/>
      <c r="AO434" s="14"/>
      <c r="AP434" s="14"/>
      <c r="AQ434" s="8"/>
      <c r="AR434" s="8"/>
      <c r="AS434" s="14"/>
      <c r="AT434" s="14"/>
      <c r="AU434" s="14"/>
      <c r="AV434" s="14"/>
      <c r="AW434" s="8"/>
      <c r="AX434" s="8"/>
      <c r="AY434" s="14"/>
      <c r="AZ434" s="14"/>
      <c r="BA434" s="14"/>
      <c r="BB434" s="14"/>
      <c r="BC434" s="8"/>
      <c r="BD434" s="8"/>
      <c r="BE434" s="14"/>
      <c r="BF434" s="14"/>
      <c r="BG434" s="14"/>
      <c r="BH434" s="14"/>
      <c r="BI434" s="8"/>
      <c r="BJ434" s="8"/>
      <c r="BK434" s="14"/>
      <c r="BL434" s="14"/>
      <c r="BM434" s="14"/>
      <c r="BN434" s="14"/>
      <c r="BO434" s="8"/>
      <c r="BP434" s="8"/>
      <c r="BQ434" s="14"/>
      <c r="BR434" s="14"/>
      <c r="BS434" s="14"/>
      <c r="BT434" s="14"/>
      <c r="BU434" s="8"/>
      <c r="BV434" s="8"/>
      <c r="BW434" s="14"/>
      <c r="BX434" s="14"/>
      <c r="BY434" s="14"/>
      <c r="BZ434" s="14"/>
      <c r="CA434" s="14"/>
      <c r="CB434" s="14"/>
      <c r="CC434" s="14"/>
      <c r="CD434" s="14"/>
      <c r="CE434" s="14"/>
      <c r="CF434" s="14"/>
      <c r="CG434" s="14"/>
      <c r="CH434" s="14"/>
      <c r="CI434" s="14"/>
      <c r="CJ434" s="14"/>
    </row>
    <row r="435" spans="1:88" outlineLevel="1" x14ac:dyDescent="0.2">
      <c r="A435" s="20"/>
      <c r="B435" s="21"/>
      <c r="C435" s="20"/>
      <c r="D435" s="20"/>
      <c r="E435" s="20"/>
      <c r="F435" s="25" t="s">
        <v>21</v>
      </c>
      <c r="G435" s="13"/>
      <c r="H435" s="13"/>
      <c r="I435" s="13"/>
      <c r="J435" s="13"/>
      <c r="K435" s="13"/>
      <c r="L435" s="13"/>
      <c r="M435" s="13"/>
      <c r="N435" s="56"/>
      <c r="O435" s="55"/>
      <c r="P435" s="68"/>
      <c r="Q435" s="69"/>
      <c r="R435" s="70"/>
      <c r="S435" s="14"/>
      <c r="T435" s="14"/>
      <c r="U435" s="14"/>
      <c r="V435" s="14"/>
      <c r="W435" s="14"/>
      <c r="X435" s="14"/>
      <c r="Y435" s="14"/>
      <c r="Z435" s="14"/>
      <c r="AA435" s="14"/>
      <c r="AB435" s="14"/>
      <c r="AC435" s="14"/>
      <c r="AD435" s="14"/>
      <c r="AE435" s="14"/>
      <c r="AF435" s="14"/>
      <c r="AG435" s="14"/>
      <c r="AH435" s="14"/>
      <c r="AI435" s="14"/>
      <c r="AJ435" s="14"/>
      <c r="AK435" s="14"/>
      <c r="AL435" s="14"/>
      <c r="AM435" s="14"/>
      <c r="AN435" s="14"/>
      <c r="AO435" s="14"/>
      <c r="AP435" s="14"/>
      <c r="AQ435" s="8"/>
      <c r="AR435" s="8"/>
      <c r="AS435" s="14"/>
      <c r="AT435" s="14"/>
      <c r="AU435" s="14"/>
      <c r="AV435" s="14"/>
      <c r="AW435" s="8"/>
      <c r="AX435" s="8"/>
      <c r="AY435" s="14"/>
      <c r="AZ435" s="14"/>
      <c r="BA435" s="14"/>
      <c r="BB435" s="14"/>
      <c r="BC435" s="8"/>
      <c r="BD435" s="8"/>
      <c r="BE435" s="14"/>
      <c r="BF435" s="14"/>
      <c r="BG435" s="14"/>
      <c r="BH435" s="14"/>
      <c r="BI435" s="8"/>
      <c r="BJ435" s="8"/>
      <c r="BK435" s="14"/>
      <c r="BL435" s="14"/>
      <c r="BM435" s="14"/>
      <c r="BN435" s="14"/>
      <c r="BO435" s="8"/>
      <c r="BP435" s="8"/>
      <c r="BQ435" s="14"/>
      <c r="BR435" s="14"/>
      <c r="BS435" s="14"/>
      <c r="BT435" s="14"/>
      <c r="BU435" s="8"/>
      <c r="BV435" s="8"/>
      <c r="BW435" s="14"/>
      <c r="BX435" s="14"/>
      <c r="BY435" s="14"/>
      <c r="BZ435" s="14"/>
      <c r="CA435" s="14"/>
      <c r="CB435" s="14"/>
      <c r="CC435" s="14"/>
      <c r="CD435" s="14"/>
      <c r="CE435" s="14"/>
      <c r="CF435" s="14"/>
      <c r="CG435" s="14"/>
      <c r="CH435" s="14"/>
      <c r="CI435" s="14"/>
      <c r="CJ435" s="14"/>
    </row>
    <row r="436" spans="1:88" outlineLevel="1" x14ac:dyDescent="0.2">
      <c r="A436" s="20"/>
      <c r="B436" s="21"/>
      <c r="C436" s="20"/>
      <c r="D436" s="20"/>
      <c r="E436" s="20"/>
      <c r="F436" s="25" t="s">
        <v>22</v>
      </c>
      <c r="G436" s="29" t="str">
        <f t="shared" ref="G436:M436" si="285">IF(G434="","",IF(G434&gt;G433,(G434-G433-G435),(1-G433-G435+G434)))</f>
        <v/>
      </c>
      <c r="H436" s="29" t="str">
        <f t="shared" si="285"/>
        <v/>
      </c>
      <c r="I436" s="29" t="str">
        <f t="shared" si="285"/>
        <v/>
      </c>
      <c r="J436" s="29" t="str">
        <f t="shared" si="285"/>
        <v/>
      </c>
      <c r="K436" s="29" t="str">
        <f t="shared" si="285"/>
        <v/>
      </c>
      <c r="L436" s="29" t="str">
        <f t="shared" si="285"/>
        <v/>
      </c>
      <c r="M436" s="29" t="str">
        <f t="shared" si="285"/>
        <v/>
      </c>
      <c r="N436" s="57">
        <f t="shared" ref="N436" si="286">SUMIF(G437:M437,"",G436:M436)</f>
        <v>0</v>
      </c>
      <c r="O436" s="58">
        <f t="shared" ref="O436" si="287">SUM(G436:M436)</f>
        <v>0</v>
      </c>
      <c r="P436" s="68"/>
      <c r="Q436" s="69"/>
      <c r="R436" s="70"/>
      <c r="S436" s="14"/>
      <c r="T436" s="14"/>
      <c r="U436" s="14"/>
      <c r="V436" s="14"/>
      <c r="W436" s="14"/>
      <c r="X436" s="14"/>
      <c r="Y436" s="14"/>
      <c r="Z436" s="14"/>
      <c r="AA436" s="14"/>
      <c r="AB436" s="14"/>
      <c r="AC436" s="14"/>
      <c r="AD436" s="14"/>
      <c r="AE436" s="14"/>
      <c r="AF436" s="14"/>
      <c r="AG436" s="14"/>
      <c r="AH436" s="14"/>
      <c r="AI436" s="14"/>
      <c r="AJ436" s="14"/>
      <c r="AK436" s="14"/>
      <c r="AL436" s="14"/>
      <c r="AM436" s="14"/>
      <c r="AN436" s="14"/>
      <c r="AO436" s="14"/>
      <c r="AP436" s="14"/>
      <c r="AQ436" s="8"/>
      <c r="AR436" s="8"/>
      <c r="AS436" s="14"/>
      <c r="AT436" s="14"/>
      <c r="AU436" s="14"/>
      <c r="AV436" s="14"/>
      <c r="AW436" s="8"/>
      <c r="AX436" s="8"/>
      <c r="AY436" s="14"/>
      <c r="AZ436" s="14"/>
      <c r="BA436" s="14"/>
      <c r="BB436" s="14"/>
      <c r="BC436" s="8"/>
      <c r="BD436" s="8"/>
      <c r="BE436" s="14"/>
      <c r="BF436" s="14"/>
      <c r="BG436" s="14"/>
      <c r="BH436" s="14"/>
      <c r="BI436" s="8"/>
      <c r="BJ436" s="8"/>
      <c r="BK436" s="14"/>
      <c r="BL436" s="14"/>
      <c r="BM436" s="14"/>
      <c r="BN436" s="14"/>
      <c r="BO436" s="8"/>
      <c r="BP436" s="8"/>
      <c r="BQ436" s="14"/>
      <c r="BR436" s="14"/>
      <c r="BS436" s="14"/>
      <c r="BT436" s="14"/>
      <c r="BU436" s="8"/>
      <c r="BV436" s="8"/>
      <c r="BW436" s="14"/>
      <c r="BX436" s="14"/>
      <c r="BY436" s="14"/>
      <c r="BZ436" s="14"/>
      <c r="CA436" s="14"/>
      <c r="CB436" s="14"/>
      <c r="CC436" s="14"/>
      <c r="CD436" s="14"/>
      <c r="CE436" s="14"/>
      <c r="CF436" s="14"/>
      <c r="CG436" s="14"/>
      <c r="CH436" s="14"/>
      <c r="CI436" s="14"/>
      <c r="CJ436" s="14"/>
    </row>
    <row r="437" spans="1:88" outlineLevel="1" x14ac:dyDescent="0.2">
      <c r="A437" s="20"/>
      <c r="B437" s="21"/>
      <c r="C437" s="20"/>
      <c r="D437" s="20"/>
      <c r="E437" s="20"/>
      <c r="F437" s="26" t="s">
        <v>39</v>
      </c>
      <c r="G437" s="34"/>
      <c r="H437" s="34"/>
      <c r="I437" s="34"/>
      <c r="J437" s="34"/>
      <c r="K437" s="34"/>
      <c r="L437" s="34"/>
      <c r="M437" s="34"/>
      <c r="N437" s="56"/>
      <c r="O437" s="55"/>
      <c r="P437" s="68"/>
      <c r="Q437" s="69"/>
      <c r="R437" s="70"/>
      <c r="S437" s="14"/>
      <c r="T437" s="14"/>
      <c r="U437" s="14"/>
      <c r="V437" s="14"/>
      <c r="W437" s="14"/>
      <c r="X437" s="14"/>
      <c r="Y437" s="14"/>
      <c r="Z437" s="14"/>
      <c r="AA437" s="14"/>
      <c r="AB437" s="14"/>
      <c r="AC437" s="14"/>
      <c r="AD437" s="14"/>
      <c r="AE437" s="14"/>
      <c r="AF437" s="14"/>
      <c r="AG437" s="14"/>
      <c r="AH437" s="14"/>
      <c r="AI437" s="14"/>
      <c r="AJ437" s="14"/>
      <c r="AK437" s="14"/>
      <c r="AL437" s="14"/>
      <c r="AM437" s="14"/>
      <c r="AN437" s="14"/>
      <c r="AO437" s="14"/>
      <c r="AP437" s="14"/>
      <c r="AQ437" s="8"/>
      <c r="AR437" s="8"/>
      <c r="AS437" s="14"/>
      <c r="AT437" s="14"/>
      <c r="AU437" s="14"/>
      <c r="AV437" s="14"/>
      <c r="AW437" s="8"/>
      <c r="AX437" s="8"/>
      <c r="AY437" s="14"/>
      <c r="AZ437" s="14"/>
      <c r="BA437" s="14"/>
      <c r="BB437" s="14"/>
      <c r="BC437" s="8"/>
      <c r="BD437" s="8"/>
      <c r="BE437" s="14"/>
      <c r="BF437" s="14"/>
      <c r="BG437" s="14"/>
      <c r="BH437" s="14"/>
      <c r="BI437" s="8"/>
      <c r="BJ437" s="8"/>
      <c r="BK437" s="14"/>
      <c r="BL437" s="14"/>
      <c r="BM437" s="14"/>
      <c r="BN437" s="14"/>
      <c r="BO437" s="8"/>
      <c r="BP437" s="8"/>
      <c r="BQ437" s="14"/>
      <c r="BR437" s="14"/>
      <c r="BS437" s="14"/>
      <c r="BT437" s="14"/>
      <c r="BU437" s="8"/>
      <c r="BV437" s="8"/>
      <c r="BW437" s="14"/>
      <c r="BX437" s="14"/>
      <c r="BY437" s="14"/>
      <c r="BZ437" s="14"/>
      <c r="CA437" s="14"/>
      <c r="CB437" s="14"/>
      <c r="CC437" s="14"/>
      <c r="CD437" s="14"/>
      <c r="CE437" s="14"/>
      <c r="CF437" s="14"/>
      <c r="CG437" s="14"/>
      <c r="CH437" s="14"/>
      <c r="CI437" s="14"/>
      <c r="CJ437" s="14"/>
    </row>
    <row r="438" spans="1:88" ht="13.5" outlineLevel="1" thickBot="1" x14ac:dyDescent="0.25">
      <c r="A438" s="22"/>
      <c r="B438" s="23"/>
      <c r="C438" s="22"/>
      <c r="D438" s="22"/>
      <c r="E438" s="22"/>
      <c r="F438" s="27" t="s">
        <v>40</v>
      </c>
      <c r="G438" s="33"/>
      <c r="H438" s="33"/>
      <c r="I438" s="33"/>
      <c r="J438" s="33"/>
      <c r="K438" s="33"/>
      <c r="L438" s="33"/>
      <c r="M438" s="33"/>
      <c r="N438" s="59"/>
      <c r="O438" s="62"/>
      <c r="P438" s="71"/>
      <c r="Q438" s="72"/>
      <c r="R438" s="73"/>
      <c r="S438" s="14"/>
      <c r="T438" s="14"/>
      <c r="U438" s="14"/>
      <c r="V438" s="14"/>
      <c r="W438" s="14"/>
      <c r="X438" s="14"/>
      <c r="Y438" s="14"/>
      <c r="Z438" s="14"/>
      <c r="AA438" s="14"/>
      <c r="AB438" s="14"/>
      <c r="AC438" s="14"/>
      <c r="AD438" s="14"/>
      <c r="AE438" s="14"/>
      <c r="AF438" s="14"/>
      <c r="AG438" s="14"/>
      <c r="AH438" s="14"/>
      <c r="AI438" s="14"/>
      <c r="AJ438" s="14"/>
      <c r="AK438" s="14"/>
      <c r="AL438" s="14"/>
      <c r="AM438" s="14"/>
      <c r="AN438" s="14"/>
      <c r="AO438" s="14"/>
      <c r="AP438" s="14"/>
      <c r="AQ438" s="8"/>
      <c r="AR438" s="8"/>
      <c r="AS438" s="14"/>
      <c r="AT438" s="14"/>
      <c r="AU438" s="14"/>
      <c r="AV438" s="14"/>
      <c r="AW438" s="8"/>
      <c r="AX438" s="8"/>
      <c r="AY438" s="14"/>
      <c r="AZ438" s="14"/>
      <c r="BA438" s="14"/>
      <c r="BB438" s="14"/>
      <c r="BC438" s="8"/>
      <c r="BD438" s="8"/>
      <c r="BE438" s="14"/>
      <c r="BF438" s="14"/>
      <c r="BG438" s="14"/>
      <c r="BH438" s="14"/>
      <c r="BI438" s="8"/>
      <c r="BJ438" s="8"/>
      <c r="BK438" s="14"/>
      <c r="BL438" s="14"/>
      <c r="BM438" s="14"/>
      <c r="BN438" s="14"/>
      <c r="BO438" s="8"/>
      <c r="BP438" s="8"/>
      <c r="BQ438" s="14"/>
      <c r="BR438" s="14"/>
      <c r="BS438" s="14"/>
      <c r="BT438" s="14"/>
      <c r="BU438" s="8"/>
      <c r="BV438" s="8"/>
      <c r="BW438" s="14"/>
      <c r="BX438" s="14"/>
      <c r="BY438" s="14"/>
      <c r="BZ438" s="14"/>
      <c r="CA438" s="14"/>
      <c r="CB438" s="14"/>
      <c r="CC438" s="14"/>
      <c r="CD438" s="14"/>
      <c r="CE438" s="14"/>
      <c r="CF438" s="14"/>
      <c r="CG438" s="14"/>
      <c r="CH438" s="14"/>
      <c r="CI438" s="14"/>
      <c r="CJ438" s="14"/>
    </row>
    <row r="439" spans="1:88" x14ac:dyDescent="0.2">
      <c r="A439" s="63" t="str">
        <f>'Week A'!A439</f>
        <v>NAAM</v>
      </c>
      <c r="B439" s="64" t="str">
        <f>'Week A'!B439</f>
        <v>Voornaam</v>
      </c>
      <c r="C439" s="63" t="str">
        <f>'Week A'!C439</f>
        <v>Steward</v>
      </c>
      <c r="D439" s="63" t="str">
        <f>'Week A'!D439</f>
        <v>Student</v>
      </c>
      <c r="E439" s="63" t="str">
        <f>'Week A'!E439</f>
        <v>Front</v>
      </c>
      <c r="F439" s="24" t="s">
        <v>19</v>
      </c>
      <c r="G439" s="43"/>
      <c r="H439" s="11"/>
      <c r="I439" s="11"/>
      <c r="J439" s="11"/>
      <c r="K439" s="11"/>
      <c r="L439" s="11"/>
      <c r="M439" s="11"/>
      <c r="N439" s="54"/>
      <c r="O439" s="61"/>
      <c r="P439" s="65"/>
      <c r="Q439" s="66"/>
      <c r="R439" s="67"/>
      <c r="S439" s="14"/>
      <c r="T439" s="14"/>
      <c r="U439" s="14"/>
      <c r="V439" s="14"/>
      <c r="W439" s="14"/>
      <c r="X439" s="14"/>
      <c r="Y439" s="14"/>
      <c r="Z439" s="14"/>
      <c r="AA439" s="14"/>
      <c r="AB439" s="14"/>
      <c r="AC439" s="14"/>
      <c r="AD439" s="14"/>
      <c r="AE439" s="14"/>
      <c r="AF439" s="14"/>
      <c r="AG439" s="14"/>
      <c r="AH439" s="14"/>
      <c r="AI439" s="14"/>
      <c r="AJ439" s="14"/>
      <c r="AK439" s="14"/>
      <c r="AL439" s="14"/>
      <c r="AM439" s="14"/>
      <c r="AN439" s="14"/>
      <c r="AO439" s="14"/>
      <c r="AP439" s="14"/>
      <c r="AQ439" s="8"/>
      <c r="AR439" s="8"/>
      <c r="AS439" s="14"/>
      <c r="AT439" s="14"/>
      <c r="AU439" s="14"/>
      <c r="AV439" s="14"/>
      <c r="AW439" s="8"/>
      <c r="AX439" s="8"/>
      <c r="AY439" s="14"/>
      <c r="AZ439" s="14"/>
      <c r="BA439" s="14"/>
      <c r="BB439" s="14"/>
      <c r="BC439" s="8"/>
      <c r="BD439" s="8"/>
      <c r="BE439" s="14"/>
      <c r="BF439" s="14"/>
      <c r="BG439" s="14"/>
      <c r="BH439" s="14"/>
      <c r="BI439" s="8"/>
      <c r="BJ439" s="8"/>
      <c r="BK439" s="14"/>
      <c r="BL439" s="14"/>
      <c r="BM439" s="14"/>
      <c r="BN439" s="14"/>
      <c r="BO439" s="8"/>
      <c r="BP439" s="8"/>
      <c r="BQ439" s="14"/>
      <c r="BR439" s="14"/>
      <c r="BS439" s="14"/>
      <c r="BT439" s="14"/>
      <c r="BU439" s="8"/>
      <c r="BV439" s="8"/>
      <c r="BW439" s="14"/>
      <c r="BX439" s="14"/>
      <c r="BY439" s="14"/>
      <c r="BZ439" s="14"/>
      <c r="CA439" s="14"/>
      <c r="CB439" s="14"/>
      <c r="CC439" s="14"/>
      <c r="CD439" s="14"/>
      <c r="CE439" s="14"/>
      <c r="CF439" s="14"/>
      <c r="CG439" s="14"/>
      <c r="CH439" s="14"/>
      <c r="CI439" s="14"/>
      <c r="CJ439" s="14"/>
    </row>
    <row r="440" spans="1:88" outlineLevel="1" x14ac:dyDescent="0.2">
      <c r="A440" s="20"/>
      <c r="B440" s="21"/>
      <c r="C440" s="20"/>
      <c r="D440" s="20"/>
      <c r="E440" s="20"/>
      <c r="F440" s="25" t="s">
        <v>20</v>
      </c>
      <c r="G440" s="35"/>
      <c r="H440" s="42"/>
      <c r="I440" s="12"/>
      <c r="J440" s="12"/>
      <c r="K440" s="12"/>
      <c r="L440" s="12"/>
      <c r="M440" s="12"/>
      <c r="N440" s="56"/>
      <c r="O440" s="55"/>
      <c r="P440" s="68"/>
      <c r="Q440" s="69"/>
      <c r="R440" s="70"/>
      <c r="S440" s="14"/>
      <c r="T440" s="14"/>
      <c r="U440" s="14"/>
      <c r="V440" s="14"/>
      <c r="W440" s="14"/>
      <c r="X440" s="14"/>
      <c r="Y440" s="14"/>
      <c r="Z440" s="14"/>
      <c r="AA440" s="14"/>
      <c r="AB440" s="14"/>
      <c r="AC440" s="14"/>
      <c r="AD440" s="14"/>
      <c r="AE440" s="14"/>
      <c r="AF440" s="14"/>
      <c r="AG440" s="14"/>
      <c r="AH440" s="14"/>
      <c r="AI440" s="14"/>
      <c r="AJ440" s="14"/>
      <c r="AK440" s="14"/>
      <c r="AL440" s="14"/>
      <c r="AM440" s="14"/>
      <c r="AN440" s="14"/>
      <c r="AO440" s="14"/>
      <c r="AP440" s="14"/>
      <c r="AQ440" s="8"/>
      <c r="AR440" s="8"/>
      <c r="AS440" s="14"/>
      <c r="AT440" s="14"/>
      <c r="AU440" s="14"/>
      <c r="AV440" s="14"/>
      <c r="AW440" s="8"/>
      <c r="AX440" s="8"/>
      <c r="AY440" s="14"/>
      <c r="AZ440" s="14"/>
      <c r="BA440" s="14"/>
      <c r="BB440" s="14"/>
      <c r="BC440" s="8"/>
      <c r="BD440" s="8"/>
      <c r="BE440" s="14"/>
      <c r="BF440" s="14"/>
      <c r="BG440" s="14"/>
      <c r="BH440" s="14"/>
      <c r="BI440" s="8"/>
      <c r="BJ440" s="8"/>
      <c r="BK440" s="14"/>
      <c r="BL440" s="14"/>
      <c r="BM440" s="14"/>
      <c r="BN440" s="14"/>
      <c r="BO440" s="8"/>
      <c r="BP440" s="8"/>
      <c r="BQ440" s="14"/>
      <c r="BR440" s="14"/>
      <c r="BS440" s="14"/>
      <c r="BT440" s="14"/>
      <c r="BU440" s="8"/>
      <c r="BV440" s="8"/>
      <c r="BW440" s="14"/>
      <c r="BX440" s="14"/>
      <c r="BY440" s="14"/>
      <c r="BZ440" s="14"/>
      <c r="CA440" s="14"/>
      <c r="CB440" s="14"/>
      <c r="CC440" s="14"/>
      <c r="CD440" s="14"/>
      <c r="CE440" s="14"/>
      <c r="CF440" s="14"/>
      <c r="CG440" s="14"/>
      <c r="CH440" s="14"/>
      <c r="CI440" s="14"/>
      <c r="CJ440" s="14"/>
    </row>
    <row r="441" spans="1:88" outlineLevel="1" x14ac:dyDescent="0.2">
      <c r="A441" s="20"/>
      <c r="B441" s="21"/>
      <c r="C441" s="20"/>
      <c r="D441" s="20"/>
      <c r="E441" s="20"/>
      <c r="F441" s="25" t="s">
        <v>21</v>
      </c>
      <c r="G441" s="13"/>
      <c r="H441" s="13"/>
      <c r="I441" s="13"/>
      <c r="J441" s="13"/>
      <c r="K441" s="13"/>
      <c r="L441" s="13"/>
      <c r="M441" s="13"/>
      <c r="N441" s="56"/>
      <c r="O441" s="55"/>
      <c r="P441" s="68"/>
      <c r="Q441" s="69"/>
      <c r="R441" s="70"/>
      <c r="S441" s="14"/>
      <c r="T441" s="14"/>
      <c r="U441" s="14"/>
      <c r="V441" s="14"/>
      <c r="W441" s="14"/>
      <c r="X441" s="14"/>
      <c r="Y441" s="14"/>
      <c r="Z441" s="14"/>
      <c r="AA441" s="14"/>
      <c r="AB441" s="14"/>
      <c r="AC441" s="14"/>
      <c r="AD441" s="14"/>
      <c r="AE441" s="14"/>
      <c r="AF441" s="14"/>
      <c r="AG441" s="14"/>
      <c r="AH441" s="14"/>
      <c r="AI441" s="14"/>
      <c r="AJ441" s="14"/>
      <c r="AK441" s="14"/>
      <c r="AL441" s="14"/>
      <c r="AM441" s="14"/>
      <c r="AN441" s="14"/>
      <c r="AO441" s="14"/>
      <c r="AP441" s="14"/>
      <c r="AQ441" s="8"/>
      <c r="AR441" s="8"/>
      <c r="AS441" s="14"/>
      <c r="AT441" s="14"/>
      <c r="AU441" s="14"/>
      <c r="AV441" s="14"/>
      <c r="AW441" s="8"/>
      <c r="AX441" s="8"/>
      <c r="AY441" s="14"/>
      <c r="AZ441" s="14"/>
      <c r="BA441" s="14"/>
      <c r="BB441" s="14"/>
      <c r="BC441" s="8"/>
      <c r="BD441" s="8"/>
      <c r="BE441" s="14"/>
      <c r="BF441" s="14"/>
      <c r="BG441" s="14"/>
      <c r="BH441" s="14"/>
      <c r="BI441" s="8"/>
      <c r="BJ441" s="8"/>
      <c r="BK441" s="14"/>
      <c r="BL441" s="14"/>
      <c r="BM441" s="14"/>
      <c r="BN441" s="14"/>
      <c r="BO441" s="8"/>
      <c r="BP441" s="8"/>
      <c r="BQ441" s="14"/>
      <c r="BR441" s="14"/>
      <c r="BS441" s="14"/>
      <c r="BT441" s="14"/>
      <c r="BU441" s="8"/>
      <c r="BV441" s="8"/>
      <c r="BW441" s="14"/>
      <c r="BX441" s="14"/>
      <c r="BY441" s="14"/>
      <c r="BZ441" s="14"/>
      <c r="CA441" s="14"/>
      <c r="CB441" s="14"/>
      <c r="CC441" s="14"/>
      <c r="CD441" s="14"/>
      <c r="CE441" s="14"/>
      <c r="CF441" s="14"/>
      <c r="CG441" s="14"/>
      <c r="CH441" s="14"/>
      <c r="CI441" s="14"/>
      <c r="CJ441" s="14"/>
    </row>
    <row r="442" spans="1:88" outlineLevel="1" x14ac:dyDescent="0.2">
      <c r="A442" s="20"/>
      <c r="B442" s="21"/>
      <c r="C442" s="20"/>
      <c r="D442" s="20"/>
      <c r="E442" s="20"/>
      <c r="F442" s="25" t="s">
        <v>22</v>
      </c>
      <c r="G442" s="29" t="str">
        <f t="shared" ref="G442:M442" si="288">IF(G440="","",IF(G440&gt;G439,(G440-G439-G441),(1-G439-G441+G440)))</f>
        <v/>
      </c>
      <c r="H442" s="29" t="str">
        <f t="shared" si="288"/>
        <v/>
      </c>
      <c r="I442" s="29" t="str">
        <f t="shared" si="288"/>
        <v/>
      </c>
      <c r="J442" s="29" t="str">
        <f t="shared" si="288"/>
        <v/>
      </c>
      <c r="K442" s="29" t="str">
        <f t="shared" si="288"/>
        <v/>
      </c>
      <c r="L442" s="29" t="str">
        <f t="shared" si="288"/>
        <v/>
      </c>
      <c r="M442" s="29" t="str">
        <f t="shared" si="288"/>
        <v/>
      </c>
      <c r="N442" s="57">
        <f t="shared" ref="N442" si="289">SUMIF(G443:M443,"",G442:M442)</f>
        <v>0</v>
      </c>
      <c r="O442" s="58">
        <f t="shared" ref="O442" si="290">SUM(G442:M442)</f>
        <v>0</v>
      </c>
      <c r="P442" s="68"/>
      <c r="Q442" s="69"/>
      <c r="R442" s="70"/>
      <c r="S442" s="14"/>
      <c r="T442" s="14"/>
      <c r="U442" s="14"/>
      <c r="V442" s="14"/>
      <c r="W442" s="14"/>
      <c r="X442" s="14"/>
      <c r="Y442" s="14"/>
      <c r="Z442" s="14"/>
      <c r="AA442" s="14"/>
      <c r="AB442" s="14"/>
      <c r="AC442" s="14"/>
      <c r="AD442" s="14"/>
      <c r="AE442" s="14"/>
      <c r="AF442" s="14"/>
      <c r="AG442" s="14"/>
      <c r="AH442" s="14"/>
      <c r="AI442" s="14"/>
      <c r="AJ442" s="14"/>
      <c r="AK442" s="14"/>
      <c r="AL442" s="14"/>
      <c r="AM442" s="14"/>
      <c r="AN442" s="14"/>
      <c r="AO442" s="14"/>
      <c r="AP442" s="14"/>
      <c r="AQ442" s="8"/>
      <c r="AR442" s="8"/>
      <c r="AS442" s="14"/>
      <c r="AT442" s="14"/>
      <c r="AU442" s="14"/>
      <c r="AV442" s="14"/>
      <c r="AW442" s="8"/>
      <c r="AX442" s="8"/>
      <c r="AY442" s="14"/>
      <c r="AZ442" s="14"/>
      <c r="BA442" s="14"/>
      <c r="BB442" s="14"/>
      <c r="BC442" s="8"/>
      <c r="BD442" s="8"/>
      <c r="BE442" s="14"/>
      <c r="BF442" s="14"/>
      <c r="BG442" s="14"/>
      <c r="BH442" s="14"/>
      <c r="BI442" s="8"/>
      <c r="BJ442" s="8"/>
      <c r="BK442" s="14"/>
      <c r="BL442" s="14"/>
      <c r="BM442" s="14"/>
      <c r="BN442" s="14"/>
      <c r="BO442" s="8"/>
      <c r="BP442" s="8"/>
      <c r="BQ442" s="14"/>
      <c r="BR442" s="14"/>
      <c r="BS442" s="14"/>
      <c r="BT442" s="14"/>
      <c r="BU442" s="8"/>
      <c r="BV442" s="8"/>
      <c r="BW442" s="14"/>
      <c r="BX442" s="14"/>
      <c r="BY442" s="14"/>
      <c r="BZ442" s="14"/>
      <c r="CA442" s="14"/>
      <c r="CB442" s="14"/>
      <c r="CC442" s="14"/>
      <c r="CD442" s="14"/>
      <c r="CE442" s="14"/>
      <c r="CF442" s="14"/>
      <c r="CG442" s="14"/>
      <c r="CH442" s="14"/>
      <c r="CI442" s="14"/>
      <c r="CJ442" s="14"/>
    </row>
    <row r="443" spans="1:88" outlineLevel="1" x14ac:dyDescent="0.2">
      <c r="A443" s="20"/>
      <c r="B443" s="21"/>
      <c r="C443" s="20"/>
      <c r="D443" s="20"/>
      <c r="E443" s="20"/>
      <c r="F443" s="26" t="s">
        <v>39</v>
      </c>
      <c r="G443" s="34"/>
      <c r="H443" s="34"/>
      <c r="I443" s="34"/>
      <c r="J443" s="34"/>
      <c r="K443" s="34"/>
      <c r="L443" s="34"/>
      <c r="M443" s="34"/>
      <c r="N443" s="56"/>
      <c r="O443" s="55"/>
      <c r="P443" s="68"/>
      <c r="Q443" s="69"/>
      <c r="R443" s="70"/>
      <c r="S443" s="14"/>
      <c r="T443" s="14"/>
      <c r="U443" s="14"/>
      <c r="V443" s="14"/>
      <c r="W443" s="14"/>
      <c r="X443" s="14"/>
      <c r="Y443" s="14"/>
      <c r="Z443" s="14"/>
      <c r="AA443" s="14"/>
      <c r="AB443" s="14"/>
      <c r="AC443" s="14"/>
      <c r="AD443" s="14"/>
      <c r="AE443" s="14"/>
      <c r="AF443" s="14"/>
      <c r="AG443" s="14"/>
      <c r="AH443" s="14"/>
      <c r="AI443" s="14"/>
      <c r="AJ443" s="14"/>
      <c r="AK443" s="14"/>
      <c r="AL443" s="14"/>
      <c r="AM443" s="14"/>
      <c r="AN443" s="14"/>
      <c r="AO443" s="14"/>
      <c r="AP443" s="14"/>
      <c r="AQ443" s="8"/>
      <c r="AR443" s="8"/>
      <c r="AS443" s="14"/>
      <c r="AT443" s="14"/>
      <c r="AU443" s="14"/>
      <c r="AV443" s="14"/>
      <c r="AW443" s="8"/>
      <c r="AX443" s="8"/>
      <c r="AY443" s="14"/>
      <c r="AZ443" s="14"/>
      <c r="BA443" s="14"/>
      <c r="BB443" s="14"/>
      <c r="BC443" s="8"/>
      <c r="BD443" s="8"/>
      <c r="BE443" s="14"/>
      <c r="BF443" s="14"/>
      <c r="BG443" s="14"/>
      <c r="BH443" s="14"/>
      <c r="BI443" s="8"/>
      <c r="BJ443" s="8"/>
      <c r="BK443" s="14"/>
      <c r="BL443" s="14"/>
      <c r="BM443" s="14"/>
      <c r="BN443" s="14"/>
      <c r="BO443" s="8"/>
      <c r="BP443" s="8"/>
      <c r="BQ443" s="14"/>
      <c r="BR443" s="14"/>
      <c r="BS443" s="14"/>
      <c r="BT443" s="14"/>
      <c r="BU443" s="8"/>
      <c r="BV443" s="8"/>
      <c r="BW443" s="14"/>
      <c r="BX443" s="14"/>
      <c r="BY443" s="14"/>
      <c r="BZ443" s="14"/>
      <c r="CA443" s="14"/>
      <c r="CB443" s="14"/>
      <c r="CC443" s="14"/>
      <c r="CD443" s="14"/>
      <c r="CE443" s="14"/>
      <c r="CF443" s="14"/>
      <c r="CG443" s="14"/>
      <c r="CH443" s="14"/>
      <c r="CI443" s="14"/>
      <c r="CJ443" s="14"/>
    </row>
    <row r="444" spans="1:88" ht="13.5" outlineLevel="1" thickBot="1" x14ac:dyDescent="0.25">
      <c r="A444" s="22"/>
      <c r="B444" s="23"/>
      <c r="C444" s="22"/>
      <c r="D444" s="22"/>
      <c r="E444" s="22"/>
      <c r="F444" s="27" t="s">
        <v>40</v>
      </c>
      <c r="G444" s="33"/>
      <c r="H444" s="33"/>
      <c r="I444" s="33"/>
      <c r="J444" s="33"/>
      <c r="K444" s="33"/>
      <c r="L444" s="33"/>
      <c r="M444" s="33"/>
      <c r="N444" s="59"/>
      <c r="O444" s="62"/>
      <c r="P444" s="71"/>
      <c r="Q444" s="72"/>
      <c r="R444" s="73"/>
      <c r="S444" s="14"/>
      <c r="T444" s="14"/>
      <c r="U444" s="14"/>
      <c r="V444" s="14"/>
      <c r="W444" s="14"/>
      <c r="X444" s="14"/>
      <c r="Y444" s="14"/>
      <c r="Z444" s="14"/>
      <c r="AA444" s="14"/>
      <c r="AB444" s="14"/>
      <c r="AC444" s="14"/>
      <c r="AD444" s="14"/>
      <c r="AE444" s="14"/>
      <c r="AF444" s="14"/>
      <c r="AG444" s="14"/>
      <c r="AH444" s="14"/>
      <c r="AI444" s="14"/>
      <c r="AJ444" s="14"/>
      <c r="AK444" s="14"/>
      <c r="AL444" s="14"/>
      <c r="AM444" s="14"/>
      <c r="AN444" s="14"/>
      <c r="AO444" s="14"/>
      <c r="AP444" s="14"/>
      <c r="AQ444" s="8"/>
      <c r="AR444" s="8"/>
      <c r="AS444" s="14"/>
      <c r="AT444" s="14"/>
      <c r="AU444" s="14"/>
      <c r="AV444" s="14"/>
      <c r="AW444" s="8"/>
      <c r="AX444" s="8"/>
      <c r="AY444" s="14"/>
      <c r="AZ444" s="14"/>
      <c r="BA444" s="14"/>
      <c r="BB444" s="14"/>
      <c r="BC444" s="8"/>
      <c r="BD444" s="8"/>
      <c r="BE444" s="14"/>
      <c r="BF444" s="14"/>
      <c r="BG444" s="14"/>
      <c r="BH444" s="14"/>
      <c r="BI444" s="8"/>
      <c r="BJ444" s="8"/>
      <c r="BK444" s="14"/>
      <c r="BL444" s="14"/>
      <c r="BM444" s="14"/>
      <c r="BN444" s="14"/>
      <c r="BO444" s="8"/>
      <c r="BP444" s="8"/>
      <c r="BQ444" s="14"/>
      <c r="BR444" s="14"/>
      <c r="BS444" s="14"/>
      <c r="BT444" s="14"/>
      <c r="BU444" s="8"/>
      <c r="BV444" s="8"/>
      <c r="BW444" s="14"/>
      <c r="BX444" s="14"/>
      <c r="BY444" s="14"/>
      <c r="BZ444" s="14"/>
      <c r="CA444" s="14"/>
      <c r="CB444" s="14"/>
      <c r="CC444" s="14"/>
      <c r="CD444" s="14"/>
      <c r="CE444" s="14"/>
      <c r="CF444" s="14"/>
      <c r="CG444" s="14"/>
      <c r="CH444" s="14"/>
      <c r="CI444" s="14"/>
      <c r="CJ444" s="14"/>
    </row>
    <row r="445" spans="1:88" x14ac:dyDescent="0.2">
      <c r="A445" s="63" t="str">
        <f>'Week A'!A445</f>
        <v>NAAM</v>
      </c>
      <c r="B445" s="64" t="str">
        <f>'Week A'!B445</f>
        <v>Voornaam</v>
      </c>
      <c r="C445" s="63" t="str">
        <f>'Week A'!C445</f>
        <v>Steward</v>
      </c>
      <c r="D445" s="63" t="str">
        <f>'Week A'!D445</f>
        <v>Student</v>
      </c>
      <c r="E445" s="63" t="str">
        <f>'Week A'!E445</f>
        <v>Front</v>
      </c>
      <c r="F445" s="24" t="s">
        <v>19</v>
      </c>
      <c r="G445" s="43"/>
      <c r="H445" s="11"/>
      <c r="I445" s="11"/>
      <c r="J445" s="11"/>
      <c r="K445" s="11"/>
      <c r="L445" s="11"/>
      <c r="M445" s="11"/>
      <c r="N445" s="54"/>
      <c r="O445" s="61"/>
      <c r="P445" s="65"/>
      <c r="Q445" s="66"/>
      <c r="R445" s="67"/>
      <c r="S445" s="14"/>
      <c r="T445" s="14"/>
      <c r="U445" s="14"/>
      <c r="V445" s="14"/>
      <c r="W445" s="14"/>
      <c r="X445" s="14"/>
      <c r="Y445" s="14"/>
      <c r="Z445" s="14"/>
      <c r="AA445" s="14"/>
      <c r="AB445" s="14"/>
      <c r="AC445" s="14"/>
      <c r="AD445" s="14"/>
      <c r="AE445" s="14"/>
      <c r="AF445" s="14"/>
      <c r="AG445" s="14"/>
      <c r="AH445" s="14"/>
      <c r="AI445" s="14"/>
      <c r="AJ445" s="14"/>
      <c r="AK445" s="14"/>
      <c r="AL445" s="14"/>
      <c r="AM445" s="14"/>
      <c r="AN445" s="14"/>
      <c r="AO445" s="14"/>
      <c r="AP445" s="14"/>
      <c r="AQ445" s="8"/>
      <c r="AR445" s="8"/>
      <c r="AS445" s="14"/>
      <c r="AT445" s="14"/>
      <c r="AU445" s="14"/>
      <c r="AV445" s="14"/>
      <c r="AW445" s="8"/>
      <c r="AX445" s="8"/>
      <c r="AY445" s="14"/>
      <c r="AZ445" s="14"/>
      <c r="BA445" s="14"/>
      <c r="BB445" s="14"/>
      <c r="BC445" s="8"/>
      <c r="BD445" s="8"/>
      <c r="BE445" s="14"/>
      <c r="BF445" s="14"/>
      <c r="BG445" s="14"/>
      <c r="BH445" s="14"/>
      <c r="BI445" s="8"/>
      <c r="BJ445" s="8"/>
      <c r="BK445" s="14"/>
      <c r="BL445" s="14"/>
      <c r="BM445" s="14"/>
      <c r="BN445" s="14"/>
      <c r="BO445" s="8"/>
      <c r="BP445" s="8"/>
      <c r="BQ445" s="14"/>
      <c r="BR445" s="14"/>
      <c r="BS445" s="14"/>
      <c r="BT445" s="14"/>
      <c r="BU445" s="8"/>
      <c r="BV445" s="8"/>
      <c r="BW445" s="14"/>
      <c r="BX445" s="14"/>
      <c r="BY445" s="14"/>
      <c r="BZ445" s="14"/>
      <c r="CA445" s="14"/>
      <c r="CB445" s="14"/>
      <c r="CC445" s="14"/>
      <c r="CD445" s="14"/>
      <c r="CE445" s="14"/>
      <c r="CF445" s="14"/>
      <c r="CG445" s="14"/>
      <c r="CH445" s="14"/>
      <c r="CI445" s="14"/>
      <c r="CJ445" s="14"/>
    </row>
    <row r="446" spans="1:88" outlineLevel="1" x14ac:dyDescent="0.2">
      <c r="A446" s="20"/>
      <c r="B446" s="21"/>
      <c r="C446" s="20"/>
      <c r="D446" s="20"/>
      <c r="E446" s="20"/>
      <c r="F446" s="25" t="s">
        <v>20</v>
      </c>
      <c r="G446" s="35"/>
      <c r="H446" s="42"/>
      <c r="I446" s="12"/>
      <c r="J446" s="12"/>
      <c r="K446" s="12"/>
      <c r="L446" s="12"/>
      <c r="M446" s="12"/>
      <c r="N446" s="56"/>
      <c r="O446" s="55"/>
      <c r="P446" s="68"/>
      <c r="Q446" s="69"/>
      <c r="R446" s="70"/>
      <c r="S446" s="14"/>
      <c r="T446" s="14"/>
      <c r="U446" s="14"/>
      <c r="V446" s="14"/>
      <c r="W446" s="14"/>
      <c r="X446" s="14"/>
      <c r="Y446" s="14"/>
      <c r="Z446" s="14"/>
      <c r="AA446" s="14"/>
      <c r="AB446" s="14"/>
      <c r="AC446" s="14"/>
      <c r="AD446" s="14"/>
      <c r="AE446" s="14"/>
      <c r="AF446" s="14"/>
      <c r="AG446" s="14"/>
      <c r="AH446" s="14"/>
      <c r="AI446" s="14"/>
      <c r="AJ446" s="14"/>
      <c r="AK446" s="14"/>
      <c r="AL446" s="14"/>
      <c r="AM446" s="14"/>
      <c r="AN446" s="14"/>
      <c r="AO446" s="14"/>
      <c r="AP446" s="14"/>
      <c r="AQ446" s="8"/>
      <c r="AR446" s="8"/>
      <c r="AS446" s="14"/>
      <c r="AT446" s="14"/>
      <c r="AU446" s="14"/>
      <c r="AV446" s="14"/>
      <c r="AW446" s="8"/>
      <c r="AX446" s="8"/>
      <c r="AY446" s="14"/>
      <c r="AZ446" s="14"/>
      <c r="BA446" s="14"/>
      <c r="BB446" s="14"/>
      <c r="BC446" s="8"/>
      <c r="BD446" s="8"/>
      <c r="BE446" s="14"/>
      <c r="BF446" s="14"/>
      <c r="BG446" s="14"/>
      <c r="BH446" s="14"/>
      <c r="BI446" s="8"/>
      <c r="BJ446" s="8"/>
      <c r="BK446" s="14"/>
      <c r="BL446" s="14"/>
      <c r="BM446" s="14"/>
      <c r="BN446" s="14"/>
      <c r="BO446" s="8"/>
      <c r="BP446" s="8"/>
      <c r="BQ446" s="14"/>
      <c r="BR446" s="14"/>
      <c r="BS446" s="14"/>
      <c r="BT446" s="14"/>
      <c r="BU446" s="8"/>
      <c r="BV446" s="8"/>
      <c r="BW446" s="14"/>
      <c r="BX446" s="14"/>
      <c r="BY446" s="14"/>
      <c r="BZ446" s="14"/>
      <c r="CA446" s="14"/>
      <c r="CB446" s="14"/>
      <c r="CC446" s="14"/>
      <c r="CD446" s="14"/>
      <c r="CE446" s="14"/>
      <c r="CF446" s="14"/>
      <c r="CG446" s="14"/>
      <c r="CH446" s="14"/>
      <c r="CI446" s="14"/>
      <c r="CJ446" s="14"/>
    </row>
    <row r="447" spans="1:88" outlineLevel="1" x14ac:dyDescent="0.2">
      <c r="A447" s="20"/>
      <c r="B447" s="21"/>
      <c r="C447" s="20"/>
      <c r="D447" s="20"/>
      <c r="E447" s="20"/>
      <c r="F447" s="25" t="s">
        <v>21</v>
      </c>
      <c r="G447" s="13"/>
      <c r="H447" s="13"/>
      <c r="I447" s="13"/>
      <c r="J447" s="13"/>
      <c r="K447" s="13"/>
      <c r="L447" s="13"/>
      <c r="M447" s="13"/>
      <c r="N447" s="56"/>
      <c r="O447" s="55"/>
      <c r="P447" s="68"/>
      <c r="Q447" s="69"/>
      <c r="R447" s="70"/>
      <c r="S447" s="14"/>
      <c r="T447" s="14"/>
      <c r="U447" s="14"/>
      <c r="V447" s="14"/>
      <c r="W447" s="14"/>
      <c r="X447" s="14"/>
      <c r="Y447" s="14"/>
      <c r="Z447" s="14"/>
      <c r="AA447" s="14"/>
      <c r="AB447" s="14"/>
      <c r="AC447" s="14"/>
      <c r="AD447" s="14"/>
      <c r="AE447" s="14"/>
      <c r="AF447" s="14"/>
      <c r="AG447" s="14"/>
      <c r="AH447" s="14"/>
      <c r="AI447" s="14"/>
      <c r="AJ447" s="14"/>
      <c r="AK447" s="14"/>
      <c r="AL447" s="14"/>
      <c r="AM447" s="14"/>
      <c r="AN447" s="14"/>
      <c r="AO447" s="14"/>
      <c r="AP447" s="14"/>
      <c r="AQ447" s="8"/>
      <c r="AR447" s="8"/>
      <c r="AS447" s="14"/>
      <c r="AT447" s="14"/>
      <c r="AU447" s="14"/>
      <c r="AV447" s="14"/>
      <c r="AW447" s="8"/>
      <c r="AX447" s="8"/>
      <c r="AY447" s="14"/>
      <c r="AZ447" s="14"/>
      <c r="BA447" s="14"/>
      <c r="BB447" s="14"/>
      <c r="BC447" s="8"/>
      <c r="BD447" s="8"/>
      <c r="BE447" s="14"/>
      <c r="BF447" s="14"/>
      <c r="BG447" s="14"/>
      <c r="BH447" s="14"/>
      <c r="BI447" s="8"/>
      <c r="BJ447" s="8"/>
      <c r="BK447" s="14"/>
      <c r="BL447" s="14"/>
      <c r="BM447" s="14"/>
      <c r="BN447" s="14"/>
      <c r="BO447" s="8"/>
      <c r="BP447" s="8"/>
      <c r="BQ447" s="14"/>
      <c r="BR447" s="14"/>
      <c r="BS447" s="14"/>
      <c r="BT447" s="14"/>
      <c r="BU447" s="8"/>
      <c r="BV447" s="8"/>
      <c r="BW447" s="14"/>
      <c r="BX447" s="14"/>
      <c r="BY447" s="14"/>
      <c r="BZ447" s="14"/>
      <c r="CA447" s="14"/>
      <c r="CB447" s="14"/>
      <c r="CC447" s="14"/>
      <c r="CD447" s="14"/>
      <c r="CE447" s="14"/>
      <c r="CF447" s="14"/>
      <c r="CG447" s="14"/>
      <c r="CH447" s="14"/>
      <c r="CI447" s="14"/>
      <c r="CJ447" s="14"/>
    </row>
    <row r="448" spans="1:88" outlineLevel="1" x14ac:dyDescent="0.2">
      <c r="A448" s="20"/>
      <c r="B448" s="21"/>
      <c r="C448" s="20"/>
      <c r="D448" s="20"/>
      <c r="E448" s="20"/>
      <c r="F448" s="25" t="s">
        <v>22</v>
      </c>
      <c r="G448" s="29" t="str">
        <f t="shared" ref="G448:M448" si="291">IF(G446="","",IF(G446&gt;G445,(G446-G445-G447),(1-G445-G447+G446)))</f>
        <v/>
      </c>
      <c r="H448" s="29" t="str">
        <f t="shared" si="291"/>
        <v/>
      </c>
      <c r="I448" s="29" t="str">
        <f t="shared" si="291"/>
        <v/>
      </c>
      <c r="J448" s="29" t="str">
        <f t="shared" si="291"/>
        <v/>
      </c>
      <c r="K448" s="29" t="str">
        <f t="shared" si="291"/>
        <v/>
      </c>
      <c r="L448" s="29" t="str">
        <f t="shared" si="291"/>
        <v/>
      </c>
      <c r="M448" s="29" t="str">
        <f t="shared" si="291"/>
        <v/>
      </c>
      <c r="N448" s="57">
        <f t="shared" ref="N448" si="292">SUMIF(G449:M449,"",G448:M448)</f>
        <v>0</v>
      </c>
      <c r="O448" s="58">
        <f t="shared" ref="O448" si="293">SUM(G448:M448)</f>
        <v>0</v>
      </c>
      <c r="P448" s="68"/>
      <c r="Q448" s="69"/>
      <c r="R448" s="70"/>
      <c r="S448" s="14"/>
      <c r="T448" s="14"/>
      <c r="U448" s="14"/>
      <c r="V448" s="14"/>
      <c r="W448" s="14"/>
      <c r="X448" s="14"/>
      <c r="Y448" s="14"/>
      <c r="Z448" s="14"/>
      <c r="AA448" s="14"/>
      <c r="AB448" s="14"/>
      <c r="AC448" s="14"/>
      <c r="AD448" s="14"/>
      <c r="AE448" s="14"/>
      <c r="AF448" s="14"/>
      <c r="AG448" s="14"/>
      <c r="AH448" s="14"/>
      <c r="AI448" s="14"/>
      <c r="AJ448" s="14"/>
      <c r="AK448" s="14"/>
      <c r="AL448" s="14"/>
      <c r="AM448" s="14"/>
      <c r="AN448" s="14"/>
      <c r="AO448" s="14"/>
      <c r="AP448" s="14"/>
      <c r="AQ448" s="8"/>
      <c r="AR448" s="8"/>
      <c r="AS448" s="14"/>
      <c r="AT448" s="14"/>
      <c r="AU448" s="14"/>
      <c r="AV448" s="14"/>
      <c r="AW448" s="8"/>
      <c r="AX448" s="8"/>
      <c r="AY448" s="14"/>
      <c r="AZ448" s="14"/>
      <c r="BA448" s="14"/>
      <c r="BB448" s="14"/>
      <c r="BC448" s="8"/>
      <c r="BD448" s="8"/>
      <c r="BE448" s="14"/>
      <c r="BF448" s="14"/>
      <c r="BG448" s="14"/>
      <c r="BH448" s="14"/>
      <c r="BI448" s="8"/>
      <c r="BJ448" s="8"/>
      <c r="BK448" s="14"/>
      <c r="BL448" s="14"/>
      <c r="BM448" s="14"/>
      <c r="BN448" s="14"/>
      <c r="BO448" s="8"/>
      <c r="BP448" s="8"/>
      <c r="BQ448" s="14"/>
      <c r="BR448" s="14"/>
      <c r="BS448" s="14"/>
      <c r="BT448" s="14"/>
      <c r="BU448" s="8"/>
      <c r="BV448" s="8"/>
      <c r="BW448" s="14"/>
      <c r="BX448" s="14"/>
      <c r="BY448" s="14"/>
      <c r="BZ448" s="14"/>
      <c r="CA448" s="14"/>
      <c r="CB448" s="14"/>
      <c r="CC448" s="14"/>
      <c r="CD448" s="14"/>
      <c r="CE448" s="14"/>
      <c r="CF448" s="14"/>
      <c r="CG448" s="14"/>
      <c r="CH448" s="14"/>
      <c r="CI448" s="14"/>
      <c r="CJ448" s="14"/>
    </row>
    <row r="449" spans="1:88" outlineLevel="1" x14ac:dyDescent="0.2">
      <c r="A449" s="20"/>
      <c r="B449" s="21"/>
      <c r="C449" s="20"/>
      <c r="D449" s="20"/>
      <c r="E449" s="20"/>
      <c r="F449" s="26" t="s">
        <v>39</v>
      </c>
      <c r="G449" s="34"/>
      <c r="H449" s="34"/>
      <c r="I449" s="34"/>
      <c r="J449" s="34"/>
      <c r="K449" s="34"/>
      <c r="L449" s="34"/>
      <c r="M449" s="34"/>
      <c r="N449" s="56"/>
      <c r="O449" s="55"/>
      <c r="P449" s="68"/>
      <c r="Q449" s="69"/>
      <c r="R449" s="70"/>
      <c r="S449" s="14"/>
      <c r="T449" s="14"/>
      <c r="U449" s="14"/>
      <c r="V449" s="14"/>
      <c r="W449" s="14"/>
      <c r="X449" s="14"/>
      <c r="Y449" s="14"/>
      <c r="Z449" s="14"/>
      <c r="AA449" s="14"/>
      <c r="AB449" s="14"/>
      <c r="AC449" s="14"/>
      <c r="AD449" s="14"/>
      <c r="AE449" s="14"/>
      <c r="AF449" s="14"/>
      <c r="AG449" s="14"/>
      <c r="AH449" s="14"/>
      <c r="AI449" s="14"/>
      <c r="AJ449" s="14"/>
      <c r="AK449" s="14"/>
      <c r="AL449" s="14"/>
      <c r="AM449" s="14"/>
      <c r="AN449" s="14"/>
      <c r="AO449" s="14"/>
      <c r="AP449" s="14"/>
      <c r="AQ449" s="8"/>
      <c r="AR449" s="8"/>
      <c r="AS449" s="14"/>
      <c r="AT449" s="14"/>
      <c r="AU449" s="14"/>
      <c r="AV449" s="14"/>
      <c r="AW449" s="8"/>
      <c r="AX449" s="8"/>
      <c r="AY449" s="14"/>
      <c r="AZ449" s="14"/>
      <c r="BA449" s="14"/>
      <c r="BB449" s="14"/>
      <c r="BC449" s="8"/>
      <c r="BD449" s="8"/>
      <c r="BE449" s="14"/>
      <c r="BF449" s="14"/>
      <c r="BG449" s="14"/>
      <c r="BH449" s="14"/>
      <c r="BI449" s="8"/>
      <c r="BJ449" s="8"/>
      <c r="BK449" s="14"/>
      <c r="BL449" s="14"/>
      <c r="BM449" s="14"/>
      <c r="BN449" s="14"/>
      <c r="BO449" s="8"/>
      <c r="BP449" s="8"/>
      <c r="BQ449" s="14"/>
      <c r="BR449" s="14"/>
      <c r="BS449" s="14"/>
      <c r="BT449" s="14"/>
      <c r="BU449" s="8"/>
      <c r="BV449" s="8"/>
      <c r="BW449" s="14"/>
      <c r="BX449" s="14"/>
      <c r="BY449" s="14"/>
      <c r="BZ449" s="14"/>
      <c r="CA449" s="14"/>
      <c r="CB449" s="14"/>
      <c r="CC449" s="14"/>
      <c r="CD449" s="14"/>
      <c r="CE449" s="14"/>
      <c r="CF449" s="14"/>
      <c r="CG449" s="14"/>
      <c r="CH449" s="14"/>
      <c r="CI449" s="14"/>
      <c r="CJ449" s="14"/>
    </row>
    <row r="450" spans="1:88" ht="13.5" outlineLevel="1" thickBot="1" x14ac:dyDescent="0.25">
      <c r="A450" s="22"/>
      <c r="B450" s="23"/>
      <c r="C450" s="22"/>
      <c r="D450" s="22"/>
      <c r="E450" s="22"/>
      <c r="F450" s="27" t="s">
        <v>40</v>
      </c>
      <c r="G450" s="33"/>
      <c r="H450" s="33"/>
      <c r="I450" s="33"/>
      <c r="J450" s="33"/>
      <c r="K450" s="33"/>
      <c r="L450" s="33"/>
      <c r="M450" s="33"/>
      <c r="N450" s="59"/>
      <c r="O450" s="62"/>
      <c r="P450" s="71"/>
      <c r="Q450" s="72"/>
      <c r="R450" s="73"/>
      <c r="S450" s="14"/>
      <c r="T450" s="14"/>
      <c r="U450" s="14"/>
      <c r="V450" s="14"/>
      <c r="W450" s="14"/>
      <c r="X450" s="14"/>
      <c r="Y450" s="14"/>
      <c r="Z450" s="14"/>
      <c r="AA450" s="14"/>
      <c r="AB450" s="14"/>
      <c r="AC450" s="14"/>
      <c r="AD450" s="14"/>
      <c r="AE450" s="14"/>
      <c r="AF450" s="14"/>
      <c r="AG450" s="14"/>
      <c r="AH450" s="14"/>
      <c r="AI450" s="14"/>
      <c r="AJ450" s="14"/>
      <c r="AK450" s="14"/>
      <c r="AL450" s="14"/>
      <c r="AM450" s="14"/>
      <c r="AN450" s="14"/>
      <c r="AO450" s="14"/>
      <c r="AP450" s="14"/>
      <c r="AQ450" s="8"/>
      <c r="AR450" s="8"/>
      <c r="AS450" s="14"/>
      <c r="AT450" s="14"/>
      <c r="AU450" s="14"/>
      <c r="AV450" s="14"/>
      <c r="AW450" s="8"/>
      <c r="AX450" s="8"/>
      <c r="AY450" s="14"/>
      <c r="AZ450" s="14"/>
      <c r="BA450" s="14"/>
      <c r="BB450" s="14"/>
      <c r="BC450" s="8"/>
      <c r="BD450" s="8"/>
      <c r="BE450" s="14"/>
      <c r="BF450" s="14"/>
      <c r="BG450" s="14"/>
      <c r="BH450" s="14"/>
      <c r="BI450" s="8"/>
      <c r="BJ450" s="8"/>
      <c r="BK450" s="14"/>
      <c r="BL450" s="14"/>
      <c r="BM450" s="14"/>
      <c r="BN450" s="14"/>
      <c r="BO450" s="8"/>
      <c r="BP450" s="8"/>
      <c r="BQ450" s="14"/>
      <c r="BR450" s="14"/>
      <c r="BS450" s="14"/>
      <c r="BT450" s="14"/>
      <c r="BU450" s="8"/>
      <c r="BV450" s="8"/>
      <c r="BW450" s="14"/>
      <c r="BX450" s="14"/>
      <c r="BY450" s="14"/>
      <c r="BZ450" s="14"/>
      <c r="CA450" s="14"/>
      <c r="CB450" s="14"/>
      <c r="CC450" s="14"/>
      <c r="CD450" s="14"/>
      <c r="CE450" s="14"/>
      <c r="CF450" s="14"/>
      <c r="CG450" s="14"/>
      <c r="CH450" s="14"/>
      <c r="CI450" s="14"/>
      <c r="CJ450" s="14"/>
    </row>
    <row r="451" spans="1:88" x14ac:dyDescent="0.2">
      <c r="A451" s="63" t="str">
        <f>'Week A'!A451</f>
        <v>NAAM</v>
      </c>
      <c r="B451" s="64" t="str">
        <f>'Week A'!B451</f>
        <v>Voornaam</v>
      </c>
      <c r="C451" s="63" t="str">
        <f>'Week A'!C451</f>
        <v>Steward</v>
      </c>
      <c r="D451" s="63" t="str">
        <f>'Week A'!D451</f>
        <v>Student</v>
      </c>
      <c r="E451" s="63" t="str">
        <f>'Week A'!E451</f>
        <v>Front</v>
      </c>
      <c r="F451" s="24" t="s">
        <v>19</v>
      </c>
      <c r="G451" s="43"/>
      <c r="H451" s="11"/>
      <c r="I451" s="11"/>
      <c r="J451" s="11"/>
      <c r="K451" s="11"/>
      <c r="L451" s="11"/>
      <c r="M451" s="11"/>
      <c r="N451" s="54"/>
      <c r="O451" s="61"/>
      <c r="P451" s="65"/>
      <c r="Q451" s="66"/>
      <c r="R451" s="67"/>
      <c r="S451" s="14"/>
      <c r="T451" s="14"/>
      <c r="U451" s="14"/>
      <c r="V451" s="14"/>
      <c r="W451" s="14"/>
      <c r="X451" s="14"/>
      <c r="Y451" s="14"/>
      <c r="Z451" s="14"/>
      <c r="AA451" s="14"/>
      <c r="AB451" s="14"/>
      <c r="AC451" s="14"/>
      <c r="AD451" s="14"/>
      <c r="AE451" s="14"/>
      <c r="AF451" s="14"/>
      <c r="AG451" s="14"/>
      <c r="AH451" s="14"/>
      <c r="AI451" s="14"/>
      <c r="AJ451" s="14"/>
      <c r="AK451" s="14"/>
      <c r="AL451" s="14"/>
      <c r="AM451" s="14"/>
      <c r="AN451" s="14"/>
      <c r="AO451" s="14"/>
      <c r="AP451" s="14"/>
      <c r="AQ451" s="8"/>
      <c r="AR451" s="8"/>
      <c r="AS451" s="14"/>
      <c r="AT451" s="14"/>
      <c r="AU451" s="14"/>
      <c r="AV451" s="14"/>
      <c r="AW451" s="8"/>
      <c r="AX451" s="8"/>
      <c r="AY451" s="14"/>
      <c r="AZ451" s="14"/>
      <c r="BA451" s="14"/>
      <c r="BB451" s="14"/>
      <c r="BC451" s="8"/>
      <c r="BD451" s="8"/>
      <c r="BE451" s="14"/>
      <c r="BF451" s="14"/>
      <c r="BG451" s="14"/>
      <c r="BH451" s="14"/>
      <c r="BI451" s="8"/>
      <c r="BJ451" s="8"/>
      <c r="BK451" s="14"/>
      <c r="BL451" s="14"/>
      <c r="BM451" s="14"/>
      <c r="BN451" s="14"/>
      <c r="BO451" s="8"/>
      <c r="BP451" s="8"/>
      <c r="BQ451" s="14"/>
      <c r="BR451" s="14"/>
      <c r="BS451" s="14"/>
      <c r="BT451" s="14"/>
      <c r="BU451" s="8"/>
      <c r="BV451" s="8"/>
      <c r="BW451" s="14"/>
      <c r="BX451" s="14"/>
      <c r="BY451" s="14"/>
      <c r="BZ451" s="14"/>
      <c r="CA451" s="14"/>
      <c r="CB451" s="14"/>
      <c r="CC451" s="14"/>
      <c r="CD451" s="14"/>
      <c r="CE451" s="14"/>
      <c r="CF451" s="14"/>
      <c r="CG451" s="14"/>
      <c r="CH451" s="14"/>
      <c r="CI451" s="14"/>
      <c r="CJ451" s="14"/>
    </row>
    <row r="452" spans="1:88" outlineLevel="1" x14ac:dyDescent="0.2">
      <c r="A452" s="20"/>
      <c r="B452" s="21"/>
      <c r="C452" s="20"/>
      <c r="D452" s="20"/>
      <c r="E452" s="20"/>
      <c r="F452" s="25" t="s">
        <v>20</v>
      </c>
      <c r="G452" s="35"/>
      <c r="H452" s="42"/>
      <c r="I452" s="12"/>
      <c r="J452" s="12"/>
      <c r="K452" s="12"/>
      <c r="L452" s="12"/>
      <c r="M452" s="12"/>
      <c r="N452" s="56"/>
      <c r="O452" s="55"/>
      <c r="P452" s="68"/>
      <c r="Q452" s="69"/>
      <c r="R452" s="70"/>
      <c r="S452" s="14"/>
      <c r="T452" s="14"/>
      <c r="U452" s="14"/>
      <c r="V452" s="14"/>
      <c r="W452" s="14"/>
      <c r="X452" s="14"/>
      <c r="Y452" s="14"/>
      <c r="Z452" s="14"/>
      <c r="AA452" s="14"/>
      <c r="AB452" s="14"/>
      <c r="AC452" s="14"/>
      <c r="AD452" s="14"/>
      <c r="AE452" s="14"/>
      <c r="AF452" s="14"/>
      <c r="AG452" s="14"/>
      <c r="AH452" s="14"/>
      <c r="AI452" s="14"/>
      <c r="AJ452" s="14"/>
      <c r="AK452" s="14"/>
      <c r="AL452" s="14"/>
      <c r="AM452" s="14"/>
      <c r="AN452" s="14"/>
      <c r="AO452" s="14"/>
      <c r="AP452" s="14"/>
      <c r="AQ452" s="8"/>
      <c r="AR452" s="8"/>
      <c r="AS452" s="14"/>
      <c r="AT452" s="14"/>
      <c r="AU452" s="14"/>
      <c r="AV452" s="14"/>
      <c r="AW452" s="8"/>
      <c r="AX452" s="8"/>
      <c r="AY452" s="14"/>
      <c r="AZ452" s="14"/>
      <c r="BA452" s="14"/>
      <c r="BB452" s="14"/>
      <c r="BC452" s="8"/>
      <c r="BD452" s="8"/>
      <c r="BE452" s="14"/>
      <c r="BF452" s="14"/>
      <c r="BG452" s="14"/>
      <c r="BH452" s="14"/>
      <c r="BI452" s="8"/>
      <c r="BJ452" s="8"/>
      <c r="BK452" s="14"/>
      <c r="BL452" s="14"/>
      <c r="BM452" s="14"/>
      <c r="BN452" s="14"/>
      <c r="BO452" s="8"/>
      <c r="BP452" s="8"/>
      <c r="BQ452" s="14"/>
      <c r="BR452" s="14"/>
      <c r="BS452" s="14"/>
      <c r="BT452" s="14"/>
      <c r="BU452" s="8"/>
      <c r="BV452" s="8"/>
      <c r="BW452" s="14"/>
      <c r="BX452" s="14"/>
      <c r="BY452" s="14"/>
      <c r="BZ452" s="14"/>
      <c r="CA452" s="14"/>
      <c r="CB452" s="14"/>
      <c r="CC452" s="14"/>
      <c r="CD452" s="14"/>
      <c r="CE452" s="14"/>
      <c r="CF452" s="14"/>
      <c r="CG452" s="14"/>
      <c r="CH452" s="14"/>
      <c r="CI452" s="14"/>
      <c r="CJ452" s="14"/>
    </row>
    <row r="453" spans="1:88" outlineLevel="1" x14ac:dyDescent="0.2">
      <c r="A453" s="20"/>
      <c r="B453" s="21"/>
      <c r="C453" s="20"/>
      <c r="D453" s="20"/>
      <c r="E453" s="20"/>
      <c r="F453" s="25" t="s">
        <v>21</v>
      </c>
      <c r="G453" s="13"/>
      <c r="H453" s="13"/>
      <c r="I453" s="13"/>
      <c r="J453" s="13"/>
      <c r="K453" s="13"/>
      <c r="L453" s="13"/>
      <c r="M453" s="13"/>
      <c r="N453" s="56"/>
      <c r="O453" s="55"/>
      <c r="P453" s="68"/>
      <c r="Q453" s="69"/>
      <c r="R453" s="70"/>
      <c r="S453" s="14"/>
      <c r="T453" s="14"/>
      <c r="U453" s="14"/>
      <c r="V453" s="14"/>
      <c r="W453" s="14"/>
      <c r="X453" s="14"/>
      <c r="Y453" s="14"/>
      <c r="Z453" s="14"/>
      <c r="AA453" s="14"/>
      <c r="AB453" s="14"/>
      <c r="AC453" s="14"/>
      <c r="AD453" s="14"/>
      <c r="AE453" s="14"/>
      <c r="AF453" s="14"/>
      <c r="AG453" s="14"/>
      <c r="AH453" s="14"/>
      <c r="AI453" s="14"/>
      <c r="AJ453" s="14"/>
      <c r="AK453" s="14"/>
      <c r="AL453" s="14"/>
      <c r="AM453" s="14"/>
      <c r="AN453" s="14"/>
      <c r="AO453" s="14"/>
      <c r="AP453" s="14"/>
      <c r="AQ453" s="8"/>
      <c r="AR453" s="8"/>
      <c r="AS453" s="14"/>
      <c r="AT453" s="14"/>
      <c r="AU453" s="14"/>
      <c r="AV453" s="14"/>
      <c r="AW453" s="8"/>
      <c r="AX453" s="8"/>
      <c r="AY453" s="14"/>
      <c r="AZ453" s="14"/>
      <c r="BA453" s="14"/>
      <c r="BB453" s="14"/>
      <c r="BC453" s="8"/>
      <c r="BD453" s="8"/>
      <c r="BE453" s="14"/>
      <c r="BF453" s="14"/>
      <c r="BG453" s="14"/>
      <c r="BH453" s="14"/>
      <c r="BI453" s="8"/>
      <c r="BJ453" s="8"/>
      <c r="BK453" s="14"/>
      <c r="BL453" s="14"/>
      <c r="BM453" s="14"/>
      <c r="BN453" s="14"/>
      <c r="BO453" s="8"/>
      <c r="BP453" s="8"/>
      <c r="BQ453" s="14"/>
      <c r="BR453" s="14"/>
      <c r="BS453" s="14"/>
      <c r="BT453" s="14"/>
      <c r="BU453" s="8"/>
      <c r="BV453" s="8"/>
      <c r="BW453" s="14"/>
      <c r="BX453" s="14"/>
      <c r="BY453" s="14"/>
      <c r="BZ453" s="14"/>
      <c r="CA453" s="14"/>
      <c r="CB453" s="14"/>
      <c r="CC453" s="14"/>
      <c r="CD453" s="14"/>
      <c r="CE453" s="14"/>
      <c r="CF453" s="14"/>
      <c r="CG453" s="14"/>
      <c r="CH453" s="14"/>
      <c r="CI453" s="14"/>
      <c r="CJ453" s="14"/>
    </row>
    <row r="454" spans="1:88" outlineLevel="1" x14ac:dyDescent="0.2">
      <c r="A454" s="20"/>
      <c r="B454" s="21"/>
      <c r="C454" s="20"/>
      <c r="D454" s="20"/>
      <c r="E454" s="20"/>
      <c r="F454" s="25" t="s">
        <v>22</v>
      </c>
      <c r="G454" s="29" t="str">
        <f t="shared" ref="G454:M454" si="294">IF(G452="","",IF(G452&gt;G451,(G452-G451-G453),(1-G451-G453+G452)))</f>
        <v/>
      </c>
      <c r="H454" s="29" t="str">
        <f t="shared" si="294"/>
        <v/>
      </c>
      <c r="I454" s="29" t="str">
        <f t="shared" si="294"/>
        <v/>
      </c>
      <c r="J454" s="29" t="str">
        <f t="shared" si="294"/>
        <v/>
      </c>
      <c r="K454" s="29" t="str">
        <f t="shared" si="294"/>
        <v/>
      </c>
      <c r="L454" s="29" t="str">
        <f t="shared" si="294"/>
        <v/>
      </c>
      <c r="M454" s="29" t="str">
        <f t="shared" si="294"/>
        <v/>
      </c>
      <c r="N454" s="57">
        <f t="shared" ref="N454" si="295">SUMIF(G455:M455,"",G454:M454)</f>
        <v>0</v>
      </c>
      <c r="O454" s="58">
        <f t="shared" ref="O454" si="296">SUM(G454:M454)</f>
        <v>0</v>
      </c>
      <c r="P454" s="68"/>
      <c r="Q454" s="69"/>
      <c r="R454" s="70"/>
      <c r="S454" s="14"/>
      <c r="T454" s="14"/>
      <c r="U454" s="14"/>
      <c r="V454" s="14"/>
      <c r="W454" s="14"/>
      <c r="X454" s="14"/>
      <c r="Y454" s="14"/>
      <c r="Z454" s="14"/>
      <c r="AA454" s="14"/>
      <c r="AB454" s="14"/>
      <c r="AC454" s="14"/>
      <c r="AD454" s="14"/>
      <c r="AE454" s="14"/>
      <c r="AF454" s="14"/>
      <c r="AG454" s="14"/>
      <c r="AH454" s="14"/>
      <c r="AI454" s="14"/>
      <c r="AJ454" s="14"/>
      <c r="AK454" s="14"/>
      <c r="AL454" s="14"/>
      <c r="AM454" s="14"/>
      <c r="AN454" s="14"/>
      <c r="AO454" s="14"/>
      <c r="AP454" s="14"/>
      <c r="AQ454" s="8"/>
      <c r="AR454" s="8"/>
      <c r="AS454" s="14"/>
      <c r="AT454" s="14"/>
      <c r="AU454" s="14"/>
      <c r="AV454" s="14"/>
      <c r="AW454" s="8"/>
      <c r="AX454" s="8"/>
      <c r="AY454" s="14"/>
      <c r="AZ454" s="14"/>
      <c r="BA454" s="14"/>
      <c r="BB454" s="14"/>
      <c r="BC454" s="8"/>
      <c r="BD454" s="8"/>
      <c r="BE454" s="14"/>
      <c r="BF454" s="14"/>
      <c r="BG454" s="14"/>
      <c r="BH454" s="14"/>
      <c r="BI454" s="8"/>
      <c r="BJ454" s="8"/>
      <c r="BK454" s="14"/>
      <c r="BL454" s="14"/>
      <c r="BM454" s="14"/>
      <c r="BN454" s="14"/>
      <c r="BO454" s="8"/>
      <c r="BP454" s="8"/>
      <c r="BQ454" s="14"/>
      <c r="BR454" s="14"/>
      <c r="BS454" s="14"/>
      <c r="BT454" s="14"/>
      <c r="BU454" s="8"/>
      <c r="BV454" s="8"/>
      <c r="BW454" s="14"/>
      <c r="BX454" s="14"/>
      <c r="BY454" s="14"/>
      <c r="BZ454" s="14"/>
      <c r="CA454" s="14"/>
      <c r="CB454" s="14"/>
      <c r="CC454" s="14"/>
      <c r="CD454" s="14"/>
      <c r="CE454" s="14"/>
      <c r="CF454" s="14"/>
      <c r="CG454" s="14"/>
      <c r="CH454" s="14"/>
      <c r="CI454" s="14"/>
      <c r="CJ454" s="14"/>
    </row>
    <row r="455" spans="1:88" outlineLevel="1" x14ac:dyDescent="0.2">
      <c r="A455" s="20"/>
      <c r="B455" s="21"/>
      <c r="C455" s="20"/>
      <c r="D455" s="20"/>
      <c r="E455" s="20"/>
      <c r="F455" s="26" t="s">
        <v>39</v>
      </c>
      <c r="G455" s="34"/>
      <c r="H455" s="34"/>
      <c r="I455" s="34"/>
      <c r="J455" s="34"/>
      <c r="K455" s="34"/>
      <c r="L455" s="34"/>
      <c r="M455" s="34"/>
      <c r="N455" s="56"/>
      <c r="O455" s="55"/>
      <c r="P455" s="68"/>
      <c r="Q455" s="69"/>
      <c r="R455" s="70"/>
      <c r="S455" s="14"/>
      <c r="T455" s="14"/>
      <c r="U455" s="14"/>
      <c r="V455" s="14"/>
      <c r="W455" s="14"/>
      <c r="X455" s="14"/>
      <c r="Y455" s="14"/>
      <c r="Z455" s="14"/>
      <c r="AA455" s="14"/>
      <c r="AB455" s="14"/>
      <c r="AC455" s="14"/>
      <c r="AD455" s="14"/>
      <c r="AE455" s="14"/>
      <c r="AF455" s="14"/>
      <c r="AG455" s="14"/>
      <c r="AH455" s="14"/>
      <c r="AI455" s="14"/>
      <c r="AJ455" s="14"/>
      <c r="AK455" s="14"/>
      <c r="AL455" s="14"/>
      <c r="AM455" s="14"/>
      <c r="AN455" s="14"/>
      <c r="AO455" s="14"/>
      <c r="AP455" s="14"/>
      <c r="AQ455" s="8"/>
      <c r="AR455" s="8"/>
      <c r="AS455" s="14"/>
      <c r="AT455" s="14"/>
      <c r="AU455" s="14"/>
      <c r="AV455" s="14"/>
      <c r="AW455" s="8"/>
      <c r="AX455" s="8"/>
      <c r="AY455" s="14"/>
      <c r="AZ455" s="14"/>
      <c r="BA455" s="14"/>
      <c r="BB455" s="14"/>
      <c r="BC455" s="8"/>
      <c r="BD455" s="8"/>
      <c r="BE455" s="14"/>
      <c r="BF455" s="14"/>
      <c r="BG455" s="14"/>
      <c r="BH455" s="14"/>
      <c r="BI455" s="8"/>
      <c r="BJ455" s="8"/>
      <c r="BK455" s="14"/>
      <c r="BL455" s="14"/>
      <c r="BM455" s="14"/>
      <c r="BN455" s="14"/>
      <c r="BO455" s="8"/>
      <c r="BP455" s="8"/>
      <c r="BQ455" s="14"/>
      <c r="BR455" s="14"/>
      <c r="BS455" s="14"/>
      <c r="BT455" s="14"/>
      <c r="BU455" s="8"/>
      <c r="BV455" s="8"/>
      <c r="BW455" s="14"/>
      <c r="BX455" s="14"/>
      <c r="BY455" s="14"/>
      <c r="BZ455" s="14"/>
      <c r="CA455" s="14"/>
      <c r="CB455" s="14"/>
      <c r="CC455" s="14"/>
      <c r="CD455" s="14"/>
      <c r="CE455" s="14"/>
      <c r="CF455" s="14"/>
      <c r="CG455" s="14"/>
      <c r="CH455" s="14"/>
      <c r="CI455" s="14"/>
      <c r="CJ455" s="14"/>
    </row>
    <row r="456" spans="1:88" ht="13.5" outlineLevel="1" thickBot="1" x14ac:dyDescent="0.25">
      <c r="A456" s="22"/>
      <c r="B456" s="23"/>
      <c r="C456" s="22"/>
      <c r="D456" s="22"/>
      <c r="E456" s="22"/>
      <c r="F456" s="27" t="s">
        <v>40</v>
      </c>
      <c r="G456" s="33"/>
      <c r="H456" s="33"/>
      <c r="I456" s="33"/>
      <c r="J456" s="33"/>
      <c r="K456" s="33"/>
      <c r="L456" s="33"/>
      <c r="M456" s="33"/>
      <c r="N456" s="59"/>
      <c r="O456" s="62"/>
      <c r="P456" s="71"/>
      <c r="Q456" s="72"/>
      <c r="R456" s="73"/>
      <c r="S456" s="14"/>
      <c r="T456" s="14"/>
      <c r="U456" s="14"/>
      <c r="V456" s="14"/>
      <c r="W456" s="14"/>
      <c r="X456" s="14"/>
      <c r="Y456" s="14"/>
      <c r="Z456" s="14"/>
      <c r="AA456" s="14"/>
      <c r="AB456" s="14"/>
      <c r="AC456" s="14"/>
      <c r="AD456" s="14"/>
      <c r="AE456" s="14"/>
      <c r="AF456" s="14"/>
      <c r="AG456" s="14"/>
      <c r="AH456" s="14"/>
      <c r="AI456" s="14"/>
      <c r="AJ456" s="14"/>
      <c r="AK456" s="14"/>
      <c r="AL456" s="14"/>
      <c r="AM456" s="14"/>
      <c r="AN456" s="14"/>
      <c r="AO456" s="14"/>
      <c r="AP456" s="14"/>
      <c r="AQ456" s="8"/>
      <c r="AR456" s="8"/>
      <c r="AS456" s="14"/>
      <c r="AT456" s="14"/>
      <c r="AU456" s="14"/>
      <c r="AV456" s="14"/>
      <c r="AW456" s="8"/>
      <c r="AX456" s="8"/>
      <c r="AY456" s="14"/>
      <c r="AZ456" s="14"/>
      <c r="BA456" s="14"/>
      <c r="BB456" s="14"/>
      <c r="BC456" s="8"/>
      <c r="BD456" s="8"/>
      <c r="BE456" s="14"/>
      <c r="BF456" s="14"/>
      <c r="BG456" s="14"/>
      <c r="BH456" s="14"/>
      <c r="BI456" s="8"/>
      <c r="BJ456" s="8"/>
      <c r="BK456" s="14"/>
      <c r="BL456" s="14"/>
      <c r="BM456" s="14"/>
      <c r="BN456" s="14"/>
      <c r="BO456" s="8"/>
      <c r="BP456" s="8"/>
      <c r="BQ456" s="14"/>
      <c r="BR456" s="14"/>
      <c r="BS456" s="14"/>
      <c r="BT456" s="14"/>
      <c r="BU456" s="8"/>
      <c r="BV456" s="8"/>
      <c r="BW456" s="14"/>
      <c r="BX456" s="14"/>
      <c r="BY456" s="14"/>
      <c r="BZ456" s="14"/>
      <c r="CA456" s="14"/>
      <c r="CB456" s="14"/>
      <c r="CC456" s="14"/>
      <c r="CD456" s="14"/>
      <c r="CE456" s="14"/>
      <c r="CF456" s="14"/>
      <c r="CG456" s="14"/>
      <c r="CH456" s="14"/>
      <c r="CI456" s="14"/>
      <c r="CJ456" s="14"/>
    </row>
    <row r="457" spans="1:88" x14ac:dyDescent="0.2">
      <c r="A457" s="63" t="str">
        <f>'Week A'!A457</f>
        <v>NAAM</v>
      </c>
      <c r="B457" s="64" t="str">
        <f>'Week A'!B457</f>
        <v>Voornaam</v>
      </c>
      <c r="C457" s="63" t="str">
        <f>'Week A'!C457</f>
        <v>Steward</v>
      </c>
      <c r="D457" s="63" t="str">
        <f>'Week A'!D457</f>
        <v>Student</v>
      </c>
      <c r="E457" s="63" t="str">
        <f>'Week A'!E457</f>
        <v>Front</v>
      </c>
      <c r="F457" s="24" t="s">
        <v>19</v>
      </c>
      <c r="G457" s="43"/>
      <c r="H457" s="11"/>
      <c r="I457" s="11"/>
      <c r="J457" s="11"/>
      <c r="K457" s="11"/>
      <c r="L457" s="11"/>
      <c r="M457" s="11"/>
      <c r="N457" s="54"/>
      <c r="O457" s="61"/>
      <c r="P457" s="65"/>
      <c r="Q457" s="66"/>
      <c r="R457" s="67"/>
      <c r="S457" s="14"/>
      <c r="T457" s="14"/>
      <c r="U457" s="14"/>
      <c r="V457" s="14"/>
      <c r="W457" s="14"/>
      <c r="X457" s="14"/>
      <c r="Y457" s="14"/>
      <c r="Z457" s="14"/>
      <c r="AA457" s="14"/>
      <c r="AB457" s="14"/>
      <c r="AC457" s="14"/>
      <c r="AD457" s="14"/>
      <c r="AE457" s="14"/>
      <c r="AF457" s="14"/>
      <c r="AG457" s="14"/>
      <c r="AH457" s="14"/>
      <c r="AI457" s="14"/>
      <c r="AJ457" s="14"/>
      <c r="AK457" s="14"/>
      <c r="AL457" s="14"/>
      <c r="AM457" s="14"/>
      <c r="AN457" s="14"/>
      <c r="AO457" s="14"/>
      <c r="AP457" s="14"/>
      <c r="AQ457" s="8"/>
      <c r="AR457" s="8"/>
      <c r="AS457" s="14"/>
      <c r="AT457" s="14"/>
      <c r="AU457" s="14"/>
      <c r="AV457" s="14"/>
      <c r="AW457" s="8"/>
      <c r="AX457" s="8"/>
      <c r="AY457" s="14"/>
      <c r="AZ457" s="14"/>
      <c r="BA457" s="14"/>
      <c r="BB457" s="14"/>
      <c r="BC457" s="8"/>
      <c r="BD457" s="8"/>
      <c r="BE457" s="14"/>
      <c r="BF457" s="14"/>
      <c r="BG457" s="14"/>
      <c r="BH457" s="14"/>
      <c r="BI457" s="8"/>
      <c r="BJ457" s="8"/>
      <c r="BK457" s="14"/>
      <c r="BL457" s="14"/>
      <c r="BM457" s="14"/>
      <c r="BN457" s="14"/>
      <c r="BO457" s="8"/>
      <c r="BP457" s="8"/>
      <c r="BQ457" s="14"/>
      <c r="BR457" s="14"/>
      <c r="BS457" s="14"/>
      <c r="BT457" s="14"/>
      <c r="BU457" s="8"/>
      <c r="BV457" s="8"/>
      <c r="BW457" s="14"/>
      <c r="BX457" s="14"/>
      <c r="BY457" s="14"/>
      <c r="BZ457" s="14"/>
      <c r="CA457" s="14"/>
      <c r="CB457" s="14"/>
      <c r="CC457" s="14"/>
      <c r="CD457" s="14"/>
      <c r="CE457" s="14"/>
      <c r="CF457" s="14"/>
      <c r="CG457" s="14"/>
      <c r="CH457" s="14"/>
      <c r="CI457" s="14"/>
      <c r="CJ457" s="14"/>
    </row>
    <row r="458" spans="1:88" outlineLevel="1" x14ac:dyDescent="0.2">
      <c r="A458" s="20"/>
      <c r="B458" s="21"/>
      <c r="C458" s="20"/>
      <c r="D458" s="20"/>
      <c r="E458" s="20"/>
      <c r="F458" s="25" t="s">
        <v>20</v>
      </c>
      <c r="G458" s="35"/>
      <c r="H458" s="42"/>
      <c r="I458" s="12"/>
      <c r="J458" s="12"/>
      <c r="K458" s="12"/>
      <c r="L458" s="12"/>
      <c r="M458" s="12"/>
      <c r="N458" s="56"/>
      <c r="O458" s="55"/>
      <c r="P458" s="68"/>
      <c r="Q458" s="69"/>
      <c r="R458" s="70"/>
      <c r="S458" s="14"/>
      <c r="T458" s="14"/>
      <c r="U458" s="14"/>
      <c r="V458" s="14"/>
      <c r="W458" s="14"/>
      <c r="X458" s="14"/>
      <c r="Y458" s="14"/>
      <c r="Z458" s="14"/>
      <c r="AA458" s="14"/>
      <c r="AB458" s="14"/>
      <c r="AC458" s="14"/>
      <c r="AD458" s="14"/>
      <c r="AE458" s="14"/>
      <c r="AF458" s="14"/>
      <c r="AG458" s="14"/>
      <c r="AH458" s="14"/>
      <c r="AI458" s="14"/>
      <c r="AJ458" s="14"/>
      <c r="AK458" s="14"/>
      <c r="AL458" s="14"/>
      <c r="AM458" s="14"/>
      <c r="AN458" s="14"/>
      <c r="AO458" s="14"/>
      <c r="AP458" s="14"/>
      <c r="AQ458" s="8"/>
      <c r="AR458" s="8"/>
      <c r="AS458" s="14"/>
      <c r="AT458" s="14"/>
      <c r="AU458" s="14"/>
      <c r="AV458" s="14"/>
      <c r="AW458" s="8"/>
      <c r="AX458" s="8"/>
      <c r="AY458" s="14"/>
      <c r="AZ458" s="14"/>
      <c r="BA458" s="14"/>
      <c r="BB458" s="14"/>
      <c r="BC458" s="8"/>
      <c r="BD458" s="8"/>
      <c r="BE458" s="14"/>
      <c r="BF458" s="14"/>
      <c r="BG458" s="14"/>
      <c r="BH458" s="14"/>
      <c r="BI458" s="8"/>
      <c r="BJ458" s="8"/>
      <c r="BK458" s="14"/>
      <c r="BL458" s="14"/>
      <c r="BM458" s="14"/>
      <c r="BN458" s="14"/>
      <c r="BO458" s="8"/>
      <c r="BP458" s="8"/>
      <c r="BQ458" s="14"/>
      <c r="BR458" s="14"/>
      <c r="BS458" s="14"/>
      <c r="BT458" s="14"/>
      <c r="BU458" s="8"/>
      <c r="BV458" s="8"/>
      <c r="BW458" s="14"/>
      <c r="BX458" s="14"/>
      <c r="BY458" s="14"/>
      <c r="BZ458" s="14"/>
      <c r="CA458" s="14"/>
      <c r="CB458" s="14"/>
      <c r="CC458" s="14"/>
      <c r="CD458" s="14"/>
      <c r="CE458" s="14"/>
      <c r="CF458" s="14"/>
      <c r="CG458" s="14"/>
      <c r="CH458" s="14"/>
      <c r="CI458" s="14"/>
      <c r="CJ458" s="14"/>
    </row>
    <row r="459" spans="1:88" outlineLevel="1" x14ac:dyDescent="0.2">
      <c r="A459" s="20"/>
      <c r="B459" s="21"/>
      <c r="C459" s="20"/>
      <c r="D459" s="20"/>
      <c r="E459" s="20"/>
      <c r="F459" s="25" t="s">
        <v>21</v>
      </c>
      <c r="G459" s="13"/>
      <c r="H459" s="13"/>
      <c r="I459" s="13"/>
      <c r="J459" s="13"/>
      <c r="K459" s="13"/>
      <c r="L459" s="13"/>
      <c r="M459" s="13"/>
      <c r="N459" s="56"/>
      <c r="O459" s="55"/>
      <c r="P459" s="68"/>
      <c r="Q459" s="69"/>
      <c r="R459" s="70"/>
      <c r="S459" s="14"/>
      <c r="T459" s="14"/>
      <c r="U459" s="14"/>
      <c r="V459" s="14"/>
      <c r="W459" s="14"/>
      <c r="X459" s="14"/>
      <c r="Y459" s="14"/>
      <c r="Z459" s="14"/>
      <c r="AA459" s="14"/>
      <c r="AB459" s="14"/>
      <c r="AC459" s="14"/>
      <c r="AD459" s="14"/>
      <c r="AE459" s="14"/>
      <c r="AF459" s="14"/>
      <c r="AG459" s="14"/>
      <c r="AH459" s="14"/>
      <c r="AI459" s="14"/>
      <c r="AJ459" s="14"/>
      <c r="AK459" s="14"/>
      <c r="AL459" s="14"/>
      <c r="AM459" s="14"/>
      <c r="AN459" s="14"/>
      <c r="AO459" s="14"/>
      <c r="AP459" s="14"/>
      <c r="AQ459" s="8"/>
      <c r="AR459" s="8"/>
      <c r="AS459" s="14"/>
      <c r="AT459" s="14"/>
      <c r="AU459" s="14"/>
      <c r="AV459" s="14"/>
      <c r="AW459" s="8"/>
      <c r="AX459" s="8"/>
      <c r="AY459" s="14"/>
      <c r="AZ459" s="14"/>
      <c r="BA459" s="14"/>
      <c r="BB459" s="14"/>
      <c r="BC459" s="8"/>
      <c r="BD459" s="8"/>
      <c r="BE459" s="14"/>
      <c r="BF459" s="14"/>
      <c r="BG459" s="14"/>
      <c r="BH459" s="14"/>
      <c r="BI459" s="8"/>
      <c r="BJ459" s="8"/>
      <c r="BK459" s="14"/>
      <c r="BL459" s="14"/>
      <c r="BM459" s="14"/>
      <c r="BN459" s="14"/>
      <c r="BO459" s="8"/>
      <c r="BP459" s="8"/>
      <c r="BQ459" s="14"/>
      <c r="BR459" s="14"/>
      <c r="BS459" s="14"/>
      <c r="BT459" s="14"/>
      <c r="BU459" s="8"/>
      <c r="BV459" s="8"/>
      <c r="BW459" s="14"/>
      <c r="BX459" s="14"/>
      <c r="BY459" s="14"/>
      <c r="BZ459" s="14"/>
      <c r="CA459" s="14"/>
      <c r="CB459" s="14"/>
      <c r="CC459" s="14"/>
      <c r="CD459" s="14"/>
      <c r="CE459" s="14"/>
      <c r="CF459" s="14"/>
      <c r="CG459" s="14"/>
      <c r="CH459" s="14"/>
      <c r="CI459" s="14"/>
      <c r="CJ459" s="14"/>
    </row>
    <row r="460" spans="1:88" outlineLevel="1" x14ac:dyDescent="0.2">
      <c r="A460" s="20"/>
      <c r="B460" s="21"/>
      <c r="C460" s="20"/>
      <c r="D460" s="20"/>
      <c r="E460" s="20"/>
      <c r="F460" s="25" t="s">
        <v>22</v>
      </c>
      <c r="G460" s="29" t="str">
        <f t="shared" ref="G460:M460" si="297">IF(G458="","",IF(G458&gt;G457,(G458-G457-G459),(1-G457-G459+G458)))</f>
        <v/>
      </c>
      <c r="H460" s="29" t="str">
        <f t="shared" si="297"/>
        <v/>
      </c>
      <c r="I460" s="29" t="str">
        <f t="shared" si="297"/>
        <v/>
      </c>
      <c r="J460" s="29" t="str">
        <f t="shared" si="297"/>
        <v/>
      </c>
      <c r="K460" s="29" t="str">
        <f t="shared" si="297"/>
        <v/>
      </c>
      <c r="L460" s="29" t="str">
        <f t="shared" si="297"/>
        <v/>
      </c>
      <c r="M460" s="29" t="str">
        <f t="shared" si="297"/>
        <v/>
      </c>
      <c r="N460" s="57">
        <f t="shared" ref="N460" si="298">SUMIF(G461:M461,"",G460:M460)</f>
        <v>0</v>
      </c>
      <c r="O460" s="58">
        <f t="shared" ref="O460" si="299">SUM(G460:M460)</f>
        <v>0</v>
      </c>
      <c r="P460" s="68"/>
      <c r="Q460" s="69"/>
      <c r="R460" s="70"/>
      <c r="S460" s="14"/>
      <c r="T460" s="14"/>
      <c r="U460" s="14"/>
      <c r="V460" s="14"/>
      <c r="W460" s="14"/>
      <c r="X460" s="14"/>
      <c r="Y460" s="14"/>
      <c r="Z460" s="14"/>
      <c r="AA460" s="14"/>
      <c r="AB460" s="14"/>
      <c r="AC460" s="14"/>
      <c r="AD460" s="14"/>
      <c r="AE460" s="14"/>
      <c r="AF460" s="14"/>
      <c r="AG460" s="14"/>
      <c r="AH460" s="14"/>
      <c r="AI460" s="14"/>
      <c r="AJ460" s="14"/>
      <c r="AK460" s="14"/>
      <c r="AL460" s="14"/>
      <c r="AM460" s="14"/>
      <c r="AN460" s="14"/>
      <c r="AO460" s="14"/>
      <c r="AP460" s="14"/>
      <c r="AQ460" s="8"/>
      <c r="AR460" s="8"/>
      <c r="AS460" s="14"/>
      <c r="AT460" s="14"/>
      <c r="AU460" s="14"/>
      <c r="AV460" s="14"/>
      <c r="AW460" s="8"/>
      <c r="AX460" s="8"/>
      <c r="AY460" s="14"/>
      <c r="AZ460" s="14"/>
      <c r="BA460" s="14"/>
      <c r="BB460" s="14"/>
      <c r="BC460" s="8"/>
      <c r="BD460" s="8"/>
      <c r="BE460" s="14"/>
      <c r="BF460" s="14"/>
      <c r="BG460" s="14"/>
      <c r="BH460" s="14"/>
      <c r="BI460" s="8"/>
      <c r="BJ460" s="8"/>
      <c r="BK460" s="14"/>
      <c r="BL460" s="14"/>
      <c r="BM460" s="14"/>
      <c r="BN460" s="14"/>
      <c r="BO460" s="8"/>
      <c r="BP460" s="8"/>
      <c r="BQ460" s="14"/>
      <c r="BR460" s="14"/>
      <c r="BS460" s="14"/>
      <c r="BT460" s="14"/>
      <c r="BU460" s="8"/>
      <c r="BV460" s="8"/>
      <c r="BW460" s="14"/>
      <c r="BX460" s="14"/>
      <c r="BY460" s="14"/>
      <c r="BZ460" s="14"/>
      <c r="CA460" s="14"/>
      <c r="CB460" s="14"/>
      <c r="CC460" s="14"/>
      <c r="CD460" s="14"/>
      <c r="CE460" s="14"/>
      <c r="CF460" s="14"/>
      <c r="CG460" s="14"/>
      <c r="CH460" s="14"/>
      <c r="CI460" s="14"/>
      <c r="CJ460" s="14"/>
    </row>
    <row r="461" spans="1:88" outlineLevel="1" x14ac:dyDescent="0.2">
      <c r="A461" s="20"/>
      <c r="B461" s="21"/>
      <c r="C461" s="20"/>
      <c r="D461" s="20"/>
      <c r="E461" s="20"/>
      <c r="F461" s="26" t="s">
        <v>39</v>
      </c>
      <c r="G461" s="34"/>
      <c r="H461" s="34"/>
      <c r="I461" s="34"/>
      <c r="J461" s="34"/>
      <c r="K461" s="34"/>
      <c r="L461" s="34"/>
      <c r="M461" s="34"/>
      <c r="N461" s="56"/>
      <c r="O461" s="55"/>
      <c r="P461" s="68"/>
      <c r="Q461" s="69"/>
      <c r="R461" s="70"/>
      <c r="S461" s="14"/>
      <c r="T461" s="14"/>
      <c r="U461" s="14"/>
      <c r="V461" s="14"/>
      <c r="W461" s="14"/>
      <c r="X461" s="14"/>
      <c r="Y461" s="14"/>
      <c r="Z461" s="14"/>
      <c r="AA461" s="14"/>
      <c r="AB461" s="14"/>
      <c r="AC461" s="14"/>
      <c r="AD461" s="14"/>
      <c r="AE461" s="14"/>
      <c r="AF461" s="14"/>
      <c r="AG461" s="14"/>
      <c r="AH461" s="14"/>
      <c r="AI461" s="14"/>
      <c r="AJ461" s="14"/>
      <c r="AK461" s="14"/>
      <c r="AL461" s="14"/>
      <c r="AM461" s="14"/>
      <c r="AN461" s="14"/>
      <c r="AO461" s="14"/>
      <c r="AP461" s="14"/>
      <c r="AQ461" s="8"/>
      <c r="AR461" s="8"/>
      <c r="AS461" s="14"/>
      <c r="AT461" s="14"/>
      <c r="AU461" s="14"/>
      <c r="AV461" s="14"/>
      <c r="AW461" s="8"/>
      <c r="AX461" s="8"/>
      <c r="AY461" s="14"/>
      <c r="AZ461" s="14"/>
      <c r="BA461" s="14"/>
      <c r="BB461" s="14"/>
      <c r="BC461" s="8"/>
      <c r="BD461" s="8"/>
      <c r="BE461" s="14"/>
      <c r="BF461" s="14"/>
      <c r="BG461" s="14"/>
      <c r="BH461" s="14"/>
      <c r="BI461" s="8"/>
      <c r="BJ461" s="8"/>
      <c r="BK461" s="14"/>
      <c r="BL461" s="14"/>
      <c r="BM461" s="14"/>
      <c r="BN461" s="14"/>
      <c r="BO461" s="8"/>
      <c r="BP461" s="8"/>
      <c r="BQ461" s="14"/>
      <c r="BR461" s="14"/>
      <c r="BS461" s="14"/>
      <c r="BT461" s="14"/>
      <c r="BU461" s="8"/>
      <c r="BV461" s="8"/>
      <c r="BW461" s="14"/>
      <c r="BX461" s="14"/>
      <c r="BY461" s="14"/>
      <c r="BZ461" s="14"/>
      <c r="CA461" s="14"/>
      <c r="CB461" s="14"/>
      <c r="CC461" s="14"/>
      <c r="CD461" s="14"/>
      <c r="CE461" s="14"/>
      <c r="CF461" s="14"/>
      <c r="CG461" s="14"/>
      <c r="CH461" s="14"/>
      <c r="CI461" s="14"/>
      <c r="CJ461" s="14"/>
    </row>
    <row r="462" spans="1:88" ht="13.5" outlineLevel="1" thickBot="1" x14ac:dyDescent="0.25">
      <c r="A462" s="22"/>
      <c r="B462" s="23"/>
      <c r="C462" s="22"/>
      <c r="D462" s="22"/>
      <c r="E462" s="22"/>
      <c r="F462" s="27" t="s">
        <v>40</v>
      </c>
      <c r="G462" s="33"/>
      <c r="H462" s="33"/>
      <c r="I462" s="33"/>
      <c r="J462" s="33"/>
      <c r="K462" s="33"/>
      <c r="L462" s="33"/>
      <c r="M462" s="33"/>
      <c r="N462" s="59"/>
      <c r="O462" s="62"/>
      <c r="P462" s="71"/>
      <c r="Q462" s="72"/>
      <c r="R462" s="73"/>
      <c r="S462" s="14"/>
      <c r="T462" s="14"/>
      <c r="U462" s="14"/>
      <c r="V462" s="14"/>
      <c r="W462" s="14"/>
      <c r="X462" s="14"/>
      <c r="Y462" s="14"/>
      <c r="Z462" s="14"/>
      <c r="AA462" s="14"/>
      <c r="AB462" s="14"/>
      <c r="AC462" s="14"/>
      <c r="AD462" s="14"/>
      <c r="AE462" s="14"/>
      <c r="AF462" s="14"/>
      <c r="AG462" s="14"/>
      <c r="AH462" s="14"/>
      <c r="AI462" s="14"/>
      <c r="AJ462" s="14"/>
      <c r="AK462" s="14"/>
      <c r="AL462" s="14"/>
      <c r="AM462" s="14"/>
      <c r="AN462" s="14"/>
      <c r="AO462" s="14"/>
      <c r="AP462" s="14"/>
      <c r="AQ462" s="8"/>
      <c r="AR462" s="8"/>
      <c r="AS462" s="14"/>
      <c r="AT462" s="14"/>
      <c r="AU462" s="14"/>
      <c r="AV462" s="14"/>
      <c r="AW462" s="8"/>
      <c r="AX462" s="8"/>
      <c r="AY462" s="14"/>
      <c r="AZ462" s="14"/>
      <c r="BA462" s="14"/>
      <c r="BB462" s="14"/>
      <c r="BC462" s="8"/>
      <c r="BD462" s="8"/>
      <c r="BE462" s="14"/>
      <c r="BF462" s="14"/>
      <c r="BG462" s="14"/>
      <c r="BH462" s="14"/>
      <c r="BI462" s="8"/>
      <c r="BJ462" s="8"/>
      <c r="BK462" s="14"/>
      <c r="BL462" s="14"/>
      <c r="BM462" s="14"/>
      <c r="BN462" s="14"/>
      <c r="BO462" s="8"/>
      <c r="BP462" s="8"/>
      <c r="BQ462" s="14"/>
      <c r="BR462" s="14"/>
      <c r="BS462" s="14"/>
      <c r="BT462" s="14"/>
      <c r="BU462" s="8"/>
      <c r="BV462" s="8"/>
      <c r="BW462" s="14"/>
      <c r="BX462" s="14"/>
      <c r="BY462" s="14"/>
      <c r="BZ462" s="14"/>
      <c r="CA462" s="14"/>
      <c r="CB462" s="14"/>
      <c r="CC462" s="14"/>
      <c r="CD462" s="14"/>
      <c r="CE462" s="14"/>
      <c r="CF462" s="14"/>
      <c r="CG462" s="14"/>
      <c r="CH462" s="14"/>
      <c r="CI462" s="14"/>
      <c r="CJ462" s="14"/>
    </row>
    <row r="463" spans="1:88" x14ac:dyDescent="0.2">
      <c r="A463" s="63" t="str">
        <f>'Week A'!A463</f>
        <v>NAAM</v>
      </c>
      <c r="B463" s="64" t="str">
        <f>'Week A'!B463</f>
        <v>Voornaam</v>
      </c>
      <c r="C463" s="63" t="str">
        <f>'Week A'!C463</f>
        <v>Steward</v>
      </c>
      <c r="D463" s="63" t="str">
        <f>'Week A'!D463</f>
        <v>Student</v>
      </c>
      <c r="E463" s="63" t="str">
        <f>'Week A'!E463</f>
        <v>Front</v>
      </c>
      <c r="F463" s="24" t="s">
        <v>19</v>
      </c>
      <c r="G463" s="43"/>
      <c r="H463" s="11"/>
      <c r="I463" s="11"/>
      <c r="J463" s="11"/>
      <c r="K463" s="11"/>
      <c r="L463" s="11"/>
      <c r="M463" s="11"/>
      <c r="N463" s="54"/>
      <c r="O463" s="61"/>
      <c r="P463" s="65"/>
      <c r="Q463" s="66"/>
      <c r="R463" s="67"/>
      <c r="S463" s="14"/>
      <c r="T463" s="14"/>
      <c r="U463" s="14"/>
      <c r="V463" s="14"/>
      <c r="W463" s="14"/>
      <c r="X463" s="14"/>
      <c r="Y463" s="14"/>
      <c r="Z463" s="14"/>
      <c r="AA463" s="14"/>
      <c r="AB463" s="14"/>
      <c r="AC463" s="14"/>
      <c r="AD463" s="14"/>
      <c r="AE463" s="14"/>
      <c r="AF463" s="14"/>
      <c r="AG463" s="14"/>
      <c r="AH463" s="14"/>
      <c r="AI463" s="14"/>
      <c r="AJ463" s="14"/>
      <c r="AK463" s="14"/>
      <c r="AL463" s="14"/>
      <c r="AM463" s="14"/>
      <c r="AN463" s="14"/>
      <c r="AO463" s="14"/>
      <c r="AP463" s="14"/>
      <c r="AQ463" s="8"/>
      <c r="AR463" s="8"/>
      <c r="AS463" s="14"/>
      <c r="AT463" s="14"/>
      <c r="AU463" s="14"/>
      <c r="AV463" s="14"/>
      <c r="AW463" s="8"/>
      <c r="AX463" s="8"/>
      <c r="AY463" s="14"/>
      <c r="AZ463" s="14"/>
      <c r="BA463" s="14"/>
      <c r="BB463" s="14"/>
      <c r="BC463" s="8"/>
      <c r="BD463" s="8"/>
      <c r="BE463" s="14"/>
      <c r="BF463" s="14"/>
      <c r="BG463" s="14"/>
      <c r="BH463" s="14"/>
      <c r="BI463" s="8"/>
      <c r="BJ463" s="8"/>
      <c r="BK463" s="14"/>
      <c r="BL463" s="14"/>
      <c r="BM463" s="14"/>
      <c r="BN463" s="14"/>
      <c r="BO463" s="8"/>
      <c r="BP463" s="8"/>
      <c r="BQ463" s="14"/>
      <c r="BR463" s="14"/>
      <c r="BS463" s="14"/>
      <c r="BT463" s="14"/>
      <c r="BU463" s="8"/>
      <c r="BV463" s="8"/>
      <c r="BW463" s="14"/>
      <c r="BX463" s="14"/>
      <c r="BY463" s="14"/>
      <c r="BZ463" s="14"/>
      <c r="CA463" s="14"/>
      <c r="CB463" s="14"/>
      <c r="CC463" s="14"/>
      <c r="CD463" s="14"/>
      <c r="CE463" s="14"/>
      <c r="CF463" s="14"/>
      <c r="CG463" s="14"/>
      <c r="CH463" s="14"/>
      <c r="CI463" s="14"/>
      <c r="CJ463" s="14"/>
    </row>
    <row r="464" spans="1:88" outlineLevel="1" x14ac:dyDescent="0.2">
      <c r="A464" s="20"/>
      <c r="B464" s="21"/>
      <c r="C464" s="20"/>
      <c r="D464" s="20"/>
      <c r="E464" s="20"/>
      <c r="F464" s="25" t="s">
        <v>20</v>
      </c>
      <c r="G464" s="35"/>
      <c r="H464" s="42"/>
      <c r="I464" s="12"/>
      <c r="J464" s="12"/>
      <c r="K464" s="12"/>
      <c r="L464" s="12"/>
      <c r="M464" s="12"/>
      <c r="N464" s="56"/>
      <c r="O464" s="55"/>
      <c r="P464" s="68"/>
      <c r="Q464" s="69"/>
      <c r="R464" s="70"/>
      <c r="S464" s="14"/>
      <c r="T464" s="14"/>
      <c r="U464" s="14"/>
      <c r="V464" s="14"/>
      <c r="W464" s="14"/>
      <c r="X464" s="14"/>
      <c r="Y464" s="14"/>
      <c r="Z464" s="14"/>
      <c r="AA464" s="14"/>
      <c r="AB464" s="14"/>
      <c r="AC464" s="14"/>
      <c r="AD464" s="14"/>
      <c r="AE464" s="14"/>
      <c r="AF464" s="14"/>
      <c r="AG464" s="14"/>
      <c r="AH464" s="14"/>
      <c r="AI464" s="14"/>
      <c r="AJ464" s="14"/>
      <c r="AK464" s="14"/>
      <c r="AL464" s="14"/>
      <c r="AM464" s="14"/>
      <c r="AN464" s="14"/>
      <c r="AO464" s="14"/>
      <c r="AP464" s="14"/>
      <c r="AQ464" s="8"/>
      <c r="AR464" s="8"/>
      <c r="AS464" s="14"/>
      <c r="AT464" s="14"/>
      <c r="AU464" s="14"/>
      <c r="AV464" s="14"/>
      <c r="AW464" s="8"/>
      <c r="AX464" s="8"/>
      <c r="AY464" s="14"/>
      <c r="AZ464" s="14"/>
      <c r="BA464" s="14"/>
      <c r="BB464" s="14"/>
      <c r="BC464" s="8"/>
      <c r="BD464" s="8"/>
      <c r="BE464" s="14"/>
      <c r="BF464" s="14"/>
      <c r="BG464" s="14"/>
      <c r="BH464" s="14"/>
      <c r="BI464" s="8"/>
      <c r="BJ464" s="8"/>
      <c r="BK464" s="14"/>
      <c r="BL464" s="14"/>
      <c r="BM464" s="14"/>
      <c r="BN464" s="14"/>
      <c r="BO464" s="8"/>
      <c r="BP464" s="8"/>
      <c r="BQ464" s="14"/>
      <c r="BR464" s="14"/>
      <c r="BS464" s="14"/>
      <c r="BT464" s="14"/>
      <c r="BU464" s="8"/>
      <c r="BV464" s="8"/>
      <c r="BW464" s="14"/>
      <c r="BX464" s="14"/>
      <c r="BY464" s="14"/>
      <c r="BZ464" s="14"/>
      <c r="CA464" s="14"/>
      <c r="CB464" s="14"/>
      <c r="CC464" s="14"/>
      <c r="CD464" s="14"/>
      <c r="CE464" s="14"/>
      <c r="CF464" s="14"/>
      <c r="CG464" s="14"/>
      <c r="CH464" s="14"/>
      <c r="CI464" s="14"/>
      <c r="CJ464" s="14"/>
    </row>
    <row r="465" spans="1:88" outlineLevel="1" x14ac:dyDescent="0.2">
      <c r="A465" s="20"/>
      <c r="B465" s="21"/>
      <c r="C465" s="20"/>
      <c r="D465" s="20"/>
      <c r="E465" s="20"/>
      <c r="F465" s="25" t="s">
        <v>21</v>
      </c>
      <c r="G465" s="13"/>
      <c r="H465" s="13"/>
      <c r="I465" s="13"/>
      <c r="J465" s="13"/>
      <c r="K465" s="13"/>
      <c r="L465" s="13"/>
      <c r="M465" s="13"/>
      <c r="N465" s="56"/>
      <c r="O465" s="55"/>
      <c r="P465" s="68"/>
      <c r="Q465" s="69"/>
      <c r="R465" s="70"/>
      <c r="S465" s="14"/>
      <c r="T465" s="14"/>
      <c r="U465" s="14"/>
      <c r="V465" s="14"/>
      <c r="W465" s="14"/>
      <c r="X465" s="14"/>
      <c r="Y465" s="14"/>
      <c r="Z465" s="14"/>
      <c r="AA465" s="14"/>
      <c r="AB465" s="14"/>
      <c r="AC465" s="14"/>
      <c r="AD465" s="14"/>
      <c r="AE465" s="14"/>
      <c r="AF465" s="14"/>
      <c r="AG465" s="14"/>
      <c r="AH465" s="14"/>
      <c r="AI465" s="14"/>
      <c r="AJ465" s="14"/>
      <c r="AK465" s="14"/>
      <c r="AL465" s="14"/>
      <c r="AM465" s="14"/>
      <c r="AN465" s="14"/>
      <c r="AO465" s="14"/>
      <c r="AP465" s="14"/>
      <c r="AQ465" s="8"/>
      <c r="AR465" s="8"/>
      <c r="AS465" s="14"/>
      <c r="AT465" s="14"/>
      <c r="AU465" s="14"/>
      <c r="AV465" s="14"/>
      <c r="AW465" s="8"/>
      <c r="AX465" s="8"/>
      <c r="AY465" s="14"/>
      <c r="AZ465" s="14"/>
      <c r="BA465" s="14"/>
      <c r="BB465" s="14"/>
      <c r="BC465" s="8"/>
      <c r="BD465" s="8"/>
      <c r="BE465" s="14"/>
      <c r="BF465" s="14"/>
      <c r="BG465" s="14"/>
      <c r="BH465" s="14"/>
      <c r="BI465" s="8"/>
      <c r="BJ465" s="8"/>
      <c r="BK465" s="14"/>
      <c r="BL465" s="14"/>
      <c r="BM465" s="14"/>
      <c r="BN465" s="14"/>
      <c r="BO465" s="8"/>
      <c r="BP465" s="8"/>
      <c r="BQ465" s="14"/>
      <c r="BR465" s="14"/>
      <c r="BS465" s="14"/>
      <c r="BT465" s="14"/>
      <c r="BU465" s="8"/>
      <c r="BV465" s="8"/>
      <c r="BW465" s="14"/>
      <c r="BX465" s="14"/>
      <c r="BY465" s="14"/>
      <c r="BZ465" s="14"/>
      <c r="CA465" s="14"/>
      <c r="CB465" s="14"/>
      <c r="CC465" s="14"/>
      <c r="CD465" s="14"/>
      <c r="CE465" s="14"/>
      <c r="CF465" s="14"/>
      <c r="CG465" s="14"/>
      <c r="CH465" s="14"/>
      <c r="CI465" s="14"/>
      <c r="CJ465" s="14"/>
    </row>
    <row r="466" spans="1:88" outlineLevel="1" x14ac:dyDescent="0.2">
      <c r="A466" s="20"/>
      <c r="B466" s="21"/>
      <c r="C466" s="20"/>
      <c r="D466" s="20"/>
      <c r="E466" s="20"/>
      <c r="F466" s="25" t="s">
        <v>22</v>
      </c>
      <c r="G466" s="29" t="str">
        <f t="shared" ref="G466:M466" si="300">IF(G464="","",IF(G464&gt;G463,(G464-G463-G465),(1-G463-G465+G464)))</f>
        <v/>
      </c>
      <c r="H466" s="29" t="str">
        <f t="shared" si="300"/>
        <v/>
      </c>
      <c r="I466" s="29" t="str">
        <f t="shared" si="300"/>
        <v/>
      </c>
      <c r="J466" s="29" t="str">
        <f t="shared" si="300"/>
        <v/>
      </c>
      <c r="K466" s="29" t="str">
        <f t="shared" si="300"/>
        <v/>
      </c>
      <c r="L466" s="29" t="str">
        <f t="shared" si="300"/>
        <v/>
      </c>
      <c r="M466" s="29" t="str">
        <f t="shared" si="300"/>
        <v/>
      </c>
      <c r="N466" s="57">
        <f t="shared" ref="N466" si="301">SUMIF(G467:M467,"",G466:M466)</f>
        <v>0</v>
      </c>
      <c r="O466" s="58">
        <f t="shared" ref="O466" si="302">SUM(G466:M466)</f>
        <v>0</v>
      </c>
      <c r="P466" s="68"/>
      <c r="Q466" s="69"/>
      <c r="R466" s="70"/>
      <c r="S466" s="14"/>
      <c r="T466" s="14"/>
      <c r="U466" s="14"/>
      <c r="V466" s="14"/>
      <c r="W466" s="14"/>
      <c r="X466" s="14"/>
      <c r="Y466" s="14"/>
      <c r="Z466" s="14"/>
      <c r="AA466" s="14"/>
      <c r="AB466" s="14"/>
      <c r="AC466" s="14"/>
      <c r="AD466" s="14"/>
      <c r="AE466" s="14"/>
      <c r="AF466" s="14"/>
      <c r="AG466" s="14"/>
      <c r="AH466" s="14"/>
      <c r="AI466" s="14"/>
      <c r="AJ466" s="14"/>
      <c r="AK466" s="14"/>
      <c r="AL466" s="14"/>
      <c r="AM466" s="14"/>
      <c r="AN466" s="14"/>
      <c r="AO466" s="14"/>
      <c r="AP466" s="14"/>
      <c r="AQ466" s="8"/>
      <c r="AR466" s="8"/>
      <c r="AS466" s="14"/>
      <c r="AT466" s="14"/>
      <c r="AU466" s="14"/>
      <c r="AV466" s="14"/>
      <c r="AW466" s="8"/>
      <c r="AX466" s="8"/>
      <c r="AY466" s="14"/>
      <c r="AZ466" s="14"/>
      <c r="BA466" s="14"/>
      <c r="BB466" s="14"/>
      <c r="BC466" s="8"/>
      <c r="BD466" s="8"/>
      <c r="BE466" s="14"/>
      <c r="BF466" s="14"/>
      <c r="BG466" s="14"/>
      <c r="BH466" s="14"/>
      <c r="BI466" s="8"/>
      <c r="BJ466" s="8"/>
      <c r="BK466" s="14"/>
      <c r="BL466" s="14"/>
      <c r="BM466" s="14"/>
      <c r="BN466" s="14"/>
      <c r="BO466" s="8"/>
      <c r="BP466" s="8"/>
      <c r="BQ466" s="14"/>
      <c r="BR466" s="14"/>
      <c r="BS466" s="14"/>
      <c r="BT466" s="14"/>
      <c r="BU466" s="8"/>
      <c r="BV466" s="8"/>
      <c r="BW466" s="14"/>
      <c r="BX466" s="14"/>
      <c r="BY466" s="14"/>
      <c r="BZ466" s="14"/>
      <c r="CA466" s="14"/>
      <c r="CB466" s="14"/>
      <c r="CC466" s="14"/>
      <c r="CD466" s="14"/>
      <c r="CE466" s="14"/>
      <c r="CF466" s="14"/>
      <c r="CG466" s="14"/>
      <c r="CH466" s="14"/>
      <c r="CI466" s="14"/>
      <c r="CJ466" s="14"/>
    </row>
    <row r="467" spans="1:88" outlineLevel="1" x14ac:dyDescent="0.2">
      <c r="A467" s="20"/>
      <c r="B467" s="21"/>
      <c r="C467" s="20"/>
      <c r="D467" s="20"/>
      <c r="E467" s="20"/>
      <c r="F467" s="26" t="s">
        <v>39</v>
      </c>
      <c r="G467" s="34"/>
      <c r="H467" s="34"/>
      <c r="I467" s="34"/>
      <c r="J467" s="34"/>
      <c r="K467" s="34"/>
      <c r="L467" s="34"/>
      <c r="M467" s="34"/>
      <c r="N467" s="56"/>
      <c r="O467" s="55"/>
      <c r="P467" s="68"/>
      <c r="Q467" s="69"/>
      <c r="R467" s="70"/>
      <c r="S467" s="14"/>
      <c r="T467" s="14"/>
      <c r="U467" s="14"/>
      <c r="V467" s="14"/>
      <c r="W467" s="14"/>
      <c r="X467" s="14"/>
      <c r="Y467" s="14"/>
      <c r="Z467" s="14"/>
      <c r="AA467" s="14"/>
      <c r="AB467" s="14"/>
      <c r="AC467" s="14"/>
      <c r="AD467" s="14"/>
      <c r="AE467" s="14"/>
      <c r="AF467" s="14"/>
      <c r="AG467" s="14"/>
      <c r="AH467" s="14"/>
      <c r="AI467" s="14"/>
      <c r="AJ467" s="14"/>
      <c r="AK467" s="14"/>
      <c r="AL467" s="14"/>
      <c r="AM467" s="14"/>
      <c r="AN467" s="14"/>
      <c r="AO467" s="14"/>
      <c r="AP467" s="14"/>
      <c r="AQ467" s="8"/>
      <c r="AR467" s="8"/>
      <c r="AS467" s="14"/>
      <c r="AT467" s="14"/>
      <c r="AU467" s="14"/>
      <c r="AV467" s="14"/>
      <c r="AW467" s="8"/>
      <c r="AX467" s="8"/>
      <c r="AY467" s="14"/>
      <c r="AZ467" s="14"/>
      <c r="BA467" s="14"/>
      <c r="BB467" s="14"/>
      <c r="BC467" s="8"/>
      <c r="BD467" s="8"/>
      <c r="BE467" s="14"/>
      <c r="BF467" s="14"/>
      <c r="BG467" s="14"/>
      <c r="BH467" s="14"/>
      <c r="BI467" s="8"/>
      <c r="BJ467" s="8"/>
      <c r="BK467" s="14"/>
      <c r="BL467" s="14"/>
      <c r="BM467" s="14"/>
      <c r="BN467" s="14"/>
      <c r="BO467" s="8"/>
      <c r="BP467" s="8"/>
      <c r="BQ467" s="14"/>
      <c r="BR467" s="14"/>
      <c r="BS467" s="14"/>
      <c r="BT467" s="14"/>
      <c r="BU467" s="8"/>
      <c r="BV467" s="8"/>
      <c r="BW467" s="14"/>
      <c r="BX467" s="14"/>
      <c r="BY467" s="14"/>
      <c r="BZ467" s="14"/>
      <c r="CA467" s="14"/>
      <c r="CB467" s="14"/>
      <c r="CC467" s="14"/>
      <c r="CD467" s="14"/>
      <c r="CE467" s="14"/>
      <c r="CF467" s="14"/>
      <c r="CG467" s="14"/>
      <c r="CH467" s="14"/>
      <c r="CI467" s="14"/>
      <c r="CJ467" s="14"/>
    </row>
    <row r="468" spans="1:88" ht="13.5" outlineLevel="1" thickBot="1" x14ac:dyDescent="0.25">
      <c r="A468" s="22"/>
      <c r="B468" s="23"/>
      <c r="C468" s="22"/>
      <c r="D468" s="22"/>
      <c r="E468" s="22"/>
      <c r="F468" s="27" t="s">
        <v>40</v>
      </c>
      <c r="G468" s="33"/>
      <c r="H468" s="33"/>
      <c r="I468" s="33"/>
      <c r="J468" s="33"/>
      <c r="K468" s="33"/>
      <c r="L468" s="33"/>
      <c r="M468" s="33"/>
      <c r="N468" s="59"/>
      <c r="O468" s="62"/>
      <c r="P468" s="71"/>
      <c r="Q468" s="72"/>
      <c r="R468" s="73"/>
      <c r="S468" s="14"/>
      <c r="T468" s="14"/>
      <c r="U468" s="14"/>
      <c r="V468" s="14"/>
      <c r="W468" s="14"/>
      <c r="X468" s="14"/>
      <c r="Y468" s="14"/>
      <c r="Z468" s="14"/>
      <c r="AA468" s="14"/>
      <c r="AB468" s="14"/>
      <c r="AC468" s="14"/>
      <c r="AD468" s="14"/>
      <c r="AE468" s="14"/>
      <c r="AF468" s="14"/>
      <c r="AG468" s="14"/>
      <c r="AH468" s="14"/>
      <c r="AI468" s="14"/>
      <c r="AJ468" s="14"/>
      <c r="AK468" s="14"/>
      <c r="AL468" s="14"/>
      <c r="AM468" s="14"/>
      <c r="AN468" s="14"/>
      <c r="AO468" s="14"/>
      <c r="AP468" s="14"/>
      <c r="AQ468" s="8"/>
      <c r="AR468" s="8"/>
      <c r="AS468" s="14"/>
      <c r="AT468" s="14"/>
      <c r="AU468" s="14"/>
      <c r="AV468" s="14"/>
      <c r="AW468" s="8"/>
      <c r="AX468" s="8"/>
      <c r="AY468" s="14"/>
      <c r="AZ468" s="14"/>
      <c r="BA468" s="14"/>
      <c r="BB468" s="14"/>
      <c r="BC468" s="8"/>
      <c r="BD468" s="8"/>
      <c r="BE468" s="14"/>
      <c r="BF468" s="14"/>
      <c r="BG468" s="14"/>
      <c r="BH468" s="14"/>
      <c r="BI468" s="8"/>
      <c r="BJ468" s="8"/>
      <c r="BK468" s="14"/>
      <c r="BL468" s="14"/>
      <c r="BM468" s="14"/>
      <c r="BN468" s="14"/>
      <c r="BO468" s="8"/>
      <c r="BP468" s="8"/>
      <c r="BQ468" s="14"/>
      <c r="BR468" s="14"/>
      <c r="BS468" s="14"/>
      <c r="BT468" s="14"/>
      <c r="BU468" s="8"/>
      <c r="BV468" s="8"/>
      <c r="BW468" s="14"/>
      <c r="BX468" s="14"/>
      <c r="BY468" s="14"/>
      <c r="BZ468" s="14"/>
      <c r="CA468" s="14"/>
      <c r="CB468" s="14"/>
      <c r="CC468" s="14"/>
      <c r="CD468" s="14"/>
      <c r="CE468" s="14"/>
      <c r="CF468" s="14"/>
      <c r="CG468" s="14"/>
      <c r="CH468" s="14"/>
      <c r="CI468" s="14"/>
      <c r="CJ468" s="14"/>
    </row>
    <row r="469" spans="1:88" x14ac:dyDescent="0.2">
      <c r="A469" s="63" t="str">
        <f>'Week A'!A469</f>
        <v>NAAM</v>
      </c>
      <c r="B469" s="64" t="str">
        <f>'Week A'!B469</f>
        <v>Voornaam</v>
      </c>
      <c r="C469" s="63" t="str">
        <f>'Week A'!C469</f>
        <v>Steward</v>
      </c>
      <c r="D469" s="63" t="str">
        <f>'Week A'!D469</f>
        <v>Student</v>
      </c>
      <c r="E469" s="63" t="str">
        <f>'Week A'!E469</f>
        <v>Front</v>
      </c>
      <c r="F469" s="24" t="s">
        <v>19</v>
      </c>
      <c r="G469" s="43"/>
      <c r="H469" s="11"/>
      <c r="I469" s="11"/>
      <c r="J469" s="11"/>
      <c r="K469" s="11"/>
      <c r="L469" s="11"/>
      <c r="M469" s="11"/>
      <c r="N469" s="54"/>
      <c r="O469" s="61"/>
      <c r="P469" s="65"/>
      <c r="Q469" s="66"/>
      <c r="R469" s="67"/>
      <c r="S469" s="14"/>
      <c r="T469" s="14"/>
      <c r="U469" s="14"/>
      <c r="V469" s="14"/>
      <c r="W469" s="14"/>
      <c r="X469" s="14"/>
      <c r="Y469" s="14"/>
      <c r="Z469" s="14"/>
      <c r="AA469" s="14"/>
      <c r="AB469" s="14"/>
      <c r="AC469" s="14"/>
      <c r="AD469" s="14"/>
      <c r="AE469" s="14"/>
      <c r="AF469" s="14"/>
      <c r="AG469" s="14"/>
      <c r="AH469" s="14"/>
      <c r="AI469" s="14"/>
      <c r="AJ469" s="14"/>
      <c r="AK469" s="14"/>
      <c r="AL469" s="14"/>
      <c r="AM469" s="14"/>
      <c r="AN469" s="14"/>
      <c r="AO469" s="14"/>
      <c r="AP469" s="14"/>
      <c r="AQ469" s="8"/>
      <c r="AR469" s="8"/>
      <c r="AS469" s="14"/>
      <c r="AT469" s="14"/>
      <c r="AU469" s="14"/>
      <c r="AV469" s="14"/>
      <c r="AW469" s="8"/>
      <c r="AX469" s="8"/>
      <c r="AY469" s="14"/>
      <c r="AZ469" s="14"/>
      <c r="BA469" s="14"/>
      <c r="BB469" s="14"/>
      <c r="BC469" s="8"/>
      <c r="BD469" s="8"/>
      <c r="BE469" s="14"/>
      <c r="BF469" s="14"/>
      <c r="BG469" s="14"/>
      <c r="BH469" s="14"/>
      <c r="BI469" s="8"/>
      <c r="BJ469" s="8"/>
      <c r="BK469" s="14"/>
      <c r="BL469" s="14"/>
      <c r="BM469" s="14"/>
      <c r="BN469" s="14"/>
      <c r="BO469" s="8"/>
      <c r="BP469" s="8"/>
      <c r="BQ469" s="14"/>
      <c r="BR469" s="14"/>
      <c r="BS469" s="14"/>
      <c r="BT469" s="14"/>
      <c r="BU469" s="8"/>
      <c r="BV469" s="8"/>
      <c r="BW469" s="14"/>
      <c r="BX469" s="14"/>
      <c r="BY469" s="14"/>
      <c r="BZ469" s="14"/>
      <c r="CA469" s="14"/>
      <c r="CB469" s="14"/>
      <c r="CC469" s="14"/>
      <c r="CD469" s="14"/>
      <c r="CE469" s="14"/>
      <c r="CF469" s="14"/>
      <c r="CG469" s="14"/>
      <c r="CH469" s="14"/>
      <c r="CI469" s="14"/>
      <c r="CJ469" s="14"/>
    </row>
    <row r="470" spans="1:88" outlineLevel="1" x14ac:dyDescent="0.2">
      <c r="A470" s="20"/>
      <c r="B470" s="21"/>
      <c r="C470" s="20"/>
      <c r="D470" s="20"/>
      <c r="E470" s="20"/>
      <c r="F470" s="25" t="s">
        <v>20</v>
      </c>
      <c r="G470" s="35"/>
      <c r="H470" s="42"/>
      <c r="I470" s="12"/>
      <c r="J470" s="12"/>
      <c r="K470" s="12"/>
      <c r="L470" s="12"/>
      <c r="M470" s="12"/>
      <c r="N470" s="56"/>
      <c r="O470" s="55"/>
      <c r="P470" s="68"/>
      <c r="Q470" s="69"/>
      <c r="R470" s="70"/>
      <c r="S470" s="14"/>
      <c r="T470" s="14"/>
      <c r="U470" s="14"/>
      <c r="V470" s="14"/>
      <c r="W470" s="14"/>
      <c r="X470" s="14"/>
      <c r="Y470" s="14"/>
      <c r="Z470" s="14"/>
      <c r="AA470" s="14"/>
      <c r="AB470" s="14"/>
      <c r="AC470" s="14"/>
      <c r="AD470" s="14"/>
      <c r="AE470" s="14"/>
      <c r="AF470" s="14"/>
      <c r="AG470" s="14"/>
      <c r="AH470" s="14"/>
      <c r="AI470" s="14"/>
      <c r="AJ470" s="14"/>
      <c r="AK470" s="14"/>
      <c r="AL470" s="14"/>
      <c r="AM470" s="14"/>
      <c r="AN470" s="14"/>
      <c r="AO470" s="14"/>
      <c r="AP470" s="14"/>
      <c r="AQ470" s="8"/>
      <c r="AR470" s="8"/>
      <c r="AS470" s="14"/>
      <c r="AT470" s="14"/>
      <c r="AU470" s="14"/>
      <c r="AV470" s="14"/>
      <c r="AW470" s="8"/>
      <c r="AX470" s="8"/>
      <c r="AY470" s="14"/>
      <c r="AZ470" s="14"/>
      <c r="BA470" s="14"/>
      <c r="BB470" s="14"/>
      <c r="BC470" s="8"/>
      <c r="BD470" s="8"/>
      <c r="BE470" s="14"/>
      <c r="BF470" s="14"/>
      <c r="BG470" s="14"/>
      <c r="BH470" s="14"/>
      <c r="BI470" s="8"/>
      <c r="BJ470" s="8"/>
      <c r="BK470" s="14"/>
      <c r="BL470" s="14"/>
      <c r="BM470" s="14"/>
      <c r="BN470" s="14"/>
      <c r="BO470" s="8"/>
      <c r="BP470" s="8"/>
      <c r="BQ470" s="14"/>
      <c r="BR470" s="14"/>
      <c r="BS470" s="14"/>
      <c r="BT470" s="14"/>
      <c r="BU470" s="8"/>
      <c r="BV470" s="8"/>
      <c r="BW470" s="14"/>
      <c r="BX470" s="14"/>
      <c r="BY470" s="14"/>
      <c r="BZ470" s="14"/>
      <c r="CA470" s="14"/>
      <c r="CB470" s="14"/>
      <c r="CC470" s="14"/>
      <c r="CD470" s="14"/>
      <c r="CE470" s="14"/>
      <c r="CF470" s="14"/>
      <c r="CG470" s="14"/>
      <c r="CH470" s="14"/>
      <c r="CI470" s="14"/>
      <c r="CJ470" s="14"/>
    </row>
    <row r="471" spans="1:88" outlineLevel="1" x14ac:dyDescent="0.2">
      <c r="A471" s="20"/>
      <c r="B471" s="21"/>
      <c r="C471" s="20"/>
      <c r="D471" s="20"/>
      <c r="E471" s="20"/>
      <c r="F471" s="25" t="s">
        <v>21</v>
      </c>
      <c r="G471" s="13"/>
      <c r="H471" s="13"/>
      <c r="I471" s="13"/>
      <c r="J471" s="13"/>
      <c r="K471" s="13"/>
      <c r="L471" s="13"/>
      <c r="M471" s="13"/>
      <c r="N471" s="56"/>
      <c r="O471" s="55"/>
      <c r="P471" s="68"/>
      <c r="Q471" s="69"/>
      <c r="R471" s="70"/>
      <c r="S471" s="14"/>
      <c r="T471" s="14"/>
      <c r="U471" s="14"/>
      <c r="V471" s="14"/>
      <c r="W471" s="14"/>
      <c r="X471" s="14"/>
      <c r="Y471" s="14"/>
      <c r="Z471" s="14"/>
      <c r="AA471" s="14"/>
      <c r="AB471" s="14"/>
      <c r="AC471" s="14"/>
      <c r="AD471" s="14"/>
      <c r="AE471" s="14"/>
      <c r="AF471" s="14"/>
      <c r="AG471" s="14"/>
      <c r="AH471" s="14"/>
      <c r="AI471" s="14"/>
      <c r="AJ471" s="14"/>
      <c r="AK471" s="14"/>
      <c r="AL471" s="14"/>
      <c r="AM471" s="14"/>
      <c r="AN471" s="14"/>
      <c r="AO471" s="14"/>
      <c r="AP471" s="14"/>
      <c r="AQ471" s="8"/>
      <c r="AR471" s="8"/>
      <c r="AS471" s="14"/>
      <c r="AT471" s="14"/>
      <c r="AU471" s="14"/>
      <c r="AV471" s="14"/>
      <c r="AW471" s="8"/>
      <c r="AX471" s="8"/>
      <c r="AY471" s="14"/>
      <c r="AZ471" s="14"/>
      <c r="BA471" s="14"/>
      <c r="BB471" s="14"/>
      <c r="BC471" s="8"/>
      <c r="BD471" s="8"/>
      <c r="BE471" s="14"/>
      <c r="BF471" s="14"/>
      <c r="BG471" s="14"/>
      <c r="BH471" s="14"/>
      <c r="BI471" s="8"/>
      <c r="BJ471" s="8"/>
      <c r="BK471" s="14"/>
      <c r="BL471" s="14"/>
      <c r="BM471" s="14"/>
      <c r="BN471" s="14"/>
      <c r="BO471" s="8"/>
      <c r="BP471" s="8"/>
      <c r="BQ471" s="14"/>
      <c r="BR471" s="14"/>
      <c r="BS471" s="14"/>
      <c r="BT471" s="14"/>
      <c r="BU471" s="8"/>
      <c r="BV471" s="8"/>
      <c r="BW471" s="14"/>
      <c r="BX471" s="14"/>
      <c r="BY471" s="14"/>
      <c r="BZ471" s="14"/>
      <c r="CA471" s="14"/>
      <c r="CB471" s="14"/>
      <c r="CC471" s="14"/>
      <c r="CD471" s="14"/>
      <c r="CE471" s="14"/>
      <c r="CF471" s="14"/>
      <c r="CG471" s="14"/>
      <c r="CH471" s="14"/>
      <c r="CI471" s="14"/>
      <c r="CJ471" s="14"/>
    </row>
    <row r="472" spans="1:88" outlineLevel="1" x14ac:dyDescent="0.2">
      <c r="A472" s="20"/>
      <c r="B472" s="21"/>
      <c r="C472" s="20"/>
      <c r="D472" s="20"/>
      <c r="E472" s="20"/>
      <c r="F472" s="25" t="s">
        <v>22</v>
      </c>
      <c r="G472" s="29" t="str">
        <f t="shared" ref="G472:M472" si="303">IF(G470="","",IF(G470&gt;G469,(G470-G469-G471),(1-G469-G471+G470)))</f>
        <v/>
      </c>
      <c r="H472" s="29" t="str">
        <f t="shared" si="303"/>
        <v/>
      </c>
      <c r="I472" s="29" t="str">
        <f t="shared" si="303"/>
        <v/>
      </c>
      <c r="J472" s="29" t="str">
        <f t="shared" si="303"/>
        <v/>
      </c>
      <c r="K472" s="29" t="str">
        <f t="shared" si="303"/>
        <v/>
      </c>
      <c r="L472" s="29" t="str">
        <f t="shared" si="303"/>
        <v/>
      </c>
      <c r="M472" s="29" t="str">
        <f t="shared" si="303"/>
        <v/>
      </c>
      <c r="N472" s="57">
        <f t="shared" ref="N472" si="304">SUMIF(G473:M473,"",G472:M472)</f>
        <v>0</v>
      </c>
      <c r="O472" s="58">
        <f t="shared" ref="O472" si="305">SUM(G472:M472)</f>
        <v>0</v>
      </c>
      <c r="P472" s="68"/>
      <c r="Q472" s="69"/>
      <c r="R472" s="70"/>
      <c r="S472" s="14"/>
      <c r="T472" s="14"/>
      <c r="U472" s="14"/>
      <c r="V472" s="14"/>
      <c r="W472" s="14"/>
      <c r="X472" s="14"/>
      <c r="Y472" s="14"/>
      <c r="Z472" s="14"/>
      <c r="AA472" s="14"/>
      <c r="AB472" s="14"/>
      <c r="AC472" s="14"/>
      <c r="AD472" s="14"/>
      <c r="AE472" s="14"/>
      <c r="AF472" s="14"/>
      <c r="AG472" s="14"/>
      <c r="AH472" s="14"/>
      <c r="AI472" s="14"/>
      <c r="AJ472" s="14"/>
      <c r="AK472" s="14"/>
      <c r="AL472" s="14"/>
      <c r="AM472" s="14"/>
      <c r="AN472" s="14"/>
      <c r="AO472" s="14"/>
      <c r="AP472" s="14"/>
      <c r="AQ472" s="8"/>
      <c r="AR472" s="8"/>
      <c r="AS472" s="14"/>
      <c r="AT472" s="14"/>
      <c r="AU472" s="14"/>
      <c r="AV472" s="14"/>
      <c r="AW472" s="8"/>
      <c r="AX472" s="8"/>
      <c r="AY472" s="14"/>
      <c r="AZ472" s="14"/>
      <c r="BA472" s="14"/>
      <c r="BB472" s="14"/>
      <c r="BC472" s="8"/>
      <c r="BD472" s="8"/>
      <c r="BE472" s="14"/>
      <c r="BF472" s="14"/>
      <c r="BG472" s="14"/>
      <c r="BH472" s="14"/>
      <c r="BI472" s="8"/>
      <c r="BJ472" s="8"/>
      <c r="BK472" s="14"/>
      <c r="BL472" s="14"/>
      <c r="BM472" s="14"/>
      <c r="BN472" s="14"/>
      <c r="BO472" s="8"/>
      <c r="BP472" s="8"/>
      <c r="BQ472" s="14"/>
      <c r="BR472" s="14"/>
      <c r="BS472" s="14"/>
      <c r="BT472" s="14"/>
      <c r="BU472" s="8"/>
      <c r="BV472" s="8"/>
      <c r="BW472" s="14"/>
      <c r="BX472" s="14"/>
      <c r="BY472" s="14"/>
      <c r="BZ472" s="14"/>
      <c r="CA472" s="14"/>
      <c r="CB472" s="14"/>
      <c r="CC472" s="14"/>
      <c r="CD472" s="14"/>
      <c r="CE472" s="14"/>
      <c r="CF472" s="14"/>
      <c r="CG472" s="14"/>
      <c r="CH472" s="14"/>
      <c r="CI472" s="14"/>
      <c r="CJ472" s="14"/>
    </row>
    <row r="473" spans="1:88" outlineLevel="1" x14ac:dyDescent="0.2">
      <c r="A473" s="20"/>
      <c r="B473" s="21"/>
      <c r="C473" s="20"/>
      <c r="D473" s="20"/>
      <c r="E473" s="20"/>
      <c r="F473" s="26" t="s">
        <v>39</v>
      </c>
      <c r="G473" s="34"/>
      <c r="H473" s="34"/>
      <c r="I473" s="34"/>
      <c r="J473" s="34"/>
      <c r="K473" s="34"/>
      <c r="L473" s="34"/>
      <c r="M473" s="34"/>
      <c r="N473" s="56"/>
      <c r="O473" s="55"/>
      <c r="P473" s="68"/>
      <c r="Q473" s="69"/>
      <c r="R473" s="70"/>
      <c r="S473" s="14"/>
      <c r="T473" s="14"/>
      <c r="U473" s="14"/>
      <c r="V473" s="14"/>
      <c r="W473" s="14"/>
      <c r="X473" s="14"/>
      <c r="Y473" s="14"/>
      <c r="Z473" s="14"/>
      <c r="AA473" s="14"/>
      <c r="AB473" s="14"/>
      <c r="AC473" s="14"/>
      <c r="AD473" s="14"/>
      <c r="AE473" s="14"/>
      <c r="AF473" s="14"/>
      <c r="AG473" s="14"/>
      <c r="AH473" s="14"/>
      <c r="AI473" s="14"/>
      <c r="AJ473" s="14"/>
      <c r="AK473" s="14"/>
      <c r="AL473" s="14"/>
      <c r="AM473" s="14"/>
      <c r="AN473" s="14"/>
      <c r="AO473" s="14"/>
      <c r="AP473" s="14"/>
      <c r="AQ473" s="8"/>
      <c r="AR473" s="8"/>
      <c r="AS473" s="14"/>
      <c r="AT473" s="14"/>
      <c r="AU473" s="14"/>
      <c r="AV473" s="14"/>
      <c r="AW473" s="8"/>
      <c r="AX473" s="8"/>
      <c r="AY473" s="14"/>
      <c r="AZ473" s="14"/>
      <c r="BA473" s="14"/>
      <c r="BB473" s="14"/>
      <c r="BC473" s="8"/>
      <c r="BD473" s="8"/>
      <c r="BE473" s="14"/>
      <c r="BF473" s="14"/>
      <c r="BG473" s="14"/>
      <c r="BH473" s="14"/>
      <c r="BI473" s="8"/>
      <c r="BJ473" s="8"/>
      <c r="BK473" s="14"/>
      <c r="BL473" s="14"/>
      <c r="BM473" s="14"/>
      <c r="BN473" s="14"/>
      <c r="BO473" s="8"/>
      <c r="BP473" s="8"/>
      <c r="BQ473" s="14"/>
      <c r="BR473" s="14"/>
      <c r="BS473" s="14"/>
      <c r="BT473" s="14"/>
      <c r="BU473" s="8"/>
      <c r="BV473" s="8"/>
      <c r="BW473" s="14"/>
      <c r="BX473" s="14"/>
      <c r="BY473" s="14"/>
      <c r="BZ473" s="14"/>
      <c r="CA473" s="14"/>
      <c r="CB473" s="14"/>
      <c r="CC473" s="14"/>
      <c r="CD473" s="14"/>
      <c r="CE473" s="14"/>
      <c r="CF473" s="14"/>
      <c r="CG473" s="14"/>
      <c r="CH473" s="14"/>
      <c r="CI473" s="14"/>
      <c r="CJ473" s="14"/>
    </row>
    <row r="474" spans="1:88" ht="13.5" outlineLevel="1" thickBot="1" x14ac:dyDescent="0.25">
      <c r="A474" s="22"/>
      <c r="B474" s="23"/>
      <c r="C474" s="22"/>
      <c r="D474" s="22"/>
      <c r="E474" s="22"/>
      <c r="F474" s="27" t="s">
        <v>40</v>
      </c>
      <c r="G474" s="33"/>
      <c r="H474" s="33"/>
      <c r="I474" s="33"/>
      <c r="J474" s="33"/>
      <c r="K474" s="33"/>
      <c r="L474" s="33"/>
      <c r="M474" s="33"/>
      <c r="N474" s="59"/>
      <c r="O474" s="62"/>
      <c r="P474" s="71"/>
      <c r="Q474" s="72"/>
      <c r="R474" s="73"/>
      <c r="S474" s="14"/>
      <c r="T474" s="14"/>
      <c r="U474" s="14"/>
      <c r="V474" s="14"/>
      <c r="W474" s="14"/>
      <c r="X474" s="14"/>
      <c r="Y474" s="14"/>
      <c r="Z474" s="14"/>
      <c r="AA474" s="14"/>
      <c r="AB474" s="14"/>
      <c r="AC474" s="14"/>
      <c r="AD474" s="14"/>
      <c r="AE474" s="14"/>
      <c r="AF474" s="14"/>
      <c r="AG474" s="14"/>
      <c r="AH474" s="14"/>
      <c r="AI474" s="14"/>
      <c r="AJ474" s="14"/>
      <c r="AK474" s="14"/>
      <c r="AL474" s="14"/>
      <c r="AM474" s="14"/>
      <c r="AN474" s="14"/>
      <c r="AO474" s="14"/>
      <c r="AP474" s="14"/>
      <c r="AQ474" s="8"/>
      <c r="AR474" s="8"/>
      <c r="AS474" s="14"/>
      <c r="AT474" s="14"/>
      <c r="AU474" s="14"/>
      <c r="AV474" s="14"/>
      <c r="AW474" s="8"/>
      <c r="AX474" s="8"/>
      <c r="AY474" s="14"/>
      <c r="AZ474" s="14"/>
      <c r="BA474" s="14"/>
      <c r="BB474" s="14"/>
      <c r="BC474" s="8"/>
      <c r="BD474" s="8"/>
      <c r="BE474" s="14"/>
      <c r="BF474" s="14"/>
      <c r="BG474" s="14"/>
      <c r="BH474" s="14"/>
      <c r="BI474" s="8"/>
      <c r="BJ474" s="8"/>
      <c r="BK474" s="14"/>
      <c r="BL474" s="14"/>
      <c r="BM474" s="14"/>
      <c r="BN474" s="14"/>
      <c r="BO474" s="8"/>
      <c r="BP474" s="8"/>
      <c r="BQ474" s="14"/>
      <c r="BR474" s="14"/>
      <c r="BS474" s="14"/>
      <c r="BT474" s="14"/>
      <c r="BU474" s="8"/>
      <c r="BV474" s="8"/>
      <c r="BW474" s="14"/>
      <c r="BX474" s="14"/>
      <c r="BY474" s="14"/>
      <c r="BZ474" s="14"/>
      <c r="CA474" s="14"/>
      <c r="CB474" s="14"/>
      <c r="CC474" s="14"/>
      <c r="CD474" s="14"/>
      <c r="CE474" s="14"/>
      <c r="CF474" s="14"/>
      <c r="CG474" s="14"/>
      <c r="CH474" s="14"/>
      <c r="CI474" s="14"/>
      <c r="CJ474" s="14"/>
    </row>
    <row r="475" spans="1:88" x14ac:dyDescent="0.2">
      <c r="A475" s="63" t="str">
        <f>'Week A'!A475</f>
        <v>NAAM</v>
      </c>
      <c r="B475" s="64" t="str">
        <f>'Week A'!B475</f>
        <v>Voornaam</v>
      </c>
      <c r="C475" s="63" t="str">
        <f>'Week A'!C475</f>
        <v>Steward</v>
      </c>
      <c r="D475" s="63" t="str">
        <f>'Week A'!D475</f>
        <v>Student</v>
      </c>
      <c r="E475" s="63" t="str">
        <f>'Week A'!E475</f>
        <v>Front</v>
      </c>
      <c r="F475" s="24" t="s">
        <v>19</v>
      </c>
      <c r="G475" s="43"/>
      <c r="H475" s="11"/>
      <c r="I475" s="11"/>
      <c r="J475" s="11"/>
      <c r="K475" s="11"/>
      <c r="L475" s="11"/>
      <c r="M475" s="11"/>
      <c r="N475" s="54"/>
      <c r="O475" s="61"/>
      <c r="P475" s="65"/>
      <c r="Q475" s="66"/>
      <c r="R475" s="67"/>
      <c r="S475" s="14"/>
      <c r="T475" s="14"/>
      <c r="U475" s="14"/>
      <c r="V475" s="14"/>
      <c r="W475" s="14"/>
      <c r="X475" s="14"/>
      <c r="Y475" s="14"/>
      <c r="Z475" s="14"/>
      <c r="AA475" s="14"/>
      <c r="AB475" s="14"/>
      <c r="AC475" s="14"/>
      <c r="AD475" s="14"/>
      <c r="AE475" s="14"/>
      <c r="AF475" s="14"/>
      <c r="AG475" s="14"/>
      <c r="AH475" s="14"/>
      <c r="AI475" s="14"/>
      <c r="AJ475" s="14"/>
      <c r="AK475" s="14"/>
      <c r="AL475" s="14"/>
      <c r="AM475" s="14"/>
      <c r="AN475" s="14"/>
      <c r="AO475" s="14"/>
      <c r="AP475" s="14"/>
      <c r="AQ475" s="8"/>
      <c r="AR475" s="8"/>
      <c r="AS475" s="14"/>
      <c r="AT475" s="14"/>
      <c r="AU475" s="14"/>
      <c r="AV475" s="14"/>
      <c r="AW475" s="8"/>
      <c r="AX475" s="8"/>
      <c r="AY475" s="14"/>
      <c r="AZ475" s="14"/>
      <c r="BA475" s="14"/>
      <c r="BB475" s="14"/>
      <c r="BC475" s="8"/>
      <c r="BD475" s="8"/>
      <c r="BE475" s="14"/>
      <c r="BF475" s="14"/>
      <c r="BG475" s="14"/>
      <c r="BH475" s="14"/>
      <c r="BI475" s="8"/>
      <c r="BJ475" s="8"/>
      <c r="BK475" s="14"/>
      <c r="BL475" s="14"/>
      <c r="BM475" s="14"/>
      <c r="BN475" s="14"/>
      <c r="BO475" s="8"/>
      <c r="BP475" s="8"/>
      <c r="BQ475" s="14"/>
      <c r="BR475" s="14"/>
      <c r="BS475" s="14"/>
      <c r="BT475" s="14"/>
      <c r="BU475" s="8"/>
      <c r="BV475" s="8"/>
      <c r="BW475" s="14"/>
      <c r="BX475" s="14"/>
      <c r="BY475" s="14"/>
      <c r="BZ475" s="14"/>
      <c r="CA475" s="14"/>
      <c r="CB475" s="14"/>
      <c r="CC475" s="14"/>
      <c r="CD475" s="14"/>
      <c r="CE475" s="14"/>
      <c r="CF475" s="14"/>
      <c r="CG475" s="14"/>
      <c r="CH475" s="14"/>
      <c r="CI475" s="14"/>
      <c r="CJ475" s="14"/>
    </row>
    <row r="476" spans="1:88" outlineLevel="1" x14ac:dyDescent="0.2">
      <c r="A476" s="20"/>
      <c r="B476" s="21"/>
      <c r="C476" s="20"/>
      <c r="D476" s="20"/>
      <c r="E476" s="20"/>
      <c r="F476" s="25" t="s">
        <v>20</v>
      </c>
      <c r="G476" s="35"/>
      <c r="H476" s="42"/>
      <c r="I476" s="12"/>
      <c r="J476" s="12"/>
      <c r="K476" s="12"/>
      <c r="L476" s="12"/>
      <c r="M476" s="12"/>
      <c r="N476" s="56"/>
      <c r="O476" s="55"/>
      <c r="P476" s="68"/>
      <c r="Q476" s="69"/>
      <c r="R476" s="70"/>
      <c r="S476" s="14"/>
      <c r="T476" s="14"/>
      <c r="U476" s="14"/>
      <c r="V476" s="14"/>
      <c r="W476" s="14"/>
      <c r="X476" s="14"/>
      <c r="Y476" s="14"/>
      <c r="Z476" s="14"/>
      <c r="AA476" s="14"/>
      <c r="AB476" s="14"/>
      <c r="AC476" s="14"/>
      <c r="AD476" s="14"/>
      <c r="AE476" s="14"/>
      <c r="AF476" s="14"/>
      <c r="AG476" s="14"/>
      <c r="AH476" s="14"/>
      <c r="AI476" s="14"/>
      <c r="AJ476" s="14"/>
      <c r="AK476" s="14"/>
      <c r="AL476" s="14"/>
      <c r="AM476" s="14"/>
      <c r="AN476" s="14"/>
      <c r="AO476" s="14"/>
      <c r="AP476" s="14"/>
      <c r="AQ476" s="8"/>
      <c r="AR476" s="8"/>
      <c r="AS476" s="14"/>
      <c r="AT476" s="14"/>
      <c r="AU476" s="14"/>
      <c r="AV476" s="14"/>
      <c r="AW476" s="8"/>
      <c r="AX476" s="8"/>
      <c r="AY476" s="14"/>
      <c r="AZ476" s="14"/>
      <c r="BA476" s="14"/>
      <c r="BB476" s="14"/>
      <c r="BC476" s="8"/>
      <c r="BD476" s="8"/>
      <c r="BE476" s="14"/>
      <c r="BF476" s="14"/>
      <c r="BG476" s="14"/>
      <c r="BH476" s="14"/>
      <c r="BI476" s="8"/>
      <c r="BJ476" s="8"/>
      <c r="BK476" s="14"/>
      <c r="BL476" s="14"/>
      <c r="BM476" s="14"/>
      <c r="BN476" s="14"/>
      <c r="BO476" s="8"/>
      <c r="BP476" s="8"/>
      <c r="BQ476" s="14"/>
      <c r="BR476" s="14"/>
      <c r="BS476" s="14"/>
      <c r="BT476" s="14"/>
      <c r="BU476" s="8"/>
      <c r="BV476" s="8"/>
      <c r="BW476" s="14"/>
      <c r="BX476" s="14"/>
      <c r="BY476" s="14"/>
      <c r="BZ476" s="14"/>
      <c r="CA476" s="14"/>
      <c r="CB476" s="14"/>
      <c r="CC476" s="14"/>
      <c r="CD476" s="14"/>
      <c r="CE476" s="14"/>
      <c r="CF476" s="14"/>
      <c r="CG476" s="14"/>
      <c r="CH476" s="14"/>
      <c r="CI476" s="14"/>
      <c r="CJ476" s="14"/>
    </row>
    <row r="477" spans="1:88" outlineLevel="1" x14ac:dyDescent="0.2">
      <c r="A477" s="20"/>
      <c r="B477" s="21"/>
      <c r="C477" s="20"/>
      <c r="D477" s="20"/>
      <c r="E477" s="20"/>
      <c r="F477" s="25" t="s">
        <v>21</v>
      </c>
      <c r="G477" s="13"/>
      <c r="H477" s="13"/>
      <c r="I477" s="13"/>
      <c r="J477" s="13"/>
      <c r="K477" s="13"/>
      <c r="L477" s="13"/>
      <c r="M477" s="13"/>
      <c r="N477" s="56"/>
      <c r="O477" s="55"/>
      <c r="P477" s="68"/>
      <c r="Q477" s="69"/>
      <c r="R477" s="70"/>
      <c r="S477" s="14"/>
      <c r="T477" s="14"/>
      <c r="U477" s="14"/>
      <c r="V477" s="14"/>
      <c r="W477" s="14"/>
      <c r="X477" s="14"/>
      <c r="Y477" s="14"/>
      <c r="Z477" s="14"/>
      <c r="AA477" s="14"/>
      <c r="AB477" s="14"/>
      <c r="AC477" s="14"/>
      <c r="AD477" s="14"/>
      <c r="AE477" s="14"/>
      <c r="AF477" s="14"/>
      <c r="AG477" s="14"/>
      <c r="AH477" s="14"/>
      <c r="AI477" s="14"/>
      <c r="AJ477" s="14"/>
      <c r="AK477" s="14"/>
      <c r="AL477" s="14"/>
      <c r="AM477" s="14"/>
      <c r="AN477" s="14"/>
      <c r="AO477" s="14"/>
      <c r="AP477" s="14"/>
      <c r="AQ477" s="8"/>
      <c r="AR477" s="8"/>
      <c r="AS477" s="14"/>
      <c r="AT477" s="14"/>
      <c r="AU477" s="14"/>
      <c r="AV477" s="14"/>
      <c r="AW477" s="8"/>
      <c r="AX477" s="8"/>
      <c r="AY477" s="14"/>
      <c r="AZ477" s="14"/>
      <c r="BA477" s="14"/>
      <c r="BB477" s="14"/>
      <c r="BC477" s="8"/>
      <c r="BD477" s="8"/>
      <c r="BE477" s="14"/>
      <c r="BF477" s="14"/>
      <c r="BG477" s="14"/>
      <c r="BH477" s="14"/>
      <c r="BI477" s="8"/>
      <c r="BJ477" s="8"/>
      <c r="BK477" s="14"/>
      <c r="BL477" s="14"/>
      <c r="BM477" s="14"/>
      <c r="BN477" s="14"/>
      <c r="BO477" s="8"/>
      <c r="BP477" s="8"/>
      <c r="BQ477" s="14"/>
      <c r="BR477" s="14"/>
      <c r="BS477" s="14"/>
      <c r="BT477" s="14"/>
      <c r="BU477" s="8"/>
      <c r="BV477" s="8"/>
      <c r="BW477" s="14"/>
      <c r="BX477" s="14"/>
      <c r="BY477" s="14"/>
      <c r="BZ477" s="14"/>
      <c r="CA477" s="14"/>
      <c r="CB477" s="14"/>
      <c r="CC477" s="14"/>
      <c r="CD477" s="14"/>
      <c r="CE477" s="14"/>
      <c r="CF477" s="14"/>
      <c r="CG477" s="14"/>
      <c r="CH477" s="14"/>
      <c r="CI477" s="14"/>
      <c r="CJ477" s="14"/>
    </row>
    <row r="478" spans="1:88" outlineLevel="1" x14ac:dyDescent="0.2">
      <c r="A478" s="20"/>
      <c r="B478" s="21"/>
      <c r="C478" s="20"/>
      <c r="D478" s="20"/>
      <c r="E478" s="20"/>
      <c r="F478" s="25" t="s">
        <v>22</v>
      </c>
      <c r="G478" s="29" t="str">
        <f t="shared" ref="G478:M478" si="306">IF(G476="","",IF(G476&gt;G475,(G476-G475-G477),(1-G475-G477+G476)))</f>
        <v/>
      </c>
      <c r="H478" s="29" t="str">
        <f t="shared" si="306"/>
        <v/>
      </c>
      <c r="I478" s="29" t="str">
        <f t="shared" si="306"/>
        <v/>
      </c>
      <c r="J478" s="29" t="str">
        <f t="shared" si="306"/>
        <v/>
      </c>
      <c r="K478" s="29" t="str">
        <f t="shared" si="306"/>
        <v/>
      </c>
      <c r="L478" s="29" t="str">
        <f t="shared" si="306"/>
        <v/>
      </c>
      <c r="M478" s="29" t="str">
        <f t="shared" si="306"/>
        <v/>
      </c>
      <c r="N478" s="57">
        <f t="shared" ref="N478" si="307">SUMIF(G479:M479,"",G478:M478)</f>
        <v>0</v>
      </c>
      <c r="O478" s="58">
        <f t="shared" ref="O478" si="308">SUM(G478:M478)</f>
        <v>0</v>
      </c>
      <c r="P478" s="68"/>
      <c r="Q478" s="69"/>
      <c r="R478" s="70"/>
      <c r="S478" s="14"/>
      <c r="T478" s="14"/>
      <c r="U478" s="14"/>
      <c r="V478" s="14"/>
      <c r="W478" s="14"/>
      <c r="X478" s="14"/>
      <c r="Y478" s="14"/>
      <c r="Z478" s="14"/>
      <c r="AA478" s="14"/>
      <c r="AB478" s="14"/>
      <c r="AC478" s="14"/>
      <c r="AD478" s="14"/>
      <c r="AE478" s="14"/>
      <c r="AF478" s="14"/>
      <c r="AG478" s="14"/>
      <c r="AH478" s="14"/>
      <c r="AI478" s="14"/>
      <c r="AJ478" s="14"/>
      <c r="AK478" s="14"/>
      <c r="AL478" s="14"/>
      <c r="AM478" s="14"/>
      <c r="AN478" s="14"/>
      <c r="AO478" s="14"/>
      <c r="AP478" s="14"/>
      <c r="AQ478" s="8"/>
      <c r="AR478" s="8"/>
      <c r="AS478" s="14"/>
      <c r="AT478" s="14"/>
      <c r="AU478" s="14"/>
      <c r="AV478" s="14"/>
      <c r="AW478" s="8"/>
      <c r="AX478" s="8"/>
      <c r="AY478" s="14"/>
      <c r="AZ478" s="14"/>
      <c r="BA478" s="14"/>
      <c r="BB478" s="14"/>
      <c r="BC478" s="8"/>
      <c r="BD478" s="8"/>
      <c r="BE478" s="14"/>
      <c r="BF478" s="14"/>
      <c r="BG478" s="14"/>
      <c r="BH478" s="14"/>
      <c r="BI478" s="8"/>
      <c r="BJ478" s="8"/>
      <c r="BK478" s="14"/>
      <c r="BL478" s="14"/>
      <c r="BM478" s="14"/>
      <c r="BN478" s="14"/>
      <c r="BO478" s="8"/>
      <c r="BP478" s="8"/>
      <c r="BQ478" s="14"/>
      <c r="BR478" s="14"/>
      <c r="BS478" s="14"/>
      <c r="BT478" s="14"/>
      <c r="BU478" s="8"/>
      <c r="BV478" s="8"/>
      <c r="BW478" s="14"/>
      <c r="BX478" s="14"/>
      <c r="BY478" s="14"/>
      <c r="BZ478" s="14"/>
      <c r="CA478" s="14"/>
      <c r="CB478" s="14"/>
      <c r="CC478" s="14"/>
      <c r="CD478" s="14"/>
      <c r="CE478" s="14"/>
      <c r="CF478" s="14"/>
      <c r="CG478" s="14"/>
      <c r="CH478" s="14"/>
      <c r="CI478" s="14"/>
      <c r="CJ478" s="14"/>
    </row>
    <row r="479" spans="1:88" outlineLevel="1" x14ac:dyDescent="0.2">
      <c r="A479" s="20"/>
      <c r="B479" s="21"/>
      <c r="C479" s="20"/>
      <c r="D479" s="20"/>
      <c r="E479" s="20"/>
      <c r="F479" s="26" t="s">
        <v>39</v>
      </c>
      <c r="G479" s="34"/>
      <c r="H479" s="34"/>
      <c r="I479" s="34"/>
      <c r="J479" s="34"/>
      <c r="K479" s="34"/>
      <c r="L479" s="34"/>
      <c r="M479" s="34"/>
      <c r="N479" s="56"/>
      <c r="O479" s="55"/>
      <c r="P479" s="68"/>
      <c r="Q479" s="69"/>
      <c r="R479" s="70"/>
      <c r="S479" s="14"/>
      <c r="T479" s="14"/>
      <c r="U479" s="14"/>
      <c r="V479" s="14"/>
      <c r="W479" s="14"/>
      <c r="X479" s="14"/>
      <c r="Y479" s="14"/>
      <c r="Z479" s="14"/>
      <c r="AA479" s="14"/>
      <c r="AB479" s="14"/>
      <c r="AC479" s="14"/>
      <c r="AD479" s="14"/>
      <c r="AE479" s="14"/>
      <c r="AF479" s="14"/>
      <c r="AG479" s="14"/>
      <c r="AH479" s="14"/>
      <c r="AI479" s="14"/>
      <c r="AJ479" s="14"/>
      <c r="AK479" s="14"/>
      <c r="AL479" s="14"/>
      <c r="AM479" s="14"/>
      <c r="AN479" s="14"/>
      <c r="AO479" s="14"/>
      <c r="AP479" s="14"/>
      <c r="AQ479" s="8"/>
      <c r="AR479" s="8"/>
      <c r="AS479" s="14"/>
      <c r="AT479" s="14"/>
      <c r="AU479" s="14"/>
      <c r="AV479" s="14"/>
      <c r="AW479" s="8"/>
      <c r="AX479" s="8"/>
      <c r="AY479" s="14"/>
      <c r="AZ479" s="14"/>
      <c r="BA479" s="14"/>
      <c r="BB479" s="14"/>
      <c r="BC479" s="8"/>
      <c r="BD479" s="8"/>
      <c r="BE479" s="14"/>
      <c r="BF479" s="14"/>
      <c r="BG479" s="14"/>
      <c r="BH479" s="14"/>
      <c r="BI479" s="8"/>
      <c r="BJ479" s="8"/>
      <c r="BK479" s="14"/>
      <c r="BL479" s="14"/>
      <c r="BM479" s="14"/>
      <c r="BN479" s="14"/>
      <c r="BO479" s="8"/>
      <c r="BP479" s="8"/>
      <c r="BQ479" s="14"/>
      <c r="BR479" s="14"/>
      <c r="BS479" s="14"/>
      <c r="BT479" s="14"/>
      <c r="BU479" s="8"/>
      <c r="BV479" s="8"/>
      <c r="BW479" s="14"/>
      <c r="BX479" s="14"/>
      <c r="BY479" s="14"/>
      <c r="BZ479" s="14"/>
      <c r="CA479" s="14"/>
      <c r="CB479" s="14"/>
      <c r="CC479" s="14"/>
      <c r="CD479" s="14"/>
      <c r="CE479" s="14"/>
      <c r="CF479" s="14"/>
      <c r="CG479" s="14"/>
      <c r="CH479" s="14"/>
      <c r="CI479" s="14"/>
      <c r="CJ479" s="14"/>
    </row>
    <row r="480" spans="1:88" ht="13.5" outlineLevel="1" thickBot="1" x14ac:dyDescent="0.25">
      <c r="A480" s="22"/>
      <c r="B480" s="23"/>
      <c r="C480" s="22"/>
      <c r="D480" s="22"/>
      <c r="E480" s="22"/>
      <c r="F480" s="27" t="s">
        <v>40</v>
      </c>
      <c r="G480" s="33"/>
      <c r="H480" s="33"/>
      <c r="I480" s="33"/>
      <c r="J480" s="33"/>
      <c r="K480" s="33"/>
      <c r="L480" s="33"/>
      <c r="M480" s="33"/>
      <c r="N480" s="59"/>
      <c r="O480" s="62"/>
      <c r="P480" s="71"/>
      <c r="Q480" s="72"/>
      <c r="R480" s="73"/>
      <c r="S480" s="14"/>
      <c r="T480" s="14"/>
      <c r="U480" s="14"/>
      <c r="V480" s="14"/>
      <c r="W480" s="14"/>
      <c r="X480" s="14"/>
      <c r="Y480" s="14"/>
      <c r="Z480" s="14"/>
      <c r="AA480" s="14"/>
      <c r="AB480" s="14"/>
      <c r="AC480" s="14"/>
      <c r="AD480" s="14"/>
      <c r="AE480" s="14"/>
      <c r="AF480" s="14"/>
      <c r="AG480" s="14"/>
      <c r="AH480" s="14"/>
      <c r="AI480" s="14"/>
      <c r="AJ480" s="14"/>
      <c r="AK480" s="14"/>
      <c r="AL480" s="14"/>
      <c r="AM480" s="14"/>
      <c r="AN480" s="14"/>
      <c r="AO480" s="14"/>
      <c r="AP480" s="14"/>
      <c r="AQ480" s="8"/>
      <c r="AR480" s="8"/>
      <c r="AS480" s="14"/>
      <c r="AT480" s="14"/>
      <c r="AU480" s="14"/>
      <c r="AV480" s="14"/>
      <c r="AW480" s="8"/>
      <c r="AX480" s="8"/>
      <c r="AY480" s="14"/>
      <c r="AZ480" s="14"/>
      <c r="BA480" s="14"/>
      <c r="BB480" s="14"/>
      <c r="BC480" s="8"/>
      <c r="BD480" s="8"/>
      <c r="BE480" s="14"/>
      <c r="BF480" s="14"/>
      <c r="BG480" s="14"/>
      <c r="BH480" s="14"/>
      <c r="BI480" s="8"/>
      <c r="BJ480" s="8"/>
      <c r="BK480" s="14"/>
      <c r="BL480" s="14"/>
      <c r="BM480" s="14"/>
      <c r="BN480" s="14"/>
      <c r="BO480" s="8"/>
      <c r="BP480" s="8"/>
      <c r="BQ480" s="14"/>
      <c r="BR480" s="14"/>
      <c r="BS480" s="14"/>
      <c r="BT480" s="14"/>
      <c r="BU480" s="8"/>
      <c r="BV480" s="8"/>
      <c r="BW480" s="14"/>
      <c r="BX480" s="14"/>
      <c r="BY480" s="14"/>
      <c r="BZ480" s="14"/>
      <c r="CA480" s="14"/>
      <c r="CB480" s="14"/>
      <c r="CC480" s="14"/>
      <c r="CD480" s="14"/>
      <c r="CE480" s="14"/>
      <c r="CF480" s="14"/>
      <c r="CG480" s="14"/>
      <c r="CH480" s="14"/>
      <c r="CI480" s="14"/>
      <c r="CJ480" s="14"/>
    </row>
    <row r="481" spans="1:88" x14ac:dyDescent="0.2">
      <c r="A481" s="63" t="str">
        <f>'Week A'!A481</f>
        <v>NAAM</v>
      </c>
      <c r="B481" s="64" t="str">
        <f>'Week A'!B481</f>
        <v>Voornaam</v>
      </c>
      <c r="C481" s="63" t="str">
        <f>'Week A'!C481</f>
        <v>Steward</v>
      </c>
      <c r="D481" s="63" t="str">
        <f>'Week A'!D481</f>
        <v>Student</v>
      </c>
      <c r="E481" s="63" t="str">
        <f>'Week A'!E481</f>
        <v>Front</v>
      </c>
      <c r="F481" s="24" t="s">
        <v>19</v>
      </c>
      <c r="G481" s="43"/>
      <c r="H481" s="11"/>
      <c r="I481" s="11"/>
      <c r="J481" s="11"/>
      <c r="K481" s="11"/>
      <c r="L481" s="11"/>
      <c r="M481" s="11"/>
      <c r="N481" s="54"/>
      <c r="O481" s="61"/>
      <c r="P481" s="65"/>
      <c r="Q481" s="66"/>
      <c r="R481" s="67"/>
      <c r="S481" s="14"/>
      <c r="T481" s="14"/>
      <c r="U481" s="14"/>
      <c r="V481" s="14"/>
      <c r="W481" s="14"/>
      <c r="X481" s="14"/>
      <c r="Y481" s="14"/>
      <c r="Z481" s="14"/>
      <c r="AA481" s="14"/>
      <c r="AB481" s="14"/>
      <c r="AC481" s="14"/>
      <c r="AD481" s="14"/>
      <c r="AE481" s="14"/>
      <c r="AF481" s="14"/>
      <c r="AG481" s="14"/>
      <c r="AH481" s="14"/>
      <c r="AI481" s="14"/>
      <c r="AJ481" s="14"/>
      <c r="AK481" s="14"/>
      <c r="AL481" s="14"/>
      <c r="AM481" s="14"/>
      <c r="AN481" s="14"/>
      <c r="AO481" s="14"/>
      <c r="AP481" s="14"/>
      <c r="AQ481" s="8"/>
      <c r="AR481" s="8"/>
      <c r="AS481" s="14"/>
      <c r="AT481" s="14"/>
      <c r="AU481" s="14"/>
      <c r="AV481" s="14"/>
      <c r="AW481" s="8"/>
      <c r="AX481" s="8"/>
      <c r="AY481" s="14"/>
      <c r="AZ481" s="14"/>
      <c r="BA481" s="14"/>
      <c r="BB481" s="14"/>
      <c r="BC481" s="8"/>
      <c r="BD481" s="8"/>
      <c r="BE481" s="14"/>
      <c r="BF481" s="14"/>
      <c r="BG481" s="14"/>
      <c r="BH481" s="14"/>
      <c r="BI481" s="8"/>
      <c r="BJ481" s="8"/>
      <c r="BK481" s="14"/>
      <c r="BL481" s="14"/>
      <c r="BM481" s="14"/>
      <c r="BN481" s="14"/>
      <c r="BO481" s="8"/>
      <c r="BP481" s="8"/>
      <c r="BQ481" s="14"/>
      <c r="BR481" s="14"/>
      <c r="BS481" s="14"/>
      <c r="BT481" s="14"/>
      <c r="BU481" s="8"/>
      <c r="BV481" s="8"/>
      <c r="BW481" s="14"/>
      <c r="BX481" s="14"/>
      <c r="BY481" s="14"/>
      <c r="BZ481" s="14"/>
      <c r="CA481" s="14"/>
      <c r="CB481" s="14"/>
      <c r="CC481" s="14"/>
      <c r="CD481" s="14"/>
      <c r="CE481" s="14"/>
      <c r="CF481" s="14"/>
      <c r="CG481" s="14"/>
      <c r="CH481" s="14"/>
      <c r="CI481" s="14"/>
      <c r="CJ481" s="14"/>
    </row>
    <row r="482" spans="1:88" outlineLevel="1" x14ac:dyDescent="0.2">
      <c r="A482" s="20"/>
      <c r="B482" s="21"/>
      <c r="C482" s="20"/>
      <c r="D482" s="20"/>
      <c r="E482" s="20"/>
      <c r="F482" s="25" t="s">
        <v>20</v>
      </c>
      <c r="G482" s="35"/>
      <c r="H482" s="42"/>
      <c r="I482" s="12"/>
      <c r="J482" s="12"/>
      <c r="K482" s="12"/>
      <c r="L482" s="12"/>
      <c r="M482" s="12"/>
      <c r="N482" s="56"/>
      <c r="O482" s="55"/>
      <c r="P482" s="68"/>
      <c r="Q482" s="69"/>
      <c r="R482" s="70"/>
      <c r="S482" s="14"/>
      <c r="T482" s="14"/>
      <c r="U482" s="14"/>
      <c r="V482" s="14"/>
      <c r="W482" s="14"/>
      <c r="X482" s="14"/>
      <c r="Y482" s="14"/>
      <c r="Z482" s="14"/>
      <c r="AA482" s="14"/>
      <c r="AB482" s="14"/>
      <c r="AC482" s="14"/>
      <c r="AD482" s="14"/>
      <c r="AE482" s="14"/>
      <c r="AF482" s="14"/>
      <c r="AG482" s="14"/>
      <c r="AH482" s="14"/>
      <c r="AI482" s="14"/>
      <c r="AJ482" s="14"/>
      <c r="AK482" s="14"/>
      <c r="AL482" s="14"/>
      <c r="AM482" s="14"/>
      <c r="AN482" s="14"/>
      <c r="AO482" s="14"/>
      <c r="AP482" s="14"/>
      <c r="AQ482" s="8"/>
      <c r="AR482" s="8"/>
      <c r="AS482" s="14"/>
      <c r="AT482" s="14"/>
      <c r="AU482" s="14"/>
      <c r="AV482" s="14"/>
      <c r="AW482" s="8"/>
      <c r="AX482" s="8"/>
      <c r="AY482" s="14"/>
      <c r="AZ482" s="14"/>
      <c r="BA482" s="14"/>
      <c r="BB482" s="14"/>
      <c r="BC482" s="8"/>
      <c r="BD482" s="8"/>
      <c r="BE482" s="14"/>
      <c r="BF482" s="14"/>
      <c r="BG482" s="14"/>
      <c r="BH482" s="14"/>
      <c r="BI482" s="8"/>
      <c r="BJ482" s="8"/>
      <c r="BK482" s="14"/>
      <c r="BL482" s="14"/>
      <c r="BM482" s="14"/>
      <c r="BN482" s="14"/>
      <c r="BO482" s="8"/>
      <c r="BP482" s="8"/>
      <c r="BQ482" s="14"/>
      <c r="BR482" s="14"/>
      <c r="BS482" s="14"/>
      <c r="BT482" s="14"/>
      <c r="BU482" s="8"/>
      <c r="BV482" s="8"/>
      <c r="BW482" s="14"/>
      <c r="BX482" s="14"/>
      <c r="BY482" s="14"/>
      <c r="BZ482" s="14"/>
      <c r="CA482" s="14"/>
      <c r="CB482" s="14"/>
      <c r="CC482" s="14"/>
      <c r="CD482" s="14"/>
      <c r="CE482" s="14"/>
      <c r="CF482" s="14"/>
      <c r="CG482" s="14"/>
      <c r="CH482" s="14"/>
      <c r="CI482" s="14"/>
      <c r="CJ482" s="14"/>
    </row>
    <row r="483" spans="1:88" outlineLevel="1" x14ac:dyDescent="0.2">
      <c r="A483" s="20"/>
      <c r="B483" s="21"/>
      <c r="C483" s="20"/>
      <c r="D483" s="20"/>
      <c r="E483" s="20"/>
      <c r="F483" s="25" t="s">
        <v>21</v>
      </c>
      <c r="G483" s="13"/>
      <c r="H483" s="13"/>
      <c r="I483" s="13"/>
      <c r="J483" s="13"/>
      <c r="K483" s="13"/>
      <c r="L483" s="13"/>
      <c r="M483" s="13"/>
      <c r="N483" s="56"/>
      <c r="O483" s="55"/>
      <c r="P483" s="68"/>
      <c r="Q483" s="69"/>
      <c r="R483" s="70"/>
      <c r="S483" s="14"/>
      <c r="T483" s="14"/>
      <c r="U483" s="14"/>
      <c r="V483" s="14"/>
      <c r="W483" s="14"/>
      <c r="X483" s="14"/>
      <c r="Y483" s="14"/>
      <c r="Z483" s="14"/>
      <c r="AA483" s="14"/>
      <c r="AB483" s="14"/>
      <c r="AC483" s="14"/>
      <c r="AD483" s="14"/>
      <c r="AE483" s="14"/>
      <c r="AF483" s="14"/>
      <c r="AG483" s="14"/>
      <c r="AH483" s="14"/>
      <c r="AI483" s="14"/>
      <c r="AJ483" s="14"/>
      <c r="AK483" s="14"/>
      <c r="AL483" s="14"/>
      <c r="AM483" s="14"/>
      <c r="AN483" s="14"/>
      <c r="AO483" s="14"/>
      <c r="AP483" s="14"/>
      <c r="AQ483" s="8"/>
      <c r="AR483" s="8"/>
      <c r="AS483" s="14"/>
      <c r="AT483" s="14"/>
      <c r="AU483" s="14"/>
      <c r="AV483" s="14"/>
      <c r="AW483" s="8"/>
      <c r="AX483" s="8"/>
      <c r="AY483" s="14"/>
      <c r="AZ483" s="14"/>
      <c r="BA483" s="14"/>
      <c r="BB483" s="14"/>
      <c r="BC483" s="8"/>
      <c r="BD483" s="8"/>
      <c r="BE483" s="14"/>
      <c r="BF483" s="14"/>
      <c r="BG483" s="14"/>
      <c r="BH483" s="14"/>
      <c r="BI483" s="8"/>
      <c r="BJ483" s="8"/>
      <c r="BK483" s="14"/>
      <c r="BL483" s="14"/>
      <c r="BM483" s="14"/>
      <c r="BN483" s="14"/>
      <c r="BO483" s="8"/>
      <c r="BP483" s="8"/>
      <c r="BQ483" s="14"/>
      <c r="BR483" s="14"/>
      <c r="BS483" s="14"/>
      <c r="BT483" s="14"/>
      <c r="BU483" s="8"/>
      <c r="BV483" s="8"/>
      <c r="BW483" s="14"/>
      <c r="BX483" s="14"/>
      <c r="BY483" s="14"/>
      <c r="BZ483" s="14"/>
      <c r="CA483" s="14"/>
      <c r="CB483" s="14"/>
      <c r="CC483" s="14"/>
      <c r="CD483" s="14"/>
      <c r="CE483" s="14"/>
      <c r="CF483" s="14"/>
      <c r="CG483" s="14"/>
      <c r="CH483" s="14"/>
      <c r="CI483" s="14"/>
      <c r="CJ483" s="14"/>
    </row>
    <row r="484" spans="1:88" outlineLevel="1" x14ac:dyDescent="0.2">
      <c r="A484" s="20"/>
      <c r="B484" s="21"/>
      <c r="C484" s="20"/>
      <c r="D484" s="20"/>
      <c r="E484" s="20"/>
      <c r="F484" s="25" t="s">
        <v>22</v>
      </c>
      <c r="G484" s="29" t="str">
        <f t="shared" ref="G484:M484" si="309">IF(G482="","",IF(G482&gt;G481,(G482-G481-G483),(1-G481-G483+G482)))</f>
        <v/>
      </c>
      <c r="H484" s="29" t="str">
        <f t="shared" si="309"/>
        <v/>
      </c>
      <c r="I484" s="29" t="str">
        <f t="shared" si="309"/>
        <v/>
      </c>
      <c r="J484" s="29" t="str">
        <f t="shared" si="309"/>
        <v/>
      </c>
      <c r="K484" s="29" t="str">
        <f t="shared" si="309"/>
        <v/>
      </c>
      <c r="L484" s="29" t="str">
        <f t="shared" si="309"/>
        <v/>
      </c>
      <c r="M484" s="29" t="str">
        <f t="shared" si="309"/>
        <v/>
      </c>
      <c r="N484" s="57">
        <f t="shared" ref="N484" si="310">SUMIF(G485:M485,"",G484:M484)</f>
        <v>0</v>
      </c>
      <c r="O484" s="58">
        <f t="shared" ref="O484" si="311">SUM(G484:M484)</f>
        <v>0</v>
      </c>
      <c r="P484" s="68"/>
      <c r="Q484" s="69"/>
      <c r="R484" s="70"/>
      <c r="S484" s="14"/>
      <c r="T484" s="14"/>
      <c r="U484" s="14"/>
      <c r="V484" s="14"/>
      <c r="W484" s="14"/>
      <c r="X484" s="14"/>
      <c r="Y484" s="14"/>
      <c r="Z484" s="14"/>
      <c r="AA484" s="14"/>
      <c r="AB484" s="14"/>
      <c r="AC484" s="14"/>
      <c r="AD484" s="14"/>
      <c r="AE484" s="14"/>
      <c r="AF484" s="14"/>
      <c r="AG484" s="14"/>
      <c r="AH484" s="14"/>
      <c r="AI484" s="14"/>
      <c r="AJ484" s="14"/>
      <c r="AK484" s="14"/>
      <c r="AL484" s="14"/>
      <c r="AM484" s="14"/>
      <c r="AN484" s="14"/>
      <c r="AO484" s="14"/>
      <c r="AP484" s="14"/>
      <c r="AQ484" s="8"/>
      <c r="AR484" s="8"/>
      <c r="AS484" s="14"/>
      <c r="AT484" s="14"/>
      <c r="AU484" s="14"/>
      <c r="AV484" s="14"/>
      <c r="AW484" s="8"/>
      <c r="AX484" s="8"/>
      <c r="AY484" s="14"/>
      <c r="AZ484" s="14"/>
      <c r="BA484" s="14"/>
      <c r="BB484" s="14"/>
      <c r="BC484" s="8"/>
      <c r="BD484" s="8"/>
      <c r="BE484" s="14"/>
      <c r="BF484" s="14"/>
      <c r="BG484" s="14"/>
      <c r="BH484" s="14"/>
      <c r="BI484" s="8"/>
      <c r="BJ484" s="8"/>
      <c r="BK484" s="14"/>
      <c r="BL484" s="14"/>
      <c r="BM484" s="14"/>
      <c r="BN484" s="14"/>
      <c r="BO484" s="8"/>
      <c r="BP484" s="8"/>
      <c r="BQ484" s="14"/>
      <c r="BR484" s="14"/>
      <c r="BS484" s="14"/>
      <c r="BT484" s="14"/>
      <c r="BU484" s="8"/>
      <c r="BV484" s="8"/>
      <c r="BW484" s="14"/>
      <c r="BX484" s="14"/>
      <c r="BY484" s="14"/>
      <c r="BZ484" s="14"/>
      <c r="CA484" s="14"/>
      <c r="CB484" s="14"/>
      <c r="CC484" s="14"/>
      <c r="CD484" s="14"/>
      <c r="CE484" s="14"/>
      <c r="CF484" s="14"/>
      <c r="CG484" s="14"/>
      <c r="CH484" s="14"/>
      <c r="CI484" s="14"/>
      <c r="CJ484" s="14"/>
    </row>
    <row r="485" spans="1:88" outlineLevel="1" x14ac:dyDescent="0.2">
      <c r="A485" s="20"/>
      <c r="B485" s="21"/>
      <c r="C485" s="20"/>
      <c r="D485" s="20"/>
      <c r="E485" s="20"/>
      <c r="F485" s="26" t="s">
        <v>39</v>
      </c>
      <c r="G485" s="34"/>
      <c r="H485" s="34"/>
      <c r="I485" s="34"/>
      <c r="J485" s="34"/>
      <c r="K485" s="34"/>
      <c r="L485" s="34"/>
      <c r="M485" s="34"/>
      <c r="N485" s="56"/>
      <c r="O485" s="55"/>
      <c r="P485" s="68"/>
      <c r="Q485" s="69"/>
      <c r="R485" s="70"/>
      <c r="S485" s="14"/>
      <c r="T485" s="14"/>
      <c r="U485" s="14"/>
      <c r="V485" s="14"/>
      <c r="W485" s="14"/>
      <c r="X485" s="14"/>
      <c r="Y485" s="14"/>
      <c r="Z485" s="14"/>
      <c r="AA485" s="14"/>
      <c r="AB485" s="14"/>
      <c r="AC485" s="14"/>
      <c r="AD485" s="14"/>
      <c r="AE485" s="14"/>
      <c r="AF485" s="14"/>
      <c r="AG485" s="14"/>
      <c r="AH485" s="14"/>
      <c r="AI485" s="14"/>
      <c r="AJ485" s="14"/>
      <c r="AK485" s="14"/>
      <c r="AL485" s="14"/>
      <c r="AM485" s="14"/>
      <c r="AN485" s="14"/>
      <c r="AO485" s="14"/>
      <c r="AP485" s="14"/>
      <c r="AQ485" s="8"/>
      <c r="AR485" s="8"/>
      <c r="AS485" s="14"/>
      <c r="AT485" s="14"/>
      <c r="AU485" s="14"/>
      <c r="AV485" s="14"/>
      <c r="AW485" s="8"/>
      <c r="AX485" s="8"/>
      <c r="AY485" s="14"/>
      <c r="AZ485" s="14"/>
      <c r="BA485" s="14"/>
      <c r="BB485" s="14"/>
      <c r="BC485" s="8"/>
      <c r="BD485" s="8"/>
      <c r="BE485" s="14"/>
      <c r="BF485" s="14"/>
      <c r="BG485" s="14"/>
      <c r="BH485" s="14"/>
      <c r="BI485" s="8"/>
      <c r="BJ485" s="8"/>
      <c r="BK485" s="14"/>
      <c r="BL485" s="14"/>
      <c r="BM485" s="14"/>
      <c r="BN485" s="14"/>
      <c r="BO485" s="8"/>
      <c r="BP485" s="8"/>
      <c r="BQ485" s="14"/>
      <c r="BR485" s="14"/>
      <c r="BS485" s="14"/>
      <c r="BT485" s="14"/>
      <c r="BU485" s="8"/>
      <c r="BV485" s="8"/>
      <c r="BW485" s="14"/>
      <c r="BX485" s="14"/>
      <c r="BY485" s="14"/>
      <c r="BZ485" s="14"/>
      <c r="CA485" s="14"/>
      <c r="CB485" s="14"/>
      <c r="CC485" s="14"/>
      <c r="CD485" s="14"/>
      <c r="CE485" s="14"/>
      <c r="CF485" s="14"/>
      <c r="CG485" s="14"/>
      <c r="CH485" s="14"/>
      <c r="CI485" s="14"/>
      <c r="CJ485" s="14"/>
    </row>
    <row r="486" spans="1:88" ht="13.5" outlineLevel="1" thickBot="1" x14ac:dyDescent="0.25">
      <c r="A486" s="22"/>
      <c r="B486" s="23"/>
      <c r="C486" s="22"/>
      <c r="D486" s="22"/>
      <c r="E486" s="22"/>
      <c r="F486" s="27" t="s">
        <v>40</v>
      </c>
      <c r="G486" s="33"/>
      <c r="H486" s="33"/>
      <c r="I486" s="33"/>
      <c r="J486" s="33"/>
      <c r="K486" s="33"/>
      <c r="L486" s="33"/>
      <c r="M486" s="33"/>
      <c r="N486" s="59"/>
      <c r="O486" s="62"/>
      <c r="P486" s="71"/>
      <c r="Q486" s="72"/>
      <c r="R486" s="73"/>
      <c r="S486" s="14"/>
      <c r="T486" s="14"/>
      <c r="U486" s="14"/>
      <c r="V486" s="14"/>
      <c r="W486" s="14"/>
      <c r="X486" s="14"/>
      <c r="Y486" s="14"/>
      <c r="Z486" s="14"/>
      <c r="AA486" s="14"/>
      <c r="AB486" s="14"/>
      <c r="AC486" s="14"/>
      <c r="AD486" s="14"/>
      <c r="AE486" s="14"/>
      <c r="AF486" s="14"/>
      <c r="AG486" s="14"/>
      <c r="AH486" s="14"/>
      <c r="AI486" s="14"/>
      <c r="AJ486" s="14"/>
      <c r="AK486" s="14"/>
      <c r="AL486" s="14"/>
      <c r="AM486" s="14"/>
      <c r="AN486" s="14"/>
      <c r="AO486" s="14"/>
      <c r="AP486" s="14"/>
      <c r="AQ486" s="8"/>
      <c r="AR486" s="8"/>
      <c r="AS486" s="14"/>
      <c r="AT486" s="14"/>
      <c r="AU486" s="14"/>
      <c r="AV486" s="14"/>
      <c r="AW486" s="8"/>
      <c r="AX486" s="8"/>
      <c r="AY486" s="14"/>
      <c r="AZ486" s="14"/>
      <c r="BA486" s="14"/>
      <c r="BB486" s="14"/>
      <c r="BC486" s="8"/>
      <c r="BD486" s="8"/>
      <c r="BE486" s="14"/>
      <c r="BF486" s="14"/>
      <c r="BG486" s="14"/>
      <c r="BH486" s="14"/>
      <c r="BI486" s="8"/>
      <c r="BJ486" s="8"/>
      <c r="BK486" s="14"/>
      <c r="BL486" s="14"/>
      <c r="BM486" s="14"/>
      <c r="BN486" s="14"/>
      <c r="BO486" s="8"/>
      <c r="BP486" s="8"/>
      <c r="BQ486" s="14"/>
      <c r="BR486" s="14"/>
      <c r="BS486" s="14"/>
      <c r="BT486" s="14"/>
      <c r="BU486" s="8"/>
      <c r="BV486" s="8"/>
      <c r="BW486" s="14"/>
      <c r="BX486" s="14"/>
      <c r="BY486" s="14"/>
      <c r="BZ486" s="14"/>
      <c r="CA486" s="14"/>
      <c r="CB486" s="14"/>
      <c r="CC486" s="14"/>
      <c r="CD486" s="14"/>
      <c r="CE486" s="14"/>
      <c r="CF486" s="14"/>
      <c r="CG486" s="14"/>
      <c r="CH486" s="14"/>
      <c r="CI486" s="14"/>
      <c r="CJ486" s="14"/>
    </row>
    <row r="487" spans="1:88" x14ac:dyDescent="0.2">
      <c r="A487" s="63" t="str">
        <f>'Week A'!A487</f>
        <v>NAAM</v>
      </c>
      <c r="B487" s="64" t="str">
        <f>'Week A'!B487</f>
        <v>Voornaam</v>
      </c>
      <c r="C487" s="63" t="str">
        <f>'Week A'!C487</f>
        <v>Steward</v>
      </c>
      <c r="D487" s="63" t="str">
        <f>'Week A'!D487</f>
        <v>Student</v>
      </c>
      <c r="E487" s="63" t="str">
        <f>'Week A'!E487</f>
        <v>Front</v>
      </c>
      <c r="F487" s="24" t="s">
        <v>19</v>
      </c>
      <c r="G487" s="43"/>
      <c r="H487" s="11"/>
      <c r="I487" s="11"/>
      <c r="J487" s="11"/>
      <c r="K487" s="11"/>
      <c r="L487" s="11"/>
      <c r="M487" s="11"/>
      <c r="N487" s="54"/>
      <c r="O487" s="61"/>
      <c r="P487" s="65"/>
      <c r="Q487" s="66"/>
      <c r="R487" s="67"/>
      <c r="S487" s="14"/>
      <c r="T487" s="14"/>
      <c r="U487" s="14"/>
      <c r="V487" s="14"/>
      <c r="W487" s="14"/>
      <c r="X487" s="14"/>
      <c r="Y487" s="14"/>
      <c r="Z487" s="14"/>
      <c r="AA487" s="14"/>
      <c r="AB487" s="14"/>
      <c r="AC487" s="14"/>
      <c r="AD487" s="14"/>
      <c r="AE487" s="14"/>
      <c r="AF487" s="14"/>
      <c r="AG487" s="14"/>
      <c r="AH487" s="14"/>
      <c r="AI487" s="14"/>
      <c r="AJ487" s="14"/>
      <c r="AK487" s="14"/>
      <c r="AL487" s="14"/>
      <c r="AM487" s="14"/>
      <c r="AN487" s="14"/>
      <c r="AO487" s="14"/>
      <c r="AP487" s="14"/>
      <c r="AQ487" s="8"/>
      <c r="AR487" s="8"/>
      <c r="AS487" s="14"/>
      <c r="AT487" s="14"/>
      <c r="AU487" s="14"/>
      <c r="AV487" s="14"/>
      <c r="AW487" s="8"/>
      <c r="AX487" s="8"/>
      <c r="AY487" s="14"/>
      <c r="AZ487" s="14"/>
      <c r="BA487" s="14"/>
      <c r="BB487" s="14"/>
      <c r="BC487" s="8"/>
      <c r="BD487" s="8"/>
      <c r="BE487" s="14"/>
      <c r="BF487" s="14"/>
      <c r="BG487" s="14"/>
      <c r="BH487" s="14"/>
      <c r="BI487" s="8"/>
      <c r="BJ487" s="8"/>
      <c r="BK487" s="14"/>
      <c r="BL487" s="14"/>
      <c r="BM487" s="14"/>
      <c r="BN487" s="14"/>
      <c r="BO487" s="8"/>
      <c r="BP487" s="8"/>
      <c r="BQ487" s="14"/>
      <c r="BR487" s="14"/>
      <c r="BS487" s="14"/>
      <c r="BT487" s="14"/>
      <c r="BU487" s="8"/>
      <c r="BV487" s="8"/>
      <c r="BW487" s="14"/>
      <c r="BX487" s="14"/>
      <c r="BY487" s="14"/>
      <c r="BZ487" s="14"/>
      <c r="CA487" s="14"/>
      <c r="CB487" s="14"/>
      <c r="CC487" s="14"/>
      <c r="CD487" s="14"/>
      <c r="CE487" s="14"/>
      <c r="CF487" s="14"/>
      <c r="CG487" s="14"/>
      <c r="CH487" s="14"/>
      <c r="CI487" s="14"/>
      <c r="CJ487" s="14"/>
    </row>
    <row r="488" spans="1:88" outlineLevel="1" x14ac:dyDescent="0.2">
      <c r="A488" s="20"/>
      <c r="B488" s="21"/>
      <c r="C488" s="20"/>
      <c r="D488" s="20"/>
      <c r="E488" s="20"/>
      <c r="F488" s="25" t="s">
        <v>20</v>
      </c>
      <c r="G488" s="35"/>
      <c r="H488" s="42"/>
      <c r="I488" s="12"/>
      <c r="J488" s="12"/>
      <c r="K488" s="12"/>
      <c r="L488" s="12"/>
      <c r="M488" s="12"/>
      <c r="N488" s="56"/>
      <c r="O488" s="55"/>
      <c r="P488" s="68"/>
      <c r="Q488" s="69"/>
      <c r="R488" s="70"/>
      <c r="S488" s="14"/>
      <c r="T488" s="14"/>
      <c r="U488" s="14"/>
      <c r="V488" s="14"/>
      <c r="W488" s="14"/>
      <c r="X488" s="14"/>
      <c r="Y488" s="14"/>
      <c r="Z488" s="14"/>
      <c r="AA488" s="14"/>
      <c r="AB488" s="14"/>
      <c r="AC488" s="14"/>
      <c r="AD488" s="14"/>
      <c r="AE488" s="14"/>
      <c r="AF488" s="14"/>
      <c r="AG488" s="14"/>
      <c r="AH488" s="14"/>
      <c r="AI488" s="14"/>
      <c r="AJ488" s="14"/>
      <c r="AK488" s="14"/>
      <c r="AL488" s="14"/>
      <c r="AM488" s="14"/>
      <c r="AN488" s="14"/>
      <c r="AO488" s="14"/>
      <c r="AP488" s="14"/>
      <c r="AQ488" s="8"/>
      <c r="AR488" s="8"/>
      <c r="AS488" s="14"/>
      <c r="AT488" s="14"/>
      <c r="AU488" s="14"/>
      <c r="AV488" s="14"/>
      <c r="AW488" s="8"/>
      <c r="AX488" s="8"/>
      <c r="AY488" s="14"/>
      <c r="AZ488" s="14"/>
      <c r="BA488" s="14"/>
      <c r="BB488" s="14"/>
      <c r="BC488" s="8"/>
      <c r="BD488" s="8"/>
      <c r="BE488" s="14"/>
      <c r="BF488" s="14"/>
      <c r="BG488" s="14"/>
      <c r="BH488" s="14"/>
      <c r="BI488" s="8"/>
      <c r="BJ488" s="8"/>
      <c r="BK488" s="14"/>
      <c r="BL488" s="14"/>
      <c r="BM488" s="14"/>
      <c r="BN488" s="14"/>
      <c r="BO488" s="8"/>
      <c r="BP488" s="8"/>
      <c r="BQ488" s="14"/>
      <c r="BR488" s="14"/>
      <c r="BS488" s="14"/>
      <c r="BT488" s="14"/>
      <c r="BU488" s="8"/>
      <c r="BV488" s="8"/>
      <c r="BW488" s="14"/>
      <c r="BX488" s="14"/>
      <c r="BY488" s="14"/>
      <c r="BZ488" s="14"/>
      <c r="CA488" s="14"/>
      <c r="CB488" s="14"/>
      <c r="CC488" s="14"/>
      <c r="CD488" s="14"/>
      <c r="CE488" s="14"/>
      <c r="CF488" s="14"/>
      <c r="CG488" s="14"/>
      <c r="CH488" s="14"/>
      <c r="CI488" s="14"/>
      <c r="CJ488" s="14"/>
    </row>
    <row r="489" spans="1:88" outlineLevel="1" x14ac:dyDescent="0.2">
      <c r="A489" s="20"/>
      <c r="B489" s="21"/>
      <c r="C489" s="20"/>
      <c r="D489" s="20"/>
      <c r="E489" s="20"/>
      <c r="F489" s="25" t="s">
        <v>21</v>
      </c>
      <c r="G489" s="13"/>
      <c r="H489" s="13"/>
      <c r="I489" s="13"/>
      <c r="J489" s="13"/>
      <c r="K489" s="13"/>
      <c r="L489" s="13"/>
      <c r="M489" s="13"/>
      <c r="N489" s="56"/>
      <c r="O489" s="55"/>
      <c r="P489" s="68"/>
      <c r="Q489" s="69"/>
      <c r="R489" s="70"/>
      <c r="S489" s="14"/>
      <c r="T489" s="14"/>
      <c r="U489" s="14"/>
      <c r="V489" s="14"/>
      <c r="W489" s="14"/>
      <c r="X489" s="14"/>
      <c r="Y489" s="14"/>
      <c r="Z489" s="14"/>
      <c r="AA489" s="14"/>
      <c r="AB489" s="14"/>
      <c r="AC489" s="14"/>
      <c r="AD489" s="14"/>
      <c r="AE489" s="14"/>
      <c r="AF489" s="14"/>
      <c r="AG489" s="14"/>
      <c r="AH489" s="14"/>
      <c r="AI489" s="14"/>
      <c r="AJ489" s="14"/>
      <c r="AK489" s="14"/>
      <c r="AL489" s="14"/>
      <c r="AM489" s="14"/>
      <c r="AN489" s="14"/>
      <c r="AO489" s="14"/>
      <c r="AP489" s="14"/>
      <c r="AQ489" s="8"/>
      <c r="AR489" s="8"/>
      <c r="AS489" s="14"/>
      <c r="AT489" s="14"/>
      <c r="AU489" s="14"/>
      <c r="AV489" s="14"/>
      <c r="AW489" s="8"/>
      <c r="AX489" s="8"/>
      <c r="AY489" s="14"/>
      <c r="AZ489" s="14"/>
      <c r="BA489" s="14"/>
      <c r="BB489" s="14"/>
      <c r="BC489" s="8"/>
      <c r="BD489" s="8"/>
      <c r="BE489" s="14"/>
      <c r="BF489" s="14"/>
      <c r="BG489" s="14"/>
      <c r="BH489" s="14"/>
      <c r="BI489" s="8"/>
      <c r="BJ489" s="8"/>
      <c r="BK489" s="14"/>
      <c r="BL489" s="14"/>
      <c r="BM489" s="14"/>
      <c r="BN489" s="14"/>
      <c r="BO489" s="8"/>
      <c r="BP489" s="8"/>
      <c r="BQ489" s="14"/>
      <c r="BR489" s="14"/>
      <c r="BS489" s="14"/>
      <c r="BT489" s="14"/>
      <c r="BU489" s="8"/>
      <c r="BV489" s="8"/>
      <c r="BW489" s="14"/>
      <c r="BX489" s="14"/>
      <c r="BY489" s="14"/>
      <c r="BZ489" s="14"/>
      <c r="CA489" s="14"/>
      <c r="CB489" s="14"/>
      <c r="CC489" s="14"/>
      <c r="CD489" s="14"/>
      <c r="CE489" s="14"/>
      <c r="CF489" s="14"/>
      <c r="CG489" s="14"/>
      <c r="CH489" s="14"/>
      <c r="CI489" s="14"/>
      <c r="CJ489" s="14"/>
    </row>
    <row r="490" spans="1:88" outlineLevel="1" x14ac:dyDescent="0.2">
      <c r="A490" s="20"/>
      <c r="B490" s="21"/>
      <c r="C490" s="20"/>
      <c r="D490" s="20"/>
      <c r="E490" s="20"/>
      <c r="F490" s="25" t="s">
        <v>22</v>
      </c>
      <c r="G490" s="29" t="str">
        <f t="shared" ref="G490:M490" si="312">IF(G488="","",IF(G488&gt;G487,(G488-G487-G489),(1-G487-G489+G488)))</f>
        <v/>
      </c>
      <c r="H490" s="29" t="str">
        <f t="shared" si="312"/>
        <v/>
      </c>
      <c r="I490" s="29" t="str">
        <f t="shared" si="312"/>
        <v/>
      </c>
      <c r="J490" s="29" t="str">
        <f t="shared" si="312"/>
        <v/>
      </c>
      <c r="K490" s="29" t="str">
        <f t="shared" si="312"/>
        <v/>
      </c>
      <c r="L490" s="29" t="str">
        <f t="shared" si="312"/>
        <v/>
      </c>
      <c r="M490" s="29" t="str">
        <f t="shared" si="312"/>
        <v/>
      </c>
      <c r="N490" s="57">
        <f t="shared" ref="N490" si="313">SUMIF(G491:M491,"",G490:M490)</f>
        <v>0</v>
      </c>
      <c r="O490" s="58">
        <f t="shared" ref="O490" si="314">SUM(G490:M490)</f>
        <v>0</v>
      </c>
      <c r="P490" s="68"/>
      <c r="Q490" s="69"/>
      <c r="R490" s="70"/>
      <c r="S490" s="14"/>
      <c r="T490" s="14"/>
      <c r="U490" s="14"/>
      <c r="V490" s="14"/>
      <c r="W490" s="14"/>
      <c r="X490" s="14"/>
      <c r="Y490" s="14"/>
      <c r="Z490" s="14"/>
      <c r="AA490" s="14"/>
      <c r="AB490" s="14"/>
      <c r="AC490" s="14"/>
      <c r="AD490" s="14"/>
      <c r="AE490" s="14"/>
      <c r="AF490" s="14"/>
      <c r="AG490" s="14"/>
      <c r="AH490" s="14"/>
      <c r="AI490" s="14"/>
      <c r="AJ490" s="14"/>
      <c r="AK490" s="14"/>
      <c r="AL490" s="14"/>
      <c r="AM490" s="14"/>
      <c r="AN490" s="14"/>
      <c r="AO490" s="14"/>
      <c r="AP490" s="14"/>
      <c r="AQ490" s="8"/>
      <c r="AR490" s="8"/>
      <c r="AS490" s="14"/>
      <c r="AT490" s="14"/>
      <c r="AU490" s="14"/>
      <c r="AV490" s="14"/>
      <c r="AW490" s="8"/>
      <c r="AX490" s="8"/>
      <c r="AY490" s="14"/>
      <c r="AZ490" s="14"/>
      <c r="BA490" s="14"/>
      <c r="BB490" s="14"/>
      <c r="BC490" s="8"/>
      <c r="BD490" s="8"/>
      <c r="BE490" s="14"/>
      <c r="BF490" s="14"/>
      <c r="BG490" s="14"/>
      <c r="BH490" s="14"/>
      <c r="BI490" s="8"/>
      <c r="BJ490" s="8"/>
      <c r="BK490" s="14"/>
      <c r="BL490" s="14"/>
      <c r="BM490" s="14"/>
      <c r="BN490" s="14"/>
      <c r="BO490" s="8"/>
      <c r="BP490" s="8"/>
      <c r="BQ490" s="14"/>
      <c r="BR490" s="14"/>
      <c r="BS490" s="14"/>
      <c r="BT490" s="14"/>
      <c r="BU490" s="8"/>
      <c r="BV490" s="8"/>
      <c r="BW490" s="14"/>
      <c r="BX490" s="14"/>
      <c r="BY490" s="14"/>
      <c r="BZ490" s="14"/>
      <c r="CA490" s="14"/>
      <c r="CB490" s="14"/>
      <c r="CC490" s="14"/>
      <c r="CD490" s="14"/>
      <c r="CE490" s="14"/>
      <c r="CF490" s="14"/>
      <c r="CG490" s="14"/>
      <c r="CH490" s="14"/>
      <c r="CI490" s="14"/>
      <c r="CJ490" s="14"/>
    </row>
    <row r="491" spans="1:88" outlineLevel="1" x14ac:dyDescent="0.2">
      <c r="A491" s="20"/>
      <c r="B491" s="21"/>
      <c r="C491" s="20"/>
      <c r="D491" s="20"/>
      <c r="E491" s="20"/>
      <c r="F491" s="26" t="s">
        <v>39</v>
      </c>
      <c r="G491" s="34"/>
      <c r="H491" s="34"/>
      <c r="I491" s="34"/>
      <c r="J491" s="34"/>
      <c r="K491" s="34"/>
      <c r="L491" s="34"/>
      <c r="M491" s="34"/>
      <c r="N491" s="56"/>
      <c r="O491" s="55"/>
      <c r="P491" s="68"/>
      <c r="Q491" s="69"/>
      <c r="R491" s="70"/>
      <c r="S491" s="14"/>
      <c r="T491" s="14"/>
      <c r="U491" s="14"/>
      <c r="V491" s="14"/>
      <c r="W491" s="14"/>
      <c r="X491" s="14"/>
      <c r="Y491" s="14"/>
      <c r="Z491" s="14"/>
      <c r="AA491" s="14"/>
      <c r="AB491" s="14"/>
      <c r="AC491" s="14"/>
      <c r="AD491" s="14"/>
      <c r="AE491" s="14"/>
      <c r="AF491" s="14"/>
      <c r="AG491" s="14"/>
      <c r="AH491" s="14"/>
      <c r="AI491" s="14"/>
      <c r="AJ491" s="14"/>
      <c r="AK491" s="14"/>
      <c r="AL491" s="14"/>
      <c r="AM491" s="14"/>
      <c r="AN491" s="14"/>
      <c r="AO491" s="14"/>
      <c r="AP491" s="14"/>
      <c r="AQ491" s="8"/>
      <c r="AR491" s="8"/>
      <c r="AS491" s="14"/>
      <c r="AT491" s="14"/>
      <c r="AU491" s="14"/>
      <c r="AV491" s="14"/>
      <c r="AW491" s="8"/>
      <c r="AX491" s="8"/>
      <c r="AY491" s="14"/>
      <c r="AZ491" s="14"/>
      <c r="BA491" s="14"/>
      <c r="BB491" s="14"/>
      <c r="BC491" s="8"/>
      <c r="BD491" s="8"/>
      <c r="BE491" s="14"/>
      <c r="BF491" s="14"/>
      <c r="BG491" s="14"/>
      <c r="BH491" s="14"/>
      <c r="BI491" s="8"/>
      <c r="BJ491" s="8"/>
      <c r="BK491" s="14"/>
      <c r="BL491" s="14"/>
      <c r="BM491" s="14"/>
      <c r="BN491" s="14"/>
      <c r="BO491" s="8"/>
      <c r="BP491" s="8"/>
      <c r="BQ491" s="14"/>
      <c r="BR491" s="14"/>
      <c r="BS491" s="14"/>
      <c r="BT491" s="14"/>
      <c r="BU491" s="8"/>
      <c r="BV491" s="8"/>
      <c r="BW491" s="14"/>
      <c r="BX491" s="14"/>
      <c r="BY491" s="14"/>
      <c r="BZ491" s="14"/>
      <c r="CA491" s="14"/>
      <c r="CB491" s="14"/>
      <c r="CC491" s="14"/>
      <c r="CD491" s="14"/>
      <c r="CE491" s="14"/>
      <c r="CF491" s="14"/>
      <c r="CG491" s="14"/>
      <c r="CH491" s="14"/>
      <c r="CI491" s="14"/>
      <c r="CJ491" s="14"/>
    </row>
    <row r="492" spans="1:88" ht="13.5" outlineLevel="1" thickBot="1" x14ac:dyDescent="0.25">
      <c r="A492" s="22"/>
      <c r="B492" s="23"/>
      <c r="C492" s="22"/>
      <c r="D492" s="22"/>
      <c r="E492" s="22"/>
      <c r="F492" s="27" t="s">
        <v>40</v>
      </c>
      <c r="G492" s="33"/>
      <c r="H492" s="33"/>
      <c r="I492" s="33"/>
      <c r="J492" s="33"/>
      <c r="K492" s="33"/>
      <c r="L492" s="33"/>
      <c r="M492" s="33"/>
      <c r="N492" s="59"/>
      <c r="O492" s="62"/>
      <c r="P492" s="71"/>
      <c r="Q492" s="72"/>
      <c r="R492" s="73"/>
      <c r="S492" s="14"/>
      <c r="T492" s="14"/>
      <c r="U492" s="14"/>
      <c r="V492" s="14"/>
      <c r="W492" s="14"/>
      <c r="X492" s="14"/>
      <c r="Y492" s="14"/>
      <c r="Z492" s="14"/>
      <c r="AA492" s="14"/>
      <c r="AB492" s="14"/>
      <c r="AC492" s="14"/>
      <c r="AD492" s="14"/>
      <c r="AE492" s="14"/>
      <c r="AF492" s="14"/>
      <c r="AG492" s="14"/>
      <c r="AH492" s="14"/>
      <c r="AI492" s="14"/>
      <c r="AJ492" s="14"/>
      <c r="AK492" s="14"/>
      <c r="AL492" s="14"/>
      <c r="AM492" s="14"/>
      <c r="AN492" s="14"/>
      <c r="AO492" s="14"/>
      <c r="AP492" s="14"/>
      <c r="AQ492" s="8"/>
      <c r="AR492" s="8"/>
      <c r="AS492" s="14"/>
      <c r="AT492" s="14"/>
      <c r="AU492" s="14"/>
      <c r="AV492" s="14"/>
      <c r="AW492" s="8"/>
      <c r="AX492" s="8"/>
      <c r="AY492" s="14"/>
      <c r="AZ492" s="14"/>
      <c r="BA492" s="14"/>
      <c r="BB492" s="14"/>
      <c r="BC492" s="8"/>
      <c r="BD492" s="8"/>
      <c r="BE492" s="14"/>
      <c r="BF492" s="14"/>
      <c r="BG492" s="14"/>
      <c r="BH492" s="14"/>
      <c r="BI492" s="8"/>
      <c r="BJ492" s="8"/>
      <c r="BK492" s="14"/>
      <c r="BL492" s="14"/>
      <c r="BM492" s="14"/>
      <c r="BN492" s="14"/>
      <c r="BO492" s="8"/>
      <c r="BP492" s="8"/>
      <c r="BQ492" s="14"/>
      <c r="BR492" s="14"/>
      <c r="BS492" s="14"/>
      <c r="BT492" s="14"/>
      <c r="BU492" s="8"/>
      <c r="BV492" s="8"/>
      <c r="BW492" s="14"/>
      <c r="BX492" s="14"/>
      <c r="BY492" s="14"/>
      <c r="BZ492" s="14"/>
      <c r="CA492" s="14"/>
      <c r="CB492" s="14"/>
      <c r="CC492" s="14"/>
      <c r="CD492" s="14"/>
      <c r="CE492" s="14"/>
      <c r="CF492" s="14"/>
      <c r="CG492" s="14"/>
      <c r="CH492" s="14"/>
      <c r="CI492" s="14"/>
      <c r="CJ492" s="14"/>
    </row>
    <row r="493" spans="1:88" x14ac:dyDescent="0.2">
      <c r="A493" s="63" t="str">
        <f>'Week A'!A493</f>
        <v>NAAM</v>
      </c>
      <c r="B493" s="64" t="str">
        <f>'Week A'!B493</f>
        <v>Voornaam</v>
      </c>
      <c r="C493" s="63" t="str">
        <f>'Week A'!C493</f>
        <v>Steward</v>
      </c>
      <c r="D493" s="63" t="str">
        <f>'Week A'!D493</f>
        <v>Student</v>
      </c>
      <c r="E493" s="63" t="str">
        <f>'Week A'!E493</f>
        <v>Front</v>
      </c>
      <c r="F493" s="24" t="s">
        <v>19</v>
      </c>
      <c r="G493" s="43"/>
      <c r="H493" s="11"/>
      <c r="I493" s="11"/>
      <c r="J493" s="11"/>
      <c r="K493" s="11"/>
      <c r="L493" s="11"/>
      <c r="M493" s="11"/>
      <c r="N493" s="54"/>
      <c r="O493" s="61"/>
      <c r="P493" s="65"/>
      <c r="Q493" s="66"/>
      <c r="R493" s="67"/>
      <c r="S493" s="14"/>
      <c r="T493" s="14"/>
      <c r="U493" s="14"/>
      <c r="V493" s="14"/>
      <c r="W493" s="14"/>
      <c r="X493" s="14"/>
      <c r="Y493" s="14"/>
      <c r="Z493" s="14"/>
      <c r="AA493" s="14"/>
      <c r="AB493" s="14"/>
      <c r="AC493" s="14"/>
      <c r="AD493" s="14"/>
      <c r="AE493" s="14"/>
      <c r="AF493" s="14"/>
      <c r="AG493" s="14"/>
      <c r="AH493" s="14"/>
      <c r="AI493" s="14"/>
      <c r="AJ493" s="14"/>
      <c r="AK493" s="14"/>
      <c r="AL493" s="14"/>
      <c r="AM493" s="14"/>
      <c r="AN493" s="14"/>
      <c r="AO493" s="14"/>
      <c r="AP493" s="14"/>
      <c r="AQ493" s="8"/>
      <c r="AR493" s="8"/>
      <c r="AS493" s="14"/>
      <c r="AT493" s="14"/>
      <c r="AU493" s="14"/>
      <c r="AV493" s="14"/>
      <c r="AW493" s="8"/>
      <c r="AX493" s="8"/>
      <c r="AY493" s="14"/>
      <c r="AZ493" s="14"/>
      <c r="BA493" s="14"/>
      <c r="BB493" s="14"/>
      <c r="BC493" s="8"/>
      <c r="BD493" s="8"/>
      <c r="BE493" s="14"/>
      <c r="BF493" s="14"/>
      <c r="BG493" s="14"/>
      <c r="BH493" s="14"/>
      <c r="BI493" s="8"/>
      <c r="BJ493" s="8"/>
      <c r="BK493" s="14"/>
      <c r="BL493" s="14"/>
      <c r="BM493" s="14"/>
      <c r="BN493" s="14"/>
      <c r="BO493" s="8"/>
      <c r="BP493" s="8"/>
      <c r="BQ493" s="14"/>
      <c r="BR493" s="14"/>
      <c r="BS493" s="14"/>
      <c r="BT493" s="14"/>
      <c r="BU493" s="8"/>
      <c r="BV493" s="8"/>
      <c r="BW493" s="14"/>
      <c r="BX493" s="14"/>
      <c r="BY493" s="14"/>
      <c r="BZ493" s="14"/>
      <c r="CA493" s="14"/>
      <c r="CB493" s="14"/>
      <c r="CC493" s="14"/>
      <c r="CD493" s="14"/>
      <c r="CE493" s="14"/>
      <c r="CF493" s="14"/>
      <c r="CG493" s="14"/>
      <c r="CH493" s="14"/>
      <c r="CI493" s="14"/>
      <c r="CJ493" s="14"/>
    </row>
    <row r="494" spans="1:88" outlineLevel="1" x14ac:dyDescent="0.2">
      <c r="A494" s="20"/>
      <c r="B494" s="21"/>
      <c r="C494" s="20"/>
      <c r="D494" s="20"/>
      <c r="E494" s="20"/>
      <c r="F494" s="25" t="s">
        <v>20</v>
      </c>
      <c r="G494" s="35"/>
      <c r="H494" s="42"/>
      <c r="I494" s="12"/>
      <c r="J494" s="12"/>
      <c r="K494" s="12"/>
      <c r="L494" s="12"/>
      <c r="M494" s="12"/>
      <c r="N494" s="56"/>
      <c r="O494" s="55"/>
      <c r="P494" s="68"/>
      <c r="Q494" s="69"/>
      <c r="R494" s="70"/>
      <c r="S494" s="14"/>
      <c r="T494" s="14"/>
      <c r="U494" s="14"/>
      <c r="V494" s="14"/>
      <c r="W494" s="14"/>
      <c r="X494" s="14"/>
      <c r="Y494" s="14"/>
      <c r="Z494" s="14"/>
      <c r="AA494" s="14"/>
      <c r="AB494" s="14"/>
      <c r="AC494" s="14"/>
      <c r="AD494" s="14"/>
      <c r="AE494" s="14"/>
      <c r="AF494" s="14"/>
      <c r="AG494" s="14"/>
      <c r="AH494" s="14"/>
      <c r="AI494" s="14"/>
      <c r="AJ494" s="14"/>
      <c r="AK494" s="14"/>
      <c r="AL494" s="14"/>
      <c r="AM494" s="14"/>
      <c r="AN494" s="14"/>
      <c r="AO494" s="14"/>
      <c r="AP494" s="14"/>
      <c r="AQ494" s="8"/>
      <c r="AR494" s="8"/>
      <c r="AS494" s="14"/>
      <c r="AT494" s="14"/>
      <c r="AU494" s="14"/>
      <c r="AV494" s="14"/>
      <c r="AW494" s="8"/>
      <c r="AX494" s="8"/>
      <c r="AY494" s="14"/>
      <c r="AZ494" s="14"/>
      <c r="BA494" s="14"/>
      <c r="BB494" s="14"/>
      <c r="BC494" s="8"/>
      <c r="BD494" s="8"/>
      <c r="BE494" s="14"/>
      <c r="BF494" s="14"/>
      <c r="BG494" s="14"/>
      <c r="BH494" s="14"/>
      <c r="BI494" s="8"/>
      <c r="BJ494" s="8"/>
      <c r="BK494" s="14"/>
      <c r="BL494" s="14"/>
      <c r="BM494" s="14"/>
      <c r="BN494" s="14"/>
      <c r="BO494" s="8"/>
      <c r="BP494" s="8"/>
      <c r="BQ494" s="14"/>
      <c r="BR494" s="14"/>
      <c r="BS494" s="14"/>
      <c r="BT494" s="14"/>
      <c r="BU494" s="8"/>
      <c r="BV494" s="8"/>
      <c r="BW494" s="14"/>
      <c r="BX494" s="14"/>
      <c r="BY494" s="14"/>
      <c r="BZ494" s="14"/>
      <c r="CA494" s="14"/>
      <c r="CB494" s="14"/>
      <c r="CC494" s="14"/>
      <c r="CD494" s="14"/>
      <c r="CE494" s="14"/>
      <c r="CF494" s="14"/>
      <c r="CG494" s="14"/>
      <c r="CH494" s="14"/>
      <c r="CI494" s="14"/>
      <c r="CJ494" s="14"/>
    </row>
    <row r="495" spans="1:88" outlineLevel="1" x14ac:dyDescent="0.2">
      <c r="A495" s="20"/>
      <c r="B495" s="21"/>
      <c r="C495" s="20"/>
      <c r="D495" s="20"/>
      <c r="E495" s="20"/>
      <c r="F495" s="25" t="s">
        <v>21</v>
      </c>
      <c r="G495" s="13"/>
      <c r="H495" s="13"/>
      <c r="I495" s="13"/>
      <c r="J495" s="13"/>
      <c r="K495" s="13"/>
      <c r="L495" s="13"/>
      <c r="M495" s="13"/>
      <c r="N495" s="56"/>
      <c r="O495" s="55"/>
      <c r="P495" s="68"/>
      <c r="Q495" s="69"/>
      <c r="R495" s="70"/>
      <c r="S495" s="14"/>
      <c r="T495" s="14"/>
      <c r="U495" s="14"/>
      <c r="V495" s="14"/>
      <c r="W495" s="14"/>
      <c r="X495" s="14"/>
      <c r="Y495" s="14"/>
      <c r="Z495" s="14"/>
      <c r="AA495" s="14"/>
      <c r="AB495" s="14"/>
      <c r="AC495" s="14"/>
      <c r="AD495" s="14"/>
      <c r="AE495" s="14"/>
      <c r="AF495" s="14"/>
      <c r="AG495" s="14"/>
      <c r="AH495" s="14"/>
      <c r="AI495" s="14"/>
      <c r="AJ495" s="14"/>
      <c r="AK495" s="14"/>
      <c r="AL495" s="14"/>
      <c r="AM495" s="14"/>
      <c r="AN495" s="14"/>
      <c r="AO495" s="14"/>
      <c r="AP495" s="14"/>
      <c r="AQ495" s="8"/>
      <c r="AR495" s="8"/>
      <c r="AS495" s="14"/>
      <c r="AT495" s="14"/>
      <c r="AU495" s="14"/>
      <c r="AV495" s="14"/>
      <c r="AW495" s="8"/>
      <c r="AX495" s="8"/>
      <c r="AY495" s="14"/>
      <c r="AZ495" s="14"/>
      <c r="BA495" s="14"/>
      <c r="BB495" s="14"/>
      <c r="BC495" s="8"/>
      <c r="BD495" s="8"/>
      <c r="BE495" s="14"/>
      <c r="BF495" s="14"/>
      <c r="BG495" s="14"/>
      <c r="BH495" s="14"/>
      <c r="BI495" s="8"/>
      <c r="BJ495" s="8"/>
      <c r="BK495" s="14"/>
      <c r="BL495" s="14"/>
      <c r="BM495" s="14"/>
      <c r="BN495" s="14"/>
      <c r="BO495" s="8"/>
      <c r="BP495" s="8"/>
      <c r="BQ495" s="14"/>
      <c r="BR495" s="14"/>
      <c r="BS495" s="14"/>
      <c r="BT495" s="14"/>
      <c r="BU495" s="8"/>
      <c r="BV495" s="8"/>
      <c r="BW495" s="14"/>
      <c r="BX495" s="14"/>
      <c r="BY495" s="14"/>
      <c r="BZ495" s="14"/>
      <c r="CA495" s="14"/>
      <c r="CB495" s="14"/>
      <c r="CC495" s="14"/>
      <c r="CD495" s="14"/>
      <c r="CE495" s="14"/>
      <c r="CF495" s="14"/>
      <c r="CG495" s="14"/>
      <c r="CH495" s="14"/>
      <c r="CI495" s="14"/>
      <c r="CJ495" s="14"/>
    </row>
    <row r="496" spans="1:88" outlineLevel="1" x14ac:dyDescent="0.2">
      <c r="A496" s="20"/>
      <c r="B496" s="21"/>
      <c r="C496" s="20"/>
      <c r="D496" s="20"/>
      <c r="E496" s="20"/>
      <c r="F496" s="25" t="s">
        <v>22</v>
      </c>
      <c r="G496" s="29" t="str">
        <f t="shared" ref="G496:M496" si="315">IF(G494="","",IF(G494&gt;G493,(G494-G493-G495),(1-G493-G495+G494)))</f>
        <v/>
      </c>
      <c r="H496" s="29" t="str">
        <f t="shared" si="315"/>
        <v/>
      </c>
      <c r="I496" s="29" t="str">
        <f t="shared" si="315"/>
        <v/>
      </c>
      <c r="J496" s="29" t="str">
        <f t="shared" si="315"/>
        <v/>
      </c>
      <c r="K496" s="29" t="str">
        <f t="shared" si="315"/>
        <v/>
      </c>
      <c r="L496" s="29" t="str">
        <f t="shared" si="315"/>
        <v/>
      </c>
      <c r="M496" s="29" t="str">
        <f t="shared" si="315"/>
        <v/>
      </c>
      <c r="N496" s="57">
        <f t="shared" ref="N496" si="316">SUMIF(G497:M497,"",G496:M496)</f>
        <v>0</v>
      </c>
      <c r="O496" s="58">
        <f t="shared" ref="O496" si="317">SUM(G496:M496)</f>
        <v>0</v>
      </c>
      <c r="P496" s="68"/>
      <c r="Q496" s="69"/>
      <c r="R496" s="70"/>
      <c r="S496" s="14"/>
      <c r="T496" s="14"/>
      <c r="U496" s="14"/>
      <c r="V496" s="14"/>
      <c r="W496" s="14"/>
      <c r="X496" s="14"/>
      <c r="Y496" s="14"/>
      <c r="Z496" s="14"/>
      <c r="AA496" s="14"/>
      <c r="AB496" s="14"/>
      <c r="AC496" s="14"/>
      <c r="AD496" s="14"/>
      <c r="AE496" s="14"/>
      <c r="AF496" s="14"/>
      <c r="AG496" s="14"/>
      <c r="AH496" s="14"/>
      <c r="AI496" s="14"/>
      <c r="AJ496" s="14"/>
      <c r="AK496" s="14"/>
      <c r="AL496" s="14"/>
      <c r="AM496" s="14"/>
      <c r="AN496" s="14"/>
      <c r="AO496" s="14"/>
      <c r="AP496" s="14"/>
      <c r="AQ496" s="8"/>
      <c r="AR496" s="8"/>
      <c r="AS496" s="14"/>
      <c r="AT496" s="14"/>
      <c r="AU496" s="14"/>
      <c r="AV496" s="14"/>
      <c r="AW496" s="8"/>
      <c r="AX496" s="8"/>
      <c r="AY496" s="14"/>
      <c r="AZ496" s="14"/>
      <c r="BA496" s="14"/>
      <c r="BB496" s="14"/>
      <c r="BC496" s="8"/>
      <c r="BD496" s="8"/>
      <c r="BE496" s="14"/>
      <c r="BF496" s="14"/>
      <c r="BG496" s="14"/>
      <c r="BH496" s="14"/>
      <c r="BI496" s="8"/>
      <c r="BJ496" s="8"/>
      <c r="BK496" s="14"/>
      <c r="BL496" s="14"/>
      <c r="BM496" s="14"/>
      <c r="BN496" s="14"/>
      <c r="BO496" s="8"/>
      <c r="BP496" s="8"/>
      <c r="BQ496" s="14"/>
      <c r="BR496" s="14"/>
      <c r="BS496" s="14"/>
      <c r="BT496" s="14"/>
      <c r="BU496" s="8"/>
      <c r="BV496" s="8"/>
      <c r="BW496" s="14"/>
      <c r="BX496" s="14"/>
      <c r="BY496" s="14"/>
      <c r="BZ496" s="14"/>
      <c r="CA496" s="14"/>
      <c r="CB496" s="14"/>
      <c r="CC496" s="14"/>
      <c r="CD496" s="14"/>
      <c r="CE496" s="14"/>
      <c r="CF496" s="14"/>
      <c r="CG496" s="14"/>
      <c r="CH496" s="14"/>
      <c r="CI496" s="14"/>
      <c r="CJ496" s="14"/>
    </row>
    <row r="497" spans="1:88" outlineLevel="1" x14ac:dyDescent="0.2">
      <c r="A497" s="20"/>
      <c r="B497" s="21"/>
      <c r="C497" s="20"/>
      <c r="D497" s="20"/>
      <c r="E497" s="20"/>
      <c r="F497" s="26" t="s">
        <v>39</v>
      </c>
      <c r="G497" s="34"/>
      <c r="H497" s="34"/>
      <c r="I497" s="34"/>
      <c r="J497" s="34"/>
      <c r="K497" s="34"/>
      <c r="L497" s="34"/>
      <c r="M497" s="34"/>
      <c r="N497" s="56"/>
      <c r="O497" s="55"/>
      <c r="P497" s="68"/>
      <c r="Q497" s="69"/>
      <c r="R497" s="70"/>
      <c r="S497" s="14"/>
      <c r="T497" s="14"/>
      <c r="U497" s="14"/>
      <c r="V497" s="14"/>
      <c r="W497" s="14"/>
      <c r="X497" s="14"/>
      <c r="Y497" s="14"/>
      <c r="Z497" s="14"/>
      <c r="AA497" s="14"/>
      <c r="AB497" s="14"/>
      <c r="AC497" s="14"/>
      <c r="AD497" s="14"/>
      <c r="AE497" s="14"/>
      <c r="AF497" s="14"/>
      <c r="AG497" s="14"/>
      <c r="AH497" s="14"/>
      <c r="AI497" s="14"/>
      <c r="AJ497" s="14"/>
      <c r="AK497" s="14"/>
      <c r="AL497" s="14"/>
      <c r="AM497" s="14"/>
      <c r="AN497" s="14"/>
      <c r="AO497" s="14"/>
      <c r="AP497" s="14"/>
      <c r="AQ497" s="8"/>
      <c r="AR497" s="8"/>
      <c r="AS497" s="14"/>
      <c r="AT497" s="14"/>
      <c r="AU497" s="14"/>
      <c r="AV497" s="14"/>
      <c r="AW497" s="8"/>
      <c r="AX497" s="8"/>
      <c r="AY497" s="14"/>
      <c r="AZ497" s="14"/>
      <c r="BA497" s="14"/>
      <c r="BB497" s="14"/>
      <c r="BC497" s="8"/>
      <c r="BD497" s="8"/>
      <c r="BE497" s="14"/>
      <c r="BF497" s="14"/>
      <c r="BG497" s="14"/>
      <c r="BH497" s="14"/>
      <c r="BI497" s="8"/>
      <c r="BJ497" s="8"/>
      <c r="BK497" s="14"/>
      <c r="BL497" s="14"/>
      <c r="BM497" s="14"/>
      <c r="BN497" s="14"/>
      <c r="BO497" s="8"/>
      <c r="BP497" s="8"/>
      <c r="BQ497" s="14"/>
      <c r="BR497" s="14"/>
      <c r="BS497" s="14"/>
      <c r="BT497" s="14"/>
      <c r="BU497" s="8"/>
      <c r="BV497" s="8"/>
      <c r="BW497" s="14"/>
      <c r="BX497" s="14"/>
      <c r="BY497" s="14"/>
      <c r="BZ497" s="14"/>
      <c r="CA497" s="14"/>
      <c r="CB497" s="14"/>
      <c r="CC497" s="14"/>
      <c r="CD497" s="14"/>
      <c r="CE497" s="14"/>
      <c r="CF497" s="14"/>
      <c r="CG497" s="14"/>
      <c r="CH497" s="14"/>
      <c r="CI497" s="14"/>
      <c r="CJ497" s="14"/>
    </row>
    <row r="498" spans="1:88" ht="13.5" outlineLevel="1" thickBot="1" x14ac:dyDescent="0.25">
      <c r="A498" s="22"/>
      <c r="B498" s="23"/>
      <c r="C498" s="22"/>
      <c r="D498" s="22"/>
      <c r="E498" s="22"/>
      <c r="F498" s="27" t="s">
        <v>40</v>
      </c>
      <c r="G498" s="33"/>
      <c r="H498" s="33"/>
      <c r="I498" s="33"/>
      <c r="J498" s="33"/>
      <c r="K498" s="33"/>
      <c r="L498" s="33"/>
      <c r="M498" s="33"/>
      <c r="N498" s="59"/>
      <c r="O498" s="62"/>
      <c r="P498" s="71"/>
      <c r="Q498" s="72"/>
      <c r="R498" s="73"/>
      <c r="S498" s="14"/>
      <c r="T498" s="14"/>
      <c r="U498" s="14"/>
      <c r="V498" s="14"/>
      <c r="W498" s="14"/>
      <c r="X498" s="14"/>
      <c r="Y498" s="14"/>
      <c r="Z498" s="14"/>
      <c r="AA498" s="14"/>
      <c r="AB498" s="14"/>
      <c r="AC498" s="14"/>
      <c r="AD498" s="14"/>
      <c r="AE498" s="14"/>
      <c r="AF498" s="14"/>
      <c r="AG498" s="14"/>
      <c r="AH498" s="14"/>
      <c r="AI498" s="14"/>
      <c r="AJ498" s="14"/>
      <c r="AK498" s="14"/>
      <c r="AL498" s="14"/>
      <c r="AM498" s="14"/>
      <c r="AN498" s="14"/>
      <c r="AO498" s="14"/>
      <c r="AP498" s="14"/>
      <c r="AQ498" s="8"/>
      <c r="AR498" s="8"/>
      <c r="AS498" s="14"/>
      <c r="AT498" s="14"/>
      <c r="AU498" s="14"/>
      <c r="AV498" s="14"/>
      <c r="AW498" s="8"/>
      <c r="AX498" s="8"/>
      <c r="AY498" s="14"/>
      <c r="AZ498" s="14"/>
      <c r="BA498" s="14"/>
      <c r="BB498" s="14"/>
      <c r="BC498" s="8"/>
      <c r="BD498" s="8"/>
      <c r="BE498" s="14"/>
      <c r="BF498" s="14"/>
      <c r="BG498" s="14"/>
      <c r="BH498" s="14"/>
      <c r="BI498" s="8"/>
      <c r="BJ498" s="8"/>
      <c r="BK498" s="14"/>
      <c r="BL498" s="14"/>
      <c r="BM498" s="14"/>
      <c r="BN498" s="14"/>
      <c r="BO498" s="8"/>
      <c r="BP498" s="8"/>
      <c r="BQ498" s="14"/>
      <c r="BR498" s="14"/>
      <c r="BS498" s="14"/>
      <c r="BT498" s="14"/>
      <c r="BU498" s="8"/>
      <c r="BV498" s="8"/>
      <c r="BW498" s="14"/>
      <c r="BX498" s="14"/>
      <c r="BY498" s="14"/>
      <c r="BZ498" s="14"/>
      <c r="CA498" s="14"/>
      <c r="CB498" s="14"/>
      <c r="CC498" s="14"/>
      <c r="CD498" s="14"/>
      <c r="CE498" s="14"/>
      <c r="CF498" s="14"/>
      <c r="CG498" s="14"/>
      <c r="CH498" s="14"/>
      <c r="CI498" s="14"/>
      <c r="CJ498" s="14"/>
    </row>
    <row r="499" spans="1:88" x14ac:dyDescent="0.2">
      <c r="A499" s="63" t="str">
        <f>'Week A'!A499</f>
        <v>NAAM</v>
      </c>
      <c r="B499" s="64" t="str">
        <f>'Week A'!B499</f>
        <v>Voornaam</v>
      </c>
      <c r="C499" s="63" t="str">
        <f>'Week A'!C499</f>
        <v>Steward</v>
      </c>
      <c r="D499" s="63" t="str">
        <f>'Week A'!D499</f>
        <v>Student</v>
      </c>
      <c r="E499" s="63" t="str">
        <f>'Week A'!E499</f>
        <v>Front</v>
      </c>
      <c r="F499" s="24" t="s">
        <v>19</v>
      </c>
      <c r="G499" s="43"/>
      <c r="H499" s="11"/>
      <c r="I499" s="11"/>
      <c r="J499" s="11"/>
      <c r="K499" s="11"/>
      <c r="L499" s="11"/>
      <c r="M499" s="11"/>
      <c r="N499" s="54"/>
      <c r="O499" s="61"/>
      <c r="P499" s="65"/>
      <c r="Q499" s="66"/>
      <c r="R499" s="67"/>
      <c r="S499" s="14"/>
      <c r="T499" s="14"/>
      <c r="U499" s="14"/>
      <c r="V499" s="14"/>
      <c r="W499" s="14"/>
      <c r="X499" s="14"/>
      <c r="Y499" s="14"/>
      <c r="Z499" s="14"/>
      <c r="AA499" s="14"/>
      <c r="AB499" s="14"/>
      <c r="AC499" s="14"/>
      <c r="AD499" s="14"/>
      <c r="AE499" s="14"/>
      <c r="AF499" s="14"/>
      <c r="AG499" s="14"/>
      <c r="AH499" s="14"/>
      <c r="AI499" s="14"/>
      <c r="AJ499" s="14"/>
      <c r="AK499" s="14"/>
      <c r="AL499" s="14"/>
      <c r="AM499" s="14"/>
      <c r="AN499" s="14"/>
      <c r="AO499" s="14"/>
      <c r="AP499" s="14"/>
      <c r="AQ499" s="8"/>
      <c r="AR499" s="8"/>
      <c r="AS499" s="14"/>
      <c r="AT499" s="14"/>
      <c r="AU499" s="14"/>
      <c r="AV499" s="14"/>
      <c r="AW499" s="8"/>
      <c r="AX499" s="8"/>
      <c r="AY499" s="14"/>
      <c r="AZ499" s="14"/>
      <c r="BA499" s="14"/>
      <c r="BB499" s="14"/>
      <c r="BC499" s="8"/>
      <c r="BD499" s="8"/>
      <c r="BE499" s="14"/>
      <c r="BF499" s="14"/>
      <c r="BG499" s="14"/>
      <c r="BH499" s="14"/>
      <c r="BI499" s="8"/>
      <c r="BJ499" s="8"/>
      <c r="BK499" s="14"/>
      <c r="BL499" s="14"/>
      <c r="BM499" s="14"/>
      <c r="BN499" s="14"/>
      <c r="BO499" s="8"/>
      <c r="BP499" s="8"/>
      <c r="BQ499" s="14"/>
      <c r="BR499" s="14"/>
      <c r="BS499" s="14"/>
      <c r="BT499" s="14"/>
      <c r="BU499" s="8"/>
      <c r="BV499" s="8"/>
      <c r="BW499" s="14"/>
      <c r="BX499" s="14"/>
      <c r="BY499" s="14"/>
      <c r="BZ499" s="14"/>
      <c r="CA499" s="14"/>
      <c r="CB499" s="14"/>
      <c r="CC499" s="14"/>
      <c r="CD499" s="14"/>
      <c r="CE499" s="14"/>
      <c r="CF499" s="14"/>
      <c r="CG499" s="14"/>
      <c r="CH499" s="14"/>
      <c r="CI499" s="14"/>
      <c r="CJ499" s="14"/>
    </row>
    <row r="500" spans="1:88" outlineLevel="1" x14ac:dyDescent="0.2">
      <c r="A500" s="20"/>
      <c r="B500" s="21"/>
      <c r="C500" s="20"/>
      <c r="D500" s="20"/>
      <c r="E500" s="20"/>
      <c r="F500" s="25" t="s">
        <v>20</v>
      </c>
      <c r="G500" s="35"/>
      <c r="H500" s="42"/>
      <c r="I500" s="12"/>
      <c r="J500" s="12"/>
      <c r="K500" s="12"/>
      <c r="L500" s="12"/>
      <c r="M500" s="12"/>
      <c r="N500" s="56"/>
      <c r="O500" s="55"/>
      <c r="P500" s="68"/>
      <c r="Q500" s="69"/>
      <c r="R500" s="70"/>
      <c r="S500" s="14"/>
      <c r="T500" s="14"/>
      <c r="U500" s="14"/>
      <c r="V500" s="14"/>
      <c r="W500" s="14"/>
      <c r="X500" s="14"/>
      <c r="Y500" s="14"/>
      <c r="Z500" s="14"/>
      <c r="AA500" s="14"/>
      <c r="AB500" s="14"/>
      <c r="AC500" s="14"/>
      <c r="AD500" s="14"/>
      <c r="AE500" s="14"/>
      <c r="AF500" s="14"/>
      <c r="AG500" s="14"/>
      <c r="AH500" s="14"/>
      <c r="AI500" s="14"/>
      <c r="AJ500" s="14"/>
      <c r="AK500" s="14"/>
      <c r="AL500" s="14"/>
      <c r="AM500" s="14"/>
      <c r="AN500" s="14"/>
      <c r="AO500" s="14"/>
      <c r="AP500" s="14"/>
      <c r="AQ500" s="8"/>
      <c r="AR500" s="8"/>
      <c r="AS500" s="14"/>
      <c r="AT500" s="14"/>
      <c r="AU500" s="14"/>
      <c r="AV500" s="14"/>
      <c r="AW500" s="8"/>
      <c r="AX500" s="8"/>
      <c r="AY500" s="14"/>
      <c r="AZ500" s="14"/>
      <c r="BA500" s="14"/>
      <c r="BB500" s="14"/>
      <c r="BC500" s="8"/>
      <c r="BD500" s="8"/>
      <c r="BE500" s="14"/>
      <c r="BF500" s="14"/>
      <c r="BG500" s="14"/>
      <c r="BH500" s="14"/>
      <c r="BI500" s="8"/>
      <c r="BJ500" s="8"/>
      <c r="BK500" s="14"/>
      <c r="BL500" s="14"/>
      <c r="BM500" s="14"/>
      <c r="BN500" s="14"/>
      <c r="BO500" s="8"/>
      <c r="BP500" s="8"/>
      <c r="BQ500" s="14"/>
      <c r="BR500" s="14"/>
      <c r="BS500" s="14"/>
      <c r="BT500" s="14"/>
      <c r="BU500" s="8"/>
      <c r="BV500" s="8"/>
      <c r="BW500" s="14"/>
      <c r="BX500" s="14"/>
      <c r="BY500" s="14"/>
      <c r="BZ500" s="14"/>
      <c r="CA500" s="14"/>
      <c r="CB500" s="14"/>
      <c r="CC500" s="14"/>
      <c r="CD500" s="14"/>
      <c r="CE500" s="14"/>
      <c r="CF500" s="14"/>
      <c r="CG500" s="14"/>
      <c r="CH500" s="14"/>
      <c r="CI500" s="14"/>
      <c r="CJ500" s="14"/>
    </row>
    <row r="501" spans="1:88" outlineLevel="1" x14ac:dyDescent="0.2">
      <c r="A501" s="20"/>
      <c r="B501" s="21"/>
      <c r="C501" s="20"/>
      <c r="D501" s="20"/>
      <c r="E501" s="20"/>
      <c r="F501" s="25" t="s">
        <v>21</v>
      </c>
      <c r="G501" s="13"/>
      <c r="H501" s="13"/>
      <c r="I501" s="13"/>
      <c r="J501" s="13"/>
      <c r="K501" s="13"/>
      <c r="L501" s="13"/>
      <c r="M501" s="13"/>
      <c r="N501" s="56"/>
      <c r="O501" s="55"/>
      <c r="P501" s="68"/>
      <c r="Q501" s="69"/>
      <c r="R501" s="70"/>
      <c r="S501" s="14"/>
      <c r="T501" s="14"/>
      <c r="U501" s="14"/>
      <c r="V501" s="14"/>
      <c r="W501" s="14"/>
      <c r="X501" s="14"/>
      <c r="Y501" s="14"/>
      <c r="Z501" s="14"/>
      <c r="AA501" s="14"/>
      <c r="AB501" s="14"/>
      <c r="AC501" s="14"/>
      <c r="AD501" s="14"/>
      <c r="AE501" s="14"/>
      <c r="AF501" s="14"/>
      <c r="AG501" s="14"/>
      <c r="AH501" s="14"/>
      <c r="AI501" s="14"/>
      <c r="AJ501" s="14"/>
      <c r="AK501" s="14"/>
      <c r="AL501" s="14"/>
      <c r="AM501" s="14"/>
      <c r="AN501" s="14"/>
      <c r="AO501" s="14"/>
      <c r="AP501" s="14"/>
      <c r="AQ501" s="8"/>
      <c r="AR501" s="8"/>
      <c r="AS501" s="14"/>
      <c r="AT501" s="14"/>
      <c r="AU501" s="14"/>
      <c r="AV501" s="14"/>
      <c r="AW501" s="8"/>
      <c r="AX501" s="8"/>
      <c r="AY501" s="14"/>
      <c r="AZ501" s="14"/>
      <c r="BA501" s="14"/>
      <c r="BB501" s="14"/>
      <c r="BC501" s="8"/>
      <c r="BD501" s="8"/>
      <c r="BE501" s="14"/>
      <c r="BF501" s="14"/>
      <c r="BG501" s="14"/>
      <c r="BH501" s="14"/>
      <c r="BI501" s="8"/>
      <c r="BJ501" s="8"/>
      <c r="BK501" s="14"/>
      <c r="BL501" s="14"/>
      <c r="BM501" s="14"/>
      <c r="BN501" s="14"/>
      <c r="BO501" s="8"/>
      <c r="BP501" s="8"/>
      <c r="BQ501" s="14"/>
      <c r="BR501" s="14"/>
      <c r="BS501" s="14"/>
      <c r="BT501" s="14"/>
      <c r="BU501" s="8"/>
      <c r="BV501" s="8"/>
      <c r="BW501" s="14"/>
      <c r="BX501" s="14"/>
      <c r="BY501" s="14"/>
      <c r="BZ501" s="14"/>
      <c r="CA501" s="14"/>
      <c r="CB501" s="14"/>
      <c r="CC501" s="14"/>
      <c r="CD501" s="14"/>
      <c r="CE501" s="14"/>
      <c r="CF501" s="14"/>
      <c r="CG501" s="14"/>
      <c r="CH501" s="14"/>
      <c r="CI501" s="14"/>
      <c r="CJ501" s="14"/>
    </row>
    <row r="502" spans="1:88" outlineLevel="1" x14ac:dyDescent="0.2">
      <c r="A502" s="20"/>
      <c r="B502" s="21"/>
      <c r="C502" s="20"/>
      <c r="D502" s="20"/>
      <c r="E502" s="20"/>
      <c r="F502" s="25" t="s">
        <v>22</v>
      </c>
      <c r="G502" s="29" t="str">
        <f t="shared" ref="G502:M502" si="318">IF(G500="","",IF(G500&gt;G499,(G500-G499-G501),(1-G499-G501+G500)))</f>
        <v/>
      </c>
      <c r="H502" s="29" t="str">
        <f t="shared" si="318"/>
        <v/>
      </c>
      <c r="I502" s="29" t="str">
        <f t="shared" si="318"/>
        <v/>
      </c>
      <c r="J502" s="29" t="str">
        <f t="shared" si="318"/>
        <v/>
      </c>
      <c r="K502" s="29" t="str">
        <f t="shared" si="318"/>
        <v/>
      </c>
      <c r="L502" s="29" t="str">
        <f t="shared" si="318"/>
        <v/>
      </c>
      <c r="M502" s="29" t="str">
        <f t="shared" si="318"/>
        <v/>
      </c>
      <c r="N502" s="57">
        <f t="shared" ref="N502" si="319">SUMIF(G503:M503,"",G502:M502)</f>
        <v>0</v>
      </c>
      <c r="O502" s="58">
        <f t="shared" ref="O502" si="320">SUM(G502:M502)</f>
        <v>0</v>
      </c>
      <c r="P502" s="68"/>
      <c r="Q502" s="69"/>
      <c r="R502" s="70"/>
      <c r="S502" s="14"/>
      <c r="T502" s="14"/>
      <c r="U502" s="14"/>
      <c r="V502" s="14"/>
      <c r="W502" s="14"/>
      <c r="X502" s="14"/>
      <c r="Y502" s="14"/>
      <c r="Z502" s="14"/>
      <c r="AA502" s="14"/>
      <c r="AB502" s="14"/>
      <c r="AC502" s="14"/>
      <c r="AD502" s="14"/>
      <c r="AE502" s="14"/>
      <c r="AF502" s="14"/>
      <c r="AG502" s="14"/>
      <c r="AH502" s="14"/>
      <c r="AI502" s="14"/>
      <c r="AJ502" s="14"/>
      <c r="AK502" s="14"/>
      <c r="AL502" s="14"/>
      <c r="AM502" s="14"/>
      <c r="AN502" s="14"/>
      <c r="AO502" s="14"/>
      <c r="AP502" s="14"/>
      <c r="AQ502" s="8"/>
      <c r="AR502" s="8"/>
      <c r="AS502" s="14"/>
      <c r="AT502" s="14"/>
      <c r="AU502" s="14"/>
      <c r="AV502" s="14"/>
      <c r="AW502" s="8"/>
      <c r="AX502" s="8"/>
      <c r="AY502" s="14"/>
      <c r="AZ502" s="14"/>
      <c r="BA502" s="14"/>
      <c r="BB502" s="14"/>
      <c r="BC502" s="8"/>
      <c r="BD502" s="8"/>
      <c r="BE502" s="14"/>
      <c r="BF502" s="14"/>
      <c r="BG502" s="14"/>
      <c r="BH502" s="14"/>
      <c r="BI502" s="8"/>
      <c r="BJ502" s="8"/>
      <c r="BK502" s="14"/>
      <c r="BL502" s="14"/>
      <c r="BM502" s="14"/>
      <c r="BN502" s="14"/>
      <c r="BO502" s="8"/>
      <c r="BP502" s="8"/>
      <c r="BQ502" s="14"/>
      <c r="BR502" s="14"/>
      <c r="BS502" s="14"/>
      <c r="BT502" s="14"/>
      <c r="BU502" s="8"/>
      <c r="BV502" s="8"/>
      <c r="BW502" s="14"/>
      <c r="BX502" s="14"/>
      <c r="BY502" s="14"/>
      <c r="BZ502" s="14"/>
      <c r="CA502" s="14"/>
      <c r="CB502" s="14"/>
      <c r="CC502" s="14"/>
      <c r="CD502" s="14"/>
      <c r="CE502" s="14"/>
      <c r="CF502" s="14"/>
      <c r="CG502" s="14"/>
      <c r="CH502" s="14"/>
      <c r="CI502" s="14"/>
      <c r="CJ502" s="14"/>
    </row>
    <row r="503" spans="1:88" outlineLevel="1" x14ac:dyDescent="0.2">
      <c r="A503" s="20"/>
      <c r="B503" s="21"/>
      <c r="C503" s="20"/>
      <c r="D503" s="20"/>
      <c r="E503" s="20"/>
      <c r="F503" s="26" t="s">
        <v>39</v>
      </c>
      <c r="G503" s="34"/>
      <c r="H503" s="34"/>
      <c r="I503" s="34"/>
      <c r="J503" s="34"/>
      <c r="K503" s="34"/>
      <c r="L503" s="34"/>
      <c r="M503" s="34"/>
      <c r="N503" s="56"/>
      <c r="O503" s="55"/>
      <c r="P503" s="68"/>
      <c r="Q503" s="69"/>
      <c r="R503" s="70"/>
      <c r="S503" s="14"/>
      <c r="T503" s="14"/>
      <c r="U503" s="14"/>
      <c r="V503" s="14"/>
      <c r="W503" s="14"/>
      <c r="X503" s="14"/>
      <c r="Y503" s="14"/>
      <c r="Z503" s="14"/>
      <c r="AA503" s="14"/>
      <c r="AB503" s="14"/>
      <c r="AC503" s="14"/>
      <c r="AD503" s="14"/>
      <c r="AE503" s="14"/>
      <c r="AF503" s="14"/>
      <c r="AG503" s="14"/>
      <c r="AH503" s="14"/>
      <c r="AI503" s="14"/>
      <c r="AJ503" s="14"/>
      <c r="AK503" s="14"/>
      <c r="AL503" s="14"/>
      <c r="AM503" s="14"/>
      <c r="AN503" s="14"/>
      <c r="AO503" s="14"/>
      <c r="AP503" s="14"/>
      <c r="AQ503" s="8"/>
      <c r="AR503" s="8"/>
      <c r="AS503" s="14"/>
      <c r="AT503" s="14"/>
      <c r="AU503" s="14"/>
      <c r="AV503" s="14"/>
      <c r="AW503" s="8"/>
      <c r="AX503" s="8"/>
      <c r="AY503" s="14"/>
      <c r="AZ503" s="14"/>
      <c r="BA503" s="14"/>
      <c r="BB503" s="14"/>
      <c r="BC503" s="8"/>
      <c r="BD503" s="8"/>
      <c r="BE503" s="14"/>
      <c r="BF503" s="14"/>
      <c r="BG503" s="14"/>
      <c r="BH503" s="14"/>
      <c r="BI503" s="8"/>
      <c r="BJ503" s="8"/>
      <c r="BK503" s="14"/>
      <c r="BL503" s="14"/>
      <c r="BM503" s="14"/>
      <c r="BN503" s="14"/>
      <c r="BO503" s="8"/>
      <c r="BP503" s="8"/>
      <c r="BQ503" s="14"/>
      <c r="BR503" s="14"/>
      <c r="BS503" s="14"/>
      <c r="BT503" s="14"/>
      <c r="BU503" s="8"/>
      <c r="BV503" s="8"/>
      <c r="BW503" s="14"/>
      <c r="BX503" s="14"/>
      <c r="BY503" s="14"/>
      <c r="BZ503" s="14"/>
      <c r="CA503" s="14"/>
      <c r="CB503" s="14"/>
      <c r="CC503" s="14"/>
      <c r="CD503" s="14"/>
      <c r="CE503" s="14"/>
      <c r="CF503" s="14"/>
      <c r="CG503" s="14"/>
      <c r="CH503" s="14"/>
      <c r="CI503" s="14"/>
      <c r="CJ503" s="14"/>
    </row>
    <row r="504" spans="1:88" ht="13.5" outlineLevel="1" thickBot="1" x14ac:dyDescent="0.25">
      <c r="A504" s="22"/>
      <c r="B504" s="23"/>
      <c r="C504" s="22"/>
      <c r="D504" s="22"/>
      <c r="E504" s="22"/>
      <c r="F504" s="27" t="s">
        <v>40</v>
      </c>
      <c r="G504" s="33"/>
      <c r="H504" s="33"/>
      <c r="I504" s="33"/>
      <c r="J504" s="33"/>
      <c r="K504" s="33"/>
      <c r="L504" s="33"/>
      <c r="M504" s="33"/>
      <c r="N504" s="59"/>
      <c r="O504" s="62"/>
      <c r="P504" s="71"/>
      <c r="Q504" s="72"/>
      <c r="R504" s="73"/>
      <c r="S504" s="14"/>
      <c r="T504" s="14"/>
      <c r="U504" s="14"/>
      <c r="V504" s="14"/>
      <c r="W504" s="14"/>
      <c r="X504" s="14"/>
      <c r="Y504" s="14"/>
      <c r="Z504" s="14"/>
      <c r="AA504" s="14"/>
      <c r="AB504" s="14"/>
      <c r="AC504" s="14"/>
      <c r="AD504" s="14"/>
      <c r="AE504" s="14"/>
      <c r="AF504" s="14"/>
      <c r="AG504" s="14"/>
      <c r="AH504" s="14"/>
      <c r="AI504" s="14"/>
      <c r="AJ504" s="14"/>
      <c r="AK504" s="14"/>
      <c r="AL504" s="14"/>
      <c r="AM504" s="14"/>
      <c r="AN504" s="14"/>
      <c r="AO504" s="14"/>
      <c r="AP504" s="14"/>
      <c r="AQ504" s="8"/>
      <c r="AR504" s="8"/>
      <c r="AS504" s="14"/>
      <c r="AT504" s="14"/>
      <c r="AU504" s="14"/>
      <c r="AV504" s="14"/>
      <c r="AW504" s="8"/>
      <c r="AX504" s="8"/>
      <c r="AY504" s="14"/>
      <c r="AZ504" s="14"/>
      <c r="BA504" s="14"/>
      <c r="BB504" s="14"/>
      <c r="BC504" s="8"/>
      <c r="BD504" s="8"/>
      <c r="BE504" s="14"/>
      <c r="BF504" s="14"/>
      <c r="BG504" s="14"/>
      <c r="BH504" s="14"/>
      <c r="BI504" s="8"/>
      <c r="BJ504" s="8"/>
      <c r="BK504" s="14"/>
      <c r="BL504" s="14"/>
      <c r="BM504" s="14"/>
      <c r="BN504" s="14"/>
      <c r="BO504" s="8"/>
      <c r="BP504" s="8"/>
      <c r="BQ504" s="14"/>
      <c r="BR504" s="14"/>
      <c r="BS504" s="14"/>
      <c r="BT504" s="14"/>
      <c r="BU504" s="8"/>
      <c r="BV504" s="8"/>
      <c r="BW504" s="14"/>
      <c r="BX504" s="14"/>
      <c r="BY504" s="14"/>
      <c r="BZ504" s="14"/>
      <c r="CA504" s="14"/>
      <c r="CB504" s="14"/>
      <c r="CC504" s="14"/>
      <c r="CD504" s="14"/>
      <c r="CE504" s="14"/>
      <c r="CF504" s="14"/>
      <c r="CG504" s="14"/>
      <c r="CH504" s="14"/>
      <c r="CI504" s="14"/>
      <c r="CJ504" s="14"/>
    </row>
    <row r="505" spans="1:88" x14ac:dyDescent="0.2">
      <c r="A505" s="63" t="str">
        <f>'Week A'!A505</f>
        <v>NAAM</v>
      </c>
      <c r="B505" s="64" t="str">
        <f>'Week A'!B505</f>
        <v>Voornaam</v>
      </c>
      <c r="C505" s="63" t="str">
        <f>'Week A'!C505</f>
        <v>Steward</v>
      </c>
      <c r="D505" s="63" t="str">
        <f>'Week A'!D505</f>
        <v>Student</v>
      </c>
      <c r="E505" s="63" t="str">
        <f>'Week A'!E505</f>
        <v>Front</v>
      </c>
      <c r="F505" s="24" t="s">
        <v>19</v>
      </c>
      <c r="G505" s="43"/>
      <c r="H505" s="11"/>
      <c r="I505" s="11"/>
      <c r="J505" s="11"/>
      <c r="K505" s="11"/>
      <c r="L505" s="11"/>
      <c r="M505" s="11"/>
      <c r="N505" s="54"/>
      <c r="O505" s="61"/>
      <c r="P505" s="65"/>
      <c r="Q505" s="66"/>
      <c r="R505" s="67"/>
      <c r="S505" s="14"/>
      <c r="T505" s="14"/>
      <c r="U505" s="14"/>
      <c r="V505" s="14"/>
      <c r="W505" s="14"/>
      <c r="X505" s="14"/>
      <c r="Y505" s="14"/>
      <c r="Z505" s="14"/>
      <c r="AA505" s="14"/>
      <c r="AB505" s="14"/>
      <c r="AC505" s="14"/>
      <c r="AD505" s="14"/>
      <c r="AE505" s="14"/>
      <c r="AF505" s="14"/>
      <c r="AG505" s="14"/>
      <c r="AH505" s="14"/>
      <c r="AI505" s="14"/>
      <c r="AJ505" s="14"/>
      <c r="AK505" s="14"/>
      <c r="AL505" s="14"/>
      <c r="AM505" s="14"/>
      <c r="AN505" s="14"/>
      <c r="AO505" s="14"/>
      <c r="AP505" s="14"/>
      <c r="AQ505" s="8"/>
      <c r="AR505" s="8"/>
      <c r="AS505" s="14"/>
      <c r="AT505" s="14"/>
      <c r="AU505" s="14"/>
      <c r="AV505" s="14"/>
      <c r="AW505" s="8"/>
      <c r="AX505" s="8"/>
      <c r="AY505" s="14"/>
      <c r="AZ505" s="14"/>
      <c r="BA505" s="14"/>
      <c r="BB505" s="14"/>
      <c r="BC505" s="8"/>
      <c r="BD505" s="8"/>
      <c r="BE505" s="14"/>
      <c r="BF505" s="14"/>
      <c r="BG505" s="14"/>
      <c r="BH505" s="14"/>
      <c r="BI505" s="8"/>
      <c r="BJ505" s="8"/>
      <c r="BK505" s="14"/>
      <c r="BL505" s="14"/>
      <c r="BM505" s="14"/>
      <c r="BN505" s="14"/>
      <c r="BO505" s="8"/>
      <c r="BP505" s="8"/>
      <c r="BQ505" s="14"/>
      <c r="BR505" s="14"/>
      <c r="BS505" s="14"/>
      <c r="BT505" s="14"/>
      <c r="BU505" s="8"/>
      <c r="BV505" s="8"/>
      <c r="BW505" s="14"/>
      <c r="BX505" s="14"/>
      <c r="BY505" s="14"/>
      <c r="BZ505" s="14"/>
      <c r="CA505" s="14"/>
      <c r="CB505" s="14"/>
      <c r="CC505" s="14"/>
      <c r="CD505" s="14"/>
      <c r="CE505" s="14"/>
      <c r="CF505" s="14"/>
      <c r="CG505" s="14"/>
      <c r="CH505" s="14"/>
      <c r="CI505" s="14"/>
      <c r="CJ505" s="14"/>
    </row>
    <row r="506" spans="1:88" outlineLevel="1" x14ac:dyDescent="0.2">
      <c r="A506" s="20"/>
      <c r="B506" s="21"/>
      <c r="C506" s="20"/>
      <c r="D506" s="20"/>
      <c r="E506" s="20"/>
      <c r="F506" s="25" t="s">
        <v>20</v>
      </c>
      <c r="G506" s="35"/>
      <c r="H506" s="42"/>
      <c r="I506" s="12"/>
      <c r="J506" s="12"/>
      <c r="K506" s="12"/>
      <c r="L506" s="12"/>
      <c r="M506" s="12"/>
      <c r="N506" s="56"/>
      <c r="O506" s="55"/>
      <c r="P506" s="68"/>
      <c r="Q506" s="69"/>
      <c r="R506" s="70"/>
      <c r="S506" s="14"/>
      <c r="T506" s="14"/>
      <c r="U506" s="14"/>
      <c r="V506" s="14"/>
      <c r="W506" s="14"/>
      <c r="X506" s="14"/>
      <c r="Y506" s="14"/>
      <c r="Z506" s="14"/>
      <c r="AA506" s="14"/>
      <c r="AB506" s="14"/>
      <c r="AC506" s="14"/>
      <c r="AD506" s="14"/>
      <c r="AE506" s="14"/>
      <c r="AF506" s="14"/>
      <c r="AG506" s="14"/>
      <c r="AH506" s="14"/>
      <c r="AI506" s="14"/>
      <c r="AJ506" s="14"/>
      <c r="AK506" s="14"/>
      <c r="AL506" s="14"/>
      <c r="AM506" s="14"/>
      <c r="AN506" s="14"/>
      <c r="AO506" s="14"/>
      <c r="AP506" s="14"/>
      <c r="AQ506" s="8"/>
      <c r="AR506" s="8"/>
      <c r="AS506" s="14"/>
      <c r="AT506" s="14"/>
      <c r="AU506" s="14"/>
      <c r="AV506" s="14"/>
      <c r="AW506" s="8"/>
      <c r="AX506" s="8"/>
      <c r="AY506" s="14"/>
      <c r="AZ506" s="14"/>
      <c r="BA506" s="14"/>
      <c r="BB506" s="14"/>
      <c r="BC506" s="8"/>
      <c r="BD506" s="8"/>
      <c r="BE506" s="14"/>
      <c r="BF506" s="14"/>
      <c r="BG506" s="14"/>
      <c r="BH506" s="14"/>
      <c r="BI506" s="8"/>
      <c r="BJ506" s="8"/>
      <c r="BK506" s="14"/>
      <c r="BL506" s="14"/>
      <c r="BM506" s="14"/>
      <c r="BN506" s="14"/>
      <c r="BO506" s="8"/>
      <c r="BP506" s="8"/>
      <c r="BQ506" s="14"/>
      <c r="BR506" s="14"/>
      <c r="BS506" s="14"/>
      <c r="BT506" s="14"/>
      <c r="BU506" s="8"/>
      <c r="BV506" s="8"/>
      <c r="BW506" s="14"/>
      <c r="BX506" s="14"/>
      <c r="BY506" s="14"/>
      <c r="BZ506" s="14"/>
      <c r="CA506" s="14"/>
      <c r="CB506" s="14"/>
      <c r="CC506" s="14"/>
      <c r="CD506" s="14"/>
      <c r="CE506" s="14"/>
      <c r="CF506" s="14"/>
      <c r="CG506" s="14"/>
      <c r="CH506" s="14"/>
      <c r="CI506" s="14"/>
      <c r="CJ506" s="14"/>
    </row>
    <row r="507" spans="1:88" outlineLevel="1" x14ac:dyDescent="0.2">
      <c r="A507" s="20"/>
      <c r="B507" s="21"/>
      <c r="C507" s="20"/>
      <c r="D507" s="20"/>
      <c r="E507" s="20"/>
      <c r="F507" s="25" t="s">
        <v>21</v>
      </c>
      <c r="G507" s="13"/>
      <c r="H507" s="13"/>
      <c r="I507" s="13"/>
      <c r="J507" s="13"/>
      <c r="K507" s="13"/>
      <c r="L507" s="13"/>
      <c r="M507" s="13"/>
      <c r="N507" s="56"/>
      <c r="O507" s="55"/>
      <c r="P507" s="68"/>
      <c r="Q507" s="69"/>
      <c r="R507" s="70"/>
      <c r="S507" s="14"/>
      <c r="T507" s="14"/>
      <c r="U507" s="14"/>
      <c r="V507" s="14"/>
      <c r="W507" s="14"/>
      <c r="X507" s="14"/>
      <c r="Y507" s="14"/>
      <c r="Z507" s="14"/>
      <c r="AA507" s="14"/>
      <c r="AB507" s="14"/>
      <c r="AC507" s="14"/>
      <c r="AD507" s="14"/>
      <c r="AE507" s="14"/>
      <c r="AF507" s="14"/>
      <c r="AG507" s="14"/>
      <c r="AH507" s="14"/>
      <c r="AI507" s="14"/>
      <c r="AJ507" s="14"/>
      <c r="AK507" s="14"/>
      <c r="AL507" s="14"/>
      <c r="AM507" s="14"/>
      <c r="AN507" s="14"/>
      <c r="AO507" s="14"/>
      <c r="AP507" s="14"/>
      <c r="AQ507" s="8"/>
      <c r="AR507" s="8"/>
      <c r="AS507" s="14"/>
      <c r="AT507" s="14"/>
      <c r="AU507" s="14"/>
      <c r="AV507" s="14"/>
      <c r="AW507" s="8"/>
      <c r="AX507" s="8"/>
      <c r="AY507" s="14"/>
      <c r="AZ507" s="14"/>
      <c r="BA507" s="14"/>
      <c r="BB507" s="14"/>
      <c r="BC507" s="8"/>
      <c r="BD507" s="8"/>
      <c r="BE507" s="14"/>
      <c r="BF507" s="14"/>
      <c r="BG507" s="14"/>
      <c r="BH507" s="14"/>
      <c r="BI507" s="8"/>
      <c r="BJ507" s="8"/>
      <c r="BK507" s="14"/>
      <c r="BL507" s="14"/>
      <c r="BM507" s="14"/>
      <c r="BN507" s="14"/>
      <c r="BO507" s="8"/>
      <c r="BP507" s="8"/>
      <c r="BQ507" s="14"/>
      <c r="BR507" s="14"/>
      <c r="BS507" s="14"/>
      <c r="BT507" s="14"/>
      <c r="BU507" s="8"/>
      <c r="BV507" s="8"/>
      <c r="BW507" s="14"/>
      <c r="BX507" s="14"/>
      <c r="BY507" s="14"/>
      <c r="BZ507" s="14"/>
      <c r="CA507" s="14"/>
      <c r="CB507" s="14"/>
      <c r="CC507" s="14"/>
      <c r="CD507" s="14"/>
      <c r="CE507" s="14"/>
      <c r="CF507" s="14"/>
      <c r="CG507" s="14"/>
      <c r="CH507" s="14"/>
      <c r="CI507" s="14"/>
      <c r="CJ507" s="14"/>
    </row>
    <row r="508" spans="1:88" outlineLevel="1" x14ac:dyDescent="0.2">
      <c r="A508" s="20"/>
      <c r="B508" s="21"/>
      <c r="C508" s="20"/>
      <c r="D508" s="20"/>
      <c r="E508" s="20"/>
      <c r="F508" s="25" t="s">
        <v>22</v>
      </c>
      <c r="G508" s="29" t="str">
        <f t="shared" ref="G508:M508" si="321">IF(G506="","",IF(G506&gt;G505,(G506-G505-G507),(1-G505-G507+G506)))</f>
        <v/>
      </c>
      <c r="H508" s="29" t="str">
        <f t="shared" si="321"/>
        <v/>
      </c>
      <c r="I508" s="29" t="str">
        <f t="shared" si="321"/>
        <v/>
      </c>
      <c r="J508" s="29" t="str">
        <f t="shared" si="321"/>
        <v/>
      </c>
      <c r="K508" s="29" t="str">
        <f t="shared" si="321"/>
        <v/>
      </c>
      <c r="L508" s="29" t="str">
        <f t="shared" si="321"/>
        <v/>
      </c>
      <c r="M508" s="29" t="str">
        <f t="shared" si="321"/>
        <v/>
      </c>
      <c r="N508" s="57">
        <f t="shared" ref="N508" si="322">SUMIF(G509:M509,"",G508:M508)</f>
        <v>0</v>
      </c>
      <c r="O508" s="58">
        <f t="shared" ref="O508" si="323">SUM(G508:M508)</f>
        <v>0</v>
      </c>
      <c r="P508" s="68"/>
      <c r="Q508" s="69"/>
      <c r="R508" s="70"/>
      <c r="S508" s="14"/>
      <c r="T508" s="14"/>
      <c r="U508" s="14"/>
      <c r="V508" s="14"/>
      <c r="W508" s="14"/>
      <c r="X508" s="14"/>
      <c r="Y508" s="14"/>
      <c r="Z508" s="14"/>
      <c r="AA508" s="14"/>
      <c r="AB508" s="14"/>
      <c r="AC508" s="14"/>
      <c r="AD508" s="14"/>
      <c r="AE508" s="14"/>
      <c r="AF508" s="14"/>
      <c r="AG508" s="14"/>
      <c r="AH508" s="14"/>
      <c r="AI508" s="14"/>
      <c r="AJ508" s="14"/>
      <c r="AK508" s="14"/>
      <c r="AL508" s="14"/>
      <c r="AM508" s="14"/>
      <c r="AN508" s="14"/>
      <c r="AO508" s="14"/>
      <c r="AP508" s="14"/>
      <c r="AQ508" s="8"/>
      <c r="AR508" s="8"/>
      <c r="AS508" s="14"/>
      <c r="AT508" s="14"/>
      <c r="AU508" s="14"/>
      <c r="AV508" s="14"/>
      <c r="AW508" s="8"/>
      <c r="AX508" s="8"/>
      <c r="AY508" s="14"/>
      <c r="AZ508" s="14"/>
      <c r="BA508" s="14"/>
      <c r="BB508" s="14"/>
      <c r="BC508" s="8"/>
      <c r="BD508" s="8"/>
      <c r="BE508" s="14"/>
      <c r="BF508" s="14"/>
      <c r="BG508" s="14"/>
      <c r="BH508" s="14"/>
      <c r="BI508" s="8"/>
      <c r="BJ508" s="8"/>
      <c r="BK508" s="14"/>
      <c r="BL508" s="14"/>
      <c r="BM508" s="14"/>
      <c r="BN508" s="14"/>
      <c r="BO508" s="8"/>
      <c r="BP508" s="8"/>
      <c r="BQ508" s="14"/>
      <c r="BR508" s="14"/>
      <c r="BS508" s="14"/>
      <c r="BT508" s="14"/>
      <c r="BU508" s="8"/>
      <c r="BV508" s="8"/>
      <c r="BW508" s="14"/>
      <c r="BX508" s="14"/>
      <c r="BY508" s="14"/>
      <c r="BZ508" s="14"/>
      <c r="CA508" s="14"/>
      <c r="CB508" s="14"/>
      <c r="CC508" s="14"/>
      <c r="CD508" s="14"/>
      <c r="CE508" s="14"/>
      <c r="CF508" s="14"/>
      <c r="CG508" s="14"/>
      <c r="CH508" s="14"/>
      <c r="CI508" s="14"/>
      <c r="CJ508" s="14"/>
    </row>
    <row r="509" spans="1:88" outlineLevel="1" x14ac:dyDescent="0.2">
      <c r="A509" s="20"/>
      <c r="B509" s="21"/>
      <c r="C509" s="20"/>
      <c r="D509" s="20"/>
      <c r="E509" s="20"/>
      <c r="F509" s="26" t="s">
        <v>39</v>
      </c>
      <c r="G509" s="34"/>
      <c r="H509" s="34"/>
      <c r="I509" s="34"/>
      <c r="J509" s="34"/>
      <c r="K509" s="34"/>
      <c r="L509" s="34"/>
      <c r="M509" s="34"/>
      <c r="N509" s="56"/>
      <c r="O509" s="55"/>
      <c r="P509" s="68"/>
      <c r="Q509" s="69"/>
      <c r="R509" s="70"/>
      <c r="S509" s="14"/>
      <c r="T509" s="14"/>
      <c r="U509" s="14"/>
      <c r="V509" s="14"/>
      <c r="W509" s="14"/>
      <c r="X509" s="14"/>
      <c r="Y509" s="14"/>
      <c r="Z509" s="14"/>
      <c r="AA509" s="14"/>
      <c r="AB509" s="14"/>
      <c r="AC509" s="14"/>
      <c r="AD509" s="14"/>
      <c r="AE509" s="14"/>
      <c r="AF509" s="14"/>
      <c r="AG509" s="14"/>
      <c r="AH509" s="14"/>
      <c r="AI509" s="14"/>
      <c r="AJ509" s="14"/>
      <c r="AK509" s="14"/>
      <c r="AL509" s="14"/>
      <c r="AM509" s="14"/>
      <c r="AN509" s="14"/>
      <c r="AO509" s="14"/>
      <c r="AP509" s="14"/>
      <c r="AQ509" s="8"/>
      <c r="AR509" s="8"/>
      <c r="AS509" s="14"/>
      <c r="AT509" s="14"/>
      <c r="AU509" s="14"/>
      <c r="AV509" s="14"/>
      <c r="AW509" s="8"/>
      <c r="AX509" s="8"/>
      <c r="AY509" s="14"/>
      <c r="AZ509" s="14"/>
      <c r="BA509" s="14"/>
      <c r="BB509" s="14"/>
      <c r="BC509" s="8"/>
      <c r="BD509" s="8"/>
      <c r="BE509" s="14"/>
      <c r="BF509" s="14"/>
      <c r="BG509" s="14"/>
      <c r="BH509" s="14"/>
      <c r="BI509" s="8"/>
      <c r="BJ509" s="8"/>
      <c r="BK509" s="14"/>
      <c r="BL509" s="14"/>
      <c r="BM509" s="14"/>
      <c r="BN509" s="14"/>
      <c r="BO509" s="8"/>
      <c r="BP509" s="8"/>
      <c r="BQ509" s="14"/>
      <c r="BR509" s="14"/>
      <c r="BS509" s="14"/>
      <c r="BT509" s="14"/>
      <c r="BU509" s="8"/>
      <c r="BV509" s="8"/>
      <c r="BW509" s="14"/>
      <c r="BX509" s="14"/>
      <c r="BY509" s="14"/>
      <c r="BZ509" s="14"/>
      <c r="CA509" s="14"/>
      <c r="CB509" s="14"/>
      <c r="CC509" s="14"/>
      <c r="CD509" s="14"/>
      <c r="CE509" s="14"/>
      <c r="CF509" s="14"/>
      <c r="CG509" s="14"/>
      <c r="CH509" s="14"/>
      <c r="CI509" s="14"/>
      <c r="CJ509" s="14"/>
    </row>
    <row r="510" spans="1:88" ht="13.5" outlineLevel="1" thickBot="1" x14ac:dyDescent="0.25">
      <c r="A510" s="22"/>
      <c r="B510" s="23"/>
      <c r="C510" s="22"/>
      <c r="D510" s="22"/>
      <c r="E510" s="22"/>
      <c r="F510" s="27" t="s">
        <v>40</v>
      </c>
      <c r="G510" s="33"/>
      <c r="H510" s="33"/>
      <c r="I510" s="33"/>
      <c r="J510" s="33"/>
      <c r="K510" s="33"/>
      <c r="L510" s="33"/>
      <c r="M510" s="33"/>
      <c r="N510" s="59"/>
      <c r="O510" s="62"/>
      <c r="P510" s="71"/>
      <c r="Q510" s="72"/>
      <c r="R510" s="73"/>
      <c r="S510" s="14"/>
      <c r="T510" s="14"/>
      <c r="U510" s="14"/>
      <c r="V510" s="14"/>
      <c r="W510" s="14"/>
      <c r="X510" s="14"/>
      <c r="Y510" s="14"/>
      <c r="Z510" s="14"/>
      <c r="AA510" s="14"/>
      <c r="AB510" s="14"/>
      <c r="AC510" s="14"/>
      <c r="AD510" s="14"/>
      <c r="AE510" s="14"/>
      <c r="AF510" s="14"/>
      <c r="AG510" s="14"/>
      <c r="AH510" s="14"/>
      <c r="AI510" s="14"/>
      <c r="AJ510" s="14"/>
      <c r="AK510" s="14"/>
      <c r="AL510" s="14"/>
      <c r="AM510" s="14"/>
      <c r="AN510" s="14"/>
      <c r="AO510" s="14"/>
      <c r="AP510" s="14"/>
      <c r="AQ510" s="8"/>
      <c r="AR510" s="8"/>
      <c r="AS510" s="14"/>
      <c r="AT510" s="14"/>
      <c r="AU510" s="14"/>
      <c r="AV510" s="14"/>
      <c r="AW510" s="8"/>
      <c r="AX510" s="8"/>
      <c r="AY510" s="14"/>
      <c r="AZ510" s="14"/>
      <c r="BA510" s="14"/>
      <c r="BB510" s="14"/>
      <c r="BC510" s="8"/>
      <c r="BD510" s="8"/>
      <c r="BE510" s="14"/>
      <c r="BF510" s="14"/>
      <c r="BG510" s="14"/>
      <c r="BH510" s="14"/>
      <c r="BI510" s="8"/>
      <c r="BJ510" s="8"/>
      <c r="BK510" s="14"/>
      <c r="BL510" s="14"/>
      <c r="BM510" s="14"/>
      <c r="BN510" s="14"/>
      <c r="BO510" s="8"/>
      <c r="BP510" s="8"/>
      <c r="BQ510" s="14"/>
      <c r="BR510" s="14"/>
      <c r="BS510" s="14"/>
      <c r="BT510" s="14"/>
      <c r="BU510" s="8"/>
      <c r="BV510" s="8"/>
      <c r="BW510" s="14"/>
      <c r="BX510" s="14"/>
      <c r="BY510" s="14"/>
      <c r="BZ510" s="14"/>
      <c r="CA510" s="14"/>
      <c r="CB510" s="14"/>
      <c r="CC510" s="14"/>
      <c r="CD510" s="14"/>
      <c r="CE510" s="14"/>
      <c r="CF510" s="14"/>
      <c r="CG510" s="14"/>
      <c r="CH510" s="14"/>
      <c r="CI510" s="14"/>
      <c r="CJ510" s="14"/>
    </row>
    <row r="511" spans="1:88" x14ac:dyDescent="0.2">
      <c r="A511" s="63" t="str">
        <f>'Week A'!A511</f>
        <v>NAAM</v>
      </c>
      <c r="B511" s="64" t="str">
        <f>'Week A'!B511</f>
        <v>Voornaam</v>
      </c>
      <c r="C511" s="63" t="str">
        <f>'Week A'!C511</f>
        <v>Steward</v>
      </c>
      <c r="D511" s="63" t="str">
        <f>'Week A'!D511</f>
        <v>Student</v>
      </c>
      <c r="E511" s="63" t="str">
        <f>'Week A'!E511</f>
        <v>Front</v>
      </c>
      <c r="F511" s="24" t="s">
        <v>19</v>
      </c>
      <c r="G511" s="43"/>
      <c r="H511" s="11"/>
      <c r="I511" s="11"/>
      <c r="J511" s="11"/>
      <c r="K511" s="11"/>
      <c r="L511" s="11"/>
      <c r="M511" s="11"/>
      <c r="N511" s="54"/>
      <c r="O511" s="61"/>
      <c r="P511" s="65"/>
      <c r="Q511" s="66"/>
      <c r="R511" s="67"/>
      <c r="S511" s="14"/>
      <c r="T511" s="14"/>
      <c r="U511" s="14"/>
      <c r="V511" s="14"/>
      <c r="W511" s="14"/>
      <c r="X511" s="14"/>
      <c r="Y511" s="14"/>
      <c r="Z511" s="14"/>
      <c r="AA511" s="14"/>
      <c r="AB511" s="14"/>
      <c r="AC511" s="14"/>
      <c r="AD511" s="14"/>
      <c r="AE511" s="14"/>
      <c r="AF511" s="14"/>
      <c r="AG511" s="14"/>
      <c r="AH511" s="14"/>
      <c r="AI511" s="14"/>
      <c r="AJ511" s="14"/>
      <c r="AK511" s="14"/>
      <c r="AL511" s="14"/>
      <c r="AM511" s="14"/>
      <c r="AN511" s="14"/>
      <c r="AO511" s="14"/>
      <c r="AP511" s="14"/>
      <c r="AQ511" s="8"/>
      <c r="AR511" s="8"/>
      <c r="AS511" s="14"/>
      <c r="AT511" s="14"/>
      <c r="AU511" s="14"/>
      <c r="AV511" s="14"/>
      <c r="AW511" s="8"/>
      <c r="AX511" s="8"/>
      <c r="AY511" s="14"/>
      <c r="AZ511" s="14"/>
      <c r="BA511" s="14"/>
      <c r="BB511" s="14"/>
      <c r="BC511" s="8"/>
      <c r="BD511" s="8"/>
      <c r="BE511" s="14"/>
      <c r="BF511" s="14"/>
      <c r="BG511" s="14"/>
      <c r="BH511" s="14"/>
      <c r="BI511" s="8"/>
      <c r="BJ511" s="8"/>
      <c r="BK511" s="14"/>
      <c r="BL511" s="14"/>
      <c r="BM511" s="14"/>
      <c r="BN511" s="14"/>
      <c r="BO511" s="8"/>
      <c r="BP511" s="8"/>
      <c r="BQ511" s="14"/>
      <c r="BR511" s="14"/>
      <c r="BS511" s="14"/>
      <c r="BT511" s="14"/>
      <c r="BU511" s="8"/>
      <c r="BV511" s="8"/>
      <c r="BW511" s="14"/>
      <c r="BX511" s="14"/>
      <c r="BY511" s="14"/>
      <c r="BZ511" s="14"/>
      <c r="CA511" s="14"/>
      <c r="CB511" s="14"/>
      <c r="CC511" s="14"/>
      <c r="CD511" s="14"/>
      <c r="CE511" s="14"/>
      <c r="CF511" s="14"/>
      <c r="CG511" s="14"/>
      <c r="CH511" s="14"/>
      <c r="CI511" s="14"/>
      <c r="CJ511" s="14"/>
    </row>
    <row r="512" spans="1:88" outlineLevel="1" x14ac:dyDescent="0.2">
      <c r="A512" s="20"/>
      <c r="B512" s="21"/>
      <c r="C512" s="20"/>
      <c r="D512" s="20"/>
      <c r="E512" s="20"/>
      <c r="F512" s="25" t="s">
        <v>20</v>
      </c>
      <c r="G512" s="35"/>
      <c r="H512" s="42"/>
      <c r="I512" s="12"/>
      <c r="J512" s="12"/>
      <c r="K512" s="12"/>
      <c r="L512" s="12"/>
      <c r="M512" s="12"/>
      <c r="N512" s="56"/>
      <c r="O512" s="55"/>
      <c r="P512" s="68"/>
      <c r="Q512" s="69"/>
      <c r="R512" s="70"/>
      <c r="S512" s="14"/>
      <c r="T512" s="14"/>
      <c r="U512" s="14"/>
      <c r="V512" s="14"/>
      <c r="W512" s="14"/>
      <c r="X512" s="14"/>
      <c r="Y512" s="14"/>
      <c r="Z512" s="14"/>
      <c r="AA512" s="14"/>
      <c r="AB512" s="14"/>
      <c r="AC512" s="14"/>
      <c r="AD512" s="14"/>
      <c r="AE512" s="14"/>
      <c r="AF512" s="14"/>
      <c r="AG512" s="14"/>
      <c r="AH512" s="14"/>
      <c r="AI512" s="14"/>
      <c r="AJ512" s="14"/>
      <c r="AK512" s="14"/>
      <c r="AL512" s="14"/>
      <c r="AM512" s="14"/>
      <c r="AN512" s="14"/>
      <c r="AO512" s="14"/>
      <c r="AP512" s="14"/>
      <c r="AQ512" s="8"/>
      <c r="AR512" s="8"/>
      <c r="AS512" s="14"/>
      <c r="AT512" s="14"/>
      <c r="AU512" s="14"/>
      <c r="AV512" s="14"/>
      <c r="AW512" s="8"/>
      <c r="AX512" s="8"/>
      <c r="AY512" s="14"/>
      <c r="AZ512" s="14"/>
      <c r="BA512" s="14"/>
      <c r="BB512" s="14"/>
      <c r="BC512" s="8"/>
      <c r="BD512" s="8"/>
      <c r="BE512" s="14"/>
      <c r="BF512" s="14"/>
      <c r="BG512" s="14"/>
      <c r="BH512" s="14"/>
      <c r="BI512" s="8"/>
      <c r="BJ512" s="8"/>
      <c r="BK512" s="14"/>
      <c r="BL512" s="14"/>
      <c r="BM512" s="14"/>
      <c r="BN512" s="14"/>
      <c r="BO512" s="8"/>
      <c r="BP512" s="8"/>
      <c r="BQ512" s="14"/>
      <c r="BR512" s="14"/>
      <c r="BS512" s="14"/>
      <c r="BT512" s="14"/>
      <c r="BU512" s="8"/>
      <c r="BV512" s="8"/>
      <c r="BW512" s="14"/>
      <c r="BX512" s="14"/>
      <c r="BY512" s="14"/>
      <c r="BZ512" s="14"/>
      <c r="CA512" s="14"/>
      <c r="CB512" s="14"/>
      <c r="CC512" s="14"/>
      <c r="CD512" s="14"/>
      <c r="CE512" s="14"/>
      <c r="CF512" s="14"/>
      <c r="CG512" s="14"/>
      <c r="CH512" s="14"/>
      <c r="CI512" s="14"/>
      <c r="CJ512" s="14"/>
    </row>
    <row r="513" spans="1:88" outlineLevel="1" x14ac:dyDescent="0.2">
      <c r="A513" s="20"/>
      <c r="B513" s="21"/>
      <c r="C513" s="20"/>
      <c r="D513" s="20"/>
      <c r="E513" s="20"/>
      <c r="F513" s="25" t="s">
        <v>21</v>
      </c>
      <c r="G513" s="13"/>
      <c r="H513" s="13"/>
      <c r="I513" s="13"/>
      <c r="J513" s="13"/>
      <c r="K513" s="13"/>
      <c r="L513" s="13"/>
      <c r="M513" s="13"/>
      <c r="N513" s="56"/>
      <c r="O513" s="55"/>
      <c r="P513" s="68"/>
      <c r="Q513" s="69"/>
      <c r="R513" s="70"/>
      <c r="S513" s="14"/>
      <c r="T513" s="14"/>
      <c r="U513" s="14"/>
      <c r="V513" s="14"/>
      <c r="W513" s="14"/>
      <c r="X513" s="14"/>
      <c r="Y513" s="14"/>
      <c r="Z513" s="14"/>
      <c r="AA513" s="14"/>
      <c r="AB513" s="14"/>
      <c r="AC513" s="14"/>
      <c r="AD513" s="14"/>
      <c r="AE513" s="14"/>
      <c r="AF513" s="14"/>
      <c r="AG513" s="14"/>
      <c r="AH513" s="14"/>
      <c r="AI513" s="14"/>
      <c r="AJ513" s="14"/>
      <c r="AK513" s="14"/>
      <c r="AL513" s="14"/>
      <c r="AM513" s="14"/>
      <c r="AN513" s="14"/>
      <c r="AO513" s="14"/>
      <c r="AP513" s="14"/>
      <c r="AQ513" s="8"/>
      <c r="AR513" s="8"/>
      <c r="AS513" s="14"/>
      <c r="AT513" s="14"/>
      <c r="AU513" s="14"/>
      <c r="AV513" s="14"/>
      <c r="AW513" s="8"/>
      <c r="AX513" s="8"/>
      <c r="AY513" s="14"/>
      <c r="AZ513" s="14"/>
      <c r="BA513" s="14"/>
      <c r="BB513" s="14"/>
      <c r="BC513" s="8"/>
      <c r="BD513" s="8"/>
      <c r="BE513" s="14"/>
      <c r="BF513" s="14"/>
      <c r="BG513" s="14"/>
      <c r="BH513" s="14"/>
      <c r="BI513" s="8"/>
      <c r="BJ513" s="8"/>
      <c r="BK513" s="14"/>
      <c r="BL513" s="14"/>
      <c r="BM513" s="14"/>
      <c r="BN513" s="14"/>
      <c r="BO513" s="8"/>
      <c r="BP513" s="8"/>
      <c r="BQ513" s="14"/>
      <c r="BR513" s="14"/>
      <c r="BS513" s="14"/>
      <c r="BT513" s="14"/>
      <c r="BU513" s="8"/>
      <c r="BV513" s="8"/>
      <c r="BW513" s="14"/>
      <c r="BX513" s="14"/>
      <c r="BY513" s="14"/>
      <c r="BZ513" s="14"/>
      <c r="CA513" s="14"/>
      <c r="CB513" s="14"/>
      <c r="CC513" s="14"/>
      <c r="CD513" s="14"/>
      <c r="CE513" s="14"/>
      <c r="CF513" s="14"/>
      <c r="CG513" s="14"/>
      <c r="CH513" s="14"/>
      <c r="CI513" s="14"/>
      <c r="CJ513" s="14"/>
    </row>
    <row r="514" spans="1:88" outlineLevel="1" x14ac:dyDescent="0.2">
      <c r="A514" s="20"/>
      <c r="B514" s="21"/>
      <c r="C514" s="20"/>
      <c r="D514" s="20"/>
      <c r="E514" s="20"/>
      <c r="F514" s="25" t="s">
        <v>22</v>
      </c>
      <c r="G514" s="29" t="str">
        <f t="shared" ref="G514:M514" si="324">IF(G512="","",IF(G512&gt;G511,(G512-G511-G513),(1-G511-G513+G512)))</f>
        <v/>
      </c>
      <c r="H514" s="29" t="str">
        <f t="shared" si="324"/>
        <v/>
      </c>
      <c r="I514" s="29" t="str">
        <f t="shared" si="324"/>
        <v/>
      </c>
      <c r="J514" s="29" t="str">
        <f t="shared" si="324"/>
        <v/>
      </c>
      <c r="K514" s="29" t="str">
        <f t="shared" si="324"/>
        <v/>
      </c>
      <c r="L514" s="29" t="str">
        <f t="shared" si="324"/>
        <v/>
      </c>
      <c r="M514" s="29" t="str">
        <f t="shared" si="324"/>
        <v/>
      </c>
      <c r="N514" s="57">
        <f t="shared" ref="N514" si="325">SUMIF(G515:M515,"",G514:M514)</f>
        <v>0</v>
      </c>
      <c r="O514" s="58">
        <f t="shared" ref="O514" si="326">SUM(G514:M514)</f>
        <v>0</v>
      </c>
      <c r="P514" s="68"/>
      <c r="Q514" s="69"/>
      <c r="R514" s="70"/>
      <c r="S514" s="14"/>
      <c r="T514" s="14"/>
      <c r="U514" s="14"/>
      <c r="V514" s="14"/>
      <c r="W514" s="14"/>
      <c r="X514" s="14"/>
      <c r="Y514" s="14"/>
      <c r="Z514" s="14"/>
      <c r="AA514" s="14"/>
      <c r="AB514" s="14"/>
      <c r="AC514" s="14"/>
      <c r="AD514" s="14"/>
      <c r="AE514" s="14"/>
      <c r="AF514" s="14"/>
      <c r="AG514" s="14"/>
      <c r="AH514" s="14"/>
      <c r="AI514" s="14"/>
      <c r="AJ514" s="14"/>
      <c r="AK514" s="14"/>
      <c r="AL514" s="14"/>
      <c r="AM514" s="14"/>
      <c r="AN514" s="14"/>
      <c r="AO514" s="14"/>
      <c r="AP514" s="14"/>
      <c r="AQ514" s="8"/>
      <c r="AR514" s="8"/>
      <c r="AS514" s="14"/>
      <c r="AT514" s="14"/>
      <c r="AU514" s="14"/>
      <c r="AV514" s="14"/>
      <c r="AW514" s="8"/>
      <c r="AX514" s="8"/>
      <c r="AY514" s="14"/>
      <c r="AZ514" s="14"/>
      <c r="BA514" s="14"/>
      <c r="BB514" s="14"/>
      <c r="BC514" s="8"/>
      <c r="BD514" s="8"/>
      <c r="BE514" s="14"/>
      <c r="BF514" s="14"/>
      <c r="BG514" s="14"/>
      <c r="BH514" s="14"/>
      <c r="BI514" s="8"/>
      <c r="BJ514" s="8"/>
      <c r="BK514" s="14"/>
      <c r="BL514" s="14"/>
      <c r="BM514" s="14"/>
      <c r="BN514" s="14"/>
      <c r="BO514" s="8"/>
      <c r="BP514" s="8"/>
      <c r="BQ514" s="14"/>
      <c r="BR514" s="14"/>
      <c r="BS514" s="14"/>
      <c r="BT514" s="14"/>
      <c r="BU514" s="8"/>
      <c r="BV514" s="8"/>
      <c r="BW514" s="14"/>
      <c r="BX514" s="14"/>
      <c r="BY514" s="14"/>
      <c r="BZ514" s="14"/>
      <c r="CA514" s="14"/>
      <c r="CB514" s="14"/>
      <c r="CC514" s="14"/>
      <c r="CD514" s="14"/>
      <c r="CE514" s="14"/>
      <c r="CF514" s="14"/>
      <c r="CG514" s="14"/>
      <c r="CH514" s="14"/>
      <c r="CI514" s="14"/>
      <c r="CJ514" s="14"/>
    </row>
    <row r="515" spans="1:88" outlineLevel="1" x14ac:dyDescent="0.2">
      <c r="A515" s="20"/>
      <c r="B515" s="21"/>
      <c r="C515" s="20"/>
      <c r="D515" s="20"/>
      <c r="E515" s="20"/>
      <c r="F515" s="26" t="s">
        <v>39</v>
      </c>
      <c r="G515" s="34"/>
      <c r="H515" s="34"/>
      <c r="I515" s="34"/>
      <c r="J515" s="34"/>
      <c r="K515" s="34"/>
      <c r="L515" s="34"/>
      <c r="M515" s="34"/>
      <c r="N515" s="56"/>
      <c r="O515" s="55"/>
      <c r="P515" s="68"/>
      <c r="Q515" s="69"/>
      <c r="R515" s="70"/>
      <c r="S515" s="14"/>
      <c r="T515" s="14"/>
      <c r="U515" s="14"/>
      <c r="V515" s="14"/>
      <c r="W515" s="14"/>
      <c r="X515" s="14"/>
      <c r="Y515" s="14"/>
      <c r="Z515" s="14"/>
      <c r="AA515" s="14"/>
      <c r="AB515" s="14"/>
      <c r="AC515" s="14"/>
      <c r="AD515" s="14"/>
      <c r="AE515" s="14"/>
      <c r="AF515" s="14"/>
      <c r="AG515" s="14"/>
      <c r="AH515" s="14"/>
      <c r="AI515" s="14"/>
      <c r="AJ515" s="14"/>
      <c r="AK515" s="14"/>
      <c r="AL515" s="14"/>
      <c r="AM515" s="14"/>
      <c r="AN515" s="14"/>
      <c r="AO515" s="14"/>
      <c r="AP515" s="14"/>
      <c r="AQ515" s="8"/>
      <c r="AR515" s="8"/>
      <c r="AS515" s="14"/>
      <c r="AT515" s="14"/>
      <c r="AU515" s="14"/>
      <c r="AV515" s="14"/>
      <c r="AW515" s="8"/>
      <c r="AX515" s="8"/>
      <c r="AY515" s="14"/>
      <c r="AZ515" s="14"/>
      <c r="BA515" s="14"/>
      <c r="BB515" s="14"/>
      <c r="BC515" s="8"/>
      <c r="BD515" s="8"/>
      <c r="BE515" s="14"/>
      <c r="BF515" s="14"/>
      <c r="BG515" s="14"/>
      <c r="BH515" s="14"/>
      <c r="BI515" s="8"/>
      <c r="BJ515" s="8"/>
      <c r="BK515" s="14"/>
      <c r="BL515" s="14"/>
      <c r="BM515" s="14"/>
      <c r="BN515" s="14"/>
      <c r="BO515" s="8"/>
      <c r="BP515" s="8"/>
      <c r="BQ515" s="14"/>
      <c r="BR515" s="14"/>
      <c r="BS515" s="14"/>
      <c r="BT515" s="14"/>
      <c r="BU515" s="8"/>
      <c r="BV515" s="8"/>
      <c r="BW515" s="14"/>
      <c r="BX515" s="14"/>
      <c r="BY515" s="14"/>
      <c r="BZ515" s="14"/>
      <c r="CA515" s="14"/>
      <c r="CB515" s="14"/>
      <c r="CC515" s="14"/>
      <c r="CD515" s="14"/>
      <c r="CE515" s="14"/>
      <c r="CF515" s="14"/>
      <c r="CG515" s="14"/>
      <c r="CH515" s="14"/>
      <c r="CI515" s="14"/>
      <c r="CJ515" s="14"/>
    </row>
    <row r="516" spans="1:88" ht="13.5" outlineLevel="1" thickBot="1" x14ac:dyDescent="0.25">
      <c r="A516" s="22"/>
      <c r="B516" s="23"/>
      <c r="C516" s="22"/>
      <c r="D516" s="22"/>
      <c r="E516" s="22"/>
      <c r="F516" s="27" t="s">
        <v>40</v>
      </c>
      <c r="G516" s="33"/>
      <c r="H516" s="33"/>
      <c r="I516" s="33"/>
      <c r="J516" s="33"/>
      <c r="K516" s="33"/>
      <c r="L516" s="33"/>
      <c r="M516" s="33"/>
      <c r="N516" s="59"/>
      <c r="O516" s="62"/>
      <c r="P516" s="71"/>
      <c r="Q516" s="72"/>
      <c r="R516" s="73"/>
      <c r="S516" s="14"/>
      <c r="T516" s="14"/>
      <c r="U516" s="14"/>
      <c r="V516" s="14"/>
      <c r="W516" s="14"/>
      <c r="X516" s="14"/>
      <c r="Y516" s="14"/>
      <c r="Z516" s="14"/>
      <c r="AA516" s="14"/>
      <c r="AB516" s="14"/>
      <c r="AC516" s="14"/>
      <c r="AD516" s="14"/>
      <c r="AE516" s="14"/>
      <c r="AF516" s="14"/>
      <c r="AG516" s="14"/>
      <c r="AH516" s="14"/>
      <c r="AI516" s="14"/>
      <c r="AJ516" s="14"/>
      <c r="AK516" s="14"/>
      <c r="AL516" s="14"/>
      <c r="AM516" s="14"/>
      <c r="AN516" s="14"/>
      <c r="AO516" s="14"/>
      <c r="AP516" s="14"/>
      <c r="AQ516" s="8"/>
      <c r="AR516" s="8"/>
      <c r="AS516" s="14"/>
      <c r="AT516" s="14"/>
      <c r="AU516" s="14"/>
      <c r="AV516" s="14"/>
      <c r="AW516" s="8"/>
      <c r="AX516" s="8"/>
      <c r="AY516" s="14"/>
      <c r="AZ516" s="14"/>
      <c r="BA516" s="14"/>
      <c r="BB516" s="14"/>
      <c r="BC516" s="8"/>
      <c r="BD516" s="8"/>
      <c r="BE516" s="14"/>
      <c r="BF516" s="14"/>
      <c r="BG516" s="14"/>
      <c r="BH516" s="14"/>
      <c r="BI516" s="8"/>
      <c r="BJ516" s="8"/>
      <c r="BK516" s="14"/>
      <c r="BL516" s="14"/>
      <c r="BM516" s="14"/>
      <c r="BN516" s="14"/>
      <c r="BO516" s="8"/>
      <c r="BP516" s="8"/>
      <c r="BQ516" s="14"/>
      <c r="BR516" s="14"/>
      <c r="BS516" s="14"/>
      <c r="BT516" s="14"/>
      <c r="BU516" s="8"/>
      <c r="BV516" s="8"/>
      <c r="BW516" s="14"/>
      <c r="BX516" s="14"/>
      <c r="BY516" s="14"/>
      <c r="BZ516" s="14"/>
      <c r="CA516" s="14"/>
      <c r="CB516" s="14"/>
      <c r="CC516" s="14"/>
      <c r="CD516" s="14"/>
      <c r="CE516" s="14"/>
      <c r="CF516" s="14"/>
      <c r="CG516" s="14"/>
      <c r="CH516" s="14"/>
      <c r="CI516" s="14"/>
      <c r="CJ516" s="14"/>
    </row>
    <row r="517" spans="1:88" x14ac:dyDescent="0.2">
      <c r="A517" s="63" t="str">
        <f>'Week A'!A517</f>
        <v>NAAM</v>
      </c>
      <c r="B517" s="64" t="str">
        <f>'Week A'!B517</f>
        <v>Voornaam</v>
      </c>
      <c r="C517" s="63" t="str">
        <f>'Week A'!C517</f>
        <v>Steward</v>
      </c>
      <c r="D517" s="63" t="str">
        <f>'Week A'!D517</f>
        <v>Student</v>
      </c>
      <c r="E517" s="63" t="str">
        <f>'Week A'!E517</f>
        <v>Front</v>
      </c>
      <c r="F517" s="24" t="s">
        <v>19</v>
      </c>
      <c r="G517" s="43"/>
      <c r="H517" s="11"/>
      <c r="I517" s="11"/>
      <c r="J517" s="11"/>
      <c r="K517" s="11"/>
      <c r="L517" s="11"/>
      <c r="M517" s="11"/>
      <c r="N517" s="54"/>
      <c r="O517" s="61"/>
      <c r="P517" s="65"/>
      <c r="Q517" s="66"/>
      <c r="R517" s="67"/>
      <c r="S517" s="14"/>
      <c r="T517" s="14"/>
      <c r="U517" s="14"/>
      <c r="V517" s="14"/>
      <c r="W517" s="14"/>
      <c r="X517" s="14"/>
      <c r="Y517" s="14"/>
      <c r="Z517" s="14"/>
      <c r="AA517" s="14"/>
      <c r="AB517" s="14"/>
      <c r="AC517" s="14"/>
      <c r="AD517" s="14"/>
      <c r="AE517" s="14"/>
      <c r="AF517" s="14"/>
      <c r="AG517" s="14"/>
      <c r="AH517" s="14"/>
      <c r="AI517" s="14"/>
      <c r="AJ517" s="14"/>
      <c r="AK517" s="14"/>
      <c r="AL517" s="14"/>
      <c r="AM517" s="14"/>
      <c r="AN517" s="14"/>
      <c r="AO517" s="14"/>
      <c r="AP517" s="14"/>
      <c r="AQ517" s="8"/>
      <c r="AR517" s="8"/>
      <c r="AS517" s="14"/>
      <c r="AT517" s="14"/>
      <c r="AU517" s="14"/>
      <c r="AV517" s="14"/>
      <c r="AW517" s="8"/>
      <c r="AX517" s="8"/>
      <c r="AY517" s="14"/>
      <c r="AZ517" s="14"/>
      <c r="BA517" s="14"/>
      <c r="BB517" s="14"/>
      <c r="BC517" s="8"/>
      <c r="BD517" s="8"/>
      <c r="BE517" s="14"/>
      <c r="BF517" s="14"/>
      <c r="BG517" s="14"/>
      <c r="BH517" s="14"/>
      <c r="BI517" s="8"/>
      <c r="BJ517" s="8"/>
      <c r="BK517" s="14"/>
      <c r="BL517" s="14"/>
      <c r="BM517" s="14"/>
      <c r="BN517" s="14"/>
      <c r="BO517" s="8"/>
      <c r="BP517" s="8"/>
      <c r="BQ517" s="14"/>
      <c r="BR517" s="14"/>
      <c r="BS517" s="14"/>
      <c r="BT517" s="14"/>
      <c r="BU517" s="8"/>
      <c r="BV517" s="8"/>
      <c r="BW517" s="14"/>
      <c r="BX517" s="14"/>
      <c r="BY517" s="14"/>
      <c r="BZ517" s="14"/>
      <c r="CA517" s="14"/>
      <c r="CB517" s="14"/>
      <c r="CC517" s="14"/>
      <c r="CD517" s="14"/>
      <c r="CE517" s="14"/>
      <c r="CF517" s="14"/>
      <c r="CG517" s="14"/>
      <c r="CH517" s="14"/>
      <c r="CI517" s="14"/>
      <c r="CJ517" s="14"/>
    </row>
    <row r="518" spans="1:88" outlineLevel="1" x14ac:dyDescent="0.2">
      <c r="A518" s="20"/>
      <c r="B518" s="21"/>
      <c r="C518" s="20"/>
      <c r="D518" s="20"/>
      <c r="E518" s="20"/>
      <c r="F518" s="25" t="s">
        <v>20</v>
      </c>
      <c r="G518" s="35"/>
      <c r="H518" s="42"/>
      <c r="I518" s="12"/>
      <c r="J518" s="12"/>
      <c r="K518" s="12"/>
      <c r="L518" s="12"/>
      <c r="M518" s="12"/>
      <c r="N518" s="56"/>
      <c r="O518" s="55"/>
      <c r="P518" s="68"/>
      <c r="Q518" s="69"/>
      <c r="R518" s="70"/>
      <c r="S518" s="14"/>
      <c r="T518" s="14"/>
      <c r="U518" s="14"/>
      <c r="V518" s="14"/>
      <c r="W518" s="14"/>
      <c r="X518" s="14"/>
      <c r="Y518" s="14"/>
      <c r="Z518" s="14"/>
      <c r="AA518" s="14"/>
      <c r="AB518" s="14"/>
      <c r="AC518" s="14"/>
      <c r="AD518" s="14"/>
      <c r="AE518" s="14"/>
      <c r="AF518" s="14"/>
      <c r="AG518" s="14"/>
      <c r="AH518" s="14"/>
      <c r="AI518" s="14"/>
      <c r="AJ518" s="14"/>
      <c r="AK518" s="14"/>
      <c r="AL518" s="14"/>
      <c r="AM518" s="14"/>
      <c r="AN518" s="14"/>
      <c r="AO518" s="14"/>
      <c r="AP518" s="14"/>
      <c r="AQ518" s="8"/>
      <c r="AR518" s="8"/>
      <c r="AS518" s="14"/>
      <c r="AT518" s="14"/>
      <c r="AU518" s="14"/>
      <c r="AV518" s="14"/>
      <c r="AW518" s="8"/>
      <c r="AX518" s="8"/>
      <c r="AY518" s="14"/>
      <c r="AZ518" s="14"/>
      <c r="BA518" s="14"/>
      <c r="BB518" s="14"/>
      <c r="BC518" s="8"/>
      <c r="BD518" s="8"/>
      <c r="BE518" s="14"/>
      <c r="BF518" s="14"/>
      <c r="BG518" s="14"/>
      <c r="BH518" s="14"/>
      <c r="BI518" s="8"/>
      <c r="BJ518" s="8"/>
      <c r="BK518" s="14"/>
      <c r="BL518" s="14"/>
      <c r="BM518" s="14"/>
      <c r="BN518" s="14"/>
      <c r="BO518" s="8"/>
      <c r="BP518" s="8"/>
      <c r="BQ518" s="14"/>
      <c r="BR518" s="14"/>
      <c r="BS518" s="14"/>
      <c r="BT518" s="14"/>
      <c r="BU518" s="8"/>
      <c r="BV518" s="8"/>
      <c r="BW518" s="14"/>
      <c r="BX518" s="14"/>
      <c r="BY518" s="14"/>
      <c r="BZ518" s="14"/>
      <c r="CA518" s="14"/>
      <c r="CB518" s="14"/>
      <c r="CC518" s="14"/>
      <c r="CD518" s="14"/>
      <c r="CE518" s="14"/>
      <c r="CF518" s="14"/>
      <c r="CG518" s="14"/>
      <c r="CH518" s="14"/>
      <c r="CI518" s="14"/>
      <c r="CJ518" s="14"/>
    </row>
    <row r="519" spans="1:88" outlineLevel="1" x14ac:dyDescent="0.2">
      <c r="A519" s="20"/>
      <c r="B519" s="21"/>
      <c r="C519" s="20"/>
      <c r="D519" s="20"/>
      <c r="E519" s="20"/>
      <c r="F519" s="25" t="s">
        <v>21</v>
      </c>
      <c r="G519" s="13"/>
      <c r="H519" s="13"/>
      <c r="I519" s="13"/>
      <c r="J519" s="13"/>
      <c r="K519" s="13"/>
      <c r="L519" s="13"/>
      <c r="M519" s="13"/>
      <c r="N519" s="56"/>
      <c r="O519" s="55"/>
      <c r="P519" s="68"/>
      <c r="Q519" s="69"/>
      <c r="R519" s="70"/>
      <c r="S519" s="14"/>
      <c r="T519" s="14"/>
      <c r="U519" s="14"/>
      <c r="V519" s="14"/>
      <c r="W519" s="14"/>
      <c r="X519" s="14"/>
      <c r="Y519" s="14"/>
      <c r="Z519" s="14"/>
      <c r="AA519" s="14"/>
      <c r="AB519" s="14"/>
      <c r="AC519" s="14"/>
      <c r="AD519" s="14"/>
      <c r="AE519" s="14"/>
      <c r="AF519" s="14"/>
      <c r="AG519" s="14"/>
      <c r="AH519" s="14"/>
      <c r="AI519" s="14"/>
      <c r="AJ519" s="14"/>
      <c r="AK519" s="14"/>
      <c r="AL519" s="14"/>
      <c r="AM519" s="14"/>
      <c r="AN519" s="14"/>
      <c r="AO519" s="14"/>
      <c r="AP519" s="14"/>
      <c r="AQ519" s="8"/>
      <c r="AR519" s="8"/>
      <c r="AS519" s="14"/>
      <c r="AT519" s="14"/>
      <c r="AU519" s="14"/>
      <c r="AV519" s="14"/>
      <c r="AW519" s="8"/>
      <c r="AX519" s="8"/>
      <c r="AY519" s="14"/>
      <c r="AZ519" s="14"/>
      <c r="BA519" s="14"/>
      <c r="BB519" s="14"/>
      <c r="BC519" s="8"/>
      <c r="BD519" s="8"/>
      <c r="BE519" s="14"/>
      <c r="BF519" s="14"/>
      <c r="BG519" s="14"/>
      <c r="BH519" s="14"/>
      <c r="BI519" s="8"/>
      <c r="BJ519" s="8"/>
      <c r="BK519" s="14"/>
      <c r="BL519" s="14"/>
      <c r="BM519" s="14"/>
      <c r="BN519" s="14"/>
      <c r="BO519" s="8"/>
      <c r="BP519" s="8"/>
      <c r="BQ519" s="14"/>
      <c r="BR519" s="14"/>
      <c r="BS519" s="14"/>
      <c r="BT519" s="14"/>
      <c r="BU519" s="8"/>
      <c r="BV519" s="8"/>
      <c r="BW519" s="14"/>
      <c r="BX519" s="14"/>
      <c r="BY519" s="14"/>
      <c r="BZ519" s="14"/>
      <c r="CA519" s="14"/>
      <c r="CB519" s="14"/>
      <c r="CC519" s="14"/>
      <c r="CD519" s="14"/>
      <c r="CE519" s="14"/>
      <c r="CF519" s="14"/>
      <c r="CG519" s="14"/>
      <c r="CH519" s="14"/>
      <c r="CI519" s="14"/>
      <c r="CJ519" s="14"/>
    </row>
    <row r="520" spans="1:88" outlineLevel="1" x14ac:dyDescent="0.2">
      <c r="A520" s="20"/>
      <c r="B520" s="21"/>
      <c r="C520" s="20"/>
      <c r="D520" s="20"/>
      <c r="E520" s="20"/>
      <c r="F520" s="25" t="s">
        <v>22</v>
      </c>
      <c r="G520" s="29" t="str">
        <f t="shared" ref="G520:M520" si="327">IF(G518="","",IF(G518&gt;G517,(G518-G517-G519),(1-G517-G519+G518)))</f>
        <v/>
      </c>
      <c r="H520" s="29" t="str">
        <f t="shared" si="327"/>
        <v/>
      </c>
      <c r="I520" s="29" t="str">
        <f t="shared" si="327"/>
        <v/>
      </c>
      <c r="J520" s="29" t="str">
        <f t="shared" si="327"/>
        <v/>
      </c>
      <c r="K520" s="29" t="str">
        <f t="shared" si="327"/>
        <v/>
      </c>
      <c r="L520" s="29" t="str">
        <f t="shared" si="327"/>
        <v/>
      </c>
      <c r="M520" s="29" t="str">
        <f t="shared" si="327"/>
        <v/>
      </c>
      <c r="N520" s="57">
        <f t="shared" ref="N520" si="328">SUMIF(G521:M521,"",G520:M520)</f>
        <v>0</v>
      </c>
      <c r="O520" s="58">
        <f t="shared" ref="O520" si="329">SUM(G520:M520)</f>
        <v>0</v>
      </c>
      <c r="P520" s="68"/>
      <c r="Q520" s="69"/>
      <c r="R520" s="70"/>
      <c r="S520" s="14"/>
      <c r="T520" s="14"/>
      <c r="U520" s="14"/>
      <c r="V520" s="14"/>
      <c r="W520" s="14"/>
      <c r="X520" s="14"/>
      <c r="Y520" s="14"/>
      <c r="Z520" s="14"/>
      <c r="AA520" s="14"/>
      <c r="AB520" s="14"/>
      <c r="AC520" s="14"/>
      <c r="AD520" s="14"/>
      <c r="AE520" s="14"/>
      <c r="AF520" s="14"/>
      <c r="AG520" s="14"/>
      <c r="AH520" s="14"/>
      <c r="AI520" s="14"/>
      <c r="AJ520" s="14"/>
      <c r="AK520" s="14"/>
      <c r="AL520" s="14"/>
      <c r="AM520" s="14"/>
      <c r="AN520" s="14"/>
      <c r="AO520" s="14"/>
      <c r="AP520" s="14"/>
      <c r="AQ520" s="8"/>
      <c r="AR520" s="8"/>
      <c r="AS520" s="14"/>
      <c r="AT520" s="14"/>
      <c r="AU520" s="14"/>
      <c r="AV520" s="14"/>
      <c r="AW520" s="8"/>
      <c r="AX520" s="8"/>
      <c r="AY520" s="14"/>
      <c r="AZ520" s="14"/>
      <c r="BA520" s="14"/>
      <c r="BB520" s="14"/>
      <c r="BC520" s="8"/>
      <c r="BD520" s="8"/>
      <c r="BE520" s="14"/>
      <c r="BF520" s="14"/>
      <c r="BG520" s="14"/>
      <c r="BH520" s="14"/>
      <c r="BI520" s="8"/>
      <c r="BJ520" s="8"/>
      <c r="BK520" s="14"/>
      <c r="BL520" s="14"/>
      <c r="BM520" s="14"/>
      <c r="BN520" s="14"/>
      <c r="BO520" s="8"/>
      <c r="BP520" s="8"/>
      <c r="BQ520" s="14"/>
      <c r="BR520" s="14"/>
      <c r="BS520" s="14"/>
      <c r="BT520" s="14"/>
      <c r="BU520" s="8"/>
      <c r="BV520" s="8"/>
      <c r="BW520" s="14"/>
      <c r="BX520" s="14"/>
      <c r="BY520" s="14"/>
      <c r="BZ520" s="14"/>
      <c r="CA520" s="14"/>
      <c r="CB520" s="14"/>
      <c r="CC520" s="14"/>
      <c r="CD520" s="14"/>
      <c r="CE520" s="14"/>
      <c r="CF520" s="14"/>
      <c r="CG520" s="14"/>
      <c r="CH520" s="14"/>
      <c r="CI520" s="14"/>
      <c r="CJ520" s="14"/>
    </row>
    <row r="521" spans="1:88" outlineLevel="1" x14ac:dyDescent="0.2">
      <c r="A521" s="20"/>
      <c r="B521" s="21"/>
      <c r="C521" s="20"/>
      <c r="D521" s="20"/>
      <c r="E521" s="20"/>
      <c r="F521" s="26" t="s">
        <v>39</v>
      </c>
      <c r="G521" s="34"/>
      <c r="H521" s="34"/>
      <c r="I521" s="34"/>
      <c r="J521" s="34"/>
      <c r="K521" s="34"/>
      <c r="L521" s="34"/>
      <c r="M521" s="34"/>
      <c r="N521" s="56"/>
      <c r="O521" s="55"/>
      <c r="P521" s="68"/>
      <c r="Q521" s="69"/>
      <c r="R521" s="70"/>
      <c r="S521" s="14"/>
      <c r="T521" s="14"/>
      <c r="U521" s="14"/>
      <c r="V521" s="14"/>
      <c r="W521" s="14"/>
      <c r="X521" s="14"/>
      <c r="Y521" s="14"/>
      <c r="Z521" s="14"/>
      <c r="AA521" s="14"/>
      <c r="AB521" s="14"/>
      <c r="AC521" s="14"/>
      <c r="AD521" s="14"/>
      <c r="AE521" s="14"/>
      <c r="AF521" s="14"/>
      <c r="AG521" s="14"/>
      <c r="AH521" s="14"/>
      <c r="AI521" s="14"/>
      <c r="AJ521" s="14"/>
      <c r="AK521" s="14"/>
      <c r="AL521" s="14"/>
      <c r="AM521" s="14"/>
      <c r="AN521" s="14"/>
      <c r="AO521" s="14"/>
      <c r="AP521" s="14"/>
      <c r="AQ521" s="8"/>
      <c r="AR521" s="8"/>
      <c r="AS521" s="14"/>
      <c r="AT521" s="14"/>
      <c r="AU521" s="14"/>
      <c r="AV521" s="14"/>
      <c r="AW521" s="8"/>
      <c r="AX521" s="8"/>
      <c r="AY521" s="14"/>
      <c r="AZ521" s="14"/>
      <c r="BA521" s="14"/>
      <c r="BB521" s="14"/>
      <c r="BC521" s="8"/>
      <c r="BD521" s="8"/>
      <c r="BE521" s="14"/>
      <c r="BF521" s="14"/>
      <c r="BG521" s="14"/>
      <c r="BH521" s="14"/>
      <c r="BI521" s="8"/>
      <c r="BJ521" s="8"/>
      <c r="BK521" s="14"/>
      <c r="BL521" s="14"/>
      <c r="BM521" s="14"/>
      <c r="BN521" s="14"/>
      <c r="BO521" s="8"/>
      <c r="BP521" s="8"/>
      <c r="BQ521" s="14"/>
      <c r="BR521" s="14"/>
      <c r="BS521" s="14"/>
      <c r="BT521" s="14"/>
      <c r="BU521" s="8"/>
      <c r="BV521" s="8"/>
      <c r="BW521" s="14"/>
      <c r="BX521" s="14"/>
      <c r="BY521" s="14"/>
      <c r="BZ521" s="14"/>
      <c r="CA521" s="14"/>
      <c r="CB521" s="14"/>
      <c r="CC521" s="14"/>
      <c r="CD521" s="14"/>
      <c r="CE521" s="14"/>
      <c r="CF521" s="14"/>
      <c r="CG521" s="14"/>
      <c r="CH521" s="14"/>
      <c r="CI521" s="14"/>
      <c r="CJ521" s="14"/>
    </row>
    <row r="522" spans="1:88" ht="13.5" outlineLevel="1" thickBot="1" x14ac:dyDescent="0.25">
      <c r="A522" s="22"/>
      <c r="B522" s="23"/>
      <c r="C522" s="22"/>
      <c r="D522" s="22"/>
      <c r="E522" s="22"/>
      <c r="F522" s="27" t="s">
        <v>40</v>
      </c>
      <c r="G522" s="33"/>
      <c r="H522" s="33"/>
      <c r="I522" s="33"/>
      <c r="J522" s="33"/>
      <c r="K522" s="33"/>
      <c r="L522" s="33"/>
      <c r="M522" s="33"/>
      <c r="N522" s="59"/>
      <c r="O522" s="62"/>
      <c r="P522" s="71"/>
      <c r="Q522" s="72"/>
      <c r="R522" s="73"/>
      <c r="S522" s="14"/>
      <c r="T522" s="14"/>
      <c r="U522" s="14"/>
      <c r="V522" s="14"/>
      <c r="W522" s="14"/>
      <c r="X522" s="14"/>
      <c r="Y522" s="14"/>
      <c r="Z522" s="14"/>
      <c r="AA522" s="14"/>
      <c r="AB522" s="14"/>
      <c r="AC522" s="14"/>
      <c r="AD522" s="14"/>
      <c r="AE522" s="14"/>
      <c r="AF522" s="14"/>
      <c r="AG522" s="14"/>
      <c r="AH522" s="14"/>
      <c r="AI522" s="14"/>
      <c r="AJ522" s="14"/>
      <c r="AK522" s="14"/>
      <c r="AL522" s="14"/>
      <c r="AM522" s="14"/>
      <c r="AN522" s="14"/>
      <c r="AO522" s="14"/>
      <c r="AP522" s="14"/>
      <c r="AQ522" s="8"/>
      <c r="AR522" s="8"/>
      <c r="AS522" s="14"/>
      <c r="AT522" s="14"/>
      <c r="AU522" s="14"/>
      <c r="AV522" s="14"/>
      <c r="AW522" s="8"/>
      <c r="AX522" s="8"/>
      <c r="AY522" s="14"/>
      <c r="AZ522" s="14"/>
      <c r="BA522" s="14"/>
      <c r="BB522" s="14"/>
      <c r="BC522" s="8"/>
      <c r="BD522" s="8"/>
      <c r="BE522" s="14"/>
      <c r="BF522" s="14"/>
      <c r="BG522" s="14"/>
      <c r="BH522" s="14"/>
      <c r="BI522" s="8"/>
      <c r="BJ522" s="8"/>
      <c r="BK522" s="14"/>
      <c r="BL522" s="14"/>
      <c r="BM522" s="14"/>
      <c r="BN522" s="14"/>
      <c r="BO522" s="8"/>
      <c r="BP522" s="8"/>
      <c r="BQ522" s="14"/>
      <c r="BR522" s="14"/>
      <c r="BS522" s="14"/>
      <c r="BT522" s="14"/>
      <c r="BU522" s="8"/>
      <c r="BV522" s="8"/>
      <c r="BW522" s="14"/>
      <c r="BX522" s="14"/>
      <c r="BY522" s="14"/>
      <c r="BZ522" s="14"/>
      <c r="CA522" s="14"/>
      <c r="CB522" s="14"/>
      <c r="CC522" s="14"/>
      <c r="CD522" s="14"/>
      <c r="CE522" s="14"/>
      <c r="CF522" s="14"/>
      <c r="CG522" s="14"/>
      <c r="CH522" s="14"/>
      <c r="CI522" s="14"/>
      <c r="CJ522" s="14"/>
    </row>
    <row r="523" spans="1:88" x14ac:dyDescent="0.2">
      <c r="A523" s="63" t="str">
        <f>'Week A'!A523</f>
        <v>NAAM</v>
      </c>
      <c r="B523" s="64" t="str">
        <f>'Week A'!B523</f>
        <v>Voornaam</v>
      </c>
      <c r="C523" s="63" t="str">
        <f>'Week A'!C523</f>
        <v>Steward</v>
      </c>
      <c r="D523" s="63" t="str">
        <f>'Week A'!D523</f>
        <v>Student</v>
      </c>
      <c r="E523" s="63" t="str">
        <f>'Week A'!E523</f>
        <v>Front</v>
      </c>
      <c r="F523" s="24" t="s">
        <v>19</v>
      </c>
      <c r="G523" s="43"/>
      <c r="H523" s="11"/>
      <c r="I523" s="11"/>
      <c r="J523" s="11"/>
      <c r="K523" s="11"/>
      <c r="L523" s="11"/>
      <c r="M523" s="11"/>
      <c r="N523" s="54"/>
      <c r="O523" s="61"/>
      <c r="P523" s="65"/>
      <c r="Q523" s="66"/>
      <c r="R523" s="67"/>
      <c r="S523" s="14"/>
      <c r="T523" s="14"/>
      <c r="U523" s="14"/>
      <c r="V523" s="14"/>
      <c r="W523" s="14"/>
      <c r="X523" s="14"/>
      <c r="Y523" s="14"/>
      <c r="Z523" s="14"/>
      <c r="AA523" s="14"/>
      <c r="AB523" s="14"/>
      <c r="AC523" s="14"/>
      <c r="AD523" s="14"/>
      <c r="AE523" s="14"/>
      <c r="AF523" s="14"/>
      <c r="AG523" s="14"/>
      <c r="AH523" s="14"/>
      <c r="AI523" s="14"/>
      <c r="AJ523" s="14"/>
      <c r="AK523" s="14"/>
      <c r="AL523" s="14"/>
      <c r="AM523" s="14"/>
      <c r="AN523" s="14"/>
      <c r="AO523" s="14"/>
      <c r="AP523" s="14"/>
      <c r="AQ523" s="8"/>
      <c r="AR523" s="8"/>
      <c r="AS523" s="14"/>
      <c r="AT523" s="14"/>
      <c r="AU523" s="14"/>
      <c r="AV523" s="14"/>
      <c r="AW523" s="8"/>
      <c r="AX523" s="8"/>
      <c r="AY523" s="14"/>
      <c r="AZ523" s="14"/>
      <c r="BA523" s="14"/>
      <c r="BB523" s="14"/>
      <c r="BC523" s="8"/>
      <c r="BD523" s="8"/>
      <c r="BE523" s="14"/>
      <c r="BF523" s="14"/>
      <c r="BG523" s="14"/>
      <c r="BH523" s="14"/>
      <c r="BI523" s="8"/>
      <c r="BJ523" s="8"/>
      <c r="BK523" s="14"/>
      <c r="BL523" s="14"/>
      <c r="BM523" s="14"/>
      <c r="BN523" s="14"/>
      <c r="BO523" s="8"/>
      <c r="BP523" s="8"/>
      <c r="BQ523" s="14"/>
      <c r="BR523" s="14"/>
      <c r="BS523" s="14"/>
      <c r="BT523" s="14"/>
      <c r="BU523" s="8"/>
      <c r="BV523" s="8"/>
      <c r="BW523" s="14"/>
      <c r="BX523" s="14"/>
      <c r="BY523" s="14"/>
      <c r="BZ523" s="14"/>
      <c r="CA523" s="14"/>
      <c r="CB523" s="14"/>
      <c r="CC523" s="14"/>
      <c r="CD523" s="14"/>
      <c r="CE523" s="14"/>
      <c r="CF523" s="14"/>
      <c r="CG523" s="14"/>
      <c r="CH523" s="14"/>
      <c r="CI523" s="14"/>
      <c r="CJ523" s="14"/>
    </row>
    <row r="524" spans="1:88" outlineLevel="1" x14ac:dyDescent="0.2">
      <c r="A524" s="20"/>
      <c r="B524" s="21"/>
      <c r="C524" s="20"/>
      <c r="D524" s="20"/>
      <c r="E524" s="20"/>
      <c r="F524" s="25" t="s">
        <v>20</v>
      </c>
      <c r="G524" s="35"/>
      <c r="H524" s="42"/>
      <c r="I524" s="12"/>
      <c r="J524" s="12"/>
      <c r="K524" s="12"/>
      <c r="L524" s="12"/>
      <c r="M524" s="12"/>
      <c r="N524" s="56"/>
      <c r="O524" s="55"/>
      <c r="P524" s="68"/>
      <c r="Q524" s="69"/>
      <c r="R524" s="70"/>
      <c r="S524" s="14"/>
      <c r="T524" s="14"/>
      <c r="U524" s="14"/>
      <c r="V524" s="14"/>
      <c r="W524" s="14"/>
      <c r="X524" s="14"/>
      <c r="Y524" s="14"/>
      <c r="Z524" s="14"/>
      <c r="AA524" s="14"/>
      <c r="AB524" s="14"/>
      <c r="AC524" s="14"/>
      <c r="AD524" s="14"/>
      <c r="AE524" s="14"/>
      <c r="AF524" s="14"/>
      <c r="AG524" s="14"/>
      <c r="AH524" s="14"/>
      <c r="AI524" s="14"/>
      <c r="AJ524" s="14"/>
      <c r="AK524" s="14"/>
      <c r="AL524" s="14"/>
      <c r="AM524" s="14"/>
      <c r="AN524" s="14"/>
      <c r="AO524" s="14"/>
      <c r="AP524" s="14"/>
      <c r="AQ524" s="8"/>
      <c r="AR524" s="8"/>
      <c r="AS524" s="14"/>
      <c r="AT524" s="14"/>
      <c r="AU524" s="14"/>
      <c r="AV524" s="14"/>
      <c r="AW524" s="8"/>
      <c r="AX524" s="8"/>
      <c r="AY524" s="14"/>
      <c r="AZ524" s="14"/>
      <c r="BA524" s="14"/>
      <c r="BB524" s="14"/>
      <c r="BC524" s="8"/>
      <c r="BD524" s="8"/>
      <c r="BE524" s="14"/>
      <c r="BF524" s="14"/>
      <c r="BG524" s="14"/>
      <c r="BH524" s="14"/>
      <c r="BI524" s="8"/>
      <c r="BJ524" s="8"/>
      <c r="BK524" s="14"/>
      <c r="BL524" s="14"/>
      <c r="BM524" s="14"/>
      <c r="BN524" s="14"/>
      <c r="BO524" s="8"/>
      <c r="BP524" s="8"/>
      <c r="BQ524" s="14"/>
      <c r="BR524" s="14"/>
      <c r="BS524" s="14"/>
      <c r="BT524" s="14"/>
      <c r="BU524" s="8"/>
      <c r="BV524" s="8"/>
      <c r="BW524" s="14"/>
      <c r="BX524" s="14"/>
      <c r="BY524" s="14"/>
      <c r="BZ524" s="14"/>
      <c r="CA524" s="14"/>
      <c r="CB524" s="14"/>
      <c r="CC524" s="14"/>
      <c r="CD524" s="14"/>
      <c r="CE524" s="14"/>
      <c r="CF524" s="14"/>
      <c r="CG524" s="14"/>
      <c r="CH524" s="14"/>
      <c r="CI524" s="14"/>
      <c r="CJ524" s="14"/>
    </row>
    <row r="525" spans="1:88" outlineLevel="1" x14ac:dyDescent="0.2">
      <c r="A525" s="20"/>
      <c r="B525" s="21"/>
      <c r="C525" s="20"/>
      <c r="D525" s="20"/>
      <c r="E525" s="20"/>
      <c r="F525" s="25" t="s">
        <v>21</v>
      </c>
      <c r="G525" s="13"/>
      <c r="H525" s="13"/>
      <c r="I525" s="13"/>
      <c r="J525" s="13"/>
      <c r="K525" s="13"/>
      <c r="L525" s="13"/>
      <c r="M525" s="13"/>
      <c r="N525" s="56"/>
      <c r="O525" s="55"/>
      <c r="P525" s="68"/>
      <c r="Q525" s="69"/>
      <c r="R525" s="70"/>
      <c r="S525" s="14"/>
      <c r="T525" s="14"/>
      <c r="U525" s="14"/>
      <c r="V525" s="14"/>
      <c r="W525" s="14"/>
      <c r="X525" s="14"/>
      <c r="Y525" s="14"/>
      <c r="Z525" s="14"/>
      <c r="AA525" s="14"/>
      <c r="AB525" s="14"/>
      <c r="AC525" s="14"/>
      <c r="AD525" s="14"/>
      <c r="AE525" s="14"/>
      <c r="AF525" s="14"/>
      <c r="AG525" s="14"/>
      <c r="AH525" s="14"/>
      <c r="AI525" s="14"/>
      <c r="AJ525" s="14"/>
      <c r="AK525" s="14"/>
      <c r="AL525" s="14"/>
      <c r="AM525" s="14"/>
      <c r="AN525" s="14"/>
      <c r="AO525" s="14"/>
      <c r="AP525" s="14"/>
      <c r="AQ525" s="8"/>
      <c r="AR525" s="8"/>
      <c r="AS525" s="14"/>
      <c r="AT525" s="14"/>
      <c r="AU525" s="14"/>
      <c r="AV525" s="14"/>
      <c r="AW525" s="8"/>
      <c r="AX525" s="8"/>
      <c r="AY525" s="14"/>
      <c r="AZ525" s="14"/>
      <c r="BA525" s="14"/>
      <c r="BB525" s="14"/>
      <c r="BC525" s="8"/>
      <c r="BD525" s="8"/>
      <c r="BE525" s="14"/>
      <c r="BF525" s="14"/>
      <c r="BG525" s="14"/>
      <c r="BH525" s="14"/>
      <c r="BI525" s="8"/>
      <c r="BJ525" s="8"/>
      <c r="BK525" s="14"/>
      <c r="BL525" s="14"/>
      <c r="BM525" s="14"/>
      <c r="BN525" s="14"/>
      <c r="BO525" s="8"/>
      <c r="BP525" s="8"/>
      <c r="BQ525" s="14"/>
      <c r="BR525" s="14"/>
      <c r="BS525" s="14"/>
      <c r="BT525" s="14"/>
      <c r="BU525" s="8"/>
      <c r="BV525" s="8"/>
      <c r="BW525" s="14"/>
      <c r="BX525" s="14"/>
      <c r="BY525" s="14"/>
      <c r="BZ525" s="14"/>
      <c r="CA525" s="14"/>
      <c r="CB525" s="14"/>
      <c r="CC525" s="14"/>
      <c r="CD525" s="14"/>
      <c r="CE525" s="14"/>
      <c r="CF525" s="14"/>
      <c r="CG525" s="14"/>
      <c r="CH525" s="14"/>
      <c r="CI525" s="14"/>
      <c r="CJ525" s="14"/>
    </row>
    <row r="526" spans="1:88" outlineLevel="1" x14ac:dyDescent="0.2">
      <c r="A526" s="20"/>
      <c r="B526" s="21"/>
      <c r="C526" s="20"/>
      <c r="D526" s="20"/>
      <c r="E526" s="20"/>
      <c r="F526" s="25" t="s">
        <v>22</v>
      </c>
      <c r="G526" s="29" t="str">
        <f t="shared" ref="G526:M526" si="330">IF(G524="","",IF(G524&gt;G523,(G524-G523-G525),(1-G523-G525+G524)))</f>
        <v/>
      </c>
      <c r="H526" s="29" t="str">
        <f t="shared" si="330"/>
        <v/>
      </c>
      <c r="I526" s="29" t="str">
        <f t="shared" si="330"/>
        <v/>
      </c>
      <c r="J526" s="29" t="str">
        <f t="shared" si="330"/>
        <v/>
      </c>
      <c r="K526" s="29" t="str">
        <f t="shared" si="330"/>
        <v/>
      </c>
      <c r="L526" s="29" t="str">
        <f t="shared" si="330"/>
        <v/>
      </c>
      <c r="M526" s="29" t="str">
        <f t="shared" si="330"/>
        <v/>
      </c>
      <c r="N526" s="57">
        <f t="shared" ref="N526" si="331">SUMIF(G527:M527,"",G526:M526)</f>
        <v>0</v>
      </c>
      <c r="O526" s="58">
        <f t="shared" ref="O526" si="332">SUM(G526:M526)</f>
        <v>0</v>
      </c>
      <c r="P526" s="68"/>
      <c r="Q526" s="69"/>
      <c r="R526" s="70"/>
      <c r="S526" s="14"/>
      <c r="T526" s="14"/>
      <c r="U526" s="14"/>
      <c r="V526" s="14"/>
      <c r="W526" s="14"/>
      <c r="X526" s="14"/>
      <c r="Y526" s="14"/>
      <c r="Z526" s="14"/>
      <c r="AA526" s="14"/>
      <c r="AB526" s="14"/>
      <c r="AC526" s="14"/>
      <c r="AD526" s="14"/>
      <c r="AE526" s="14"/>
      <c r="AF526" s="14"/>
      <c r="AG526" s="14"/>
      <c r="AH526" s="14"/>
      <c r="AI526" s="14"/>
      <c r="AJ526" s="14"/>
      <c r="AK526" s="14"/>
      <c r="AL526" s="14"/>
      <c r="AM526" s="14"/>
      <c r="AN526" s="14"/>
      <c r="AO526" s="14"/>
      <c r="AP526" s="14"/>
      <c r="AQ526" s="8"/>
      <c r="AR526" s="8"/>
      <c r="AS526" s="14"/>
      <c r="AT526" s="14"/>
      <c r="AU526" s="14"/>
      <c r="AV526" s="14"/>
      <c r="AW526" s="8"/>
      <c r="AX526" s="8"/>
      <c r="AY526" s="14"/>
      <c r="AZ526" s="14"/>
      <c r="BA526" s="14"/>
      <c r="BB526" s="14"/>
      <c r="BC526" s="8"/>
      <c r="BD526" s="8"/>
      <c r="BE526" s="14"/>
      <c r="BF526" s="14"/>
      <c r="BG526" s="14"/>
      <c r="BH526" s="14"/>
      <c r="BI526" s="8"/>
      <c r="BJ526" s="8"/>
      <c r="BK526" s="14"/>
      <c r="BL526" s="14"/>
      <c r="BM526" s="14"/>
      <c r="BN526" s="14"/>
      <c r="BO526" s="8"/>
      <c r="BP526" s="8"/>
      <c r="BQ526" s="14"/>
      <c r="BR526" s="14"/>
      <c r="BS526" s="14"/>
      <c r="BT526" s="14"/>
      <c r="BU526" s="8"/>
      <c r="BV526" s="8"/>
      <c r="BW526" s="14"/>
      <c r="BX526" s="14"/>
      <c r="BY526" s="14"/>
      <c r="BZ526" s="14"/>
      <c r="CA526" s="14"/>
      <c r="CB526" s="14"/>
      <c r="CC526" s="14"/>
      <c r="CD526" s="14"/>
      <c r="CE526" s="14"/>
      <c r="CF526" s="14"/>
      <c r="CG526" s="14"/>
      <c r="CH526" s="14"/>
      <c r="CI526" s="14"/>
      <c r="CJ526" s="14"/>
    </row>
    <row r="527" spans="1:88" outlineLevel="1" x14ac:dyDescent="0.2">
      <c r="A527" s="20"/>
      <c r="B527" s="21"/>
      <c r="C527" s="20"/>
      <c r="D527" s="20"/>
      <c r="E527" s="20"/>
      <c r="F527" s="26" t="s">
        <v>39</v>
      </c>
      <c r="G527" s="34"/>
      <c r="H527" s="34"/>
      <c r="I527" s="34"/>
      <c r="J527" s="34"/>
      <c r="K527" s="34"/>
      <c r="L527" s="34"/>
      <c r="M527" s="34"/>
      <c r="N527" s="56"/>
      <c r="O527" s="55"/>
      <c r="P527" s="68"/>
      <c r="Q527" s="69"/>
      <c r="R527" s="70"/>
      <c r="S527" s="14"/>
      <c r="T527" s="14"/>
      <c r="U527" s="14"/>
      <c r="V527" s="14"/>
      <c r="W527" s="14"/>
      <c r="X527" s="14"/>
      <c r="Y527" s="14"/>
      <c r="Z527" s="14"/>
      <c r="AA527" s="14"/>
      <c r="AB527" s="14"/>
      <c r="AC527" s="14"/>
      <c r="AD527" s="14"/>
      <c r="AE527" s="14"/>
      <c r="AF527" s="14"/>
      <c r="AG527" s="14"/>
      <c r="AH527" s="14"/>
      <c r="AI527" s="14"/>
      <c r="AJ527" s="14"/>
      <c r="AK527" s="14"/>
      <c r="AL527" s="14"/>
      <c r="AM527" s="14"/>
      <c r="AN527" s="14"/>
      <c r="AO527" s="14"/>
      <c r="AP527" s="14"/>
      <c r="AQ527" s="8"/>
      <c r="AR527" s="8"/>
      <c r="AS527" s="14"/>
      <c r="AT527" s="14"/>
      <c r="AU527" s="14"/>
      <c r="AV527" s="14"/>
      <c r="AW527" s="8"/>
      <c r="AX527" s="8"/>
      <c r="AY527" s="14"/>
      <c r="AZ527" s="14"/>
      <c r="BA527" s="14"/>
      <c r="BB527" s="14"/>
      <c r="BC527" s="8"/>
      <c r="BD527" s="8"/>
      <c r="BE527" s="14"/>
      <c r="BF527" s="14"/>
      <c r="BG527" s="14"/>
      <c r="BH527" s="14"/>
      <c r="BI527" s="8"/>
      <c r="BJ527" s="8"/>
      <c r="BK527" s="14"/>
      <c r="BL527" s="14"/>
      <c r="BM527" s="14"/>
      <c r="BN527" s="14"/>
      <c r="BO527" s="8"/>
      <c r="BP527" s="8"/>
      <c r="BQ527" s="14"/>
      <c r="BR527" s="14"/>
      <c r="BS527" s="14"/>
      <c r="BT527" s="14"/>
      <c r="BU527" s="8"/>
      <c r="BV527" s="8"/>
      <c r="BW527" s="14"/>
      <c r="BX527" s="14"/>
      <c r="BY527" s="14"/>
      <c r="BZ527" s="14"/>
      <c r="CA527" s="14"/>
      <c r="CB527" s="14"/>
      <c r="CC527" s="14"/>
      <c r="CD527" s="14"/>
      <c r="CE527" s="14"/>
      <c r="CF527" s="14"/>
      <c r="CG527" s="14"/>
      <c r="CH527" s="14"/>
      <c r="CI527" s="14"/>
      <c r="CJ527" s="14"/>
    </row>
    <row r="528" spans="1:88" ht="13.5" outlineLevel="1" thickBot="1" x14ac:dyDescent="0.25">
      <c r="A528" s="22"/>
      <c r="B528" s="23"/>
      <c r="C528" s="22"/>
      <c r="D528" s="22"/>
      <c r="E528" s="22"/>
      <c r="F528" s="27" t="s">
        <v>40</v>
      </c>
      <c r="G528" s="33"/>
      <c r="H528" s="33"/>
      <c r="I528" s="33"/>
      <c r="J528" s="33"/>
      <c r="K528" s="33"/>
      <c r="L528" s="33"/>
      <c r="M528" s="33"/>
      <c r="N528" s="59"/>
      <c r="O528" s="62"/>
      <c r="P528" s="71"/>
      <c r="Q528" s="72"/>
      <c r="R528" s="73"/>
      <c r="S528" s="14"/>
      <c r="T528" s="14"/>
      <c r="U528" s="14"/>
      <c r="V528" s="14"/>
      <c r="W528" s="14"/>
      <c r="X528" s="14"/>
      <c r="Y528" s="14"/>
      <c r="Z528" s="14"/>
      <c r="AA528" s="14"/>
      <c r="AB528" s="14"/>
      <c r="AC528" s="14"/>
      <c r="AD528" s="14"/>
      <c r="AE528" s="14"/>
      <c r="AF528" s="14"/>
      <c r="AG528" s="14"/>
      <c r="AH528" s="14"/>
      <c r="AI528" s="14"/>
      <c r="AJ528" s="14"/>
      <c r="AK528" s="14"/>
      <c r="AL528" s="14"/>
      <c r="AM528" s="14"/>
      <c r="AN528" s="14"/>
      <c r="AO528" s="14"/>
      <c r="AP528" s="14"/>
      <c r="AQ528" s="8"/>
      <c r="AR528" s="8"/>
      <c r="AS528" s="14"/>
      <c r="AT528" s="14"/>
      <c r="AU528" s="14"/>
      <c r="AV528" s="14"/>
      <c r="AW528" s="8"/>
      <c r="AX528" s="8"/>
      <c r="AY528" s="14"/>
      <c r="AZ528" s="14"/>
      <c r="BA528" s="14"/>
      <c r="BB528" s="14"/>
      <c r="BC528" s="8"/>
      <c r="BD528" s="8"/>
      <c r="BE528" s="14"/>
      <c r="BF528" s="14"/>
      <c r="BG528" s="14"/>
      <c r="BH528" s="14"/>
      <c r="BI528" s="8"/>
      <c r="BJ528" s="8"/>
      <c r="BK528" s="14"/>
      <c r="BL528" s="14"/>
      <c r="BM528" s="14"/>
      <c r="BN528" s="14"/>
      <c r="BO528" s="8"/>
      <c r="BP528" s="8"/>
      <c r="BQ528" s="14"/>
      <c r="BR528" s="14"/>
      <c r="BS528" s="14"/>
      <c r="BT528" s="14"/>
      <c r="BU528" s="8"/>
      <c r="BV528" s="8"/>
      <c r="BW528" s="14"/>
      <c r="BX528" s="14"/>
      <c r="BY528" s="14"/>
      <c r="BZ528" s="14"/>
      <c r="CA528" s="14"/>
      <c r="CB528" s="14"/>
      <c r="CC528" s="14"/>
      <c r="CD528" s="14"/>
      <c r="CE528" s="14"/>
      <c r="CF528" s="14"/>
      <c r="CG528" s="14"/>
      <c r="CH528" s="14"/>
      <c r="CI528" s="14"/>
      <c r="CJ528" s="14"/>
    </row>
    <row r="529" spans="1:88" x14ac:dyDescent="0.2">
      <c r="A529" s="63" t="str">
        <f>'Week A'!A529</f>
        <v>NAAM</v>
      </c>
      <c r="B529" s="64" t="str">
        <f>'Week A'!B529</f>
        <v>Voornaam</v>
      </c>
      <c r="C529" s="63" t="str">
        <f>'Week A'!C529</f>
        <v>Steward</v>
      </c>
      <c r="D529" s="63" t="str">
        <f>'Week A'!D529</f>
        <v>Student</v>
      </c>
      <c r="E529" s="63" t="str">
        <f>'Week A'!E529</f>
        <v>Front</v>
      </c>
      <c r="F529" s="24" t="s">
        <v>19</v>
      </c>
      <c r="G529" s="43"/>
      <c r="H529" s="11"/>
      <c r="I529" s="11"/>
      <c r="J529" s="11"/>
      <c r="K529" s="11"/>
      <c r="L529" s="11"/>
      <c r="M529" s="11"/>
      <c r="N529" s="54"/>
      <c r="O529" s="61"/>
      <c r="P529" s="65"/>
      <c r="Q529" s="66"/>
      <c r="R529" s="67"/>
      <c r="S529" s="14"/>
      <c r="T529" s="14"/>
      <c r="U529" s="14"/>
      <c r="V529" s="14"/>
      <c r="W529" s="14"/>
      <c r="X529" s="14"/>
      <c r="Y529" s="14"/>
      <c r="Z529" s="14"/>
      <c r="AA529" s="14"/>
      <c r="AB529" s="14"/>
      <c r="AC529" s="14"/>
      <c r="AD529" s="14"/>
      <c r="AE529" s="14"/>
      <c r="AF529" s="14"/>
      <c r="AG529" s="14"/>
      <c r="AH529" s="14"/>
      <c r="AI529" s="14"/>
      <c r="AJ529" s="14"/>
      <c r="AK529" s="14"/>
      <c r="AL529" s="14"/>
      <c r="AM529" s="14"/>
      <c r="AN529" s="14"/>
      <c r="AO529" s="14"/>
      <c r="AP529" s="14"/>
      <c r="AQ529" s="8"/>
      <c r="AR529" s="8"/>
      <c r="AS529" s="14"/>
      <c r="AT529" s="14"/>
      <c r="AU529" s="14"/>
      <c r="AV529" s="14"/>
      <c r="AW529" s="8"/>
      <c r="AX529" s="8"/>
      <c r="AY529" s="14"/>
      <c r="AZ529" s="14"/>
      <c r="BA529" s="14"/>
      <c r="BB529" s="14"/>
      <c r="BC529" s="8"/>
      <c r="BD529" s="8"/>
      <c r="BE529" s="14"/>
      <c r="BF529" s="14"/>
      <c r="BG529" s="14"/>
      <c r="BH529" s="14"/>
      <c r="BI529" s="8"/>
      <c r="BJ529" s="8"/>
      <c r="BK529" s="14"/>
      <c r="BL529" s="14"/>
      <c r="BM529" s="14"/>
      <c r="BN529" s="14"/>
      <c r="BO529" s="8"/>
      <c r="BP529" s="8"/>
      <c r="BQ529" s="14"/>
      <c r="BR529" s="14"/>
      <c r="BS529" s="14"/>
      <c r="BT529" s="14"/>
      <c r="BU529" s="8"/>
      <c r="BV529" s="8"/>
      <c r="BW529" s="14"/>
      <c r="BX529" s="14"/>
      <c r="BY529" s="14"/>
      <c r="BZ529" s="14"/>
      <c r="CA529" s="14"/>
      <c r="CB529" s="14"/>
      <c r="CC529" s="14"/>
      <c r="CD529" s="14"/>
      <c r="CE529" s="14"/>
      <c r="CF529" s="14"/>
      <c r="CG529" s="14"/>
      <c r="CH529" s="14"/>
      <c r="CI529" s="14"/>
      <c r="CJ529" s="14"/>
    </row>
    <row r="530" spans="1:88" outlineLevel="1" x14ac:dyDescent="0.2">
      <c r="A530" s="20"/>
      <c r="B530" s="21"/>
      <c r="C530" s="20"/>
      <c r="D530" s="20"/>
      <c r="E530" s="20"/>
      <c r="F530" s="25" t="s">
        <v>20</v>
      </c>
      <c r="G530" s="35"/>
      <c r="H530" s="42"/>
      <c r="I530" s="12"/>
      <c r="J530" s="12"/>
      <c r="K530" s="12"/>
      <c r="L530" s="12"/>
      <c r="M530" s="12"/>
      <c r="N530" s="56"/>
      <c r="O530" s="55"/>
      <c r="P530" s="68"/>
      <c r="Q530" s="69"/>
      <c r="R530" s="70"/>
      <c r="S530" s="14"/>
      <c r="T530" s="14"/>
      <c r="U530" s="14"/>
      <c r="V530" s="14"/>
      <c r="W530" s="14"/>
      <c r="X530" s="14"/>
      <c r="Y530" s="14"/>
      <c r="Z530" s="14"/>
      <c r="AA530" s="14"/>
      <c r="AB530" s="14"/>
      <c r="AC530" s="14"/>
      <c r="AD530" s="14"/>
      <c r="AE530" s="14"/>
      <c r="AF530" s="14"/>
      <c r="AG530" s="14"/>
      <c r="AH530" s="14"/>
      <c r="AI530" s="14"/>
      <c r="AJ530" s="14"/>
      <c r="AK530" s="14"/>
      <c r="AL530" s="14"/>
      <c r="AM530" s="14"/>
      <c r="AN530" s="14"/>
      <c r="AO530" s="14"/>
      <c r="AP530" s="14"/>
      <c r="AQ530" s="8"/>
      <c r="AR530" s="8"/>
      <c r="AS530" s="14"/>
      <c r="AT530" s="14"/>
      <c r="AU530" s="14"/>
      <c r="AV530" s="14"/>
      <c r="AW530" s="8"/>
      <c r="AX530" s="8"/>
      <c r="AY530" s="14"/>
      <c r="AZ530" s="14"/>
      <c r="BA530" s="14"/>
      <c r="BB530" s="14"/>
      <c r="BC530" s="8"/>
      <c r="BD530" s="8"/>
      <c r="BE530" s="14"/>
      <c r="BF530" s="14"/>
      <c r="BG530" s="14"/>
      <c r="BH530" s="14"/>
      <c r="BI530" s="8"/>
      <c r="BJ530" s="8"/>
      <c r="BK530" s="14"/>
      <c r="BL530" s="14"/>
      <c r="BM530" s="14"/>
      <c r="BN530" s="14"/>
      <c r="BO530" s="8"/>
      <c r="BP530" s="8"/>
      <c r="BQ530" s="14"/>
      <c r="BR530" s="14"/>
      <c r="BS530" s="14"/>
      <c r="BT530" s="14"/>
      <c r="BU530" s="8"/>
      <c r="BV530" s="8"/>
      <c r="BW530" s="14"/>
      <c r="BX530" s="14"/>
      <c r="BY530" s="14"/>
      <c r="BZ530" s="14"/>
      <c r="CA530" s="14"/>
      <c r="CB530" s="14"/>
      <c r="CC530" s="14"/>
      <c r="CD530" s="14"/>
      <c r="CE530" s="14"/>
      <c r="CF530" s="14"/>
      <c r="CG530" s="14"/>
      <c r="CH530" s="14"/>
      <c r="CI530" s="14"/>
      <c r="CJ530" s="14"/>
    </row>
    <row r="531" spans="1:88" outlineLevel="1" x14ac:dyDescent="0.2">
      <c r="A531" s="20"/>
      <c r="B531" s="21"/>
      <c r="C531" s="20"/>
      <c r="D531" s="20"/>
      <c r="E531" s="20"/>
      <c r="F531" s="25" t="s">
        <v>21</v>
      </c>
      <c r="G531" s="13"/>
      <c r="H531" s="13"/>
      <c r="I531" s="13"/>
      <c r="J531" s="13"/>
      <c r="K531" s="13"/>
      <c r="L531" s="13"/>
      <c r="M531" s="13"/>
      <c r="N531" s="56"/>
      <c r="O531" s="55"/>
      <c r="P531" s="68"/>
      <c r="Q531" s="69"/>
      <c r="R531" s="70"/>
      <c r="S531" s="14"/>
      <c r="T531" s="14"/>
      <c r="U531" s="14"/>
      <c r="V531" s="14"/>
      <c r="W531" s="14"/>
      <c r="X531" s="14"/>
      <c r="Y531" s="14"/>
      <c r="Z531" s="14"/>
      <c r="AA531" s="14"/>
      <c r="AB531" s="14"/>
      <c r="AC531" s="14"/>
      <c r="AD531" s="14"/>
      <c r="AE531" s="14"/>
      <c r="AF531" s="14"/>
      <c r="AG531" s="14"/>
      <c r="AH531" s="14"/>
      <c r="AI531" s="14"/>
      <c r="AJ531" s="14"/>
      <c r="AK531" s="14"/>
      <c r="AL531" s="14"/>
      <c r="AM531" s="14"/>
      <c r="AN531" s="14"/>
      <c r="AO531" s="14"/>
      <c r="AP531" s="14"/>
      <c r="AQ531" s="8"/>
      <c r="AR531" s="8"/>
      <c r="AS531" s="14"/>
      <c r="AT531" s="14"/>
      <c r="AU531" s="14"/>
      <c r="AV531" s="14"/>
      <c r="AW531" s="8"/>
      <c r="AX531" s="8"/>
      <c r="AY531" s="14"/>
      <c r="AZ531" s="14"/>
      <c r="BA531" s="14"/>
      <c r="BB531" s="14"/>
      <c r="BC531" s="8"/>
      <c r="BD531" s="8"/>
      <c r="BE531" s="14"/>
      <c r="BF531" s="14"/>
      <c r="BG531" s="14"/>
      <c r="BH531" s="14"/>
      <c r="BI531" s="8"/>
      <c r="BJ531" s="8"/>
      <c r="BK531" s="14"/>
      <c r="BL531" s="14"/>
      <c r="BM531" s="14"/>
      <c r="BN531" s="14"/>
      <c r="BO531" s="8"/>
      <c r="BP531" s="8"/>
      <c r="BQ531" s="14"/>
      <c r="BR531" s="14"/>
      <c r="BS531" s="14"/>
      <c r="BT531" s="14"/>
      <c r="BU531" s="8"/>
      <c r="BV531" s="8"/>
      <c r="BW531" s="14"/>
      <c r="BX531" s="14"/>
      <c r="BY531" s="14"/>
      <c r="BZ531" s="14"/>
      <c r="CA531" s="14"/>
      <c r="CB531" s="14"/>
      <c r="CC531" s="14"/>
      <c r="CD531" s="14"/>
      <c r="CE531" s="14"/>
      <c r="CF531" s="14"/>
      <c r="CG531" s="14"/>
      <c r="CH531" s="14"/>
      <c r="CI531" s="14"/>
      <c r="CJ531" s="14"/>
    </row>
    <row r="532" spans="1:88" outlineLevel="1" x14ac:dyDescent="0.2">
      <c r="A532" s="20"/>
      <c r="B532" s="21"/>
      <c r="C532" s="20"/>
      <c r="D532" s="20"/>
      <c r="E532" s="20"/>
      <c r="F532" s="25" t="s">
        <v>22</v>
      </c>
      <c r="G532" s="29" t="str">
        <f t="shared" ref="G532:M532" si="333">IF(G530="","",IF(G530&gt;G529,(G530-G529-G531),(1-G529-G531+G530)))</f>
        <v/>
      </c>
      <c r="H532" s="29" t="str">
        <f t="shared" si="333"/>
        <v/>
      </c>
      <c r="I532" s="29" t="str">
        <f t="shared" si="333"/>
        <v/>
      </c>
      <c r="J532" s="29" t="str">
        <f t="shared" si="333"/>
        <v/>
      </c>
      <c r="K532" s="29" t="str">
        <f t="shared" si="333"/>
        <v/>
      </c>
      <c r="L532" s="29" t="str">
        <f t="shared" si="333"/>
        <v/>
      </c>
      <c r="M532" s="29" t="str">
        <f t="shared" si="333"/>
        <v/>
      </c>
      <c r="N532" s="57">
        <f t="shared" ref="N532" si="334">SUMIF(G533:M533,"",G532:M532)</f>
        <v>0</v>
      </c>
      <c r="O532" s="58">
        <f t="shared" ref="O532" si="335">SUM(G532:M532)</f>
        <v>0</v>
      </c>
      <c r="P532" s="68"/>
      <c r="Q532" s="69"/>
      <c r="R532" s="70"/>
      <c r="S532" s="14"/>
      <c r="T532" s="14"/>
      <c r="U532" s="14"/>
      <c r="V532" s="14"/>
      <c r="W532" s="14"/>
      <c r="X532" s="14"/>
      <c r="Y532" s="14"/>
      <c r="Z532" s="14"/>
      <c r="AA532" s="14"/>
      <c r="AB532" s="14"/>
      <c r="AC532" s="14"/>
      <c r="AD532" s="14"/>
      <c r="AE532" s="14"/>
      <c r="AF532" s="14"/>
      <c r="AG532" s="14"/>
      <c r="AH532" s="14"/>
      <c r="AI532" s="14"/>
      <c r="AJ532" s="14"/>
      <c r="AK532" s="14"/>
      <c r="AL532" s="14"/>
      <c r="AM532" s="14"/>
      <c r="AN532" s="14"/>
      <c r="AO532" s="14"/>
      <c r="AP532" s="14"/>
      <c r="AQ532" s="8"/>
      <c r="AR532" s="8"/>
      <c r="AS532" s="14"/>
      <c r="AT532" s="14"/>
      <c r="AU532" s="14"/>
      <c r="AV532" s="14"/>
      <c r="AW532" s="8"/>
      <c r="AX532" s="8"/>
      <c r="AY532" s="14"/>
      <c r="AZ532" s="14"/>
      <c r="BA532" s="14"/>
      <c r="BB532" s="14"/>
      <c r="BC532" s="8"/>
      <c r="BD532" s="8"/>
      <c r="BE532" s="14"/>
      <c r="BF532" s="14"/>
      <c r="BG532" s="14"/>
      <c r="BH532" s="14"/>
      <c r="BI532" s="8"/>
      <c r="BJ532" s="8"/>
      <c r="BK532" s="14"/>
      <c r="BL532" s="14"/>
      <c r="BM532" s="14"/>
      <c r="BN532" s="14"/>
      <c r="BO532" s="8"/>
      <c r="BP532" s="8"/>
      <c r="BQ532" s="14"/>
      <c r="BR532" s="14"/>
      <c r="BS532" s="14"/>
      <c r="BT532" s="14"/>
      <c r="BU532" s="8"/>
      <c r="BV532" s="8"/>
      <c r="BW532" s="14"/>
      <c r="BX532" s="14"/>
      <c r="BY532" s="14"/>
      <c r="BZ532" s="14"/>
      <c r="CA532" s="14"/>
      <c r="CB532" s="14"/>
      <c r="CC532" s="14"/>
      <c r="CD532" s="14"/>
      <c r="CE532" s="14"/>
      <c r="CF532" s="14"/>
      <c r="CG532" s="14"/>
      <c r="CH532" s="14"/>
      <c r="CI532" s="14"/>
      <c r="CJ532" s="14"/>
    </row>
    <row r="533" spans="1:88" outlineLevel="1" x14ac:dyDescent="0.2">
      <c r="A533" s="20"/>
      <c r="B533" s="21"/>
      <c r="C533" s="20"/>
      <c r="D533" s="20"/>
      <c r="E533" s="20"/>
      <c r="F533" s="26" t="s">
        <v>39</v>
      </c>
      <c r="G533" s="34"/>
      <c r="H533" s="34"/>
      <c r="I533" s="34"/>
      <c r="J533" s="34"/>
      <c r="K533" s="34"/>
      <c r="L533" s="34"/>
      <c r="M533" s="34"/>
      <c r="N533" s="56"/>
      <c r="O533" s="55"/>
      <c r="P533" s="68"/>
      <c r="Q533" s="69"/>
      <c r="R533" s="70"/>
      <c r="S533" s="14"/>
      <c r="T533" s="14"/>
      <c r="U533" s="14"/>
      <c r="V533" s="14"/>
      <c r="W533" s="14"/>
      <c r="X533" s="14"/>
      <c r="Y533" s="14"/>
      <c r="Z533" s="14"/>
      <c r="AA533" s="14"/>
      <c r="AB533" s="14"/>
      <c r="AC533" s="14"/>
      <c r="AD533" s="14"/>
      <c r="AE533" s="14"/>
      <c r="AF533" s="14"/>
      <c r="AG533" s="14"/>
      <c r="AH533" s="14"/>
      <c r="AI533" s="14"/>
      <c r="AJ533" s="14"/>
      <c r="AK533" s="14"/>
      <c r="AL533" s="14"/>
      <c r="AM533" s="14"/>
      <c r="AN533" s="14"/>
      <c r="AO533" s="14"/>
      <c r="AP533" s="14"/>
      <c r="AQ533" s="8"/>
      <c r="AR533" s="8"/>
      <c r="AS533" s="14"/>
      <c r="AT533" s="14"/>
      <c r="AU533" s="14"/>
      <c r="AV533" s="14"/>
      <c r="AW533" s="8"/>
      <c r="AX533" s="8"/>
      <c r="AY533" s="14"/>
      <c r="AZ533" s="14"/>
      <c r="BA533" s="14"/>
      <c r="BB533" s="14"/>
      <c r="BC533" s="8"/>
      <c r="BD533" s="8"/>
      <c r="BE533" s="14"/>
      <c r="BF533" s="14"/>
      <c r="BG533" s="14"/>
      <c r="BH533" s="14"/>
      <c r="BI533" s="8"/>
      <c r="BJ533" s="8"/>
      <c r="BK533" s="14"/>
      <c r="BL533" s="14"/>
      <c r="BM533" s="14"/>
      <c r="BN533" s="14"/>
      <c r="BO533" s="8"/>
      <c r="BP533" s="8"/>
      <c r="BQ533" s="14"/>
      <c r="BR533" s="14"/>
      <c r="BS533" s="14"/>
      <c r="BT533" s="14"/>
      <c r="BU533" s="8"/>
      <c r="BV533" s="8"/>
      <c r="BW533" s="14"/>
      <c r="BX533" s="14"/>
      <c r="BY533" s="14"/>
      <c r="BZ533" s="14"/>
      <c r="CA533" s="14"/>
      <c r="CB533" s="14"/>
      <c r="CC533" s="14"/>
      <c r="CD533" s="14"/>
      <c r="CE533" s="14"/>
      <c r="CF533" s="14"/>
      <c r="CG533" s="14"/>
      <c r="CH533" s="14"/>
      <c r="CI533" s="14"/>
      <c r="CJ533" s="14"/>
    </row>
    <row r="534" spans="1:88" ht="13.5" outlineLevel="1" thickBot="1" x14ac:dyDescent="0.25">
      <c r="A534" s="22"/>
      <c r="B534" s="23"/>
      <c r="C534" s="22"/>
      <c r="D534" s="22"/>
      <c r="E534" s="22"/>
      <c r="F534" s="27" t="s">
        <v>40</v>
      </c>
      <c r="G534" s="33"/>
      <c r="H534" s="33"/>
      <c r="I534" s="33"/>
      <c r="J534" s="33"/>
      <c r="K534" s="33"/>
      <c r="L534" s="33"/>
      <c r="M534" s="33"/>
      <c r="N534" s="59"/>
      <c r="O534" s="62"/>
      <c r="P534" s="71"/>
      <c r="Q534" s="72"/>
      <c r="R534" s="73"/>
      <c r="S534" s="14"/>
      <c r="T534" s="14"/>
      <c r="U534" s="14"/>
      <c r="V534" s="14"/>
      <c r="W534" s="14"/>
      <c r="X534" s="14"/>
      <c r="Y534" s="14"/>
      <c r="Z534" s="14"/>
      <c r="AA534" s="14"/>
      <c r="AB534" s="14"/>
      <c r="AC534" s="14"/>
      <c r="AD534" s="14"/>
      <c r="AE534" s="14"/>
      <c r="AF534" s="14"/>
      <c r="AG534" s="14"/>
      <c r="AH534" s="14"/>
      <c r="AI534" s="14"/>
      <c r="AJ534" s="14"/>
      <c r="AK534" s="14"/>
      <c r="AL534" s="14"/>
      <c r="AM534" s="14"/>
      <c r="AN534" s="14"/>
      <c r="AO534" s="14"/>
      <c r="AP534" s="14"/>
      <c r="AQ534" s="8"/>
      <c r="AR534" s="8"/>
      <c r="AS534" s="14"/>
      <c r="AT534" s="14"/>
      <c r="AU534" s="14"/>
      <c r="AV534" s="14"/>
      <c r="AW534" s="8"/>
      <c r="AX534" s="8"/>
      <c r="AY534" s="14"/>
      <c r="AZ534" s="14"/>
      <c r="BA534" s="14"/>
      <c r="BB534" s="14"/>
      <c r="BC534" s="8"/>
      <c r="BD534" s="8"/>
      <c r="BE534" s="14"/>
      <c r="BF534" s="14"/>
      <c r="BG534" s="14"/>
      <c r="BH534" s="14"/>
      <c r="BI534" s="8"/>
      <c r="BJ534" s="8"/>
      <c r="BK534" s="14"/>
      <c r="BL534" s="14"/>
      <c r="BM534" s="14"/>
      <c r="BN534" s="14"/>
      <c r="BO534" s="8"/>
      <c r="BP534" s="8"/>
      <c r="BQ534" s="14"/>
      <c r="BR534" s="14"/>
      <c r="BS534" s="14"/>
      <c r="BT534" s="14"/>
      <c r="BU534" s="8"/>
      <c r="BV534" s="8"/>
      <c r="BW534" s="14"/>
      <c r="BX534" s="14"/>
      <c r="BY534" s="14"/>
      <c r="BZ534" s="14"/>
      <c r="CA534" s="14"/>
      <c r="CB534" s="14"/>
      <c r="CC534" s="14"/>
      <c r="CD534" s="14"/>
      <c r="CE534" s="14"/>
      <c r="CF534" s="14"/>
      <c r="CG534" s="14"/>
      <c r="CH534" s="14"/>
      <c r="CI534" s="14"/>
      <c r="CJ534" s="14"/>
    </row>
    <row r="535" spans="1:88" x14ac:dyDescent="0.2">
      <c r="A535" s="63" t="str">
        <f>'Week A'!A535</f>
        <v>NAAM</v>
      </c>
      <c r="B535" s="64" t="str">
        <f>'Week A'!B535</f>
        <v>Voornaam</v>
      </c>
      <c r="C535" s="63" t="str">
        <f>'Week A'!C535</f>
        <v>Steward</v>
      </c>
      <c r="D535" s="63" t="str">
        <f>'Week A'!D535</f>
        <v>Student</v>
      </c>
      <c r="E535" s="63" t="str">
        <f>'Week A'!E535</f>
        <v>Front</v>
      </c>
      <c r="F535" s="24" t="s">
        <v>19</v>
      </c>
      <c r="G535" s="43"/>
      <c r="H535" s="11"/>
      <c r="I535" s="11"/>
      <c r="J535" s="11"/>
      <c r="K535" s="11"/>
      <c r="L535" s="11"/>
      <c r="M535" s="11"/>
      <c r="N535" s="54"/>
      <c r="O535" s="61"/>
      <c r="P535" s="65"/>
      <c r="Q535" s="66"/>
      <c r="R535" s="67"/>
      <c r="S535" s="14"/>
      <c r="T535" s="14"/>
      <c r="U535" s="14"/>
      <c r="V535" s="14"/>
      <c r="W535" s="14"/>
      <c r="X535" s="14"/>
      <c r="Y535" s="14"/>
      <c r="Z535" s="14"/>
      <c r="AA535" s="14"/>
      <c r="AB535" s="14"/>
      <c r="AC535" s="14"/>
      <c r="AD535" s="14"/>
      <c r="AE535" s="14"/>
      <c r="AF535" s="14"/>
      <c r="AG535" s="14"/>
      <c r="AH535" s="14"/>
      <c r="AI535" s="14"/>
      <c r="AJ535" s="14"/>
      <c r="AK535" s="14"/>
      <c r="AL535" s="14"/>
      <c r="AM535" s="14"/>
      <c r="AN535" s="14"/>
      <c r="AO535" s="14"/>
      <c r="AP535" s="14"/>
      <c r="AQ535" s="8"/>
      <c r="AR535" s="8"/>
      <c r="AS535" s="14"/>
      <c r="AT535" s="14"/>
      <c r="AU535" s="14"/>
      <c r="AV535" s="14"/>
      <c r="AW535" s="8"/>
      <c r="AX535" s="8"/>
      <c r="AY535" s="14"/>
      <c r="AZ535" s="14"/>
      <c r="BA535" s="14"/>
      <c r="BB535" s="14"/>
      <c r="BC535" s="8"/>
      <c r="BD535" s="8"/>
      <c r="BE535" s="14"/>
      <c r="BF535" s="14"/>
      <c r="BG535" s="14"/>
      <c r="BH535" s="14"/>
      <c r="BI535" s="8"/>
      <c r="BJ535" s="8"/>
      <c r="BK535" s="14"/>
      <c r="BL535" s="14"/>
      <c r="BM535" s="14"/>
      <c r="BN535" s="14"/>
      <c r="BO535" s="8"/>
      <c r="BP535" s="8"/>
      <c r="BQ535" s="14"/>
      <c r="BR535" s="14"/>
      <c r="BS535" s="14"/>
      <c r="BT535" s="14"/>
      <c r="BU535" s="8"/>
      <c r="BV535" s="8"/>
      <c r="BW535" s="14"/>
      <c r="BX535" s="14"/>
      <c r="BY535" s="14"/>
      <c r="BZ535" s="14"/>
      <c r="CA535" s="14"/>
      <c r="CB535" s="14"/>
      <c r="CC535" s="14"/>
      <c r="CD535" s="14"/>
      <c r="CE535" s="14"/>
      <c r="CF535" s="14"/>
      <c r="CG535" s="14"/>
      <c r="CH535" s="14"/>
      <c r="CI535" s="14"/>
      <c r="CJ535" s="14"/>
    </row>
    <row r="536" spans="1:88" outlineLevel="1" x14ac:dyDescent="0.2">
      <c r="A536" s="20"/>
      <c r="B536" s="21"/>
      <c r="C536" s="20"/>
      <c r="D536" s="20"/>
      <c r="E536" s="20"/>
      <c r="F536" s="25" t="s">
        <v>20</v>
      </c>
      <c r="G536" s="35"/>
      <c r="H536" s="42"/>
      <c r="I536" s="12"/>
      <c r="J536" s="12"/>
      <c r="K536" s="12"/>
      <c r="L536" s="12"/>
      <c r="M536" s="12"/>
      <c r="N536" s="56"/>
      <c r="O536" s="55"/>
      <c r="P536" s="68"/>
      <c r="Q536" s="69"/>
      <c r="R536" s="70"/>
      <c r="S536" s="14"/>
      <c r="T536" s="14"/>
      <c r="U536" s="14"/>
      <c r="V536" s="14"/>
      <c r="W536" s="14"/>
      <c r="X536" s="14"/>
      <c r="Y536" s="14"/>
      <c r="Z536" s="14"/>
      <c r="AA536" s="14"/>
      <c r="AB536" s="14"/>
      <c r="AC536" s="14"/>
      <c r="AD536" s="14"/>
      <c r="AE536" s="14"/>
      <c r="AF536" s="14"/>
      <c r="AG536" s="14"/>
      <c r="AH536" s="14"/>
      <c r="AI536" s="14"/>
      <c r="AJ536" s="14"/>
      <c r="AK536" s="14"/>
      <c r="AL536" s="14"/>
      <c r="AM536" s="14"/>
      <c r="AN536" s="14"/>
      <c r="AO536" s="14"/>
      <c r="AP536" s="14"/>
      <c r="AQ536" s="8"/>
      <c r="AR536" s="8"/>
      <c r="AS536" s="14"/>
      <c r="AT536" s="14"/>
      <c r="AU536" s="14"/>
      <c r="AV536" s="14"/>
      <c r="AW536" s="8"/>
      <c r="AX536" s="8"/>
      <c r="AY536" s="14"/>
      <c r="AZ536" s="14"/>
      <c r="BA536" s="14"/>
      <c r="BB536" s="14"/>
      <c r="BC536" s="8"/>
      <c r="BD536" s="8"/>
      <c r="BE536" s="14"/>
      <c r="BF536" s="14"/>
      <c r="BG536" s="14"/>
      <c r="BH536" s="14"/>
      <c r="BI536" s="8"/>
      <c r="BJ536" s="8"/>
      <c r="BK536" s="14"/>
      <c r="BL536" s="14"/>
      <c r="BM536" s="14"/>
      <c r="BN536" s="14"/>
      <c r="BO536" s="8"/>
      <c r="BP536" s="8"/>
      <c r="BQ536" s="14"/>
      <c r="BR536" s="14"/>
      <c r="BS536" s="14"/>
      <c r="BT536" s="14"/>
      <c r="BU536" s="8"/>
      <c r="BV536" s="8"/>
      <c r="BW536" s="14"/>
      <c r="BX536" s="14"/>
      <c r="BY536" s="14"/>
      <c r="BZ536" s="14"/>
      <c r="CA536" s="14"/>
      <c r="CB536" s="14"/>
      <c r="CC536" s="14"/>
      <c r="CD536" s="14"/>
      <c r="CE536" s="14"/>
      <c r="CF536" s="14"/>
      <c r="CG536" s="14"/>
      <c r="CH536" s="14"/>
      <c r="CI536" s="14"/>
      <c r="CJ536" s="14"/>
    </row>
    <row r="537" spans="1:88" outlineLevel="1" x14ac:dyDescent="0.2">
      <c r="A537" s="20"/>
      <c r="B537" s="21"/>
      <c r="C537" s="20"/>
      <c r="D537" s="20"/>
      <c r="E537" s="20"/>
      <c r="F537" s="25" t="s">
        <v>21</v>
      </c>
      <c r="G537" s="13"/>
      <c r="H537" s="13"/>
      <c r="I537" s="13"/>
      <c r="J537" s="13"/>
      <c r="K537" s="13"/>
      <c r="L537" s="13"/>
      <c r="M537" s="13"/>
      <c r="N537" s="56"/>
      <c r="O537" s="55"/>
      <c r="P537" s="68"/>
      <c r="Q537" s="69"/>
      <c r="R537" s="70"/>
      <c r="S537" s="14"/>
      <c r="T537" s="14"/>
      <c r="U537" s="14"/>
      <c r="V537" s="14"/>
      <c r="W537" s="14"/>
      <c r="X537" s="14"/>
      <c r="Y537" s="14"/>
      <c r="Z537" s="14"/>
      <c r="AA537" s="14"/>
      <c r="AB537" s="14"/>
      <c r="AC537" s="14"/>
      <c r="AD537" s="14"/>
      <c r="AE537" s="14"/>
      <c r="AF537" s="14"/>
      <c r="AG537" s="14"/>
      <c r="AH537" s="14"/>
      <c r="AI537" s="14"/>
      <c r="AJ537" s="14"/>
      <c r="AK537" s="14"/>
      <c r="AL537" s="14"/>
      <c r="AM537" s="14"/>
      <c r="AN537" s="14"/>
      <c r="AO537" s="14"/>
      <c r="AP537" s="14"/>
      <c r="AQ537" s="8"/>
      <c r="AR537" s="8"/>
      <c r="AS537" s="14"/>
      <c r="AT537" s="14"/>
      <c r="AU537" s="14"/>
      <c r="AV537" s="14"/>
      <c r="AW537" s="8"/>
      <c r="AX537" s="8"/>
      <c r="AY537" s="14"/>
      <c r="AZ537" s="14"/>
      <c r="BA537" s="14"/>
      <c r="BB537" s="14"/>
      <c r="BC537" s="8"/>
      <c r="BD537" s="8"/>
      <c r="BE537" s="14"/>
      <c r="BF537" s="14"/>
      <c r="BG537" s="14"/>
      <c r="BH537" s="14"/>
      <c r="BI537" s="8"/>
      <c r="BJ537" s="8"/>
      <c r="BK537" s="14"/>
      <c r="BL537" s="14"/>
      <c r="BM537" s="14"/>
      <c r="BN537" s="14"/>
      <c r="BO537" s="8"/>
      <c r="BP537" s="8"/>
      <c r="BQ537" s="14"/>
      <c r="BR537" s="14"/>
      <c r="BS537" s="14"/>
      <c r="BT537" s="14"/>
      <c r="BU537" s="8"/>
      <c r="BV537" s="8"/>
      <c r="BW537" s="14"/>
      <c r="BX537" s="14"/>
      <c r="BY537" s="14"/>
      <c r="BZ537" s="14"/>
      <c r="CA537" s="14"/>
      <c r="CB537" s="14"/>
      <c r="CC537" s="14"/>
      <c r="CD537" s="14"/>
      <c r="CE537" s="14"/>
      <c r="CF537" s="14"/>
      <c r="CG537" s="14"/>
      <c r="CH537" s="14"/>
      <c r="CI537" s="14"/>
      <c r="CJ537" s="14"/>
    </row>
    <row r="538" spans="1:88" outlineLevel="1" x14ac:dyDescent="0.2">
      <c r="A538" s="20"/>
      <c r="B538" s="21"/>
      <c r="C538" s="20"/>
      <c r="D538" s="20"/>
      <c r="E538" s="20"/>
      <c r="F538" s="25" t="s">
        <v>22</v>
      </c>
      <c r="G538" s="29" t="str">
        <f t="shared" ref="G538:M538" si="336">IF(G536="","",IF(G536&gt;G535,(G536-G535-G537),(1-G535-G537+G536)))</f>
        <v/>
      </c>
      <c r="H538" s="29" t="str">
        <f t="shared" si="336"/>
        <v/>
      </c>
      <c r="I538" s="29" t="str">
        <f t="shared" si="336"/>
        <v/>
      </c>
      <c r="J538" s="29" t="str">
        <f t="shared" si="336"/>
        <v/>
      </c>
      <c r="K538" s="29" t="str">
        <f t="shared" si="336"/>
        <v/>
      </c>
      <c r="L538" s="29" t="str">
        <f t="shared" si="336"/>
        <v/>
      </c>
      <c r="M538" s="29" t="str">
        <f t="shared" si="336"/>
        <v/>
      </c>
      <c r="N538" s="57">
        <f t="shared" ref="N538" si="337">SUMIF(G539:M539,"",G538:M538)</f>
        <v>0</v>
      </c>
      <c r="O538" s="58">
        <f t="shared" ref="O538" si="338">SUM(G538:M538)</f>
        <v>0</v>
      </c>
      <c r="P538" s="68"/>
      <c r="Q538" s="69"/>
      <c r="R538" s="70"/>
      <c r="S538" s="14"/>
      <c r="T538" s="14"/>
      <c r="U538" s="14"/>
      <c r="V538" s="14"/>
      <c r="W538" s="14"/>
      <c r="X538" s="14"/>
      <c r="Y538" s="14"/>
      <c r="Z538" s="14"/>
      <c r="AA538" s="14"/>
      <c r="AB538" s="14"/>
      <c r="AC538" s="14"/>
      <c r="AD538" s="14"/>
      <c r="AE538" s="14"/>
      <c r="AF538" s="14"/>
      <c r="AG538" s="14"/>
      <c r="AH538" s="14"/>
      <c r="AI538" s="14"/>
      <c r="AJ538" s="14"/>
      <c r="AK538" s="14"/>
      <c r="AL538" s="14"/>
      <c r="AM538" s="14"/>
      <c r="AN538" s="14"/>
      <c r="AO538" s="14"/>
      <c r="AP538" s="14"/>
      <c r="AQ538" s="8"/>
      <c r="AR538" s="8"/>
      <c r="AS538" s="14"/>
      <c r="AT538" s="14"/>
      <c r="AU538" s="14"/>
      <c r="AV538" s="14"/>
      <c r="AW538" s="8"/>
      <c r="AX538" s="8"/>
      <c r="AY538" s="14"/>
      <c r="AZ538" s="14"/>
      <c r="BA538" s="14"/>
      <c r="BB538" s="14"/>
      <c r="BC538" s="8"/>
      <c r="BD538" s="8"/>
      <c r="BE538" s="14"/>
      <c r="BF538" s="14"/>
      <c r="BG538" s="14"/>
      <c r="BH538" s="14"/>
      <c r="BI538" s="8"/>
      <c r="BJ538" s="8"/>
      <c r="BK538" s="14"/>
      <c r="BL538" s="14"/>
      <c r="BM538" s="14"/>
      <c r="BN538" s="14"/>
      <c r="BO538" s="8"/>
      <c r="BP538" s="8"/>
      <c r="BQ538" s="14"/>
      <c r="BR538" s="14"/>
      <c r="BS538" s="14"/>
      <c r="BT538" s="14"/>
      <c r="BU538" s="8"/>
      <c r="BV538" s="8"/>
      <c r="BW538" s="14"/>
      <c r="BX538" s="14"/>
      <c r="BY538" s="14"/>
      <c r="BZ538" s="14"/>
      <c r="CA538" s="14"/>
      <c r="CB538" s="14"/>
      <c r="CC538" s="14"/>
      <c r="CD538" s="14"/>
      <c r="CE538" s="14"/>
      <c r="CF538" s="14"/>
      <c r="CG538" s="14"/>
      <c r="CH538" s="14"/>
      <c r="CI538" s="14"/>
      <c r="CJ538" s="14"/>
    </row>
    <row r="539" spans="1:88" outlineLevel="1" x14ac:dyDescent="0.2">
      <c r="A539" s="20"/>
      <c r="B539" s="21"/>
      <c r="C539" s="20"/>
      <c r="D539" s="20"/>
      <c r="E539" s="20"/>
      <c r="F539" s="26" t="s">
        <v>39</v>
      </c>
      <c r="G539" s="34"/>
      <c r="H539" s="34"/>
      <c r="I539" s="34"/>
      <c r="J539" s="34"/>
      <c r="K539" s="34"/>
      <c r="L539" s="34"/>
      <c r="M539" s="34"/>
      <c r="N539" s="56"/>
      <c r="O539" s="55"/>
      <c r="P539" s="68"/>
      <c r="Q539" s="69"/>
      <c r="R539" s="70"/>
      <c r="S539" s="14"/>
      <c r="T539" s="14"/>
      <c r="U539" s="14"/>
      <c r="V539" s="14"/>
      <c r="W539" s="14"/>
      <c r="X539" s="14"/>
      <c r="Y539" s="14"/>
      <c r="Z539" s="14"/>
      <c r="AA539" s="14"/>
      <c r="AB539" s="14"/>
      <c r="AC539" s="14"/>
      <c r="AD539" s="14"/>
      <c r="AE539" s="14"/>
      <c r="AF539" s="14"/>
      <c r="AG539" s="14"/>
      <c r="AH539" s="14"/>
      <c r="AI539" s="14"/>
      <c r="AJ539" s="14"/>
      <c r="AK539" s="14"/>
      <c r="AL539" s="14"/>
      <c r="AM539" s="14"/>
      <c r="AN539" s="14"/>
      <c r="AO539" s="14"/>
      <c r="AP539" s="14"/>
      <c r="AQ539" s="8"/>
      <c r="AR539" s="8"/>
      <c r="AS539" s="14"/>
      <c r="AT539" s="14"/>
      <c r="AU539" s="14"/>
      <c r="AV539" s="14"/>
      <c r="AW539" s="8"/>
      <c r="AX539" s="8"/>
      <c r="AY539" s="14"/>
      <c r="AZ539" s="14"/>
      <c r="BA539" s="14"/>
      <c r="BB539" s="14"/>
      <c r="BC539" s="8"/>
      <c r="BD539" s="8"/>
      <c r="BE539" s="14"/>
      <c r="BF539" s="14"/>
      <c r="BG539" s="14"/>
      <c r="BH539" s="14"/>
      <c r="BI539" s="8"/>
      <c r="BJ539" s="8"/>
      <c r="BK539" s="14"/>
      <c r="BL539" s="14"/>
      <c r="BM539" s="14"/>
      <c r="BN539" s="14"/>
      <c r="BO539" s="8"/>
      <c r="BP539" s="8"/>
      <c r="BQ539" s="14"/>
      <c r="BR539" s="14"/>
      <c r="BS539" s="14"/>
      <c r="BT539" s="14"/>
      <c r="BU539" s="8"/>
      <c r="BV539" s="8"/>
      <c r="BW539" s="14"/>
      <c r="BX539" s="14"/>
      <c r="BY539" s="14"/>
      <c r="BZ539" s="14"/>
      <c r="CA539" s="14"/>
      <c r="CB539" s="14"/>
      <c r="CC539" s="14"/>
      <c r="CD539" s="14"/>
      <c r="CE539" s="14"/>
      <c r="CF539" s="14"/>
      <c r="CG539" s="14"/>
      <c r="CH539" s="14"/>
      <c r="CI539" s="14"/>
      <c r="CJ539" s="14"/>
    </row>
    <row r="540" spans="1:88" ht="13.5" outlineLevel="1" thickBot="1" x14ac:dyDescent="0.25">
      <c r="A540" s="22"/>
      <c r="B540" s="23"/>
      <c r="C540" s="22"/>
      <c r="D540" s="22"/>
      <c r="E540" s="22"/>
      <c r="F540" s="27" t="s">
        <v>40</v>
      </c>
      <c r="G540" s="33"/>
      <c r="H540" s="33"/>
      <c r="I540" s="33"/>
      <c r="J540" s="33"/>
      <c r="K540" s="33"/>
      <c r="L540" s="33"/>
      <c r="M540" s="33"/>
      <c r="N540" s="59"/>
      <c r="O540" s="62"/>
      <c r="P540" s="71"/>
      <c r="Q540" s="72"/>
      <c r="R540" s="73"/>
      <c r="S540" s="14"/>
      <c r="T540" s="14"/>
      <c r="U540" s="14"/>
      <c r="V540" s="14"/>
      <c r="W540" s="14"/>
      <c r="X540" s="14"/>
      <c r="Y540" s="14"/>
      <c r="Z540" s="14"/>
      <c r="AA540" s="14"/>
      <c r="AB540" s="14"/>
      <c r="AC540" s="14"/>
      <c r="AD540" s="14"/>
      <c r="AE540" s="14"/>
      <c r="AF540" s="14"/>
      <c r="AG540" s="14"/>
      <c r="AH540" s="14"/>
      <c r="AI540" s="14"/>
      <c r="AJ540" s="14"/>
      <c r="AK540" s="14"/>
      <c r="AL540" s="14"/>
      <c r="AM540" s="14"/>
      <c r="AN540" s="14"/>
      <c r="AO540" s="14"/>
      <c r="AP540" s="14"/>
      <c r="AQ540" s="8"/>
      <c r="AR540" s="8"/>
      <c r="AS540" s="14"/>
      <c r="AT540" s="14"/>
      <c r="AU540" s="14"/>
      <c r="AV540" s="14"/>
      <c r="AW540" s="8"/>
      <c r="AX540" s="8"/>
      <c r="AY540" s="14"/>
      <c r="AZ540" s="14"/>
      <c r="BA540" s="14"/>
      <c r="BB540" s="14"/>
      <c r="BC540" s="8"/>
      <c r="BD540" s="8"/>
      <c r="BE540" s="14"/>
      <c r="BF540" s="14"/>
      <c r="BG540" s="14"/>
      <c r="BH540" s="14"/>
      <c r="BI540" s="8"/>
      <c r="BJ540" s="8"/>
      <c r="BK540" s="14"/>
      <c r="BL540" s="14"/>
      <c r="BM540" s="14"/>
      <c r="BN540" s="14"/>
      <c r="BO540" s="8"/>
      <c r="BP540" s="8"/>
      <c r="BQ540" s="14"/>
      <c r="BR540" s="14"/>
      <c r="BS540" s="14"/>
      <c r="BT540" s="14"/>
      <c r="BU540" s="8"/>
      <c r="BV540" s="8"/>
      <c r="BW540" s="14"/>
      <c r="BX540" s="14"/>
      <c r="BY540" s="14"/>
      <c r="BZ540" s="14"/>
      <c r="CA540" s="14"/>
      <c r="CB540" s="14"/>
      <c r="CC540" s="14"/>
      <c r="CD540" s="14"/>
      <c r="CE540" s="14"/>
      <c r="CF540" s="14"/>
      <c r="CG540" s="14"/>
      <c r="CH540" s="14"/>
      <c r="CI540" s="14"/>
      <c r="CJ540" s="14"/>
    </row>
    <row r="541" spans="1:88" x14ac:dyDescent="0.2">
      <c r="A541" s="63" t="str">
        <f>'Week A'!A541</f>
        <v>NAAM</v>
      </c>
      <c r="B541" s="64" t="str">
        <f>'Week A'!B541</f>
        <v>Voornaam</v>
      </c>
      <c r="C541" s="63" t="str">
        <f>'Week A'!C541</f>
        <v>Steward</v>
      </c>
      <c r="D541" s="63" t="str">
        <f>'Week A'!D541</f>
        <v>Student</v>
      </c>
      <c r="E541" s="63" t="str">
        <f>'Week A'!E541</f>
        <v>Front</v>
      </c>
      <c r="F541" s="24" t="s">
        <v>19</v>
      </c>
      <c r="G541" s="43"/>
      <c r="H541" s="11"/>
      <c r="I541" s="11"/>
      <c r="J541" s="11"/>
      <c r="K541" s="11"/>
      <c r="L541" s="11"/>
      <c r="M541" s="11"/>
      <c r="N541" s="54"/>
      <c r="O541" s="61"/>
      <c r="P541" s="65"/>
      <c r="Q541" s="66"/>
      <c r="R541" s="67"/>
      <c r="S541" s="14"/>
      <c r="T541" s="14"/>
      <c r="U541" s="14"/>
      <c r="V541" s="14"/>
      <c r="W541" s="14"/>
      <c r="X541" s="14"/>
      <c r="Y541" s="14"/>
      <c r="Z541" s="14"/>
      <c r="AA541" s="14"/>
      <c r="AB541" s="14"/>
      <c r="AC541" s="14"/>
      <c r="AD541" s="14"/>
      <c r="AE541" s="14"/>
      <c r="AF541" s="14"/>
      <c r="AG541" s="14"/>
      <c r="AH541" s="14"/>
      <c r="AI541" s="14"/>
      <c r="AJ541" s="14"/>
      <c r="AK541" s="14"/>
      <c r="AL541" s="14"/>
      <c r="AM541" s="14"/>
      <c r="AN541" s="14"/>
      <c r="AO541" s="14"/>
      <c r="AP541" s="14"/>
      <c r="AQ541" s="8"/>
      <c r="AR541" s="8"/>
      <c r="AS541" s="14"/>
      <c r="AT541" s="14"/>
      <c r="AU541" s="14"/>
      <c r="AV541" s="14"/>
      <c r="AW541" s="8"/>
      <c r="AX541" s="8"/>
      <c r="AY541" s="14"/>
      <c r="AZ541" s="14"/>
      <c r="BA541" s="14"/>
      <c r="BB541" s="14"/>
      <c r="BC541" s="8"/>
      <c r="BD541" s="8"/>
      <c r="BE541" s="14"/>
      <c r="BF541" s="14"/>
      <c r="BG541" s="14"/>
      <c r="BH541" s="14"/>
      <c r="BI541" s="8"/>
      <c r="BJ541" s="8"/>
      <c r="BK541" s="14"/>
      <c r="BL541" s="14"/>
      <c r="BM541" s="14"/>
      <c r="BN541" s="14"/>
      <c r="BO541" s="8"/>
      <c r="BP541" s="8"/>
      <c r="BQ541" s="14"/>
      <c r="BR541" s="14"/>
      <c r="BS541" s="14"/>
      <c r="BT541" s="14"/>
      <c r="BU541" s="8"/>
      <c r="BV541" s="8"/>
      <c r="BW541" s="14"/>
      <c r="BX541" s="14"/>
      <c r="BY541" s="14"/>
      <c r="BZ541" s="14"/>
      <c r="CA541" s="14"/>
      <c r="CB541" s="14"/>
      <c r="CC541" s="14"/>
      <c r="CD541" s="14"/>
      <c r="CE541" s="14"/>
      <c r="CF541" s="14"/>
      <c r="CG541" s="14"/>
      <c r="CH541" s="14"/>
      <c r="CI541" s="14"/>
      <c r="CJ541" s="14"/>
    </row>
    <row r="542" spans="1:88" outlineLevel="1" x14ac:dyDescent="0.2">
      <c r="A542" s="20"/>
      <c r="B542" s="21"/>
      <c r="C542" s="20"/>
      <c r="D542" s="20"/>
      <c r="E542" s="20"/>
      <c r="F542" s="25" t="s">
        <v>20</v>
      </c>
      <c r="G542" s="35"/>
      <c r="H542" s="42"/>
      <c r="I542" s="12"/>
      <c r="J542" s="12"/>
      <c r="K542" s="12"/>
      <c r="L542" s="12"/>
      <c r="M542" s="12"/>
      <c r="N542" s="56"/>
      <c r="O542" s="55"/>
      <c r="P542" s="68"/>
      <c r="Q542" s="69"/>
      <c r="R542" s="70"/>
      <c r="S542" s="14"/>
      <c r="T542" s="14"/>
      <c r="U542" s="14"/>
      <c r="V542" s="14"/>
      <c r="W542" s="14"/>
      <c r="X542" s="14"/>
      <c r="Y542" s="14"/>
      <c r="Z542" s="14"/>
      <c r="AA542" s="14"/>
      <c r="AB542" s="14"/>
      <c r="AC542" s="14"/>
      <c r="AD542" s="14"/>
      <c r="AE542" s="14"/>
      <c r="AF542" s="14"/>
      <c r="AG542" s="14"/>
      <c r="AH542" s="14"/>
      <c r="AI542" s="14"/>
      <c r="AJ542" s="14"/>
      <c r="AK542" s="14"/>
      <c r="AL542" s="14"/>
      <c r="AM542" s="14"/>
      <c r="AN542" s="14"/>
      <c r="AO542" s="14"/>
      <c r="AP542" s="14"/>
      <c r="AQ542" s="8"/>
      <c r="AR542" s="8"/>
      <c r="AS542" s="14"/>
      <c r="AT542" s="14"/>
      <c r="AU542" s="14"/>
      <c r="AV542" s="14"/>
      <c r="AW542" s="8"/>
      <c r="AX542" s="8"/>
      <c r="AY542" s="14"/>
      <c r="AZ542" s="14"/>
      <c r="BA542" s="14"/>
      <c r="BB542" s="14"/>
      <c r="BC542" s="8"/>
      <c r="BD542" s="8"/>
      <c r="BE542" s="14"/>
      <c r="BF542" s="14"/>
      <c r="BG542" s="14"/>
      <c r="BH542" s="14"/>
      <c r="BI542" s="8"/>
      <c r="BJ542" s="8"/>
      <c r="BK542" s="14"/>
      <c r="BL542" s="14"/>
      <c r="BM542" s="14"/>
      <c r="BN542" s="14"/>
      <c r="BO542" s="8"/>
      <c r="BP542" s="8"/>
      <c r="BQ542" s="14"/>
      <c r="BR542" s="14"/>
      <c r="BS542" s="14"/>
      <c r="BT542" s="14"/>
      <c r="BU542" s="8"/>
      <c r="BV542" s="8"/>
      <c r="BW542" s="14"/>
      <c r="BX542" s="14"/>
      <c r="BY542" s="14"/>
      <c r="BZ542" s="14"/>
      <c r="CA542" s="14"/>
      <c r="CB542" s="14"/>
      <c r="CC542" s="14"/>
      <c r="CD542" s="14"/>
      <c r="CE542" s="14"/>
      <c r="CF542" s="14"/>
      <c r="CG542" s="14"/>
      <c r="CH542" s="14"/>
      <c r="CI542" s="14"/>
      <c r="CJ542" s="14"/>
    </row>
    <row r="543" spans="1:88" outlineLevel="1" x14ac:dyDescent="0.2">
      <c r="A543" s="20"/>
      <c r="B543" s="21"/>
      <c r="C543" s="20"/>
      <c r="D543" s="20"/>
      <c r="E543" s="20"/>
      <c r="F543" s="25" t="s">
        <v>21</v>
      </c>
      <c r="G543" s="13"/>
      <c r="H543" s="13"/>
      <c r="I543" s="13"/>
      <c r="J543" s="13"/>
      <c r="K543" s="13"/>
      <c r="L543" s="13"/>
      <c r="M543" s="13"/>
      <c r="N543" s="56"/>
      <c r="O543" s="55"/>
      <c r="P543" s="68"/>
      <c r="Q543" s="69"/>
      <c r="R543" s="70"/>
      <c r="S543" s="14"/>
      <c r="T543" s="14"/>
      <c r="U543" s="14"/>
      <c r="V543" s="14"/>
      <c r="W543" s="14"/>
      <c r="X543" s="14"/>
      <c r="Y543" s="14"/>
      <c r="Z543" s="14"/>
      <c r="AA543" s="14"/>
      <c r="AB543" s="14"/>
      <c r="AC543" s="14"/>
      <c r="AD543" s="14"/>
      <c r="AE543" s="14"/>
      <c r="AF543" s="14"/>
      <c r="AG543" s="14"/>
      <c r="AH543" s="14"/>
      <c r="AI543" s="14"/>
      <c r="AJ543" s="14"/>
      <c r="AK543" s="14"/>
      <c r="AL543" s="14"/>
      <c r="AM543" s="14"/>
      <c r="AN543" s="14"/>
      <c r="AO543" s="14"/>
      <c r="AP543" s="14"/>
      <c r="AQ543" s="8"/>
      <c r="AR543" s="8"/>
      <c r="AS543" s="14"/>
      <c r="AT543" s="14"/>
      <c r="AU543" s="14"/>
      <c r="AV543" s="14"/>
      <c r="AW543" s="8"/>
      <c r="AX543" s="8"/>
      <c r="AY543" s="14"/>
      <c r="AZ543" s="14"/>
      <c r="BA543" s="14"/>
      <c r="BB543" s="14"/>
      <c r="BC543" s="8"/>
      <c r="BD543" s="8"/>
      <c r="BE543" s="14"/>
      <c r="BF543" s="14"/>
      <c r="BG543" s="14"/>
      <c r="BH543" s="14"/>
      <c r="BI543" s="8"/>
      <c r="BJ543" s="8"/>
      <c r="BK543" s="14"/>
      <c r="BL543" s="14"/>
      <c r="BM543" s="14"/>
      <c r="BN543" s="14"/>
      <c r="BO543" s="8"/>
      <c r="BP543" s="8"/>
      <c r="BQ543" s="14"/>
      <c r="BR543" s="14"/>
      <c r="BS543" s="14"/>
      <c r="BT543" s="14"/>
      <c r="BU543" s="8"/>
      <c r="BV543" s="8"/>
      <c r="BW543" s="14"/>
      <c r="BX543" s="14"/>
      <c r="BY543" s="14"/>
      <c r="BZ543" s="14"/>
      <c r="CA543" s="14"/>
      <c r="CB543" s="14"/>
      <c r="CC543" s="14"/>
      <c r="CD543" s="14"/>
      <c r="CE543" s="14"/>
      <c r="CF543" s="14"/>
      <c r="CG543" s="14"/>
      <c r="CH543" s="14"/>
      <c r="CI543" s="14"/>
      <c r="CJ543" s="14"/>
    </row>
    <row r="544" spans="1:88" outlineLevel="1" x14ac:dyDescent="0.2">
      <c r="A544" s="20"/>
      <c r="B544" s="21"/>
      <c r="C544" s="20"/>
      <c r="D544" s="20"/>
      <c r="E544" s="20"/>
      <c r="F544" s="25" t="s">
        <v>22</v>
      </c>
      <c r="G544" s="29" t="str">
        <f t="shared" ref="G544:M544" si="339">IF(G542="","",IF(G542&gt;G541,(G542-G541-G543),(1-G541-G543+G542)))</f>
        <v/>
      </c>
      <c r="H544" s="29" t="str">
        <f t="shared" si="339"/>
        <v/>
      </c>
      <c r="I544" s="29" t="str">
        <f t="shared" si="339"/>
        <v/>
      </c>
      <c r="J544" s="29" t="str">
        <f t="shared" si="339"/>
        <v/>
      </c>
      <c r="K544" s="29" t="str">
        <f t="shared" si="339"/>
        <v/>
      </c>
      <c r="L544" s="29" t="str">
        <f t="shared" si="339"/>
        <v/>
      </c>
      <c r="M544" s="29" t="str">
        <f t="shared" si="339"/>
        <v/>
      </c>
      <c r="N544" s="57">
        <f t="shared" ref="N544" si="340">SUMIF(G545:M545,"",G544:M544)</f>
        <v>0</v>
      </c>
      <c r="O544" s="58">
        <f t="shared" ref="O544" si="341">SUM(G544:M544)</f>
        <v>0</v>
      </c>
      <c r="P544" s="68"/>
      <c r="Q544" s="69"/>
      <c r="R544" s="70"/>
      <c r="S544" s="14"/>
      <c r="T544" s="14"/>
      <c r="U544" s="14"/>
      <c r="V544" s="14"/>
      <c r="W544" s="14"/>
      <c r="X544" s="14"/>
      <c r="Y544" s="14"/>
      <c r="Z544" s="14"/>
      <c r="AA544" s="14"/>
      <c r="AB544" s="14"/>
      <c r="AC544" s="14"/>
      <c r="AD544" s="14"/>
      <c r="AE544" s="14"/>
      <c r="AF544" s="14"/>
      <c r="AG544" s="14"/>
      <c r="AH544" s="14"/>
      <c r="AI544" s="14"/>
      <c r="AJ544" s="14"/>
      <c r="AK544" s="14"/>
      <c r="AL544" s="14"/>
      <c r="AM544" s="14"/>
      <c r="AN544" s="14"/>
      <c r="AO544" s="14"/>
      <c r="AP544" s="14"/>
      <c r="AQ544" s="8"/>
      <c r="AR544" s="8"/>
      <c r="AS544" s="14"/>
      <c r="AT544" s="14"/>
      <c r="AU544" s="14"/>
      <c r="AV544" s="14"/>
      <c r="AW544" s="8"/>
      <c r="AX544" s="8"/>
      <c r="AY544" s="14"/>
      <c r="AZ544" s="14"/>
      <c r="BA544" s="14"/>
      <c r="BB544" s="14"/>
      <c r="BC544" s="8"/>
      <c r="BD544" s="8"/>
      <c r="BE544" s="14"/>
      <c r="BF544" s="14"/>
      <c r="BG544" s="14"/>
      <c r="BH544" s="14"/>
      <c r="BI544" s="8"/>
      <c r="BJ544" s="8"/>
      <c r="BK544" s="14"/>
      <c r="BL544" s="14"/>
      <c r="BM544" s="14"/>
      <c r="BN544" s="14"/>
      <c r="BO544" s="8"/>
      <c r="BP544" s="8"/>
      <c r="BQ544" s="14"/>
      <c r="BR544" s="14"/>
      <c r="BS544" s="14"/>
      <c r="BT544" s="14"/>
      <c r="BU544" s="8"/>
      <c r="BV544" s="8"/>
      <c r="BW544" s="14"/>
      <c r="BX544" s="14"/>
      <c r="BY544" s="14"/>
      <c r="BZ544" s="14"/>
      <c r="CA544" s="14"/>
      <c r="CB544" s="14"/>
      <c r="CC544" s="14"/>
      <c r="CD544" s="14"/>
      <c r="CE544" s="14"/>
      <c r="CF544" s="14"/>
      <c r="CG544" s="14"/>
      <c r="CH544" s="14"/>
      <c r="CI544" s="14"/>
      <c r="CJ544" s="14"/>
    </row>
    <row r="545" spans="1:88" outlineLevel="1" x14ac:dyDescent="0.2">
      <c r="A545" s="20"/>
      <c r="B545" s="21"/>
      <c r="C545" s="20"/>
      <c r="D545" s="20"/>
      <c r="E545" s="20"/>
      <c r="F545" s="26" t="s">
        <v>39</v>
      </c>
      <c r="G545" s="34"/>
      <c r="H545" s="34"/>
      <c r="I545" s="34"/>
      <c r="J545" s="34"/>
      <c r="K545" s="34"/>
      <c r="L545" s="34"/>
      <c r="M545" s="34"/>
      <c r="N545" s="56"/>
      <c r="O545" s="55"/>
      <c r="P545" s="68"/>
      <c r="Q545" s="69"/>
      <c r="R545" s="70"/>
      <c r="S545" s="14"/>
      <c r="T545" s="14"/>
      <c r="U545" s="14"/>
      <c r="V545" s="14"/>
      <c r="W545" s="14"/>
      <c r="X545" s="14"/>
      <c r="Y545" s="14"/>
      <c r="Z545" s="14"/>
      <c r="AA545" s="14"/>
      <c r="AB545" s="14"/>
      <c r="AC545" s="14"/>
      <c r="AD545" s="14"/>
      <c r="AE545" s="14"/>
      <c r="AF545" s="14"/>
      <c r="AG545" s="14"/>
      <c r="AH545" s="14"/>
      <c r="AI545" s="14"/>
      <c r="AJ545" s="14"/>
      <c r="AK545" s="14"/>
      <c r="AL545" s="14"/>
      <c r="AM545" s="14"/>
      <c r="AN545" s="14"/>
      <c r="AO545" s="14"/>
      <c r="AP545" s="14"/>
      <c r="AQ545" s="8"/>
      <c r="AR545" s="8"/>
      <c r="AS545" s="14"/>
      <c r="AT545" s="14"/>
      <c r="AU545" s="14"/>
      <c r="AV545" s="14"/>
      <c r="AW545" s="8"/>
      <c r="AX545" s="8"/>
      <c r="AY545" s="14"/>
      <c r="AZ545" s="14"/>
      <c r="BA545" s="14"/>
      <c r="BB545" s="14"/>
      <c r="BC545" s="8"/>
      <c r="BD545" s="8"/>
      <c r="BE545" s="14"/>
      <c r="BF545" s="14"/>
      <c r="BG545" s="14"/>
      <c r="BH545" s="14"/>
      <c r="BI545" s="8"/>
      <c r="BJ545" s="8"/>
      <c r="BK545" s="14"/>
      <c r="BL545" s="14"/>
      <c r="BM545" s="14"/>
      <c r="BN545" s="14"/>
      <c r="BO545" s="8"/>
      <c r="BP545" s="8"/>
      <c r="BQ545" s="14"/>
      <c r="BR545" s="14"/>
      <c r="BS545" s="14"/>
      <c r="BT545" s="14"/>
      <c r="BU545" s="8"/>
      <c r="BV545" s="8"/>
      <c r="BW545" s="14"/>
      <c r="BX545" s="14"/>
      <c r="BY545" s="14"/>
      <c r="BZ545" s="14"/>
      <c r="CA545" s="14"/>
      <c r="CB545" s="14"/>
      <c r="CC545" s="14"/>
      <c r="CD545" s="14"/>
      <c r="CE545" s="14"/>
      <c r="CF545" s="14"/>
      <c r="CG545" s="14"/>
      <c r="CH545" s="14"/>
      <c r="CI545" s="14"/>
      <c r="CJ545" s="14"/>
    </row>
    <row r="546" spans="1:88" ht="13.5" outlineLevel="1" thickBot="1" x14ac:dyDescent="0.25">
      <c r="A546" s="22"/>
      <c r="B546" s="23"/>
      <c r="C546" s="22"/>
      <c r="D546" s="22"/>
      <c r="E546" s="22"/>
      <c r="F546" s="27" t="s">
        <v>40</v>
      </c>
      <c r="G546" s="33"/>
      <c r="H546" s="33"/>
      <c r="I546" s="33"/>
      <c r="J546" s="33"/>
      <c r="K546" s="33"/>
      <c r="L546" s="33"/>
      <c r="M546" s="33"/>
      <c r="N546" s="59"/>
      <c r="O546" s="62"/>
      <c r="P546" s="71"/>
      <c r="Q546" s="72"/>
      <c r="R546" s="73"/>
      <c r="S546" s="14"/>
      <c r="T546" s="14"/>
      <c r="U546" s="14"/>
      <c r="V546" s="14"/>
      <c r="W546" s="14"/>
      <c r="X546" s="14"/>
      <c r="Y546" s="14"/>
      <c r="Z546" s="14"/>
      <c r="AA546" s="14"/>
      <c r="AB546" s="14"/>
      <c r="AC546" s="14"/>
      <c r="AD546" s="14"/>
      <c r="AE546" s="14"/>
      <c r="AF546" s="14"/>
      <c r="AG546" s="14"/>
      <c r="AH546" s="14"/>
      <c r="AI546" s="14"/>
      <c r="AJ546" s="14"/>
      <c r="AK546" s="14"/>
      <c r="AL546" s="14"/>
      <c r="AM546" s="14"/>
      <c r="AN546" s="14"/>
      <c r="AO546" s="14"/>
      <c r="AP546" s="14"/>
      <c r="AQ546" s="8"/>
      <c r="AR546" s="8"/>
      <c r="AS546" s="14"/>
      <c r="AT546" s="14"/>
      <c r="AU546" s="14"/>
      <c r="AV546" s="14"/>
      <c r="AW546" s="8"/>
      <c r="AX546" s="8"/>
      <c r="AY546" s="14"/>
      <c r="AZ546" s="14"/>
      <c r="BA546" s="14"/>
      <c r="BB546" s="14"/>
      <c r="BC546" s="8"/>
      <c r="BD546" s="8"/>
      <c r="BE546" s="14"/>
      <c r="BF546" s="14"/>
      <c r="BG546" s="14"/>
      <c r="BH546" s="14"/>
      <c r="BI546" s="8"/>
      <c r="BJ546" s="8"/>
      <c r="BK546" s="14"/>
      <c r="BL546" s="14"/>
      <c r="BM546" s="14"/>
      <c r="BN546" s="14"/>
      <c r="BO546" s="8"/>
      <c r="BP546" s="8"/>
      <c r="BQ546" s="14"/>
      <c r="BR546" s="14"/>
      <c r="BS546" s="14"/>
      <c r="BT546" s="14"/>
      <c r="BU546" s="8"/>
      <c r="BV546" s="8"/>
      <c r="BW546" s="14"/>
      <c r="BX546" s="14"/>
      <c r="BY546" s="14"/>
      <c r="BZ546" s="14"/>
      <c r="CA546" s="14"/>
      <c r="CB546" s="14"/>
      <c r="CC546" s="14"/>
      <c r="CD546" s="14"/>
      <c r="CE546" s="14"/>
      <c r="CF546" s="14"/>
      <c r="CG546" s="14"/>
      <c r="CH546" s="14"/>
      <c r="CI546" s="14"/>
      <c r="CJ546" s="14"/>
    </row>
    <row r="547" spans="1:88" x14ac:dyDescent="0.2">
      <c r="A547" s="63" t="str">
        <f>'Week A'!A547</f>
        <v>NAAM</v>
      </c>
      <c r="B547" s="64" t="str">
        <f>'Week A'!B547</f>
        <v>Voornaam</v>
      </c>
      <c r="C547" s="63" t="str">
        <f>'Week A'!C547</f>
        <v>Steward</v>
      </c>
      <c r="D547" s="63" t="str">
        <f>'Week A'!D547</f>
        <v>Student</v>
      </c>
      <c r="E547" s="63" t="str">
        <f>'Week A'!E547</f>
        <v>Front</v>
      </c>
      <c r="F547" s="24" t="s">
        <v>19</v>
      </c>
      <c r="G547" s="43"/>
      <c r="H547" s="11"/>
      <c r="I547" s="11"/>
      <c r="J547" s="11"/>
      <c r="K547" s="11"/>
      <c r="L547" s="11"/>
      <c r="M547" s="11"/>
      <c r="N547" s="54"/>
      <c r="O547" s="61"/>
      <c r="P547" s="65"/>
      <c r="Q547" s="66"/>
      <c r="R547" s="67"/>
      <c r="S547" s="14"/>
      <c r="T547" s="14"/>
      <c r="U547" s="14"/>
      <c r="V547" s="14"/>
      <c r="W547" s="14"/>
      <c r="X547" s="14"/>
      <c r="Y547" s="14"/>
      <c r="Z547" s="14"/>
      <c r="AA547" s="14"/>
      <c r="AB547" s="14"/>
      <c r="AC547" s="14"/>
      <c r="AD547" s="14"/>
      <c r="AE547" s="14"/>
      <c r="AF547" s="14"/>
      <c r="AG547" s="14"/>
      <c r="AH547" s="14"/>
      <c r="AI547" s="14"/>
      <c r="AJ547" s="14"/>
      <c r="AK547" s="14"/>
      <c r="AL547" s="14"/>
      <c r="AM547" s="14"/>
      <c r="AN547" s="14"/>
      <c r="AO547" s="14"/>
      <c r="AP547" s="14"/>
      <c r="AQ547" s="8"/>
      <c r="AR547" s="8"/>
      <c r="AS547" s="14"/>
      <c r="AT547" s="14"/>
      <c r="AU547" s="14"/>
      <c r="AV547" s="14"/>
      <c r="AW547" s="8"/>
      <c r="AX547" s="8"/>
      <c r="AY547" s="14"/>
      <c r="AZ547" s="14"/>
      <c r="BA547" s="14"/>
      <c r="BB547" s="14"/>
      <c r="BC547" s="8"/>
      <c r="BD547" s="8"/>
      <c r="BE547" s="14"/>
      <c r="BF547" s="14"/>
      <c r="BG547" s="14"/>
      <c r="BH547" s="14"/>
      <c r="BI547" s="8"/>
      <c r="BJ547" s="8"/>
      <c r="BK547" s="14"/>
      <c r="BL547" s="14"/>
      <c r="BM547" s="14"/>
      <c r="BN547" s="14"/>
      <c r="BO547" s="8"/>
      <c r="BP547" s="8"/>
      <c r="BQ547" s="14"/>
      <c r="BR547" s="14"/>
      <c r="BS547" s="14"/>
      <c r="BT547" s="14"/>
      <c r="BU547" s="8"/>
      <c r="BV547" s="8"/>
      <c r="BW547" s="14"/>
      <c r="BX547" s="14"/>
      <c r="BY547" s="14"/>
      <c r="BZ547" s="14"/>
      <c r="CA547" s="14"/>
      <c r="CB547" s="14"/>
      <c r="CC547" s="14"/>
      <c r="CD547" s="14"/>
      <c r="CE547" s="14"/>
      <c r="CF547" s="14"/>
      <c r="CG547" s="14"/>
      <c r="CH547" s="14"/>
      <c r="CI547" s="14"/>
      <c r="CJ547" s="14"/>
    </row>
    <row r="548" spans="1:88" outlineLevel="1" x14ac:dyDescent="0.2">
      <c r="A548" s="20"/>
      <c r="B548" s="21"/>
      <c r="C548" s="20"/>
      <c r="D548" s="20"/>
      <c r="E548" s="20"/>
      <c r="F548" s="25" t="s">
        <v>20</v>
      </c>
      <c r="G548" s="35"/>
      <c r="H548" s="42"/>
      <c r="I548" s="12"/>
      <c r="J548" s="12"/>
      <c r="K548" s="12"/>
      <c r="L548" s="12"/>
      <c r="M548" s="12"/>
      <c r="N548" s="56"/>
      <c r="O548" s="55"/>
      <c r="P548" s="68"/>
      <c r="Q548" s="69"/>
      <c r="R548" s="70"/>
      <c r="S548" s="14"/>
      <c r="T548" s="14"/>
      <c r="U548" s="14"/>
      <c r="V548" s="14"/>
      <c r="W548" s="14"/>
      <c r="X548" s="14"/>
      <c r="Y548" s="14"/>
      <c r="Z548" s="14"/>
      <c r="AA548" s="14"/>
      <c r="AB548" s="14"/>
      <c r="AC548" s="14"/>
      <c r="AD548" s="14"/>
      <c r="AE548" s="14"/>
      <c r="AF548" s="14"/>
      <c r="AG548" s="14"/>
      <c r="AH548" s="14"/>
      <c r="AI548" s="14"/>
      <c r="AJ548" s="14"/>
      <c r="AK548" s="14"/>
      <c r="AL548" s="14"/>
      <c r="AM548" s="14"/>
      <c r="AN548" s="14"/>
      <c r="AO548" s="14"/>
      <c r="AP548" s="14"/>
      <c r="AQ548" s="8"/>
      <c r="AR548" s="8"/>
      <c r="AS548" s="14"/>
      <c r="AT548" s="14"/>
      <c r="AU548" s="14"/>
      <c r="AV548" s="14"/>
      <c r="AW548" s="8"/>
      <c r="AX548" s="8"/>
      <c r="AY548" s="14"/>
      <c r="AZ548" s="14"/>
      <c r="BA548" s="14"/>
      <c r="BB548" s="14"/>
      <c r="BC548" s="8"/>
      <c r="BD548" s="8"/>
      <c r="BE548" s="14"/>
      <c r="BF548" s="14"/>
      <c r="BG548" s="14"/>
      <c r="BH548" s="14"/>
      <c r="BI548" s="8"/>
      <c r="BJ548" s="8"/>
      <c r="BK548" s="14"/>
      <c r="BL548" s="14"/>
      <c r="BM548" s="14"/>
      <c r="BN548" s="14"/>
      <c r="BO548" s="8"/>
      <c r="BP548" s="8"/>
      <c r="BQ548" s="14"/>
      <c r="BR548" s="14"/>
      <c r="BS548" s="14"/>
      <c r="BT548" s="14"/>
      <c r="BU548" s="8"/>
      <c r="BV548" s="8"/>
      <c r="BW548" s="14"/>
      <c r="BX548" s="14"/>
      <c r="BY548" s="14"/>
      <c r="BZ548" s="14"/>
      <c r="CA548" s="14"/>
      <c r="CB548" s="14"/>
      <c r="CC548" s="14"/>
      <c r="CD548" s="14"/>
      <c r="CE548" s="14"/>
      <c r="CF548" s="14"/>
      <c r="CG548" s="14"/>
      <c r="CH548" s="14"/>
      <c r="CI548" s="14"/>
      <c r="CJ548" s="14"/>
    </row>
    <row r="549" spans="1:88" outlineLevel="1" x14ac:dyDescent="0.2">
      <c r="A549" s="20"/>
      <c r="B549" s="21"/>
      <c r="C549" s="20"/>
      <c r="D549" s="20"/>
      <c r="E549" s="20"/>
      <c r="F549" s="25" t="s">
        <v>21</v>
      </c>
      <c r="G549" s="13"/>
      <c r="H549" s="13"/>
      <c r="I549" s="13"/>
      <c r="J549" s="13"/>
      <c r="K549" s="13"/>
      <c r="L549" s="13"/>
      <c r="M549" s="13"/>
      <c r="N549" s="56"/>
      <c r="O549" s="55"/>
      <c r="P549" s="68"/>
      <c r="Q549" s="69"/>
      <c r="R549" s="70"/>
      <c r="S549" s="14"/>
      <c r="T549" s="14"/>
      <c r="U549" s="14"/>
      <c r="V549" s="14"/>
      <c r="W549" s="14"/>
      <c r="X549" s="14"/>
      <c r="Y549" s="14"/>
      <c r="Z549" s="14"/>
      <c r="AA549" s="14"/>
      <c r="AB549" s="14"/>
      <c r="AC549" s="14"/>
      <c r="AD549" s="14"/>
      <c r="AE549" s="14"/>
      <c r="AF549" s="14"/>
      <c r="AG549" s="14"/>
      <c r="AH549" s="14"/>
      <c r="AI549" s="14"/>
      <c r="AJ549" s="14"/>
      <c r="AK549" s="14"/>
      <c r="AL549" s="14"/>
      <c r="AM549" s="14"/>
      <c r="AN549" s="14"/>
      <c r="AO549" s="14"/>
      <c r="AP549" s="14"/>
      <c r="AQ549" s="8"/>
      <c r="AR549" s="8"/>
      <c r="AS549" s="14"/>
      <c r="AT549" s="14"/>
      <c r="AU549" s="14"/>
      <c r="AV549" s="14"/>
      <c r="AW549" s="8"/>
      <c r="AX549" s="8"/>
      <c r="AY549" s="14"/>
      <c r="AZ549" s="14"/>
      <c r="BA549" s="14"/>
      <c r="BB549" s="14"/>
      <c r="BC549" s="8"/>
      <c r="BD549" s="8"/>
      <c r="BE549" s="14"/>
      <c r="BF549" s="14"/>
      <c r="BG549" s="14"/>
      <c r="BH549" s="14"/>
      <c r="BI549" s="8"/>
      <c r="BJ549" s="8"/>
      <c r="BK549" s="14"/>
      <c r="BL549" s="14"/>
      <c r="BM549" s="14"/>
      <c r="BN549" s="14"/>
      <c r="BO549" s="8"/>
      <c r="BP549" s="8"/>
      <c r="BQ549" s="14"/>
      <c r="BR549" s="14"/>
      <c r="BS549" s="14"/>
      <c r="BT549" s="14"/>
      <c r="BU549" s="8"/>
      <c r="BV549" s="8"/>
      <c r="BW549" s="14"/>
      <c r="BX549" s="14"/>
      <c r="BY549" s="14"/>
      <c r="BZ549" s="14"/>
      <c r="CA549" s="14"/>
      <c r="CB549" s="14"/>
      <c r="CC549" s="14"/>
      <c r="CD549" s="14"/>
      <c r="CE549" s="14"/>
      <c r="CF549" s="14"/>
      <c r="CG549" s="14"/>
      <c r="CH549" s="14"/>
      <c r="CI549" s="14"/>
      <c r="CJ549" s="14"/>
    </row>
    <row r="550" spans="1:88" outlineLevel="1" x14ac:dyDescent="0.2">
      <c r="A550" s="20"/>
      <c r="B550" s="21"/>
      <c r="C550" s="20"/>
      <c r="D550" s="20"/>
      <c r="E550" s="20"/>
      <c r="F550" s="25" t="s">
        <v>22</v>
      </c>
      <c r="G550" s="29" t="str">
        <f t="shared" ref="G550:M550" si="342">IF(G548="","",IF(G548&gt;G547,(G548-G547-G549),(1-G547-G549+G548)))</f>
        <v/>
      </c>
      <c r="H550" s="29" t="str">
        <f t="shared" si="342"/>
        <v/>
      </c>
      <c r="I550" s="29" t="str">
        <f t="shared" si="342"/>
        <v/>
      </c>
      <c r="J550" s="29" t="str">
        <f t="shared" si="342"/>
        <v/>
      </c>
      <c r="K550" s="29" t="str">
        <f t="shared" si="342"/>
        <v/>
      </c>
      <c r="L550" s="29" t="str">
        <f t="shared" si="342"/>
        <v/>
      </c>
      <c r="M550" s="29" t="str">
        <f t="shared" si="342"/>
        <v/>
      </c>
      <c r="N550" s="57">
        <f t="shared" ref="N550" si="343">SUMIF(G551:M551,"",G550:M550)</f>
        <v>0</v>
      </c>
      <c r="O550" s="58">
        <f t="shared" ref="O550" si="344">SUM(G550:M550)</f>
        <v>0</v>
      </c>
      <c r="P550" s="68"/>
      <c r="Q550" s="69"/>
      <c r="R550" s="70"/>
      <c r="S550" s="14"/>
      <c r="T550" s="14"/>
      <c r="U550" s="14"/>
      <c r="V550" s="14"/>
      <c r="W550" s="14"/>
      <c r="X550" s="14"/>
      <c r="Y550" s="14"/>
      <c r="Z550" s="14"/>
      <c r="AA550" s="14"/>
      <c r="AB550" s="14"/>
      <c r="AC550" s="14"/>
      <c r="AD550" s="14"/>
      <c r="AE550" s="14"/>
      <c r="AF550" s="14"/>
      <c r="AG550" s="14"/>
      <c r="AH550" s="14"/>
      <c r="AI550" s="14"/>
      <c r="AJ550" s="14"/>
      <c r="AK550" s="14"/>
      <c r="AL550" s="14"/>
      <c r="AM550" s="14"/>
      <c r="AN550" s="14"/>
      <c r="AO550" s="14"/>
      <c r="AP550" s="14"/>
      <c r="AQ550" s="8"/>
      <c r="AR550" s="8"/>
      <c r="AS550" s="14"/>
      <c r="AT550" s="14"/>
      <c r="AU550" s="14"/>
      <c r="AV550" s="14"/>
      <c r="AW550" s="8"/>
      <c r="AX550" s="8"/>
      <c r="AY550" s="14"/>
      <c r="AZ550" s="14"/>
      <c r="BA550" s="14"/>
      <c r="BB550" s="14"/>
      <c r="BC550" s="8"/>
      <c r="BD550" s="8"/>
      <c r="BE550" s="14"/>
      <c r="BF550" s="14"/>
      <c r="BG550" s="14"/>
      <c r="BH550" s="14"/>
      <c r="BI550" s="8"/>
      <c r="BJ550" s="8"/>
      <c r="BK550" s="14"/>
      <c r="BL550" s="14"/>
      <c r="BM550" s="14"/>
      <c r="BN550" s="14"/>
      <c r="BO550" s="8"/>
      <c r="BP550" s="8"/>
      <c r="BQ550" s="14"/>
      <c r="BR550" s="14"/>
      <c r="BS550" s="14"/>
      <c r="BT550" s="14"/>
      <c r="BU550" s="8"/>
      <c r="BV550" s="8"/>
      <c r="BW550" s="14"/>
      <c r="BX550" s="14"/>
      <c r="BY550" s="14"/>
      <c r="BZ550" s="14"/>
      <c r="CA550" s="14"/>
      <c r="CB550" s="14"/>
      <c r="CC550" s="14"/>
      <c r="CD550" s="14"/>
      <c r="CE550" s="14"/>
      <c r="CF550" s="14"/>
      <c r="CG550" s="14"/>
      <c r="CH550" s="14"/>
      <c r="CI550" s="14"/>
      <c r="CJ550" s="14"/>
    </row>
    <row r="551" spans="1:88" outlineLevel="1" x14ac:dyDescent="0.2">
      <c r="A551" s="20"/>
      <c r="B551" s="21"/>
      <c r="C551" s="20"/>
      <c r="D551" s="20"/>
      <c r="E551" s="20"/>
      <c r="F551" s="26" t="s">
        <v>39</v>
      </c>
      <c r="G551" s="34"/>
      <c r="H551" s="34"/>
      <c r="I551" s="34"/>
      <c r="J551" s="34"/>
      <c r="K551" s="34"/>
      <c r="L551" s="34"/>
      <c r="M551" s="34"/>
      <c r="N551" s="56"/>
      <c r="O551" s="55"/>
      <c r="P551" s="68"/>
      <c r="Q551" s="69"/>
      <c r="R551" s="70"/>
      <c r="S551" s="14"/>
      <c r="T551" s="14"/>
      <c r="U551" s="14"/>
      <c r="V551" s="14"/>
      <c r="W551" s="14"/>
      <c r="X551" s="14"/>
      <c r="Y551" s="14"/>
      <c r="Z551" s="14"/>
      <c r="AA551" s="14"/>
      <c r="AB551" s="14"/>
      <c r="AC551" s="14"/>
      <c r="AD551" s="14"/>
      <c r="AE551" s="14"/>
      <c r="AF551" s="14"/>
      <c r="AG551" s="14"/>
      <c r="AH551" s="14"/>
      <c r="AI551" s="14"/>
      <c r="AJ551" s="14"/>
      <c r="AK551" s="14"/>
      <c r="AL551" s="14"/>
      <c r="AM551" s="14"/>
      <c r="AN551" s="14"/>
      <c r="AO551" s="14"/>
      <c r="AP551" s="14"/>
      <c r="AQ551" s="8"/>
      <c r="AR551" s="8"/>
      <c r="AS551" s="14"/>
      <c r="AT551" s="14"/>
      <c r="AU551" s="14"/>
      <c r="AV551" s="14"/>
      <c r="AW551" s="8"/>
      <c r="AX551" s="8"/>
      <c r="AY551" s="14"/>
      <c r="AZ551" s="14"/>
      <c r="BA551" s="14"/>
      <c r="BB551" s="14"/>
      <c r="BC551" s="8"/>
      <c r="BD551" s="8"/>
      <c r="BE551" s="14"/>
      <c r="BF551" s="14"/>
      <c r="BG551" s="14"/>
      <c r="BH551" s="14"/>
      <c r="BI551" s="8"/>
      <c r="BJ551" s="8"/>
      <c r="BK551" s="14"/>
      <c r="BL551" s="14"/>
      <c r="BM551" s="14"/>
      <c r="BN551" s="14"/>
      <c r="BO551" s="8"/>
      <c r="BP551" s="8"/>
      <c r="BQ551" s="14"/>
      <c r="BR551" s="14"/>
      <c r="BS551" s="14"/>
      <c r="BT551" s="14"/>
      <c r="BU551" s="8"/>
      <c r="BV551" s="8"/>
      <c r="BW551" s="14"/>
      <c r="BX551" s="14"/>
      <c r="BY551" s="14"/>
      <c r="BZ551" s="14"/>
      <c r="CA551" s="14"/>
      <c r="CB551" s="14"/>
      <c r="CC551" s="14"/>
      <c r="CD551" s="14"/>
      <c r="CE551" s="14"/>
      <c r="CF551" s="14"/>
      <c r="CG551" s="14"/>
      <c r="CH551" s="14"/>
      <c r="CI551" s="14"/>
      <c r="CJ551" s="14"/>
    </row>
    <row r="552" spans="1:88" ht="13.5" outlineLevel="1" thickBot="1" x14ac:dyDescent="0.25">
      <c r="A552" s="22"/>
      <c r="B552" s="23"/>
      <c r="C552" s="22"/>
      <c r="D552" s="22"/>
      <c r="E552" s="22"/>
      <c r="F552" s="27" t="s">
        <v>40</v>
      </c>
      <c r="G552" s="33"/>
      <c r="H552" s="33"/>
      <c r="I552" s="33"/>
      <c r="J552" s="33"/>
      <c r="K552" s="33"/>
      <c r="L552" s="33"/>
      <c r="M552" s="33"/>
      <c r="N552" s="59"/>
      <c r="O552" s="62"/>
      <c r="P552" s="71"/>
      <c r="Q552" s="72"/>
      <c r="R552" s="73"/>
      <c r="S552" s="14"/>
      <c r="T552" s="14"/>
      <c r="U552" s="14"/>
      <c r="V552" s="14"/>
      <c r="W552" s="14"/>
      <c r="X552" s="14"/>
      <c r="Y552" s="14"/>
      <c r="Z552" s="14"/>
      <c r="AA552" s="14"/>
      <c r="AB552" s="14"/>
      <c r="AC552" s="14"/>
      <c r="AD552" s="14"/>
      <c r="AE552" s="14"/>
      <c r="AF552" s="14"/>
      <c r="AG552" s="14"/>
      <c r="AH552" s="14"/>
      <c r="AI552" s="14"/>
      <c r="AJ552" s="14"/>
      <c r="AK552" s="14"/>
      <c r="AL552" s="14"/>
      <c r="AM552" s="14"/>
      <c r="AN552" s="14"/>
      <c r="AO552" s="14"/>
      <c r="AP552" s="14"/>
      <c r="AQ552" s="8"/>
      <c r="AR552" s="8"/>
      <c r="AS552" s="14"/>
      <c r="AT552" s="14"/>
      <c r="AU552" s="14"/>
      <c r="AV552" s="14"/>
      <c r="AW552" s="8"/>
      <c r="AX552" s="8"/>
      <c r="AY552" s="14"/>
      <c r="AZ552" s="14"/>
      <c r="BA552" s="14"/>
      <c r="BB552" s="14"/>
      <c r="BC552" s="8"/>
      <c r="BD552" s="8"/>
      <c r="BE552" s="14"/>
      <c r="BF552" s="14"/>
      <c r="BG552" s="14"/>
      <c r="BH552" s="14"/>
      <c r="BI552" s="8"/>
      <c r="BJ552" s="8"/>
      <c r="BK552" s="14"/>
      <c r="BL552" s="14"/>
      <c r="BM552" s="14"/>
      <c r="BN552" s="14"/>
      <c r="BO552" s="8"/>
      <c r="BP552" s="8"/>
      <c r="BQ552" s="14"/>
      <c r="BR552" s="14"/>
      <c r="BS552" s="14"/>
      <c r="BT552" s="14"/>
      <c r="BU552" s="8"/>
      <c r="BV552" s="8"/>
      <c r="BW552" s="14"/>
      <c r="BX552" s="14"/>
      <c r="BY552" s="14"/>
      <c r="BZ552" s="14"/>
      <c r="CA552" s="14"/>
      <c r="CB552" s="14"/>
      <c r="CC552" s="14"/>
      <c r="CD552" s="14"/>
      <c r="CE552" s="14"/>
      <c r="CF552" s="14"/>
      <c r="CG552" s="14"/>
      <c r="CH552" s="14"/>
      <c r="CI552" s="14"/>
      <c r="CJ552" s="14"/>
    </row>
    <row r="553" spans="1:88" x14ac:dyDescent="0.2">
      <c r="A553" s="63" t="str">
        <f>'Week A'!A553</f>
        <v>NAAM</v>
      </c>
      <c r="B553" s="64" t="str">
        <f>'Week A'!B553</f>
        <v>Voornaam</v>
      </c>
      <c r="C553" s="63" t="str">
        <f>'Week A'!C553</f>
        <v>Steward</v>
      </c>
      <c r="D553" s="63" t="str">
        <f>'Week A'!D553</f>
        <v>Student</v>
      </c>
      <c r="E553" s="63" t="str">
        <f>'Week A'!E553</f>
        <v>Front</v>
      </c>
      <c r="F553" s="24" t="s">
        <v>19</v>
      </c>
      <c r="G553" s="43"/>
      <c r="H553" s="11"/>
      <c r="I553" s="11"/>
      <c r="J553" s="11"/>
      <c r="K553" s="11"/>
      <c r="L553" s="11"/>
      <c r="M553" s="11"/>
      <c r="N553" s="54"/>
      <c r="O553" s="61"/>
      <c r="P553" s="65"/>
      <c r="Q553" s="66"/>
      <c r="R553" s="67"/>
      <c r="S553" s="14"/>
      <c r="T553" s="14"/>
      <c r="U553" s="14"/>
      <c r="V553" s="14"/>
      <c r="W553" s="14"/>
      <c r="X553" s="14"/>
      <c r="Y553" s="14"/>
      <c r="Z553" s="14"/>
      <c r="AA553" s="14"/>
      <c r="AB553" s="14"/>
      <c r="AC553" s="14"/>
      <c r="AD553" s="14"/>
      <c r="AE553" s="14"/>
      <c r="AF553" s="14"/>
      <c r="AG553" s="14"/>
      <c r="AH553" s="14"/>
      <c r="AI553" s="14"/>
      <c r="AJ553" s="14"/>
      <c r="AK553" s="14"/>
      <c r="AL553" s="14"/>
      <c r="AM553" s="14"/>
      <c r="AN553" s="14"/>
      <c r="AO553" s="14"/>
      <c r="AP553" s="14"/>
      <c r="AQ553" s="8"/>
      <c r="AR553" s="8"/>
      <c r="AS553" s="14"/>
      <c r="AT553" s="14"/>
      <c r="AU553" s="14"/>
      <c r="AV553" s="14"/>
      <c r="AW553" s="8"/>
      <c r="AX553" s="8"/>
      <c r="AY553" s="14"/>
      <c r="AZ553" s="14"/>
      <c r="BA553" s="14"/>
      <c r="BB553" s="14"/>
      <c r="BC553" s="8"/>
      <c r="BD553" s="8"/>
      <c r="BE553" s="14"/>
      <c r="BF553" s="14"/>
      <c r="BG553" s="14"/>
      <c r="BH553" s="14"/>
      <c r="BI553" s="8"/>
      <c r="BJ553" s="8"/>
      <c r="BK553" s="14"/>
      <c r="BL553" s="14"/>
      <c r="BM553" s="14"/>
      <c r="BN553" s="14"/>
      <c r="BO553" s="8"/>
      <c r="BP553" s="8"/>
      <c r="BQ553" s="14"/>
      <c r="BR553" s="14"/>
      <c r="BS553" s="14"/>
      <c r="BT553" s="14"/>
      <c r="BU553" s="8"/>
      <c r="BV553" s="8"/>
      <c r="BW553" s="14"/>
      <c r="BX553" s="14"/>
      <c r="BY553" s="14"/>
      <c r="BZ553" s="14"/>
      <c r="CA553" s="14"/>
      <c r="CB553" s="14"/>
      <c r="CC553" s="14"/>
      <c r="CD553" s="14"/>
      <c r="CE553" s="14"/>
      <c r="CF553" s="14"/>
      <c r="CG553" s="14"/>
      <c r="CH553" s="14"/>
      <c r="CI553" s="14"/>
      <c r="CJ553" s="14"/>
    </row>
    <row r="554" spans="1:88" outlineLevel="1" x14ac:dyDescent="0.2">
      <c r="A554" s="20"/>
      <c r="B554" s="21"/>
      <c r="C554" s="20"/>
      <c r="D554" s="20"/>
      <c r="E554" s="20"/>
      <c r="F554" s="25" t="s">
        <v>20</v>
      </c>
      <c r="G554" s="35"/>
      <c r="H554" s="42"/>
      <c r="I554" s="12"/>
      <c r="J554" s="12"/>
      <c r="K554" s="12"/>
      <c r="L554" s="12"/>
      <c r="M554" s="12"/>
      <c r="N554" s="56"/>
      <c r="O554" s="55"/>
      <c r="P554" s="68"/>
      <c r="Q554" s="69"/>
      <c r="R554" s="70"/>
      <c r="S554" s="14"/>
      <c r="T554" s="14"/>
      <c r="U554" s="14"/>
      <c r="V554" s="14"/>
      <c r="W554" s="14"/>
      <c r="X554" s="14"/>
      <c r="Y554" s="14"/>
      <c r="Z554" s="14"/>
      <c r="AA554" s="14"/>
      <c r="AB554" s="14"/>
      <c r="AC554" s="14"/>
      <c r="AD554" s="14"/>
      <c r="AE554" s="14"/>
      <c r="AF554" s="14"/>
      <c r="AG554" s="14"/>
      <c r="AH554" s="14"/>
      <c r="AI554" s="14"/>
      <c r="AJ554" s="14"/>
      <c r="AK554" s="14"/>
      <c r="AL554" s="14"/>
      <c r="AM554" s="14"/>
      <c r="AN554" s="14"/>
      <c r="AO554" s="14"/>
      <c r="AP554" s="14"/>
      <c r="AQ554" s="8"/>
      <c r="AR554" s="8"/>
      <c r="AS554" s="14"/>
      <c r="AT554" s="14"/>
      <c r="AU554" s="14"/>
      <c r="AV554" s="14"/>
      <c r="AW554" s="8"/>
      <c r="AX554" s="8"/>
      <c r="AY554" s="14"/>
      <c r="AZ554" s="14"/>
      <c r="BA554" s="14"/>
      <c r="BB554" s="14"/>
      <c r="BC554" s="8"/>
      <c r="BD554" s="8"/>
      <c r="BE554" s="14"/>
      <c r="BF554" s="14"/>
      <c r="BG554" s="14"/>
      <c r="BH554" s="14"/>
      <c r="BI554" s="8"/>
      <c r="BJ554" s="8"/>
      <c r="BK554" s="14"/>
      <c r="BL554" s="14"/>
      <c r="BM554" s="14"/>
      <c r="BN554" s="14"/>
      <c r="BO554" s="8"/>
      <c r="BP554" s="8"/>
      <c r="BQ554" s="14"/>
      <c r="BR554" s="14"/>
      <c r="BS554" s="14"/>
      <c r="BT554" s="14"/>
      <c r="BU554" s="8"/>
      <c r="BV554" s="8"/>
      <c r="BW554" s="14"/>
      <c r="BX554" s="14"/>
      <c r="BY554" s="14"/>
      <c r="BZ554" s="14"/>
      <c r="CA554" s="14"/>
      <c r="CB554" s="14"/>
      <c r="CC554" s="14"/>
      <c r="CD554" s="14"/>
      <c r="CE554" s="14"/>
      <c r="CF554" s="14"/>
      <c r="CG554" s="14"/>
      <c r="CH554" s="14"/>
      <c r="CI554" s="14"/>
      <c r="CJ554" s="14"/>
    </row>
    <row r="555" spans="1:88" outlineLevel="1" x14ac:dyDescent="0.2">
      <c r="A555" s="20"/>
      <c r="B555" s="21"/>
      <c r="C555" s="20"/>
      <c r="D555" s="20"/>
      <c r="E555" s="20"/>
      <c r="F555" s="25" t="s">
        <v>21</v>
      </c>
      <c r="G555" s="13"/>
      <c r="H555" s="13"/>
      <c r="I555" s="13"/>
      <c r="J555" s="13"/>
      <c r="K555" s="13"/>
      <c r="L555" s="13"/>
      <c r="M555" s="13"/>
      <c r="N555" s="56"/>
      <c r="O555" s="55"/>
      <c r="P555" s="68"/>
      <c r="Q555" s="69"/>
      <c r="R555" s="70"/>
      <c r="S555" s="14"/>
      <c r="T555" s="14"/>
      <c r="U555" s="14"/>
      <c r="V555" s="14"/>
      <c r="W555" s="14"/>
      <c r="X555" s="14"/>
      <c r="Y555" s="14"/>
      <c r="Z555" s="14"/>
      <c r="AA555" s="14"/>
      <c r="AB555" s="14"/>
      <c r="AC555" s="14"/>
      <c r="AD555" s="14"/>
      <c r="AE555" s="14"/>
      <c r="AF555" s="14"/>
      <c r="AG555" s="14"/>
      <c r="AH555" s="14"/>
      <c r="AI555" s="14"/>
      <c r="AJ555" s="14"/>
      <c r="AK555" s="14"/>
      <c r="AL555" s="14"/>
      <c r="AM555" s="14"/>
      <c r="AN555" s="14"/>
      <c r="AO555" s="14"/>
      <c r="AP555" s="14"/>
      <c r="AQ555" s="8"/>
      <c r="AR555" s="8"/>
      <c r="AS555" s="14"/>
      <c r="AT555" s="14"/>
      <c r="AU555" s="14"/>
      <c r="AV555" s="14"/>
      <c r="AW555" s="8"/>
      <c r="AX555" s="8"/>
      <c r="AY555" s="14"/>
      <c r="AZ555" s="14"/>
      <c r="BA555" s="14"/>
      <c r="BB555" s="14"/>
      <c r="BC555" s="8"/>
      <c r="BD555" s="8"/>
      <c r="BE555" s="14"/>
      <c r="BF555" s="14"/>
      <c r="BG555" s="14"/>
      <c r="BH555" s="14"/>
      <c r="BI555" s="8"/>
      <c r="BJ555" s="8"/>
      <c r="BK555" s="14"/>
      <c r="BL555" s="14"/>
      <c r="BM555" s="14"/>
      <c r="BN555" s="14"/>
      <c r="BO555" s="8"/>
      <c r="BP555" s="8"/>
      <c r="BQ555" s="14"/>
      <c r="BR555" s="14"/>
      <c r="BS555" s="14"/>
      <c r="BT555" s="14"/>
      <c r="BU555" s="8"/>
      <c r="BV555" s="8"/>
      <c r="BW555" s="14"/>
      <c r="BX555" s="14"/>
      <c r="BY555" s="14"/>
      <c r="BZ555" s="14"/>
      <c r="CA555" s="14"/>
      <c r="CB555" s="14"/>
      <c r="CC555" s="14"/>
      <c r="CD555" s="14"/>
      <c r="CE555" s="14"/>
      <c r="CF555" s="14"/>
      <c r="CG555" s="14"/>
      <c r="CH555" s="14"/>
      <c r="CI555" s="14"/>
      <c r="CJ555" s="14"/>
    </row>
    <row r="556" spans="1:88" outlineLevel="1" x14ac:dyDescent="0.2">
      <c r="A556" s="20"/>
      <c r="B556" s="21"/>
      <c r="C556" s="20"/>
      <c r="D556" s="20"/>
      <c r="E556" s="20"/>
      <c r="F556" s="25" t="s">
        <v>22</v>
      </c>
      <c r="G556" s="29" t="str">
        <f t="shared" ref="G556:M556" si="345">IF(G554="","",IF(G554&gt;G553,(G554-G553-G555),(1-G553-G555+G554)))</f>
        <v/>
      </c>
      <c r="H556" s="29" t="str">
        <f t="shared" si="345"/>
        <v/>
      </c>
      <c r="I556" s="29" t="str">
        <f t="shared" si="345"/>
        <v/>
      </c>
      <c r="J556" s="29" t="str">
        <f t="shared" si="345"/>
        <v/>
      </c>
      <c r="K556" s="29" t="str">
        <f t="shared" si="345"/>
        <v/>
      </c>
      <c r="L556" s="29" t="str">
        <f t="shared" si="345"/>
        <v/>
      </c>
      <c r="M556" s="29" t="str">
        <f t="shared" si="345"/>
        <v/>
      </c>
      <c r="N556" s="57">
        <f t="shared" ref="N556" si="346">SUMIF(G557:M557,"",G556:M556)</f>
        <v>0</v>
      </c>
      <c r="O556" s="58">
        <f t="shared" ref="O556" si="347">SUM(G556:M556)</f>
        <v>0</v>
      </c>
      <c r="P556" s="68"/>
      <c r="Q556" s="69"/>
      <c r="R556" s="70"/>
      <c r="S556" s="14"/>
      <c r="T556" s="14"/>
      <c r="U556" s="14"/>
      <c r="V556" s="14"/>
      <c r="W556" s="14"/>
      <c r="X556" s="14"/>
      <c r="Y556" s="14"/>
      <c r="Z556" s="14"/>
      <c r="AA556" s="14"/>
      <c r="AB556" s="14"/>
      <c r="AC556" s="14"/>
      <c r="AD556" s="14"/>
      <c r="AE556" s="14"/>
      <c r="AF556" s="14"/>
      <c r="AG556" s="14"/>
      <c r="AH556" s="14"/>
      <c r="AI556" s="14"/>
      <c r="AJ556" s="14"/>
      <c r="AK556" s="14"/>
      <c r="AL556" s="14"/>
      <c r="AM556" s="14"/>
      <c r="AN556" s="14"/>
      <c r="AO556" s="14"/>
      <c r="AP556" s="14"/>
      <c r="AQ556" s="8"/>
      <c r="AR556" s="8"/>
      <c r="AS556" s="14"/>
      <c r="AT556" s="14"/>
      <c r="AU556" s="14"/>
      <c r="AV556" s="14"/>
      <c r="AW556" s="8"/>
      <c r="AX556" s="8"/>
      <c r="AY556" s="14"/>
      <c r="AZ556" s="14"/>
      <c r="BA556" s="14"/>
      <c r="BB556" s="14"/>
      <c r="BC556" s="8"/>
      <c r="BD556" s="8"/>
      <c r="BE556" s="14"/>
      <c r="BF556" s="14"/>
      <c r="BG556" s="14"/>
      <c r="BH556" s="14"/>
      <c r="BI556" s="8"/>
      <c r="BJ556" s="8"/>
      <c r="BK556" s="14"/>
      <c r="BL556" s="14"/>
      <c r="BM556" s="14"/>
      <c r="BN556" s="14"/>
      <c r="BO556" s="8"/>
      <c r="BP556" s="8"/>
      <c r="BQ556" s="14"/>
      <c r="BR556" s="14"/>
      <c r="BS556" s="14"/>
      <c r="BT556" s="14"/>
      <c r="BU556" s="8"/>
      <c r="BV556" s="8"/>
      <c r="BW556" s="14"/>
      <c r="BX556" s="14"/>
      <c r="BY556" s="14"/>
      <c r="BZ556" s="14"/>
      <c r="CA556" s="14"/>
      <c r="CB556" s="14"/>
      <c r="CC556" s="14"/>
      <c r="CD556" s="14"/>
      <c r="CE556" s="14"/>
      <c r="CF556" s="14"/>
      <c r="CG556" s="14"/>
      <c r="CH556" s="14"/>
      <c r="CI556" s="14"/>
      <c r="CJ556" s="14"/>
    </row>
    <row r="557" spans="1:88" outlineLevel="1" x14ac:dyDescent="0.2">
      <c r="A557" s="20"/>
      <c r="B557" s="21"/>
      <c r="C557" s="20"/>
      <c r="D557" s="20"/>
      <c r="E557" s="20"/>
      <c r="F557" s="26" t="s">
        <v>39</v>
      </c>
      <c r="G557" s="34"/>
      <c r="H557" s="34"/>
      <c r="I557" s="34"/>
      <c r="J557" s="34"/>
      <c r="K557" s="34"/>
      <c r="L557" s="34"/>
      <c r="M557" s="34"/>
      <c r="N557" s="56"/>
      <c r="O557" s="55"/>
      <c r="P557" s="68"/>
      <c r="Q557" s="69"/>
      <c r="R557" s="70"/>
      <c r="S557" s="14"/>
      <c r="T557" s="14"/>
      <c r="U557" s="14"/>
      <c r="V557" s="14"/>
      <c r="W557" s="14"/>
      <c r="X557" s="14"/>
      <c r="Y557" s="14"/>
      <c r="Z557" s="14"/>
      <c r="AA557" s="14"/>
      <c r="AB557" s="14"/>
      <c r="AC557" s="14"/>
      <c r="AD557" s="14"/>
      <c r="AE557" s="14"/>
      <c r="AF557" s="14"/>
      <c r="AG557" s="14"/>
      <c r="AH557" s="14"/>
      <c r="AI557" s="14"/>
      <c r="AJ557" s="14"/>
      <c r="AK557" s="14"/>
      <c r="AL557" s="14"/>
      <c r="AM557" s="14"/>
      <c r="AN557" s="14"/>
      <c r="AO557" s="14"/>
      <c r="AP557" s="14"/>
      <c r="AQ557" s="8"/>
      <c r="AR557" s="8"/>
      <c r="AS557" s="14"/>
      <c r="AT557" s="14"/>
      <c r="AU557" s="14"/>
      <c r="AV557" s="14"/>
      <c r="AW557" s="8"/>
      <c r="AX557" s="8"/>
      <c r="AY557" s="14"/>
      <c r="AZ557" s="14"/>
      <c r="BA557" s="14"/>
      <c r="BB557" s="14"/>
      <c r="BC557" s="8"/>
      <c r="BD557" s="8"/>
      <c r="BE557" s="14"/>
      <c r="BF557" s="14"/>
      <c r="BG557" s="14"/>
      <c r="BH557" s="14"/>
      <c r="BI557" s="8"/>
      <c r="BJ557" s="8"/>
      <c r="BK557" s="14"/>
      <c r="BL557" s="14"/>
      <c r="BM557" s="14"/>
      <c r="BN557" s="14"/>
      <c r="BO557" s="8"/>
      <c r="BP557" s="8"/>
      <c r="BQ557" s="14"/>
      <c r="BR557" s="14"/>
      <c r="BS557" s="14"/>
      <c r="BT557" s="14"/>
      <c r="BU557" s="8"/>
      <c r="BV557" s="8"/>
      <c r="BW557" s="14"/>
      <c r="BX557" s="14"/>
      <c r="BY557" s="14"/>
      <c r="BZ557" s="14"/>
      <c r="CA557" s="14"/>
      <c r="CB557" s="14"/>
      <c r="CC557" s="14"/>
      <c r="CD557" s="14"/>
      <c r="CE557" s="14"/>
      <c r="CF557" s="14"/>
      <c r="CG557" s="14"/>
      <c r="CH557" s="14"/>
      <c r="CI557" s="14"/>
      <c r="CJ557" s="14"/>
    </row>
    <row r="558" spans="1:88" ht="13.5" outlineLevel="1" thickBot="1" x14ac:dyDescent="0.25">
      <c r="A558" s="22"/>
      <c r="B558" s="23"/>
      <c r="C558" s="22"/>
      <c r="D558" s="22"/>
      <c r="E558" s="22"/>
      <c r="F558" s="27" t="s">
        <v>40</v>
      </c>
      <c r="G558" s="33"/>
      <c r="H558" s="33"/>
      <c r="I558" s="33"/>
      <c r="J558" s="33"/>
      <c r="K558" s="33"/>
      <c r="L558" s="33"/>
      <c r="M558" s="33"/>
      <c r="N558" s="59"/>
      <c r="O558" s="62"/>
      <c r="P558" s="71"/>
      <c r="Q558" s="72"/>
      <c r="R558" s="73"/>
      <c r="S558" s="14"/>
      <c r="T558" s="14"/>
      <c r="U558" s="14"/>
      <c r="V558" s="14"/>
      <c r="W558" s="14"/>
      <c r="X558" s="14"/>
      <c r="Y558" s="14"/>
      <c r="Z558" s="14"/>
      <c r="AA558" s="14"/>
      <c r="AB558" s="14"/>
      <c r="AC558" s="14"/>
      <c r="AD558" s="14"/>
      <c r="AE558" s="14"/>
      <c r="AF558" s="14"/>
      <c r="AG558" s="14"/>
      <c r="AH558" s="14"/>
      <c r="AI558" s="14"/>
      <c r="AJ558" s="14"/>
      <c r="AK558" s="14"/>
      <c r="AL558" s="14"/>
      <c r="AM558" s="14"/>
      <c r="AN558" s="14"/>
      <c r="AO558" s="14"/>
      <c r="AP558" s="14"/>
      <c r="AQ558" s="8"/>
      <c r="AR558" s="8"/>
      <c r="AS558" s="14"/>
      <c r="AT558" s="14"/>
      <c r="AU558" s="14"/>
      <c r="AV558" s="14"/>
      <c r="AW558" s="8"/>
      <c r="AX558" s="8"/>
      <c r="AY558" s="14"/>
      <c r="AZ558" s="14"/>
      <c r="BA558" s="14"/>
      <c r="BB558" s="14"/>
      <c r="BC558" s="8"/>
      <c r="BD558" s="8"/>
      <c r="BE558" s="14"/>
      <c r="BF558" s="14"/>
      <c r="BG558" s="14"/>
      <c r="BH558" s="14"/>
      <c r="BI558" s="8"/>
      <c r="BJ558" s="8"/>
      <c r="BK558" s="14"/>
      <c r="BL558" s="14"/>
      <c r="BM558" s="14"/>
      <c r="BN558" s="14"/>
      <c r="BO558" s="8"/>
      <c r="BP558" s="8"/>
      <c r="BQ558" s="14"/>
      <c r="BR558" s="14"/>
      <c r="BS558" s="14"/>
      <c r="BT558" s="14"/>
      <c r="BU558" s="8"/>
      <c r="BV558" s="8"/>
      <c r="BW558" s="14"/>
      <c r="BX558" s="14"/>
      <c r="BY558" s="14"/>
      <c r="BZ558" s="14"/>
      <c r="CA558" s="14"/>
      <c r="CB558" s="14"/>
      <c r="CC558" s="14"/>
      <c r="CD558" s="14"/>
      <c r="CE558" s="14"/>
      <c r="CF558" s="14"/>
      <c r="CG558" s="14"/>
      <c r="CH558" s="14"/>
      <c r="CI558" s="14"/>
      <c r="CJ558" s="14"/>
    </row>
    <row r="559" spans="1:88" x14ac:dyDescent="0.2">
      <c r="A559" s="63" t="str">
        <f>'Week A'!A559</f>
        <v>NAAM</v>
      </c>
      <c r="B559" s="64" t="str">
        <f>'Week A'!B559</f>
        <v>Voornaam</v>
      </c>
      <c r="C559" s="63" t="str">
        <f>'Week A'!C559</f>
        <v>Steward</v>
      </c>
      <c r="D559" s="63" t="str">
        <f>'Week A'!D559</f>
        <v>Student</v>
      </c>
      <c r="E559" s="63" t="str">
        <f>'Week A'!E559</f>
        <v>Front</v>
      </c>
      <c r="F559" s="24" t="s">
        <v>19</v>
      </c>
      <c r="G559" s="43"/>
      <c r="H559" s="11"/>
      <c r="I559" s="11"/>
      <c r="J559" s="11"/>
      <c r="K559" s="11"/>
      <c r="L559" s="11"/>
      <c r="M559" s="11"/>
      <c r="N559" s="54"/>
      <c r="O559" s="61"/>
      <c r="P559" s="65"/>
      <c r="Q559" s="66"/>
      <c r="R559" s="67"/>
      <c r="S559" s="14"/>
      <c r="T559" s="14"/>
      <c r="U559" s="14"/>
      <c r="V559" s="14"/>
      <c r="W559" s="14"/>
      <c r="X559" s="14"/>
      <c r="Y559" s="14"/>
      <c r="Z559" s="14"/>
      <c r="AA559" s="14"/>
      <c r="AB559" s="14"/>
      <c r="AC559" s="14"/>
      <c r="AD559" s="14"/>
      <c r="AE559" s="14"/>
      <c r="AF559" s="14"/>
      <c r="AG559" s="14"/>
      <c r="AH559" s="14"/>
      <c r="AI559" s="14"/>
      <c r="AJ559" s="14"/>
      <c r="AK559" s="14"/>
      <c r="AL559" s="14"/>
      <c r="AM559" s="14"/>
      <c r="AN559" s="14"/>
      <c r="AO559" s="14"/>
      <c r="AP559" s="14"/>
      <c r="AQ559" s="8"/>
      <c r="AR559" s="8"/>
      <c r="AS559" s="14"/>
      <c r="AT559" s="14"/>
      <c r="AU559" s="14"/>
      <c r="AV559" s="14"/>
      <c r="AW559" s="8"/>
      <c r="AX559" s="8"/>
      <c r="AY559" s="14"/>
      <c r="AZ559" s="14"/>
      <c r="BA559" s="14"/>
      <c r="BB559" s="14"/>
      <c r="BC559" s="8"/>
      <c r="BD559" s="8"/>
      <c r="BE559" s="14"/>
      <c r="BF559" s="14"/>
      <c r="BG559" s="14"/>
      <c r="BH559" s="14"/>
      <c r="BI559" s="8"/>
      <c r="BJ559" s="8"/>
      <c r="BK559" s="14"/>
      <c r="BL559" s="14"/>
      <c r="BM559" s="14"/>
      <c r="BN559" s="14"/>
      <c r="BO559" s="8"/>
      <c r="BP559" s="8"/>
      <c r="BQ559" s="14"/>
      <c r="BR559" s="14"/>
      <c r="BS559" s="14"/>
      <c r="BT559" s="14"/>
      <c r="BU559" s="8"/>
      <c r="BV559" s="8"/>
      <c r="BW559" s="14"/>
      <c r="BX559" s="14"/>
      <c r="BY559" s="14"/>
      <c r="BZ559" s="14"/>
      <c r="CA559" s="14"/>
      <c r="CB559" s="14"/>
      <c r="CC559" s="14"/>
      <c r="CD559" s="14"/>
      <c r="CE559" s="14"/>
      <c r="CF559" s="14"/>
      <c r="CG559" s="14"/>
      <c r="CH559" s="14"/>
      <c r="CI559" s="14"/>
      <c r="CJ559" s="14"/>
    </row>
    <row r="560" spans="1:88" outlineLevel="1" x14ac:dyDescent="0.2">
      <c r="A560" s="20"/>
      <c r="B560" s="21"/>
      <c r="C560" s="20"/>
      <c r="D560" s="20"/>
      <c r="E560" s="20"/>
      <c r="F560" s="25" t="s">
        <v>20</v>
      </c>
      <c r="G560" s="35"/>
      <c r="H560" s="42"/>
      <c r="I560" s="12"/>
      <c r="J560" s="12"/>
      <c r="K560" s="12"/>
      <c r="L560" s="12"/>
      <c r="M560" s="12"/>
      <c r="N560" s="56"/>
      <c r="O560" s="55"/>
      <c r="P560" s="68"/>
      <c r="Q560" s="69"/>
      <c r="R560" s="70"/>
      <c r="S560" s="14"/>
      <c r="T560" s="14"/>
      <c r="U560" s="14"/>
      <c r="V560" s="14"/>
      <c r="W560" s="14"/>
      <c r="X560" s="14"/>
      <c r="Y560" s="14"/>
      <c r="Z560" s="14"/>
      <c r="AA560" s="14"/>
      <c r="AB560" s="14"/>
      <c r="AC560" s="14"/>
      <c r="AD560" s="14"/>
      <c r="AE560" s="14"/>
      <c r="AF560" s="14"/>
      <c r="AG560" s="14"/>
      <c r="AH560" s="14"/>
      <c r="AI560" s="14"/>
      <c r="AJ560" s="14"/>
      <c r="AK560" s="14"/>
      <c r="AL560" s="14"/>
      <c r="AM560" s="14"/>
      <c r="AN560" s="14"/>
      <c r="AO560" s="14"/>
      <c r="AP560" s="14"/>
      <c r="AQ560" s="8"/>
      <c r="AR560" s="8"/>
      <c r="AS560" s="14"/>
      <c r="AT560" s="14"/>
      <c r="AU560" s="14"/>
      <c r="AV560" s="14"/>
      <c r="AW560" s="8"/>
      <c r="AX560" s="8"/>
      <c r="AY560" s="14"/>
      <c r="AZ560" s="14"/>
      <c r="BA560" s="14"/>
      <c r="BB560" s="14"/>
      <c r="BC560" s="8"/>
      <c r="BD560" s="8"/>
      <c r="BE560" s="14"/>
      <c r="BF560" s="14"/>
      <c r="BG560" s="14"/>
      <c r="BH560" s="14"/>
      <c r="BI560" s="8"/>
      <c r="BJ560" s="8"/>
      <c r="BK560" s="14"/>
      <c r="BL560" s="14"/>
      <c r="BM560" s="14"/>
      <c r="BN560" s="14"/>
      <c r="BO560" s="8"/>
      <c r="BP560" s="8"/>
      <c r="BQ560" s="14"/>
      <c r="BR560" s="14"/>
      <c r="BS560" s="14"/>
      <c r="BT560" s="14"/>
      <c r="BU560" s="8"/>
      <c r="BV560" s="8"/>
      <c r="BW560" s="14"/>
      <c r="BX560" s="14"/>
      <c r="BY560" s="14"/>
      <c r="BZ560" s="14"/>
      <c r="CA560" s="14"/>
      <c r="CB560" s="14"/>
      <c r="CC560" s="14"/>
      <c r="CD560" s="14"/>
      <c r="CE560" s="14"/>
      <c r="CF560" s="14"/>
      <c r="CG560" s="14"/>
      <c r="CH560" s="14"/>
      <c r="CI560" s="14"/>
      <c r="CJ560" s="14"/>
    </row>
    <row r="561" spans="1:88" outlineLevel="1" x14ac:dyDescent="0.2">
      <c r="A561" s="20"/>
      <c r="B561" s="21"/>
      <c r="C561" s="20"/>
      <c r="D561" s="20"/>
      <c r="E561" s="20"/>
      <c r="F561" s="25" t="s">
        <v>21</v>
      </c>
      <c r="G561" s="13"/>
      <c r="H561" s="13"/>
      <c r="I561" s="13"/>
      <c r="J561" s="13"/>
      <c r="K561" s="13"/>
      <c r="L561" s="13"/>
      <c r="M561" s="13"/>
      <c r="N561" s="56"/>
      <c r="O561" s="55"/>
      <c r="P561" s="68"/>
      <c r="Q561" s="69"/>
      <c r="R561" s="70"/>
      <c r="S561" s="14"/>
      <c r="T561" s="14"/>
      <c r="U561" s="14"/>
      <c r="V561" s="14"/>
      <c r="W561" s="14"/>
      <c r="X561" s="14"/>
      <c r="Y561" s="14"/>
      <c r="Z561" s="14"/>
      <c r="AA561" s="14"/>
      <c r="AB561" s="14"/>
      <c r="AC561" s="14"/>
      <c r="AD561" s="14"/>
      <c r="AE561" s="14"/>
      <c r="AF561" s="14"/>
      <c r="AG561" s="14"/>
      <c r="AH561" s="14"/>
      <c r="AI561" s="14"/>
      <c r="AJ561" s="14"/>
      <c r="AK561" s="14"/>
      <c r="AL561" s="14"/>
      <c r="AM561" s="14"/>
      <c r="AN561" s="14"/>
      <c r="AO561" s="14"/>
      <c r="AP561" s="14"/>
      <c r="AQ561" s="8"/>
      <c r="AR561" s="8"/>
      <c r="AS561" s="14"/>
      <c r="AT561" s="14"/>
      <c r="AU561" s="14"/>
      <c r="AV561" s="14"/>
      <c r="AW561" s="8"/>
      <c r="AX561" s="8"/>
      <c r="AY561" s="14"/>
      <c r="AZ561" s="14"/>
      <c r="BA561" s="14"/>
      <c r="BB561" s="14"/>
      <c r="BC561" s="8"/>
      <c r="BD561" s="8"/>
      <c r="BE561" s="14"/>
      <c r="BF561" s="14"/>
      <c r="BG561" s="14"/>
      <c r="BH561" s="14"/>
      <c r="BI561" s="8"/>
      <c r="BJ561" s="8"/>
      <c r="BK561" s="14"/>
      <c r="BL561" s="14"/>
      <c r="BM561" s="14"/>
      <c r="BN561" s="14"/>
      <c r="BO561" s="8"/>
      <c r="BP561" s="8"/>
      <c r="BQ561" s="14"/>
      <c r="BR561" s="14"/>
      <c r="BS561" s="14"/>
      <c r="BT561" s="14"/>
      <c r="BU561" s="8"/>
      <c r="BV561" s="8"/>
      <c r="BW561" s="14"/>
      <c r="BX561" s="14"/>
      <c r="BY561" s="14"/>
      <c r="BZ561" s="14"/>
      <c r="CA561" s="14"/>
      <c r="CB561" s="14"/>
      <c r="CC561" s="14"/>
      <c r="CD561" s="14"/>
      <c r="CE561" s="14"/>
      <c r="CF561" s="14"/>
      <c r="CG561" s="14"/>
      <c r="CH561" s="14"/>
      <c r="CI561" s="14"/>
      <c r="CJ561" s="14"/>
    </row>
    <row r="562" spans="1:88" outlineLevel="1" x14ac:dyDescent="0.2">
      <c r="A562" s="20"/>
      <c r="B562" s="21"/>
      <c r="C562" s="20"/>
      <c r="D562" s="20"/>
      <c r="E562" s="20"/>
      <c r="F562" s="25" t="s">
        <v>22</v>
      </c>
      <c r="G562" s="29" t="str">
        <f t="shared" ref="G562:M562" si="348">IF(G560="","",IF(G560&gt;G559,(G560-G559-G561),(1-G559-G561+G560)))</f>
        <v/>
      </c>
      <c r="H562" s="29" t="str">
        <f t="shared" si="348"/>
        <v/>
      </c>
      <c r="I562" s="29" t="str">
        <f t="shared" si="348"/>
        <v/>
      </c>
      <c r="J562" s="29" t="str">
        <f t="shared" si="348"/>
        <v/>
      </c>
      <c r="K562" s="29" t="str">
        <f t="shared" si="348"/>
        <v/>
      </c>
      <c r="L562" s="29" t="str">
        <f t="shared" si="348"/>
        <v/>
      </c>
      <c r="M562" s="29" t="str">
        <f t="shared" si="348"/>
        <v/>
      </c>
      <c r="N562" s="57">
        <f t="shared" ref="N562" si="349">SUMIF(G563:M563,"",G562:M562)</f>
        <v>0</v>
      </c>
      <c r="O562" s="58">
        <f t="shared" ref="O562" si="350">SUM(G562:M562)</f>
        <v>0</v>
      </c>
      <c r="P562" s="68"/>
      <c r="Q562" s="69"/>
      <c r="R562" s="70"/>
      <c r="S562" s="14"/>
      <c r="T562" s="14"/>
      <c r="U562" s="14"/>
      <c r="V562" s="14"/>
      <c r="W562" s="14"/>
      <c r="X562" s="14"/>
      <c r="Y562" s="14"/>
      <c r="Z562" s="14"/>
      <c r="AA562" s="14"/>
      <c r="AB562" s="14"/>
      <c r="AC562" s="14"/>
      <c r="AD562" s="14"/>
      <c r="AE562" s="14"/>
      <c r="AF562" s="14"/>
      <c r="AG562" s="14"/>
      <c r="AH562" s="14"/>
      <c r="AI562" s="14"/>
      <c r="AJ562" s="14"/>
      <c r="AK562" s="14"/>
      <c r="AL562" s="14"/>
      <c r="AM562" s="14"/>
      <c r="AN562" s="14"/>
      <c r="AO562" s="14"/>
      <c r="AP562" s="14"/>
      <c r="AQ562" s="8"/>
      <c r="AR562" s="8"/>
      <c r="AS562" s="14"/>
      <c r="AT562" s="14"/>
      <c r="AU562" s="14"/>
      <c r="AV562" s="14"/>
      <c r="AW562" s="8"/>
      <c r="AX562" s="8"/>
      <c r="AY562" s="14"/>
      <c r="AZ562" s="14"/>
      <c r="BA562" s="14"/>
      <c r="BB562" s="14"/>
      <c r="BC562" s="8"/>
      <c r="BD562" s="8"/>
      <c r="BE562" s="14"/>
      <c r="BF562" s="14"/>
      <c r="BG562" s="14"/>
      <c r="BH562" s="14"/>
      <c r="BI562" s="8"/>
      <c r="BJ562" s="8"/>
      <c r="BK562" s="14"/>
      <c r="BL562" s="14"/>
      <c r="BM562" s="14"/>
      <c r="BN562" s="14"/>
      <c r="BO562" s="8"/>
      <c r="BP562" s="8"/>
      <c r="BQ562" s="14"/>
      <c r="BR562" s="14"/>
      <c r="BS562" s="14"/>
      <c r="BT562" s="14"/>
      <c r="BU562" s="8"/>
      <c r="BV562" s="8"/>
      <c r="BW562" s="14"/>
      <c r="BX562" s="14"/>
      <c r="BY562" s="14"/>
      <c r="BZ562" s="14"/>
      <c r="CA562" s="14"/>
      <c r="CB562" s="14"/>
      <c r="CC562" s="14"/>
      <c r="CD562" s="14"/>
      <c r="CE562" s="14"/>
      <c r="CF562" s="14"/>
      <c r="CG562" s="14"/>
      <c r="CH562" s="14"/>
      <c r="CI562" s="14"/>
      <c r="CJ562" s="14"/>
    </row>
    <row r="563" spans="1:88" outlineLevel="1" x14ac:dyDescent="0.2">
      <c r="A563" s="20"/>
      <c r="B563" s="21"/>
      <c r="C563" s="20"/>
      <c r="D563" s="20"/>
      <c r="E563" s="20"/>
      <c r="F563" s="26" t="s">
        <v>39</v>
      </c>
      <c r="G563" s="34"/>
      <c r="H563" s="34"/>
      <c r="I563" s="34"/>
      <c r="J563" s="34"/>
      <c r="K563" s="34"/>
      <c r="L563" s="34"/>
      <c r="M563" s="34"/>
      <c r="N563" s="56"/>
      <c r="O563" s="55"/>
      <c r="P563" s="68"/>
      <c r="Q563" s="69"/>
      <c r="R563" s="70"/>
      <c r="S563" s="14"/>
      <c r="T563" s="14"/>
      <c r="U563" s="14"/>
      <c r="V563" s="14"/>
      <c r="W563" s="14"/>
      <c r="X563" s="14"/>
      <c r="Y563" s="14"/>
      <c r="Z563" s="14"/>
      <c r="AA563" s="14"/>
      <c r="AB563" s="14"/>
      <c r="AC563" s="14"/>
      <c r="AD563" s="14"/>
      <c r="AE563" s="14"/>
      <c r="AF563" s="14"/>
      <c r="AG563" s="14"/>
      <c r="AH563" s="14"/>
      <c r="AI563" s="14"/>
      <c r="AJ563" s="14"/>
      <c r="AK563" s="14"/>
      <c r="AL563" s="14"/>
      <c r="AM563" s="14"/>
      <c r="AN563" s="14"/>
      <c r="AO563" s="14"/>
      <c r="AP563" s="14"/>
      <c r="AQ563" s="8"/>
      <c r="AR563" s="8"/>
      <c r="AS563" s="14"/>
      <c r="AT563" s="14"/>
      <c r="AU563" s="14"/>
      <c r="AV563" s="14"/>
      <c r="AW563" s="8"/>
      <c r="AX563" s="8"/>
      <c r="AY563" s="14"/>
      <c r="AZ563" s="14"/>
      <c r="BA563" s="14"/>
      <c r="BB563" s="14"/>
      <c r="BC563" s="8"/>
      <c r="BD563" s="8"/>
      <c r="BE563" s="14"/>
      <c r="BF563" s="14"/>
      <c r="BG563" s="14"/>
      <c r="BH563" s="14"/>
      <c r="BI563" s="8"/>
      <c r="BJ563" s="8"/>
      <c r="BK563" s="14"/>
      <c r="BL563" s="14"/>
      <c r="BM563" s="14"/>
      <c r="BN563" s="14"/>
      <c r="BO563" s="8"/>
      <c r="BP563" s="8"/>
      <c r="BQ563" s="14"/>
      <c r="BR563" s="14"/>
      <c r="BS563" s="14"/>
      <c r="BT563" s="14"/>
      <c r="BU563" s="8"/>
      <c r="BV563" s="8"/>
      <c r="BW563" s="14"/>
      <c r="BX563" s="14"/>
      <c r="BY563" s="14"/>
      <c r="BZ563" s="14"/>
      <c r="CA563" s="14"/>
      <c r="CB563" s="14"/>
      <c r="CC563" s="14"/>
      <c r="CD563" s="14"/>
      <c r="CE563" s="14"/>
      <c r="CF563" s="14"/>
      <c r="CG563" s="14"/>
      <c r="CH563" s="14"/>
      <c r="CI563" s="14"/>
      <c r="CJ563" s="14"/>
    </row>
    <row r="564" spans="1:88" ht="13.5" outlineLevel="1" thickBot="1" x14ac:dyDescent="0.25">
      <c r="A564" s="22"/>
      <c r="B564" s="23"/>
      <c r="C564" s="22"/>
      <c r="D564" s="22"/>
      <c r="E564" s="22"/>
      <c r="F564" s="27" t="s">
        <v>40</v>
      </c>
      <c r="G564" s="33"/>
      <c r="H564" s="33"/>
      <c r="I564" s="33"/>
      <c r="J564" s="33"/>
      <c r="K564" s="33"/>
      <c r="L564" s="33"/>
      <c r="M564" s="33"/>
      <c r="N564" s="59"/>
      <c r="O564" s="62"/>
      <c r="P564" s="71"/>
      <c r="Q564" s="72"/>
      <c r="R564" s="73"/>
      <c r="S564" s="14"/>
      <c r="T564" s="14"/>
      <c r="U564" s="14"/>
      <c r="V564" s="14"/>
      <c r="W564" s="14"/>
      <c r="X564" s="14"/>
      <c r="Y564" s="14"/>
      <c r="Z564" s="14"/>
      <c r="AA564" s="14"/>
      <c r="AB564" s="14"/>
      <c r="AC564" s="14"/>
      <c r="AD564" s="14"/>
      <c r="AE564" s="14"/>
      <c r="AF564" s="14"/>
      <c r="AG564" s="14"/>
      <c r="AH564" s="14"/>
      <c r="AI564" s="14"/>
      <c r="AJ564" s="14"/>
      <c r="AK564" s="14"/>
      <c r="AL564" s="14"/>
      <c r="AM564" s="14"/>
      <c r="AN564" s="14"/>
      <c r="AO564" s="14"/>
      <c r="AP564" s="14"/>
      <c r="AQ564" s="8"/>
      <c r="AR564" s="8"/>
      <c r="AS564" s="14"/>
      <c r="AT564" s="14"/>
      <c r="AU564" s="14"/>
      <c r="AV564" s="14"/>
      <c r="AW564" s="8"/>
      <c r="AX564" s="8"/>
      <c r="AY564" s="14"/>
      <c r="AZ564" s="14"/>
      <c r="BA564" s="14"/>
      <c r="BB564" s="14"/>
      <c r="BC564" s="8"/>
      <c r="BD564" s="8"/>
      <c r="BE564" s="14"/>
      <c r="BF564" s="14"/>
      <c r="BG564" s="14"/>
      <c r="BH564" s="14"/>
      <c r="BI564" s="8"/>
      <c r="BJ564" s="8"/>
      <c r="BK564" s="14"/>
      <c r="BL564" s="14"/>
      <c r="BM564" s="14"/>
      <c r="BN564" s="14"/>
      <c r="BO564" s="8"/>
      <c r="BP564" s="8"/>
      <c r="BQ564" s="14"/>
      <c r="BR564" s="14"/>
      <c r="BS564" s="14"/>
      <c r="BT564" s="14"/>
      <c r="BU564" s="8"/>
      <c r="BV564" s="8"/>
      <c r="BW564" s="14"/>
      <c r="BX564" s="14"/>
      <c r="BY564" s="14"/>
      <c r="BZ564" s="14"/>
      <c r="CA564" s="14"/>
      <c r="CB564" s="14"/>
      <c r="CC564" s="14"/>
      <c r="CD564" s="14"/>
      <c r="CE564" s="14"/>
      <c r="CF564" s="14"/>
      <c r="CG564" s="14"/>
      <c r="CH564" s="14"/>
      <c r="CI564" s="14"/>
      <c r="CJ564" s="14"/>
    </row>
    <row r="565" spans="1:88" x14ac:dyDescent="0.2">
      <c r="A565" s="63" t="str">
        <f>'Week A'!A565</f>
        <v>NAAM</v>
      </c>
      <c r="B565" s="64" t="str">
        <f>'Week A'!B565</f>
        <v>Voornaam</v>
      </c>
      <c r="C565" s="63" t="str">
        <f>'Week A'!C565</f>
        <v>Steward</v>
      </c>
      <c r="D565" s="63" t="str">
        <f>'Week A'!D565</f>
        <v>Student</v>
      </c>
      <c r="E565" s="63" t="str">
        <f>'Week A'!E565</f>
        <v>Front</v>
      </c>
      <c r="F565" s="24" t="s">
        <v>19</v>
      </c>
      <c r="G565" s="43"/>
      <c r="H565" s="11"/>
      <c r="I565" s="11"/>
      <c r="J565" s="11"/>
      <c r="K565" s="11"/>
      <c r="L565" s="11"/>
      <c r="M565" s="11"/>
      <c r="N565" s="54"/>
      <c r="O565" s="61"/>
      <c r="P565" s="65"/>
      <c r="Q565" s="66"/>
      <c r="R565" s="67"/>
      <c r="S565" s="14"/>
      <c r="T565" s="14"/>
      <c r="U565" s="14"/>
      <c r="V565" s="14"/>
      <c r="W565" s="14"/>
      <c r="X565" s="14"/>
      <c r="Y565" s="14"/>
      <c r="Z565" s="14"/>
      <c r="AA565" s="14"/>
      <c r="AB565" s="14"/>
      <c r="AC565" s="14"/>
      <c r="AD565" s="14"/>
      <c r="AE565" s="14"/>
      <c r="AF565" s="14"/>
      <c r="AG565" s="14"/>
      <c r="AH565" s="14"/>
      <c r="AI565" s="14"/>
      <c r="AJ565" s="14"/>
      <c r="AK565" s="14"/>
      <c r="AL565" s="14"/>
      <c r="AM565" s="14"/>
      <c r="AN565" s="14"/>
      <c r="AO565" s="14"/>
      <c r="AP565" s="14"/>
      <c r="AQ565" s="8"/>
      <c r="AR565" s="8"/>
      <c r="AS565" s="14"/>
      <c r="AT565" s="14"/>
      <c r="AU565" s="14"/>
      <c r="AV565" s="14"/>
      <c r="AW565" s="8"/>
      <c r="AX565" s="8"/>
      <c r="AY565" s="14"/>
      <c r="AZ565" s="14"/>
      <c r="BA565" s="14"/>
      <c r="BB565" s="14"/>
      <c r="BC565" s="8"/>
      <c r="BD565" s="8"/>
      <c r="BE565" s="14"/>
      <c r="BF565" s="14"/>
      <c r="BG565" s="14"/>
      <c r="BH565" s="14"/>
      <c r="BI565" s="8"/>
      <c r="BJ565" s="8"/>
      <c r="BK565" s="14"/>
      <c r="BL565" s="14"/>
      <c r="BM565" s="14"/>
      <c r="BN565" s="14"/>
      <c r="BO565" s="8"/>
      <c r="BP565" s="8"/>
      <c r="BQ565" s="14"/>
      <c r="BR565" s="14"/>
      <c r="BS565" s="14"/>
      <c r="BT565" s="14"/>
      <c r="BU565" s="8"/>
      <c r="BV565" s="8"/>
      <c r="BW565" s="14"/>
      <c r="BX565" s="14"/>
      <c r="BY565" s="14"/>
      <c r="BZ565" s="14"/>
      <c r="CA565" s="14"/>
      <c r="CB565" s="14"/>
      <c r="CC565" s="14"/>
      <c r="CD565" s="14"/>
      <c r="CE565" s="14"/>
      <c r="CF565" s="14"/>
      <c r="CG565" s="14"/>
      <c r="CH565" s="14"/>
      <c r="CI565" s="14"/>
      <c r="CJ565" s="14"/>
    </row>
    <row r="566" spans="1:88" outlineLevel="1" x14ac:dyDescent="0.2">
      <c r="A566" s="20"/>
      <c r="B566" s="21"/>
      <c r="C566" s="20"/>
      <c r="D566" s="20"/>
      <c r="E566" s="20"/>
      <c r="F566" s="25" t="s">
        <v>20</v>
      </c>
      <c r="G566" s="35"/>
      <c r="H566" s="42"/>
      <c r="I566" s="12"/>
      <c r="J566" s="12"/>
      <c r="K566" s="12"/>
      <c r="L566" s="12"/>
      <c r="M566" s="12"/>
      <c r="N566" s="56"/>
      <c r="O566" s="55"/>
      <c r="P566" s="68"/>
      <c r="Q566" s="69"/>
      <c r="R566" s="70"/>
      <c r="S566" s="14"/>
      <c r="T566" s="14"/>
      <c r="U566" s="14"/>
      <c r="V566" s="14"/>
      <c r="W566" s="14"/>
      <c r="X566" s="14"/>
      <c r="Y566" s="14"/>
      <c r="Z566" s="14"/>
      <c r="AA566" s="14"/>
      <c r="AB566" s="14"/>
      <c r="AC566" s="14"/>
      <c r="AD566" s="14"/>
      <c r="AE566" s="14"/>
      <c r="AF566" s="14"/>
      <c r="AG566" s="14"/>
      <c r="AH566" s="14"/>
      <c r="AI566" s="14"/>
      <c r="AJ566" s="14"/>
      <c r="AK566" s="14"/>
      <c r="AL566" s="14"/>
      <c r="AM566" s="14"/>
      <c r="AN566" s="14"/>
      <c r="AO566" s="14"/>
      <c r="AP566" s="14"/>
      <c r="AQ566" s="8"/>
      <c r="AR566" s="8"/>
      <c r="AS566" s="14"/>
      <c r="AT566" s="14"/>
      <c r="AU566" s="14"/>
      <c r="AV566" s="14"/>
      <c r="AW566" s="8"/>
      <c r="AX566" s="8"/>
      <c r="AY566" s="14"/>
      <c r="AZ566" s="14"/>
      <c r="BA566" s="14"/>
      <c r="BB566" s="14"/>
      <c r="BC566" s="8"/>
      <c r="BD566" s="8"/>
      <c r="BE566" s="14"/>
      <c r="BF566" s="14"/>
      <c r="BG566" s="14"/>
      <c r="BH566" s="14"/>
      <c r="BI566" s="8"/>
      <c r="BJ566" s="8"/>
      <c r="BK566" s="14"/>
      <c r="BL566" s="14"/>
      <c r="BM566" s="14"/>
      <c r="BN566" s="14"/>
      <c r="BO566" s="8"/>
      <c r="BP566" s="8"/>
      <c r="BQ566" s="14"/>
      <c r="BR566" s="14"/>
      <c r="BS566" s="14"/>
      <c r="BT566" s="14"/>
      <c r="BU566" s="8"/>
      <c r="BV566" s="8"/>
      <c r="BW566" s="14"/>
      <c r="BX566" s="14"/>
      <c r="BY566" s="14"/>
      <c r="BZ566" s="14"/>
      <c r="CA566" s="14"/>
      <c r="CB566" s="14"/>
      <c r="CC566" s="14"/>
      <c r="CD566" s="14"/>
      <c r="CE566" s="14"/>
      <c r="CF566" s="14"/>
      <c r="CG566" s="14"/>
      <c r="CH566" s="14"/>
      <c r="CI566" s="14"/>
      <c r="CJ566" s="14"/>
    </row>
    <row r="567" spans="1:88" outlineLevel="1" x14ac:dyDescent="0.2">
      <c r="A567" s="20"/>
      <c r="B567" s="21"/>
      <c r="C567" s="20"/>
      <c r="D567" s="20"/>
      <c r="E567" s="20"/>
      <c r="F567" s="25" t="s">
        <v>21</v>
      </c>
      <c r="G567" s="13"/>
      <c r="H567" s="13"/>
      <c r="I567" s="13"/>
      <c r="J567" s="13"/>
      <c r="K567" s="13"/>
      <c r="L567" s="13"/>
      <c r="M567" s="13"/>
      <c r="N567" s="56"/>
      <c r="O567" s="55"/>
      <c r="P567" s="68"/>
      <c r="Q567" s="69"/>
      <c r="R567" s="70"/>
      <c r="S567" s="14"/>
      <c r="T567" s="14"/>
      <c r="U567" s="14"/>
      <c r="V567" s="14"/>
      <c r="W567" s="14"/>
      <c r="X567" s="14"/>
      <c r="Y567" s="14"/>
      <c r="Z567" s="14"/>
      <c r="AA567" s="14"/>
      <c r="AB567" s="14"/>
      <c r="AC567" s="14"/>
      <c r="AD567" s="14"/>
      <c r="AE567" s="14"/>
      <c r="AF567" s="14"/>
      <c r="AG567" s="14"/>
      <c r="AH567" s="14"/>
      <c r="AI567" s="14"/>
      <c r="AJ567" s="14"/>
      <c r="AK567" s="14"/>
      <c r="AL567" s="14"/>
      <c r="AM567" s="14"/>
      <c r="AN567" s="14"/>
      <c r="AO567" s="14"/>
      <c r="AP567" s="14"/>
      <c r="AQ567" s="8"/>
      <c r="AR567" s="8"/>
      <c r="AS567" s="14"/>
      <c r="AT567" s="14"/>
      <c r="AU567" s="14"/>
      <c r="AV567" s="14"/>
      <c r="AW567" s="8"/>
      <c r="AX567" s="8"/>
      <c r="AY567" s="14"/>
      <c r="AZ567" s="14"/>
      <c r="BA567" s="14"/>
      <c r="BB567" s="14"/>
      <c r="BC567" s="8"/>
      <c r="BD567" s="8"/>
      <c r="BE567" s="14"/>
      <c r="BF567" s="14"/>
      <c r="BG567" s="14"/>
      <c r="BH567" s="14"/>
      <c r="BI567" s="8"/>
      <c r="BJ567" s="8"/>
      <c r="BK567" s="14"/>
      <c r="BL567" s="14"/>
      <c r="BM567" s="14"/>
      <c r="BN567" s="14"/>
      <c r="BO567" s="8"/>
      <c r="BP567" s="8"/>
      <c r="BQ567" s="14"/>
      <c r="BR567" s="14"/>
      <c r="BS567" s="14"/>
      <c r="BT567" s="14"/>
      <c r="BU567" s="8"/>
      <c r="BV567" s="8"/>
      <c r="BW567" s="14"/>
      <c r="BX567" s="14"/>
      <c r="BY567" s="14"/>
      <c r="BZ567" s="14"/>
      <c r="CA567" s="14"/>
      <c r="CB567" s="14"/>
      <c r="CC567" s="14"/>
      <c r="CD567" s="14"/>
      <c r="CE567" s="14"/>
      <c r="CF567" s="14"/>
      <c r="CG567" s="14"/>
      <c r="CH567" s="14"/>
      <c r="CI567" s="14"/>
      <c r="CJ567" s="14"/>
    </row>
    <row r="568" spans="1:88" outlineLevel="1" x14ac:dyDescent="0.2">
      <c r="A568" s="20"/>
      <c r="B568" s="21"/>
      <c r="C568" s="20"/>
      <c r="D568" s="20"/>
      <c r="E568" s="20"/>
      <c r="F568" s="25" t="s">
        <v>22</v>
      </c>
      <c r="G568" s="29" t="str">
        <f t="shared" ref="G568:M568" si="351">IF(G566="","",IF(G566&gt;G565,(G566-G565-G567),(1-G565-G567+G566)))</f>
        <v/>
      </c>
      <c r="H568" s="29" t="str">
        <f t="shared" si="351"/>
        <v/>
      </c>
      <c r="I568" s="29" t="str">
        <f t="shared" si="351"/>
        <v/>
      </c>
      <c r="J568" s="29" t="str">
        <f t="shared" si="351"/>
        <v/>
      </c>
      <c r="K568" s="29" t="str">
        <f t="shared" si="351"/>
        <v/>
      </c>
      <c r="L568" s="29" t="str">
        <f t="shared" si="351"/>
        <v/>
      </c>
      <c r="M568" s="29" t="str">
        <f t="shared" si="351"/>
        <v/>
      </c>
      <c r="N568" s="57">
        <f t="shared" ref="N568" si="352">SUMIF(G569:M569,"",G568:M568)</f>
        <v>0</v>
      </c>
      <c r="O568" s="58">
        <f t="shared" ref="O568" si="353">SUM(G568:M568)</f>
        <v>0</v>
      </c>
      <c r="P568" s="68"/>
      <c r="Q568" s="69"/>
      <c r="R568" s="70"/>
      <c r="S568" s="14"/>
      <c r="T568" s="14"/>
      <c r="U568" s="14"/>
      <c r="V568" s="14"/>
      <c r="W568" s="14"/>
      <c r="X568" s="14"/>
      <c r="Y568" s="14"/>
      <c r="Z568" s="14"/>
      <c r="AA568" s="14"/>
      <c r="AB568" s="14"/>
      <c r="AC568" s="14"/>
      <c r="AD568" s="14"/>
      <c r="AE568" s="14"/>
      <c r="AF568" s="14"/>
      <c r="AG568" s="14"/>
      <c r="AH568" s="14"/>
      <c r="AI568" s="14"/>
      <c r="AJ568" s="14"/>
      <c r="AK568" s="14"/>
      <c r="AL568" s="14"/>
      <c r="AM568" s="14"/>
      <c r="AN568" s="14"/>
      <c r="AO568" s="14"/>
      <c r="AP568" s="14"/>
      <c r="AQ568" s="8"/>
      <c r="AR568" s="8"/>
      <c r="AS568" s="14"/>
      <c r="AT568" s="14"/>
      <c r="AU568" s="14"/>
      <c r="AV568" s="14"/>
      <c r="AW568" s="8"/>
      <c r="AX568" s="8"/>
      <c r="AY568" s="14"/>
      <c r="AZ568" s="14"/>
      <c r="BA568" s="14"/>
      <c r="BB568" s="14"/>
      <c r="BC568" s="8"/>
      <c r="BD568" s="8"/>
      <c r="BE568" s="14"/>
      <c r="BF568" s="14"/>
      <c r="BG568" s="14"/>
      <c r="BH568" s="14"/>
      <c r="BI568" s="8"/>
      <c r="BJ568" s="8"/>
      <c r="BK568" s="14"/>
      <c r="BL568" s="14"/>
      <c r="BM568" s="14"/>
      <c r="BN568" s="14"/>
      <c r="BO568" s="8"/>
      <c r="BP568" s="8"/>
      <c r="BQ568" s="14"/>
      <c r="BR568" s="14"/>
      <c r="BS568" s="14"/>
      <c r="BT568" s="14"/>
      <c r="BU568" s="8"/>
      <c r="BV568" s="8"/>
      <c r="BW568" s="14"/>
      <c r="BX568" s="14"/>
      <c r="BY568" s="14"/>
      <c r="BZ568" s="14"/>
      <c r="CA568" s="14"/>
      <c r="CB568" s="14"/>
      <c r="CC568" s="14"/>
      <c r="CD568" s="14"/>
      <c r="CE568" s="14"/>
      <c r="CF568" s="14"/>
      <c r="CG568" s="14"/>
      <c r="CH568" s="14"/>
      <c r="CI568" s="14"/>
      <c r="CJ568" s="14"/>
    </row>
    <row r="569" spans="1:88" outlineLevel="1" x14ac:dyDescent="0.2">
      <c r="A569" s="20"/>
      <c r="B569" s="21"/>
      <c r="C569" s="20"/>
      <c r="D569" s="20"/>
      <c r="E569" s="20"/>
      <c r="F569" s="26" t="s">
        <v>39</v>
      </c>
      <c r="G569" s="34"/>
      <c r="H569" s="34"/>
      <c r="I569" s="34"/>
      <c r="J569" s="34"/>
      <c r="K569" s="34"/>
      <c r="L569" s="34"/>
      <c r="M569" s="34"/>
      <c r="N569" s="56"/>
      <c r="O569" s="55"/>
      <c r="P569" s="68"/>
      <c r="Q569" s="69"/>
      <c r="R569" s="70"/>
      <c r="S569" s="14"/>
      <c r="T569" s="14"/>
      <c r="U569" s="14"/>
      <c r="V569" s="14"/>
      <c r="W569" s="14"/>
      <c r="X569" s="14"/>
      <c r="Y569" s="14"/>
      <c r="Z569" s="14"/>
      <c r="AA569" s="14"/>
      <c r="AB569" s="14"/>
      <c r="AC569" s="14"/>
      <c r="AD569" s="14"/>
      <c r="AE569" s="14"/>
      <c r="AF569" s="14"/>
      <c r="AG569" s="14"/>
      <c r="AH569" s="14"/>
      <c r="AI569" s="14"/>
      <c r="AJ569" s="14"/>
      <c r="AK569" s="14"/>
      <c r="AL569" s="14"/>
      <c r="AM569" s="14"/>
      <c r="AN569" s="14"/>
      <c r="AO569" s="14"/>
      <c r="AP569" s="14"/>
      <c r="AQ569" s="8"/>
      <c r="AR569" s="8"/>
      <c r="AS569" s="14"/>
      <c r="AT569" s="14"/>
      <c r="AU569" s="14"/>
      <c r="AV569" s="14"/>
      <c r="AW569" s="8"/>
      <c r="AX569" s="8"/>
      <c r="AY569" s="14"/>
      <c r="AZ569" s="14"/>
      <c r="BA569" s="14"/>
      <c r="BB569" s="14"/>
      <c r="BC569" s="8"/>
      <c r="BD569" s="8"/>
      <c r="BE569" s="14"/>
      <c r="BF569" s="14"/>
      <c r="BG569" s="14"/>
      <c r="BH569" s="14"/>
      <c r="BI569" s="8"/>
      <c r="BJ569" s="8"/>
      <c r="BK569" s="14"/>
      <c r="BL569" s="14"/>
      <c r="BM569" s="14"/>
      <c r="BN569" s="14"/>
      <c r="BO569" s="8"/>
      <c r="BP569" s="8"/>
      <c r="BQ569" s="14"/>
      <c r="BR569" s="14"/>
      <c r="BS569" s="14"/>
      <c r="BT569" s="14"/>
      <c r="BU569" s="8"/>
      <c r="BV569" s="8"/>
      <c r="BW569" s="14"/>
      <c r="BX569" s="14"/>
      <c r="BY569" s="14"/>
      <c r="BZ569" s="14"/>
      <c r="CA569" s="14"/>
      <c r="CB569" s="14"/>
      <c r="CC569" s="14"/>
      <c r="CD569" s="14"/>
      <c r="CE569" s="14"/>
      <c r="CF569" s="14"/>
      <c r="CG569" s="14"/>
      <c r="CH569" s="14"/>
      <c r="CI569" s="14"/>
      <c r="CJ569" s="14"/>
    </row>
    <row r="570" spans="1:88" ht="13.5" outlineLevel="1" thickBot="1" x14ac:dyDescent="0.25">
      <c r="A570" s="22"/>
      <c r="B570" s="23"/>
      <c r="C570" s="22"/>
      <c r="D570" s="22"/>
      <c r="E570" s="22"/>
      <c r="F570" s="27" t="s">
        <v>40</v>
      </c>
      <c r="G570" s="33"/>
      <c r="H570" s="33"/>
      <c r="I570" s="33"/>
      <c r="J570" s="33"/>
      <c r="K570" s="33"/>
      <c r="L570" s="33"/>
      <c r="M570" s="33"/>
      <c r="N570" s="59"/>
      <c r="O570" s="62"/>
      <c r="P570" s="71"/>
      <c r="Q570" s="72"/>
      <c r="R570" s="73"/>
      <c r="S570" s="14"/>
      <c r="T570" s="14"/>
      <c r="U570" s="14"/>
      <c r="V570" s="14"/>
      <c r="W570" s="14"/>
      <c r="X570" s="14"/>
      <c r="Y570" s="14"/>
      <c r="Z570" s="14"/>
      <c r="AA570" s="14"/>
      <c r="AB570" s="14"/>
      <c r="AC570" s="14"/>
      <c r="AD570" s="14"/>
      <c r="AE570" s="14"/>
      <c r="AF570" s="14"/>
      <c r="AG570" s="14"/>
      <c r="AH570" s="14"/>
      <c r="AI570" s="14"/>
      <c r="AJ570" s="14"/>
      <c r="AK570" s="14"/>
      <c r="AL570" s="14"/>
      <c r="AM570" s="14"/>
      <c r="AN570" s="14"/>
      <c r="AO570" s="14"/>
      <c r="AP570" s="14"/>
      <c r="AQ570" s="8"/>
      <c r="AR570" s="8"/>
      <c r="AS570" s="14"/>
      <c r="AT570" s="14"/>
      <c r="AU570" s="14"/>
      <c r="AV570" s="14"/>
      <c r="AW570" s="8"/>
      <c r="AX570" s="8"/>
      <c r="AY570" s="14"/>
      <c r="AZ570" s="14"/>
      <c r="BA570" s="14"/>
      <c r="BB570" s="14"/>
      <c r="BC570" s="8"/>
      <c r="BD570" s="8"/>
      <c r="BE570" s="14"/>
      <c r="BF570" s="14"/>
      <c r="BG570" s="14"/>
      <c r="BH570" s="14"/>
      <c r="BI570" s="8"/>
      <c r="BJ570" s="8"/>
      <c r="BK570" s="14"/>
      <c r="BL570" s="14"/>
      <c r="BM570" s="14"/>
      <c r="BN570" s="14"/>
      <c r="BO570" s="8"/>
      <c r="BP570" s="8"/>
      <c r="BQ570" s="14"/>
      <c r="BR570" s="14"/>
      <c r="BS570" s="14"/>
      <c r="BT570" s="14"/>
      <c r="BU570" s="8"/>
      <c r="BV570" s="8"/>
      <c r="BW570" s="14"/>
      <c r="BX570" s="14"/>
      <c r="BY570" s="14"/>
      <c r="BZ570" s="14"/>
      <c r="CA570" s="14"/>
      <c r="CB570" s="14"/>
      <c r="CC570" s="14"/>
      <c r="CD570" s="14"/>
      <c r="CE570" s="14"/>
      <c r="CF570" s="14"/>
      <c r="CG570" s="14"/>
      <c r="CH570" s="14"/>
      <c r="CI570" s="14"/>
      <c r="CJ570" s="14"/>
    </row>
    <row r="571" spans="1:88" x14ac:dyDescent="0.2">
      <c r="A571" s="63" t="str">
        <f>'Week A'!A571</f>
        <v>NAAM</v>
      </c>
      <c r="B571" s="64" t="str">
        <f>'Week A'!B571</f>
        <v>Voornaam</v>
      </c>
      <c r="C571" s="63" t="str">
        <f>'Week A'!C571</f>
        <v>Steward</v>
      </c>
      <c r="D571" s="63" t="str">
        <f>'Week A'!D571</f>
        <v>Student</v>
      </c>
      <c r="E571" s="63" t="str">
        <f>'Week A'!E571</f>
        <v>Front</v>
      </c>
      <c r="F571" s="24" t="s">
        <v>19</v>
      </c>
      <c r="G571" s="43"/>
      <c r="H571" s="11"/>
      <c r="I571" s="11"/>
      <c r="J571" s="11"/>
      <c r="K571" s="11"/>
      <c r="L571" s="11"/>
      <c r="M571" s="11"/>
      <c r="N571" s="54"/>
      <c r="O571" s="61"/>
      <c r="P571" s="65"/>
      <c r="Q571" s="66"/>
      <c r="R571" s="67"/>
      <c r="S571" s="14"/>
      <c r="T571" s="14"/>
      <c r="U571" s="14"/>
      <c r="V571" s="14"/>
      <c r="W571" s="14"/>
      <c r="X571" s="14"/>
      <c r="Y571" s="14"/>
      <c r="Z571" s="14"/>
      <c r="AA571" s="14"/>
      <c r="AB571" s="14"/>
      <c r="AC571" s="14"/>
      <c r="AD571" s="14"/>
      <c r="AE571" s="14"/>
      <c r="AF571" s="14"/>
      <c r="AG571" s="14"/>
      <c r="AH571" s="14"/>
      <c r="AI571" s="14"/>
      <c r="AJ571" s="14"/>
      <c r="AK571" s="14"/>
      <c r="AL571" s="14"/>
      <c r="AM571" s="14"/>
      <c r="AN571" s="14"/>
      <c r="AO571" s="14"/>
      <c r="AP571" s="14"/>
      <c r="AQ571" s="8"/>
      <c r="AR571" s="8"/>
      <c r="AS571" s="14"/>
      <c r="AT571" s="14"/>
      <c r="AU571" s="14"/>
      <c r="AV571" s="14"/>
      <c r="AW571" s="8"/>
      <c r="AX571" s="8"/>
      <c r="AY571" s="14"/>
      <c r="AZ571" s="14"/>
      <c r="BA571" s="14"/>
      <c r="BB571" s="14"/>
      <c r="BC571" s="8"/>
      <c r="BD571" s="8"/>
      <c r="BE571" s="14"/>
      <c r="BF571" s="14"/>
      <c r="BG571" s="14"/>
      <c r="BH571" s="14"/>
      <c r="BI571" s="8"/>
      <c r="BJ571" s="8"/>
      <c r="BK571" s="14"/>
      <c r="BL571" s="14"/>
      <c r="BM571" s="14"/>
      <c r="BN571" s="14"/>
      <c r="BO571" s="8"/>
      <c r="BP571" s="8"/>
      <c r="BQ571" s="14"/>
      <c r="BR571" s="14"/>
      <c r="BS571" s="14"/>
      <c r="BT571" s="14"/>
      <c r="BU571" s="8"/>
      <c r="BV571" s="8"/>
      <c r="BW571" s="14"/>
      <c r="BX571" s="14"/>
      <c r="BY571" s="14"/>
      <c r="BZ571" s="14"/>
      <c r="CA571" s="14"/>
      <c r="CB571" s="14"/>
      <c r="CC571" s="14"/>
      <c r="CD571" s="14"/>
      <c r="CE571" s="14"/>
      <c r="CF571" s="14"/>
      <c r="CG571" s="14"/>
      <c r="CH571" s="14"/>
      <c r="CI571" s="14"/>
      <c r="CJ571" s="14"/>
    </row>
    <row r="572" spans="1:88" outlineLevel="1" x14ac:dyDescent="0.2">
      <c r="A572" s="20"/>
      <c r="B572" s="21"/>
      <c r="C572" s="20"/>
      <c r="D572" s="20"/>
      <c r="E572" s="20"/>
      <c r="F572" s="25" t="s">
        <v>20</v>
      </c>
      <c r="G572" s="35"/>
      <c r="H572" s="42"/>
      <c r="I572" s="12"/>
      <c r="J572" s="12"/>
      <c r="K572" s="12"/>
      <c r="L572" s="12"/>
      <c r="M572" s="12"/>
      <c r="N572" s="56"/>
      <c r="O572" s="55"/>
      <c r="P572" s="68"/>
      <c r="Q572" s="69"/>
      <c r="R572" s="70"/>
      <c r="S572" s="14"/>
      <c r="T572" s="14"/>
      <c r="U572" s="14"/>
      <c r="V572" s="14"/>
      <c r="W572" s="14"/>
      <c r="X572" s="14"/>
      <c r="Y572" s="14"/>
      <c r="Z572" s="14"/>
      <c r="AA572" s="14"/>
      <c r="AB572" s="14"/>
      <c r="AC572" s="14"/>
      <c r="AD572" s="14"/>
      <c r="AE572" s="14"/>
      <c r="AF572" s="14"/>
      <c r="AG572" s="14"/>
      <c r="AH572" s="14"/>
      <c r="AI572" s="14"/>
      <c r="AJ572" s="14"/>
      <c r="AK572" s="14"/>
      <c r="AL572" s="14"/>
      <c r="AM572" s="14"/>
      <c r="AN572" s="14"/>
      <c r="AO572" s="14"/>
      <c r="AP572" s="14"/>
      <c r="AQ572" s="8"/>
      <c r="AR572" s="8"/>
      <c r="AS572" s="14"/>
      <c r="AT572" s="14"/>
      <c r="AU572" s="14"/>
      <c r="AV572" s="14"/>
      <c r="AW572" s="8"/>
      <c r="AX572" s="8"/>
      <c r="AY572" s="14"/>
      <c r="AZ572" s="14"/>
      <c r="BA572" s="14"/>
      <c r="BB572" s="14"/>
      <c r="BC572" s="8"/>
      <c r="BD572" s="8"/>
      <c r="BE572" s="14"/>
      <c r="BF572" s="14"/>
      <c r="BG572" s="14"/>
      <c r="BH572" s="14"/>
      <c r="BI572" s="8"/>
      <c r="BJ572" s="8"/>
      <c r="BK572" s="14"/>
      <c r="BL572" s="14"/>
      <c r="BM572" s="14"/>
      <c r="BN572" s="14"/>
      <c r="BO572" s="8"/>
      <c r="BP572" s="8"/>
      <c r="BQ572" s="14"/>
      <c r="BR572" s="14"/>
      <c r="BS572" s="14"/>
      <c r="BT572" s="14"/>
      <c r="BU572" s="8"/>
      <c r="BV572" s="8"/>
      <c r="BW572" s="14"/>
      <c r="BX572" s="14"/>
      <c r="BY572" s="14"/>
      <c r="BZ572" s="14"/>
      <c r="CA572" s="14"/>
      <c r="CB572" s="14"/>
      <c r="CC572" s="14"/>
      <c r="CD572" s="14"/>
      <c r="CE572" s="14"/>
      <c r="CF572" s="14"/>
      <c r="CG572" s="14"/>
      <c r="CH572" s="14"/>
      <c r="CI572" s="14"/>
      <c r="CJ572" s="14"/>
    </row>
    <row r="573" spans="1:88" outlineLevel="1" x14ac:dyDescent="0.2">
      <c r="A573" s="20"/>
      <c r="B573" s="21"/>
      <c r="C573" s="20"/>
      <c r="D573" s="20"/>
      <c r="E573" s="20"/>
      <c r="F573" s="25" t="s">
        <v>21</v>
      </c>
      <c r="G573" s="13"/>
      <c r="H573" s="13"/>
      <c r="I573" s="13"/>
      <c r="J573" s="13"/>
      <c r="K573" s="13"/>
      <c r="L573" s="13"/>
      <c r="M573" s="13"/>
      <c r="N573" s="56"/>
      <c r="O573" s="55"/>
      <c r="P573" s="68"/>
      <c r="Q573" s="69"/>
      <c r="R573" s="70"/>
      <c r="S573" s="14"/>
      <c r="T573" s="14"/>
      <c r="U573" s="14"/>
      <c r="V573" s="14"/>
      <c r="W573" s="14"/>
      <c r="X573" s="14"/>
      <c r="Y573" s="14"/>
      <c r="Z573" s="14"/>
      <c r="AA573" s="14"/>
      <c r="AB573" s="14"/>
      <c r="AC573" s="14"/>
      <c r="AD573" s="14"/>
      <c r="AE573" s="14"/>
      <c r="AF573" s="14"/>
      <c r="AG573" s="14"/>
      <c r="AH573" s="14"/>
      <c r="AI573" s="14"/>
      <c r="AJ573" s="14"/>
      <c r="AK573" s="14"/>
      <c r="AL573" s="14"/>
      <c r="AM573" s="14"/>
      <c r="AN573" s="14"/>
      <c r="AO573" s="14"/>
      <c r="AP573" s="14"/>
      <c r="AQ573" s="8"/>
      <c r="AR573" s="8"/>
      <c r="AS573" s="14"/>
      <c r="AT573" s="14"/>
      <c r="AU573" s="14"/>
      <c r="AV573" s="14"/>
      <c r="AW573" s="8"/>
      <c r="AX573" s="8"/>
      <c r="AY573" s="14"/>
      <c r="AZ573" s="14"/>
      <c r="BA573" s="14"/>
      <c r="BB573" s="14"/>
      <c r="BC573" s="8"/>
      <c r="BD573" s="8"/>
      <c r="BE573" s="14"/>
      <c r="BF573" s="14"/>
      <c r="BG573" s="14"/>
      <c r="BH573" s="14"/>
      <c r="BI573" s="8"/>
      <c r="BJ573" s="8"/>
      <c r="BK573" s="14"/>
      <c r="BL573" s="14"/>
      <c r="BM573" s="14"/>
      <c r="BN573" s="14"/>
      <c r="BO573" s="8"/>
      <c r="BP573" s="8"/>
      <c r="BQ573" s="14"/>
      <c r="BR573" s="14"/>
      <c r="BS573" s="14"/>
      <c r="BT573" s="14"/>
      <c r="BU573" s="8"/>
      <c r="BV573" s="8"/>
      <c r="BW573" s="14"/>
      <c r="BX573" s="14"/>
      <c r="BY573" s="14"/>
      <c r="BZ573" s="14"/>
      <c r="CA573" s="14"/>
      <c r="CB573" s="14"/>
      <c r="CC573" s="14"/>
      <c r="CD573" s="14"/>
      <c r="CE573" s="14"/>
      <c r="CF573" s="14"/>
      <c r="CG573" s="14"/>
      <c r="CH573" s="14"/>
      <c r="CI573" s="14"/>
      <c r="CJ573" s="14"/>
    </row>
    <row r="574" spans="1:88" outlineLevel="1" x14ac:dyDescent="0.2">
      <c r="A574" s="20"/>
      <c r="B574" s="21"/>
      <c r="C574" s="20"/>
      <c r="D574" s="20"/>
      <c r="E574" s="20"/>
      <c r="F574" s="25" t="s">
        <v>22</v>
      </c>
      <c r="G574" s="29" t="str">
        <f t="shared" ref="G574:M574" si="354">IF(G572="","",IF(G572&gt;G571,(G572-G571-G573),(1-G571-G573+G572)))</f>
        <v/>
      </c>
      <c r="H574" s="29" t="str">
        <f t="shared" si="354"/>
        <v/>
      </c>
      <c r="I574" s="29" t="str">
        <f t="shared" si="354"/>
        <v/>
      </c>
      <c r="J574" s="29" t="str">
        <f t="shared" si="354"/>
        <v/>
      </c>
      <c r="K574" s="29" t="str">
        <f t="shared" si="354"/>
        <v/>
      </c>
      <c r="L574" s="29" t="str">
        <f t="shared" si="354"/>
        <v/>
      </c>
      <c r="M574" s="29" t="str">
        <f t="shared" si="354"/>
        <v/>
      </c>
      <c r="N574" s="57">
        <f t="shared" ref="N574" si="355">SUMIF(G575:M575,"",G574:M574)</f>
        <v>0</v>
      </c>
      <c r="O574" s="58">
        <f t="shared" ref="O574" si="356">SUM(G574:M574)</f>
        <v>0</v>
      </c>
      <c r="P574" s="68"/>
      <c r="Q574" s="69"/>
      <c r="R574" s="70"/>
      <c r="S574" s="14"/>
      <c r="T574" s="14"/>
      <c r="U574" s="14"/>
      <c r="V574" s="14"/>
      <c r="W574" s="14"/>
      <c r="X574" s="14"/>
      <c r="Y574" s="14"/>
      <c r="Z574" s="14"/>
      <c r="AA574" s="14"/>
      <c r="AB574" s="14"/>
      <c r="AC574" s="14"/>
      <c r="AD574" s="14"/>
      <c r="AE574" s="14"/>
      <c r="AF574" s="14"/>
      <c r="AG574" s="14"/>
      <c r="AH574" s="14"/>
      <c r="AI574" s="14"/>
      <c r="AJ574" s="14"/>
      <c r="AK574" s="14"/>
      <c r="AL574" s="14"/>
      <c r="AM574" s="14"/>
      <c r="AN574" s="14"/>
      <c r="AO574" s="14"/>
      <c r="AP574" s="14"/>
      <c r="AQ574" s="8"/>
      <c r="AR574" s="8"/>
      <c r="AS574" s="14"/>
      <c r="AT574" s="14"/>
      <c r="AU574" s="14"/>
      <c r="AV574" s="14"/>
      <c r="AW574" s="8"/>
      <c r="AX574" s="8"/>
      <c r="AY574" s="14"/>
      <c r="AZ574" s="14"/>
      <c r="BA574" s="14"/>
      <c r="BB574" s="14"/>
      <c r="BC574" s="8"/>
      <c r="BD574" s="8"/>
      <c r="BE574" s="14"/>
      <c r="BF574" s="14"/>
      <c r="BG574" s="14"/>
      <c r="BH574" s="14"/>
      <c r="BI574" s="8"/>
      <c r="BJ574" s="8"/>
      <c r="BK574" s="14"/>
      <c r="BL574" s="14"/>
      <c r="BM574" s="14"/>
      <c r="BN574" s="14"/>
      <c r="BO574" s="8"/>
      <c r="BP574" s="8"/>
      <c r="BQ574" s="14"/>
      <c r="BR574" s="14"/>
      <c r="BS574" s="14"/>
      <c r="BT574" s="14"/>
      <c r="BU574" s="8"/>
      <c r="BV574" s="8"/>
      <c r="BW574" s="14"/>
      <c r="BX574" s="14"/>
      <c r="BY574" s="14"/>
      <c r="BZ574" s="14"/>
      <c r="CA574" s="14"/>
      <c r="CB574" s="14"/>
      <c r="CC574" s="14"/>
      <c r="CD574" s="14"/>
      <c r="CE574" s="14"/>
      <c r="CF574" s="14"/>
      <c r="CG574" s="14"/>
      <c r="CH574" s="14"/>
      <c r="CI574" s="14"/>
      <c r="CJ574" s="14"/>
    </row>
    <row r="575" spans="1:88" outlineLevel="1" x14ac:dyDescent="0.2">
      <c r="A575" s="20"/>
      <c r="B575" s="21"/>
      <c r="C575" s="20"/>
      <c r="D575" s="20"/>
      <c r="E575" s="20"/>
      <c r="F575" s="26" t="s">
        <v>39</v>
      </c>
      <c r="G575" s="34"/>
      <c r="H575" s="34"/>
      <c r="I575" s="34"/>
      <c r="J575" s="34"/>
      <c r="K575" s="34"/>
      <c r="L575" s="34"/>
      <c r="M575" s="34"/>
      <c r="N575" s="56"/>
      <c r="O575" s="55"/>
      <c r="P575" s="68"/>
      <c r="Q575" s="69"/>
      <c r="R575" s="70"/>
      <c r="S575" s="14"/>
      <c r="T575" s="14"/>
      <c r="U575" s="14"/>
      <c r="V575" s="14"/>
      <c r="W575" s="14"/>
      <c r="X575" s="14"/>
      <c r="Y575" s="14"/>
      <c r="Z575" s="14"/>
      <c r="AA575" s="14"/>
      <c r="AB575" s="14"/>
      <c r="AC575" s="14"/>
      <c r="AD575" s="14"/>
      <c r="AE575" s="14"/>
      <c r="AF575" s="14"/>
      <c r="AG575" s="14"/>
      <c r="AH575" s="14"/>
      <c r="AI575" s="14"/>
      <c r="AJ575" s="14"/>
      <c r="AK575" s="14"/>
      <c r="AL575" s="14"/>
      <c r="AM575" s="14"/>
      <c r="AN575" s="14"/>
      <c r="AO575" s="14"/>
      <c r="AP575" s="14"/>
      <c r="AQ575" s="8"/>
      <c r="AR575" s="8"/>
      <c r="AS575" s="14"/>
      <c r="AT575" s="14"/>
      <c r="AU575" s="14"/>
      <c r="AV575" s="14"/>
      <c r="AW575" s="8"/>
      <c r="AX575" s="8"/>
      <c r="AY575" s="14"/>
      <c r="AZ575" s="14"/>
      <c r="BA575" s="14"/>
      <c r="BB575" s="14"/>
      <c r="BC575" s="8"/>
      <c r="BD575" s="8"/>
      <c r="BE575" s="14"/>
      <c r="BF575" s="14"/>
      <c r="BG575" s="14"/>
      <c r="BH575" s="14"/>
      <c r="BI575" s="8"/>
      <c r="BJ575" s="8"/>
      <c r="BK575" s="14"/>
      <c r="BL575" s="14"/>
      <c r="BM575" s="14"/>
      <c r="BN575" s="14"/>
      <c r="BO575" s="8"/>
      <c r="BP575" s="8"/>
      <c r="BQ575" s="14"/>
      <c r="BR575" s="14"/>
      <c r="BS575" s="14"/>
      <c r="BT575" s="14"/>
      <c r="BU575" s="8"/>
      <c r="BV575" s="8"/>
      <c r="BW575" s="14"/>
      <c r="BX575" s="14"/>
      <c r="BY575" s="14"/>
      <c r="BZ575" s="14"/>
      <c r="CA575" s="14"/>
      <c r="CB575" s="14"/>
      <c r="CC575" s="14"/>
      <c r="CD575" s="14"/>
      <c r="CE575" s="14"/>
      <c r="CF575" s="14"/>
      <c r="CG575" s="14"/>
      <c r="CH575" s="14"/>
      <c r="CI575" s="14"/>
      <c r="CJ575" s="14"/>
    </row>
    <row r="576" spans="1:88" ht="13.5" outlineLevel="1" thickBot="1" x14ac:dyDescent="0.25">
      <c r="A576" s="22"/>
      <c r="B576" s="23"/>
      <c r="C576" s="22"/>
      <c r="D576" s="22"/>
      <c r="E576" s="22"/>
      <c r="F576" s="27" t="s">
        <v>40</v>
      </c>
      <c r="G576" s="33"/>
      <c r="H576" s="33"/>
      <c r="I576" s="33"/>
      <c r="J576" s="33"/>
      <c r="K576" s="33"/>
      <c r="L576" s="33"/>
      <c r="M576" s="33"/>
      <c r="N576" s="59"/>
      <c r="O576" s="62"/>
      <c r="P576" s="71"/>
      <c r="Q576" s="72"/>
      <c r="R576" s="73"/>
      <c r="S576" s="14"/>
      <c r="T576" s="14"/>
      <c r="U576" s="14"/>
      <c r="V576" s="14"/>
      <c r="W576" s="14"/>
      <c r="X576" s="14"/>
      <c r="Y576" s="14"/>
      <c r="Z576" s="14"/>
      <c r="AA576" s="14"/>
      <c r="AB576" s="14"/>
      <c r="AC576" s="14"/>
      <c r="AD576" s="14"/>
      <c r="AE576" s="14"/>
      <c r="AF576" s="14"/>
      <c r="AG576" s="14"/>
      <c r="AH576" s="14"/>
      <c r="AI576" s="14"/>
      <c r="AJ576" s="14"/>
      <c r="AK576" s="14"/>
      <c r="AL576" s="14"/>
      <c r="AM576" s="14"/>
      <c r="AN576" s="14"/>
      <c r="AO576" s="14"/>
      <c r="AP576" s="14"/>
      <c r="AQ576" s="8"/>
      <c r="AR576" s="8"/>
      <c r="AS576" s="14"/>
      <c r="AT576" s="14"/>
      <c r="AU576" s="14"/>
      <c r="AV576" s="14"/>
      <c r="AW576" s="8"/>
      <c r="AX576" s="8"/>
      <c r="AY576" s="14"/>
      <c r="AZ576" s="14"/>
      <c r="BA576" s="14"/>
      <c r="BB576" s="14"/>
      <c r="BC576" s="8"/>
      <c r="BD576" s="8"/>
      <c r="BE576" s="14"/>
      <c r="BF576" s="14"/>
      <c r="BG576" s="14"/>
      <c r="BH576" s="14"/>
      <c r="BI576" s="8"/>
      <c r="BJ576" s="8"/>
      <c r="BK576" s="14"/>
      <c r="BL576" s="14"/>
      <c r="BM576" s="14"/>
      <c r="BN576" s="14"/>
      <c r="BO576" s="8"/>
      <c r="BP576" s="8"/>
      <c r="BQ576" s="14"/>
      <c r="BR576" s="14"/>
      <c r="BS576" s="14"/>
      <c r="BT576" s="14"/>
      <c r="BU576" s="8"/>
      <c r="BV576" s="8"/>
      <c r="BW576" s="14"/>
      <c r="BX576" s="14"/>
      <c r="BY576" s="14"/>
      <c r="BZ576" s="14"/>
      <c r="CA576" s="14"/>
      <c r="CB576" s="14"/>
      <c r="CC576" s="14"/>
      <c r="CD576" s="14"/>
      <c r="CE576" s="14"/>
      <c r="CF576" s="14"/>
      <c r="CG576" s="14"/>
      <c r="CH576" s="14"/>
      <c r="CI576" s="14"/>
      <c r="CJ576" s="14"/>
    </row>
    <row r="577" spans="1:88" x14ac:dyDescent="0.2">
      <c r="A577" s="63" t="str">
        <f>'Week A'!A577</f>
        <v>NAAM</v>
      </c>
      <c r="B577" s="64" t="str">
        <f>'Week A'!B577</f>
        <v>Voornaam</v>
      </c>
      <c r="C577" s="63" t="str">
        <f>'Week A'!C577</f>
        <v>Steward</v>
      </c>
      <c r="D577" s="63" t="str">
        <f>'Week A'!D577</f>
        <v>Student</v>
      </c>
      <c r="E577" s="63" t="str">
        <f>'Week A'!E577</f>
        <v>Front</v>
      </c>
      <c r="F577" s="24" t="s">
        <v>19</v>
      </c>
      <c r="G577" s="43"/>
      <c r="H577" s="11"/>
      <c r="I577" s="11"/>
      <c r="J577" s="11"/>
      <c r="K577" s="11"/>
      <c r="L577" s="11"/>
      <c r="M577" s="11"/>
      <c r="N577" s="54"/>
      <c r="O577" s="61"/>
      <c r="P577" s="65"/>
      <c r="Q577" s="66"/>
      <c r="R577" s="67"/>
      <c r="S577" s="14"/>
      <c r="T577" s="14"/>
      <c r="U577" s="14"/>
      <c r="V577" s="14"/>
      <c r="W577" s="14"/>
      <c r="X577" s="14"/>
      <c r="Y577" s="14"/>
      <c r="Z577" s="14"/>
      <c r="AA577" s="14"/>
      <c r="AB577" s="14"/>
      <c r="AC577" s="14"/>
      <c r="AD577" s="14"/>
      <c r="AE577" s="14"/>
      <c r="AF577" s="14"/>
      <c r="AG577" s="14"/>
      <c r="AH577" s="14"/>
      <c r="AI577" s="14"/>
      <c r="AJ577" s="14"/>
      <c r="AK577" s="14"/>
      <c r="AL577" s="14"/>
      <c r="AM577" s="14"/>
      <c r="AN577" s="14"/>
      <c r="AO577" s="14"/>
      <c r="AP577" s="14"/>
      <c r="AQ577" s="8"/>
      <c r="AR577" s="8"/>
      <c r="AS577" s="14"/>
      <c r="AT577" s="14"/>
      <c r="AU577" s="14"/>
      <c r="AV577" s="14"/>
      <c r="AW577" s="8"/>
      <c r="AX577" s="8"/>
      <c r="AY577" s="14"/>
      <c r="AZ577" s="14"/>
      <c r="BA577" s="14"/>
      <c r="BB577" s="14"/>
      <c r="BC577" s="8"/>
      <c r="BD577" s="8"/>
      <c r="BE577" s="14"/>
      <c r="BF577" s="14"/>
      <c r="BG577" s="14"/>
      <c r="BH577" s="14"/>
      <c r="BI577" s="8"/>
      <c r="BJ577" s="8"/>
      <c r="BK577" s="14"/>
      <c r="BL577" s="14"/>
      <c r="BM577" s="14"/>
      <c r="BN577" s="14"/>
      <c r="BO577" s="8"/>
      <c r="BP577" s="8"/>
      <c r="BQ577" s="14"/>
      <c r="BR577" s="14"/>
      <c r="BS577" s="14"/>
      <c r="BT577" s="14"/>
      <c r="BU577" s="8"/>
      <c r="BV577" s="8"/>
      <c r="BW577" s="14"/>
      <c r="BX577" s="14"/>
      <c r="BY577" s="14"/>
      <c r="BZ577" s="14"/>
      <c r="CA577" s="14"/>
      <c r="CB577" s="14"/>
      <c r="CC577" s="14"/>
      <c r="CD577" s="14"/>
      <c r="CE577" s="14"/>
      <c r="CF577" s="14"/>
      <c r="CG577" s="14"/>
      <c r="CH577" s="14"/>
      <c r="CI577" s="14"/>
      <c r="CJ577" s="14"/>
    </row>
    <row r="578" spans="1:88" outlineLevel="1" x14ac:dyDescent="0.2">
      <c r="A578" s="20"/>
      <c r="B578" s="21"/>
      <c r="C578" s="20"/>
      <c r="D578" s="20"/>
      <c r="E578" s="20"/>
      <c r="F578" s="25" t="s">
        <v>20</v>
      </c>
      <c r="G578" s="35"/>
      <c r="H578" s="42"/>
      <c r="I578" s="12"/>
      <c r="J578" s="12"/>
      <c r="K578" s="12"/>
      <c r="L578" s="12"/>
      <c r="M578" s="12"/>
      <c r="N578" s="56"/>
      <c r="O578" s="55"/>
      <c r="P578" s="68"/>
      <c r="Q578" s="69"/>
      <c r="R578" s="70"/>
      <c r="S578" s="14"/>
      <c r="T578" s="14"/>
      <c r="U578" s="14"/>
      <c r="V578" s="14"/>
      <c r="W578" s="14"/>
      <c r="X578" s="14"/>
      <c r="Y578" s="14"/>
      <c r="Z578" s="14"/>
      <c r="AA578" s="14"/>
      <c r="AB578" s="14"/>
      <c r="AC578" s="14"/>
      <c r="AD578" s="14"/>
      <c r="AE578" s="14"/>
      <c r="AF578" s="14"/>
      <c r="AG578" s="14"/>
      <c r="AH578" s="14"/>
      <c r="AI578" s="14"/>
      <c r="AJ578" s="14"/>
      <c r="AK578" s="14"/>
      <c r="AL578" s="14"/>
      <c r="AM578" s="14"/>
      <c r="AN578" s="14"/>
      <c r="AO578" s="14"/>
      <c r="AP578" s="14"/>
      <c r="AQ578" s="8"/>
      <c r="AR578" s="8"/>
      <c r="AS578" s="14"/>
      <c r="AT578" s="14"/>
      <c r="AU578" s="14"/>
      <c r="AV578" s="14"/>
      <c r="AW578" s="8"/>
      <c r="AX578" s="8"/>
      <c r="AY578" s="14"/>
      <c r="AZ578" s="14"/>
      <c r="BA578" s="14"/>
      <c r="BB578" s="14"/>
      <c r="BC578" s="8"/>
      <c r="BD578" s="8"/>
      <c r="BE578" s="14"/>
      <c r="BF578" s="14"/>
      <c r="BG578" s="14"/>
      <c r="BH578" s="14"/>
      <c r="BI578" s="8"/>
      <c r="BJ578" s="8"/>
      <c r="BK578" s="14"/>
      <c r="BL578" s="14"/>
      <c r="BM578" s="14"/>
      <c r="BN578" s="14"/>
      <c r="BO578" s="8"/>
      <c r="BP578" s="8"/>
      <c r="BQ578" s="14"/>
      <c r="BR578" s="14"/>
      <c r="BS578" s="14"/>
      <c r="BT578" s="14"/>
      <c r="BU578" s="8"/>
      <c r="BV578" s="8"/>
      <c r="BW578" s="14"/>
      <c r="BX578" s="14"/>
      <c r="BY578" s="14"/>
      <c r="BZ578" s="14"/>
      <c r="CA578" s="14"/>
      <c r="CB578" s="14"/>
      <c r="CC578" s="14"/>
      <c r="CD578" s="14"/>
      <c r="CE578" s="14"/>
      <c r="CF578" s="14"/>
      <c r="CG578" s="14"/>
      <c r="CH578" s="14"/>
      <c r="CI578" s="14"/>
      <c r="CJ578" s="14"/>
    </row>
    <row r="579" spans="1:88" outlineLevel="1" x14ac:dyDescent="0.2">
      <c r="A579" s="20"/>
      <c r="B579" s="21"/>
      <c r="C579" s="20"/>
      <c r="D579" s="20"/>
      <c r="E579" s="20"/>
      <c r="F579" s="25" t="s">
        <v>21</v>
      </c>
      <c r="G579" s="13"/>
      <c r="H579" s="13"/>
      <c r="I579" s="13"/>
      <c r="J579" s="13"/>
      <c r="K579" s="13"/>
      <c r="L579" s="13"/>
      <c r="M579" s="13"/>
      <c r="N579" s="56"/>
      <c r="O579" s="55"/>
      <c r="P579" s="68"/>
      <c r="Q579" s="69"/>
      <c r="R579" s="70"/>
      <c r="S579" s="14"/>
      <c r="T579" s="14"/>
      <c r="U579" s="14"/>
      <c r="V579" s="14"/>
      <c r="W579" s="14"/>
      <c r="X579" s="14"/>
      <c r="Y579" s="14"/>
      <c r="Z579" s="14"/>
      <c r="AA579" s="14"/>
      <c r="AB579" s="14"/>
      <c r="AC579" s="14"/>
      <c r="AD579" s="14"/>
      <c r="AE579" s="14"/>
      <c r="AF579" s="14"/>
      <c r="AG579" s="14"/>
      <c r="AH579" s="14"/>
      <c r="AI579" s="14"/>
      <c r="AJ579" s="14"/>
      <c r="AK579" s="14"/>
      <c r="AL579" s="14"/>
      <c r="AM579" s="14"/>
      <c r="AN579" s="14"/>
      <c r="AO579" s="14"/>
      <c r="AP579" s="14"/>
      <c r="AQ579" s="8"/>
      <c r="AR579" s="8"/>
      <c r="AS579" s="14"/>
      <c r="AT579" s="14"/>
      <c r="AU579" s="14"/>
      <c r="AV579" s="14"/>
      <c r="AW579" s="8"/>
      <c r="AX579" s="8"/>
      <c r="AY579" s="14"/>
      <c r="AZ579" s="14"/>
      <c r="BA579" s="14"/>
      <c r="BB579" s="14"/>
      <c r="BC579" s="8"/>
      <c r="BD579" s="8"/>
      <c r="BE579" s="14"/>
      <c r="BF579" s="14"/>
      <c r="BG579" s="14"/>
      <c r="BH579" s="14"/>
      <c r="BI579" s="8"/>
      <c r="BJ579" s="8"/>
      <c r="BK579" s="14"/>
      <c r="BL579" s="14"/>
      <c r="BM579" s="14"/>
      <c r="BN579" s="14"/>
      <c r="BO579" s="8"/>
      <c r="BP579" s="8"/>
      <c r="BQ579" s="14"/>
      <c r="BR579" s="14"/>
      <c r="BS579" s="14"/>
      <c r="BT579" s="14"/>
      <c r="BU579" s="8"/>
      <c r="BV579" s="8"/>
      <c r="BW579" s="14"/>
      <c r="BX579" s="14"/>
      <c r="BY579" s="14"/>
      <c r="BZ579" s="14"/>
      <c r="CA579" s="14"/>
      <c r="CB579" s="14"/>
      <c r="CC579" s="14"/>
      <c r="CD579" s="14"/>
      <c r="CE579" s="14"/>
      <c r="CF579" s="14"/>
      <c r="CG579" s="14"/>
      <c r="CH579" s="14"/>
      <c r="CI579" s="14"/>
      <c r="CJ579" s="14"/>
    </row>
    <row r="580" spans="1:88" outlineLevel="1" x14ac:dyDescent="0.2">
      <c r="A580" s="20"/>
      <c r="B580" s="21"/>
      <c r="C580" s="20"/>
      <c r="D580" s="20"/>
      <c r="E580" s="20"/>
      <c r="F580" s="25" t="s">
        <v>22</v>
      </c>
      <c r="G580" s="29" t="str">
        <f t="shared" ref="G580:M580" si="357">IF(G578="","",IF(G578&gt;G577,(G578-G577-G579),(1-G577-G579+G578)))</f>
        <v/>
      </c>
      <c r="H580" s="29" t="str">
        <f t="shared" si="357"/>
        <v/>
      </c>
      <c r="I580" s="29" t="str">
        <f t="shared" si="357"/>
        <v/>
      </c>
      <c r="J580" s="29" t="str">
        <f t="shared" si="357"/>
        <v/>
      </c>
      <c r="K580" s="29" t="str">
        <f t="shared" si="357"/>
        <v/>
      </c>
      <c r="L580" s="29" t="str">
        <f t="shared" si="357"/>
        <v/>
      </c>
      <c r="M580" s="29" t="str">
        <f t="shared" si="357"/>
        <v/>
      </c>
      <c r="N580" s="57">
        <f t="shared" ref="N580" si="358">SUMIF(G581:M581,"",G580:M580)</f>
        <v>0</v>
      </c>
      <c r="O580" s="58">
        <f t="shared" ref="O580" si="359">SUM(G580:M580)</f>
        <v>0</v>
      </c>
      <c r="P580" s="68"/>
      <c r="Q580" s="69"/>
      <c r="R580" s="70"/>
      <c r="S580" s="14"/>
      <c r="T580" s="14"/>
      <c r="U580" s="14"/>
      <c r="V580" s="14"/>
      <c r="W580" s="14"/>
      <c r="X580" s="14"/>
      <c r="Y580" s="14"/>
      <c r="Z580" s="14"/>
      <c r="AA580" s="14"/>
      <c r="AB580" s="14"/>
      <c r="AC580" s="14"/>
      <c r="AD580" s="14"/>
      <c r="AE580" s="14"/>
      <c r="AF580" s="14"/>
      <c r="AG580" s="14"/>
      <c r="AH580" s="14"/>
      <c r="AI580" s="14"/>
      <c r="AJ580" s="14"/>
      <c r="AK580" s="14"/>
      <c r="AL580" s="14"/>
      <c r="AM580" s="14"/>
      <c r="AN580" s="14"/>
      <c r="AO580" s="14"/>
      <c r="AP580" s="14"/>
      <c r="AQ580" s="8"/>
      <c r="AR580" s="8"/>
      <c r="AS580" s="14"/>
      <c r="AT580" s="14"/>
      <c r="AU580" s="14"/>
      <c r="AV580" s="14"/>
      <c r="AW580" s="8"/>
      <c r="AX580" s="8"/>
      <c r="AY580" s="14"/>
      <c r="AZ580" s="14"/>
      <c r="BA580" s="14"/>
      <c r="BB580" s="14"/>
      <c r="BC580" s="8"/>
      <c r="BD580" s="8"/>
      <c r="BE580" s="14"/>
      <c r="BF580" s="14"/>
      <c r="BG580" s="14"/>
      <c r="BH580" s="14"/>
      <c r="BI580" s="8"/>
      <c r="BJ580" s="8"/>
      <c r="BK580" s="14"/>
      <c r="BL580" s="14"/>
      <c r="BM580" s="14"/>
      <c r="BN580" s="14"/>
      <c r="BO580" s="8"/>
      <c r="BP580" s="8"/>
      <c r="BQ580" s="14"/>
      <c r="BR580" s="14"/>
      <c r="BS580" s="14"/>
      <c r="BT580" s="14"/>
      <c r="BU580" s="8"/>
      <c r="BV580" s="8"/>
      <c r="BW580" s="14"/>
      <c r="BX580" s="14"/>
      <c r="BY580" s="14"/>
      <c r="BZ580" s="14"/>
      <c r="CA580" s="14"/>
      <c r="CB580" s="14"/>
      <c r="CC580" s="14"/>
      <c r="CD580" s="14"/>
      <c r="CE580" s="14"/>
      <c r="CF580" s="14"/>
      <c r="CG580" s="14"/>
      <c r="CH580" s="14"/>
      <c r="CI580" s="14"/>
      <c r="CJ580" s="14"/>
    </row>
    <row r="581" spans="1:88" outlineLevel="1" x14ac:dyDescent="0.2">
      <c r="A581" s="20"/>
      <c r="B581" s="21"/>
      <c r="C581" s="20"/>
      <c r="D581" s="20"/>
      <c r="E581" s="20"/>
      <c r="F581" s="26" t="s">
        <v>39</v>
      </c>
      <c r="G581" s="34"/>
      <c r="H581" s="34"/>
      <c r="I581" s="34"/>
      <c r="J581" s="34"/>
      <c r="K581" s="34"/>
      <c r="L581" s="34"/>
      <c r="M581" s="34"/>
      <c r="N581" s="56"/>
      <c r="O581" s="55"/>
      <c r="P581" s="68"/>
      <c r="Q581" s="69"/>
      <c r="R581" s="70"/>
      <c r="S581" s="14"/>
      <c r="T581" s="14"/>
      <c r="U581" s="14"/>
      <c r="V581" s="14"/>
      <c r="W581" s="14"/>
      <c r="X581" s="14"/>
      <c r="Y581" s="14"/>
      <c r="Z581" s="14"/>
      <c r="AA581" s="14"/>
      <c r="AB581" s="14"/>
      <c r="AC581" s="14"/>
      <c r="AD581" s="14"/>
      <c r="AE581" s="14"/>
      <c r="AF581" s="14"/>
      <c r="AG581" s="14"/>
      <c r="AH581" s="14"/>
      <c r="AI581" s="14"/>
      <c r="AJ581" s="14"/>
      <c r="AK581" s="14"/>
      <c r="AL581" s="14"/>
      <c r="AM581" s="14"/>
      <c r="AN581" s="14"/>
      <c r="AO581" s="14"/>
      <c r="AP581" s="14"/>
      <c r="AQ581" s="8"/>
      <c r="AR581" s="8"/>
      <c r="AS581" s="14"/>
      <c r="AT581" s="14"/>
      <c r="AU581" s="14"/>
      <c r="AV581" s="14"/>
      <c r="AW581" s="8"/>
      <c r="AX581" s="8"/>
      <c r="AY581" s="14"/>
      <c r="AZ581" s="14"/>
      <c r="BA581" s="14"/>
      <c r="BB581" s="14"/>
      <c r="BC581" s="8"/>
      <c r="BD581" s="8"/>
      <c r="BE581" s="14"/>
      <c r="BF581" s="14"/>
      <c r="BG581" s="14"/>
      <c r="BH581" s="14"/>
      <c r="BI581" s="8"/>
      <c r="BJ581" s="8"/>
      <c r="BK581" s="14"/>
      <c r="BL581" s="14"/>
      <c r="BM581" s="14"/>
      <c r="BN581" s="14"/>
      <c r="BO581" s="8"/>
      <c r="BP581" s="8"/>
      <c r="BQ581" s="14"/>
      <c r="BR581" s="14"/>
      <c r="BS581" s="14"/>
      <c r="BT581" s="14"/>
      <c r="BU581" s="8"/>
      <c r="BV581" s="8"/>
      <c r="BW581" s="14"/>
      <c r="BX581" s="14"/>
      <c r="BY581" s="14"/>
      <c r="BZ581" s="14"/>
      <c r="CA581" s="14"/>
      <c r="CB581" s="14"/>
      <c r="CC581" s="14"/>
      <c r="CD581" s="14"/>
      <c r="CE581" s="14"/>
      <c r="CF581" s="14"/>
      <c r="CG581" s="14"/>
      <c r="CH581" s="14"/>
      <c r="CI581" s="14"/>
      <c r="CJ581" s="14"/>
    </row>
    <row r="582" spans="1:88" ht="13.5" outlineLevel="1" thickBot="1" x14ac:dyDescent="0.25">
      <c r="A582" s="22"/>
      <c r="B582" s="23"/>
      <c r="C582" s="22"/>
      <c r="D582" s="22"/>
      <c r="E582" s="22"/>
      <c r="F582" s="27" t="s">
        <v>40</v>
      </c>
      <c r="G582" s="33"/>
      <c r="H582" s="33"/>
      <c r="I582" s="33"/>
      <c r="J582" s="33"/>
      <c r="K582" s="33"/>
      <c r="L582" s="33"/>
      <c r="M582" s="33"/>
      <c r="N582" s="59"/>
      <c r="O582" s="62"/>
      <c r="P582" s="71"/>
      <c r="Q582" s="72"/>
      <c r="R582" s="73"/>
      <c r="S582" s="14"/>
      <c r="T582" s="14"/>
      <c r="U582" s="14"/>
      <c r="V582" s="14"/>
      <c r="W582" s="14"/>
      <c r="X582" s="14"/>
      <c r="Y582" s="14"/>
      <c r="Z582" s="14"/>
      <c r="AA582" s="14"/>
      <c r="AB582" s="14"/>
      <c r="AC582" s="14"/>
      <c r="AD582" s="14"/>
      <c r="AE582" s="14"/>
      <c r="AF582" s="14"/>
      <c r="AG582" s="14"/>
      <c r="AH582" s="14"/>
      <c r="AI582" s="14"/>
      <c r="AJ582" s="14"/>
      <c r="AK582" s="14"/>
      <c r="AL582" s="14"/>
      <c r="AM582" s="14"/>
      <c r="AN582" s="14"/>
      <c r="AO582" s="14"/>
      <c r="AP582" s="14"/>
      <c r="AQ582" s="8"/>
      <c r="AR582" s="8"/>
      <c r="AS582" s="14"/>
      <c r="AT582" s="14"/>
      <c r="AU582" s="14"/>
      <c r="AV582" s="14"/>
      <c r="AW582" s="8"/>
      <c r="AX582" s="8"/>
      <c r="AY582" s="14"/>
      <c r="AZ582" s="14"/>
      <c r="BA582" s="14"/>
      <c r="BB582" s="14"/>
      <c r="BC582" s="8"/>
      <c r="BD582" s="8"/>
      <c r="BE582" s="14"/>
      <c r="BF582" s="14"/>
      <c r="BG582" s="14"/>
      <c r="BH582" s="14"/>
      <c r="BI582" s="8"/>
      <c r="BJ582" s="8"/>
      <c r="BK582" s="14"/>
      <c r="BL582" s="14"/>
      <c r="BM582" s="14"/>
      <c r="BN582" s="14"/>
      <c r="BO582" s="8"/>
      <c r="BP582" s="8"/>
      <c r="BQ582" s="14"/>
      <c r="BR582" s="14"/>
      <c r="BS582" s="14"/>
      <c r="BT582" s="14"/>
      <c r="BU582" s="8"/>
      <c r="BV582" s="8"/>
      <c r="BW582" s="14"/>
      <c r="BX582" s="14"/>
      <c r="BY582" s="14"/>
      <c r="BZ582" s="14"/>
      <c r="CA582" s="14"/>
      <c r="CB582" s="14"/>
      <c r="CC582" s="14"/>
      <c r="CD582" s="14"/>
      <c r="CE582" s="14"/>
      <c r="CF582" s="14"/>
      <c r="CG582" s="14"/>
      <c r="CH582" s="14"/>
      <c r="CI582" s="14"/>
      <c r="CJ582" s="14"/>
    </row>
    <row r="583" spans="1:88" x14ac:dyDescent="0.2">
      <c r="A583" s="63" t="str">
        <f>'Week A'!A583</f>
        <v>NAAM</v>
      </c>
      <c r="B583" s="64" t="str">
        <f>'Week A'!B583</f>
        <v>Voornaam</v>
      </c>
      <c r="C583" s="63" t="str">
        <f>'Week A'!C583</f>
        <v>Steward</v>
      </c>
      <c r="D583" s="63" t="str">
        <f>'Week A'!D583</f>
        <v>Student</v>
      </c>
      <c r="E583" s="63" t="str">
        <f>'Week A'!E583</f>
        <v>Front</v>
      </c>
      <c r="F583" s="24" t="s">
        <v>19</v>
      </c>
      <c r="G583" s="43"/>
      <c r="H583" s="11"/>
      <c r="I583" s="11"/>
      <c r="J583" s="11"/>
      <c r="K583" s="11"/>
      <c r="L583" s="11"/>
      <c r="M583" s="11"/>
      <c r="N583" s="54"/>
      <c r="O583" s="61"/>
      <c r="P583" s="65"/>
      <c r="Q583" s="66"/>
      <c r="R583" s="67"/>
      <c r="S583" s="14"/>
      <c r="T583" s="14"/>
      <c r="U583" s="14"/>
      <c r="V583" s="14"/>
      <c r="W583" s="14"/>
      <c r="X583" s="14"/>
      <c r="Y583" s="14"/>
      <c r="Z583" s="14"/>
      <c r="AA583" s="14"/>
      <c r="AB583" s="14"/>
      <c r="AC583" s="14"/>
      <c r="AD583" s="14"/>
      <c r="AE583" s="14"/>
      <c r="AF583" s="14"/>
      <c r="AG583" s="14"/>
      <c r="AH583" s="14"/>
      <c r="AI583" s="14"/>
      <c r="AJ583" s="14"/>
      <c r="AK583" s="14"/>
      <c r="AL583" s="14"/>
      <c r="AM583" s="14"/>
      <c r="AN583" s="14"/>
      <c r="AO583" s="14"/>
      <c r="AP583" s="14"/>
      <c r="AQ583" s="8"/>
      <c r="AR583" s="8"/>
      <c r="AS583" s="14"/>
      <c r="AT583" s="14"/>
      <c r="AU583" s="14"/>
      <c r="AV583" s="14"/>
      <c r="AW583" s="8"/>
      <c r="AX583" s="8"/>
      <c r="AY583" s="14"/>
      <c r="AZ583" s="14"/>
      <c r="BA583" s="14"/>
      <c r="BB583" s="14"/>
      <c r="BC583" s="8"/>
      <c r="BD583" s="8"/>
      <c r="BE583" s="14"/>
      <c r="BF583" s="14"/>
      <c r="BG583" s="14"/>
      <c r="BH583" s="14"/>
      <c r="BI583" s="8"/>
      <c r="BJ583" s="8"/>
      <c r="BK583" s="14"/>
      <c r="BL583" s="14"/>
      <c r="BM583" s="14"/>
      <c r="BN583" s="14"/>
      <c r="BO583" s="8"/>
      <c r="BP583" s="8"/>
      <c r="BQ583" s="14"/>
      <c r="BR583" s="14"/>
      <c r="BS583" s="14"/>
      <c r="BT583" s="14"/>
      <c r="BU583" s="8"/>
      <c r="BV583" s="8"/>
      <c r="BW583" s="14"/>
      <c r="BX583" s="14"/>
      <c r="BY583" s="14"/>
      <c r="BZ583" s="14"/>
      <c r="CA583" s="14"/>
      <c r="CB583" s="14"/>
      <c r="CC583" s="14"/>
      <c r="CD583" s="14"/>
      <c r="CE583" s="14"/>
      <c r="CF583" s="14"/>
      <c r="CG583" s="14"/>
      <c r="CH583" s="14"/>
      <c r="CI583" s="14"/>
      <c r="CJ583" s="14"/>
    </row>
    <row r="584" spans="1:88" outlineLevel="1" x14ac:dyDescent="0.2">
      <c r="A584" s="20"/>
      <c r="B584" s="21"/>
      <c r="C584" s="20"/>
      <c r="D584" s="20"/>
      <c r="E584" s="20"/>
      <c r="F584" s="25" t="s">
        <v>20</v>
      </c>
      <c r="G584" s="35"/>
      <c r="H584" s="42"/>
      <c r="I584" s="12"/>
      <c r="J584" s="12"/>
      <c r="K584" s="12"/>
      <c r="L584" s="12"/>
      <c r="M584" s="12"/>
      <c r="N584" s="56"/>
      <c r="O584" s="55"/>
      <c r="P584" s="68"/>
      <c r="Q584" s="69"/>
      <c r="R584" s="70"/>
      <c r="S584" s="14"/>
      <c r="T584" s="14"/>
      <c r="U584" s="14"/>
      <c r="V584" s="14"/>
      <c r="W584" s="14"/>
      <c r="X584" s="14"/>
      <c r="Y584" s="14"/>
      <c r="Z584" s="14"/>
      <c r="AA584" s="14"/>
      <c r="AB584" s="14"/>
      <c r="AC584" s="14"/>
      <c r="AD584" s="14"/>
      <c r="AE584" s="14"/>
      <c r="AF584" s="14"/>
      <c r="AG584" s="14"/>
      <c r="AH584" s="14"/>
      <c r="AI584" s="14"/>
      <c r="AJ584" s="14"/>
      <c r="AK584" s="14"/>
      <c r="AL584" s="14"/>
      <c r="AM584" s="14"/>
      <c r="AN584" s="14"/>
      <c r="AO584" s="14"/>
      <c r="AP584" s="14"/>
      <c r="AQ584" s="8"/>
      <c r="AR584" s="8"/>
      <c r="AS584" s="14"/>
      <c r="AT584" s="14"/>
      <c r="AU584" s="14"/>
      <c r="AV584" s="14"/>
      <c r="AW584" s="8"/>
      <c r="AX584" s="8"/>
      <c r="AY584" s="14"/>
      <c r="AZ584" s="14"/>
      <c r="BA584" s="14"/>
      <c r="BB584" s="14"/>
      <c r="BC584" s="8"/>
      <c r="BD584" s="8"/>
      <c r="BE584" s="14"/>
      <c r="BF584" s="14"/>
      <c r="BG584" s="14"/>
      <c r="BH584" s="14"/>
      <c r="BI584" s="8"/>
      <c r="BJ584" s="8"/>
      <c r="BK584" s="14"/>
      <c r="BL584" s="14"/>
      <c r="BM584" s="14"/>
      <c r="BN584" s="14"/>
      <c r="BO584" s="8"/>
      <c r="BP584" s="8"/>
      <c r="BQ584" s="14"/>
      <c r="BR584" s="14"/>
      <c r="BS584" s="14"/>
      <c r="BT584" s="14"/>
      <c r="BU584" s="8"/>
      <c r="BV584" s="8"/>
      <c r="BW584" s="14"/>
      <c r="BX584" s="14"/>
      <c r="BY584" s="14"/>
      <c r="BZ584" s="14"/>
      <c r="CA584" s="14"/>
      <c r="CB584" s="14"/>
      <c r="CC584" s="14"/>
      <c r="CD584" s="14"/>
      <c r="CE584" s="14"/>
      <c r="CF584" s="14"/>
      <c r="CG584" s="14"/>
      <c r="CH584" s="14"/>
      <c r="CI584" s="14"/>
      <c r="CJ584" s="14"/>
    </row>
    <row r="585" spans="1:88" outlineLevel="1" x14ac:dyDescent="0.2">
      <c r="A585" s="20"/>
      <c r="B585" s="21"/>
      <c r="C585" s="20"/>
      <c r="D585" s="20"/>
      <c r="E585" s="20"/>
      <c r="F585" s="25" t="s">
        <v>21</v>
      </c>
      <c r="G585" s="13"/>
      <c r="H585" s="13"/>
      <c r="I585" s="13"/>
      <c r="J585" s="13"/>
      <c r="K585" s="13"/>
      <c r="L585" s="13"/>
      <c r="M585" s="13"/>
      <c r="N585" s="56"/>
      <c r="O585" s="55"/>
      <c r="P585" s="68"/>
      <c r="Q585" s="69"/>
      <c r="R585" s="70"/>
      <c r="S585" s="14"/>
      <c r="T585" s="14"/>
      <c r="U585" s="14"/>
      <c r="V585" s="14"/>
      <c r="W585" s="14"/>
      <c r="X585" s="14"/>
      <c r="Y585" s="14"/>
      <c r="Z585" s="14"/>
      <c r="AA585" s="14"/>
      <c r="AB585" s="14"/>
      <c r="AC585" s="14"/>
      <c r="AD585" s="14"/>
      <c r="AE585" s="14"/>
      <c r="AF585" s="14"/>
      <c r="AG585" s="14"/>
      <c r="AH585" s="14"/>
      <c r="AI585" s="14"/>
      <c r="AJ585" s="14"/>
      <c r="AK585" s="14"/>
      <c r="AL585" s="14"/>
      <c r="AM585" s="14"/>
      <c r="AN585" s="14"/>
      <c r="AO585" s="14"/>
      <c r="AP585" s="14"/>
      <c r="AQ585" s="8"/>
      <c r="AR585" s="8"/>
      <c r="AS585" s="14"/>
      <c r="AT585" s="14"/>
      <c r="AU585" s="14"/>
      <c r="AV585" s="14"/>
      <c r="AW585" s="8"/>
      <c r="AX585" s="8"/>
      <c r="AY585" s="14"/>
      <c r="AZ585" s="14"/>
      <c r="BA585" s="14"/>
      <c r="BB585" s="14"/>
      <c r="BC585" s="8"/>
      <c r="BD585" s="8"/>
      <c r="BE585" s="14"/>
      <c r="BF585" s="14"/>
      <c r="BG585" s="14"/>
      <c r="BH585" s="14"/>
      <c r="BI585" s="8"/>
      <c r="BJ585" s="8"/>
      <c r="BK585" s="14"/>
      <c r="BL585" s="14"/>
      <c r="BM585" s="14"/>
      <c r="BN585" s="14"/>
      <c r="BO585" s="8"/>
      <c r="BP585" s="8"/>
      <c r="BQ585" s="14"/>
      <c r="BR585" s="14"/>
      <c r="BS585" s="14"/>
      <c r="BT585" s="14"/>
      <c r="BU585" s="8"/>
      <c r="BV585" s="8"/>
      <c r="BW585" s="14"/>
      <c r="BX585" s="14"/>
      <c r="BY585" s="14"/>
      <c r="BZ585" s="14"/>
      <c r="CA585" s="14"/>
      <c r="CB585" s="14"/>
      <c r="CC585" s="14"/>
      <c r="CD585" s="14"/>
      <c r="CE585" s="14"/>
      <c r="CF585" s="14"/>
      <c r="CG585" s="14"/>
      <c r="CH585" s="14"/>
      <c r="CI585" s="14"/>
      <c r="CJ585" s="14"/>
    </row>
    <row r="586" spans="1:88" outlineLevel="1" x14ac:dyDescent="0.2">
      <c r="A586" s="20"/>
      <c r="B586" s="21"/>
      <c r="C586" s="20"/>
      <c r="D586" s="20"/>
      <c r="E586" s="20"/>
      <c r="F586" s="25" t="s">
        <v>22</v>
      </c>
      <c r="G586" s="29" t="str">
        <f t="shared" ref="G586:M586" si="360">IF(G584="","",IF(G584&gt;G583,(G584-G583-G585),(1-G583-G585+G584)))</f>
        <v/>
      </c>
      <c r="H586" s="29" t="str">
        <f t="shared" si="360"/>
        <v/>
      </c>
      <c r="I586" s="29" t="str">
        <f t="shared" si="360"/>
        <v/>
      </c>
      <c r="J586" s="29" t="str">
        <f t="shared" si="360"/>
        <v/>
      </c>
      <c r="K586" s="29" t="str">
        <f t="shared" si="360"/>
        <v/>
      </c>
      <c r="L586" s="29" t="str">
        <f t="shared" si="360"/>
        <v/>
      </c>
      <c r="M586" s="29" t="str">
        <f t="shared" si="360"/>
        <v/>
      </c>
      <c r="N586" s="57">
        <f t="shared" ref="N586" si="361">SUMIF(G587:M587,"",G586:M586)</f>
        <v>0</v>
      </c>
      <c r="O586" s="58">
        <f t="shared" ref="O586" si="362">SUM(G586:M586)</f>
        <v>0</v>
      </c>
      <c r="P586" s="68"/>
      <c r="Q586" s="69"/>
      <c r="R586" s="70"/>
      <c r="S586" s="14"/>
      <c r="T586" s="14"/>
      <c r="U586" s="14"/>
      <c r="V586" s="14"/>
      <c r="W586" s="14"/>
      <c r="X586" s="14"/>
      <c r="Y586" s="14"/>
      <c r="Z586" s="14"/>
      <c r="AA586" s="14"/>
      <c r="AB586" s="14"/>
      <c r="AC586" s="14"/>
      <c r="AD586" s="14"/>
      <c r="AE586" s="14"/>
      <c r="AF586" s="14"/>
      <c r="AG586" s="14"/>
      <c r="AH586" s="14"/>
      <c r="AI586" s="14"/>
      <c r="AJ586" s="14"/>
      <c r="AK586" s="14"/>
      <c r="AL586" s="14"/>
      <c r="AM586" s="14"/>
      <c r="AN586" s="14"/>
      <c r="AO586" s="14"/>
      <c r="AP586" s="14"/>
      <c r="AQ586" s="8"/>
      <c r="AR586" s="8"/>
      <c r="AS586" s="14"/>
      <c r="AT586" s="14"/>
      <c r="AU586" s="14"/>
      <c r="AV586" s="14"/>
      <c r="AW586" s="8"/>
      <c r="AX586" s="8"/>
      <c r="AY586" s="14"/>
      <c r="AZ586" s="14"/>
      <c r="BA586" s="14"/>
      <c r="BB586" s="14"/>
      <c r="BC586" s="8"/>
      <c r="BD586" s="8"/>
      <c r="BE586" s="14"/>
      <c r="BF586" s="14"/>
      <c r="BG586" s="14"/>
      <c r="BH586" s="14"/>
      <c r="BI586" s="8"/>
      <c r="BJ586" s="8"/>
      <c r="BK586" s="14"/>
      <c r="BL586" s="14"/>
      <c r="BM586" s="14"/>
      <c r="BN586" s="14"/>
      <c r="BO586" s="8"/>
      <c r="BP586" s="8"/>
      <c r="BQ586" s="14"/>
      <c r="BR586" s="14"/>
      <c r="BS586" s="14"/>
      <c r="BT586" s="14"/>
      <c r="BU586" s="8"/>
      <c r="BV586" s="8"/>
      <c r="BW586" s="14"/>
      <c r="BX586" s="14"/>
      <c r="BY586" s="14"/>
      <c r="BZ586" s="14"/>
      <c r="CA586" s="14"/>
      <c r="CB586" s="14"/>
      <c r="CC586" s="14"/>
      <c r="CD586" s="14"/>
      <c r="CE586" s="14"/>
      <c r="CF586" s="14"/>
      <c r="CG586" s="14"/>
      <c r="CH586" s="14"/>
      <c r="CI586" s="14"/>
      <c r="CJ586" s="14"/>
    </row>
    <row r="587" spans="1:88" outlineLevel="1" x14ac:dyDescent="0.2">
      <c r="A587" s="20"/>
      <c r="B587" s="21"/>
      <c r="C587" s="20"/>
      <c r="D587" s="20"/>
      <c r="E587" s="20"/>
      <c r="F587" s="26" t="s">
        <v>39</v>
      </c>
      <c r="G587" s="34"/>
      <c r="H587" s="34"/>
      <c r="I587" s="34"/>
      <c r="J587" s="34"/>
      <c r="K587" s="34"/>
      <c r="L587" s="34"/>
      <c r="M587" s="34"/>
      <c r="N587" s="56"/>
      <c r="O587" s="55"/>
      <c r="P587" s="68"/>
      <c r="Q587" s="69"/>
      <c r="R587" s="70"/>
      <c r="S587" s="14"/>
      <c r="T587" s="14"/>
      <c r="U587" s="14"/>
      <c r="V587" s="14"/>
      <c r="W587" s="14"/>
      <c r="X587" s="14"/>
      <c r="Y587" s="14"/>
      <c r="Z587" s="14"/>
      <c r="AA587" s="14"/>
      <c r="AB587" s="14"/>
      <c r="AC587" s="14"/>
      <c r="AD587" s="14"/>
      <c r="AE587" s="14"/>
      <c r="AF587" s="14"/>
      <c r="AG587" s="14"/>
      <c r="AH587" s="14"/>
      <c r="AI587" s="14"/>
      <c r="AJ587" s="14"/>
      <c r="AK587" s="14"/>
      <c r="AL587" s="14"/>
      <c r="AM587" s="14"/>
      <c r="AN587" s="14"/>
      <c r="AO587" s="14"/>
      <c r="AP587" s="14"/>
      <c r="AQ587" s="8"/>
      <c r="AR587" s="8"/>
      <c r="AS587" s="14"/>
      <c r="AT587" s="14"/>
      <c r="AU587" s="14"/>
      <c r="AV587" s="14"/>
      <c r="AW587" s="8"/>
      <c r="AX587" s="8"/>
      <c r="AY587" s="14"/>
      <c r="AZ587" s="14"/>
      <c r="BA587" s="14"/>
      <c r="BB587" s="14"/>
      <c r="BC587" s="8"/>
      <c r="BD587" s="8"/>
      <c r="BE587" s="14"/>
      <c r="BF587" s="14"/>
      <c r="BG587" s="14"/>
      <c r="BH587" s="14"/>
      <c r="BI587" s="8"/>
      <c r="BJ587" s="8"/>
      <c r="BK587" s="14"/>
      <c r="BL587" s="14"/>
      <c r="BM587" s="14"/>
      <c r="BN587" s="14"/>
      <c r="BO587" s="8"/>
      <c r="BP587" s="8"/>
      <c r="BQ587" s="14"/>
      <c r="BR587" s="14"/>
      <c r="BS587" s="14"/>
      <c r="BT587" s="14"/>
      <c r="BU587" s="8"/>
      <c r="BV587" s="8"/>
      <c r="BW587" s="14"/>
      <c r="BX587" s="14"/>
      <c r="BY587" s="14"/>
      <c r="BZ587" s="14"/>
      <c r="CA587" s="14"/>
      <c r="CB587" s="14"/>
      <c r="CC587" s="14"/>
      <c r="CD587" s="14"/>
      <c r="CE587" s="14"/>
      <c r="CF587" s="14"/>
      <c r="CG587" s="14"/>
      <c r="CH587" s="14"/>
      <c r="CI587" s="14"/>
      <c r="CJ587" s="14"/>
    </row>
    <row r="588" spans="1:88" ht="13.5" outlineLevel="1" thickBot="1" x14ac:dyDescent="0.25">
      <c r="A588" s="22"/>
      <c r="B588" s="23"/>
      <c r="C588" s="22"/>
      <c r="D588" s="22"/>
      <c r="E588" s="22"/>
      <c r="F588" s="27" t="s">
        <v>40</v>
      </c>
      <c r="G588" s="33"/>
      <c r="H588" s="33"/>
      <c r="I588" s="33"/>
      <c r="J588" s="33"/>
      <c r="K588" s="33"/>
      <c r="L588" s="33"/>
      <c r="M588" s="33"/>
      <c r="N588" s="59"/>
      <c r="O588" s="62"/>
      <c r="P588" s="71"/>
      <c r="Q588" s="72"/>
      <c r="R588" s="73"/>
      <c r="S588" s="14"/>
      <c r="T588" s="14"/>
      <c r="U588" s="14"/>
      <c r="V588" s="14"/>
      <c r="W588" s="14"/>
      <c r="X588" s="14"/>
      <c r="Y588" s="14"/>
      <c r="Z588" s="14"/>
      <c r="AA588" s="14"/>
      <c r="AB588" s="14"/>
      <c r="AC588" s="14"/>
      <c r="AD588" s="14"/>
      <c r="AE588" s="14"/>
      <c r="AF588" s="14"/>
      <c r="AG588" s="14"/>
      <c r="AH588" s="14"/>
      <c r="AI588" s="14"/>
      <c r="AJ588" s="14"/>
      <c r="AK588" s="14"/>
      <c r="AL588" s="14"/>
      <c r="AM588" s="14"/>
      <c r="AN588" s="14"/>
      <c r="AO588" s="14"/>
      <c r="AP588" s="14"/>
      <c r="AQ588" s="8"/>
      <c r="AR588" s="8"/>
      <c r="AS588" s="14"/>
      <c r="AT588" s="14"/>
      <c r="AU588" s="14"/>
      <c r="AV588" s="14"/>
      <c r="AW588" s="8"/>
      <c r="AX588" s="8"/>
      <c r="AY588" s="14"/>
      <c r="AZ588" s="14"/>
      <c r="BA588" s="14"/>
      <c r="BB588" s="14"/>
      <c r="BC588" s="8"/>
      <c r="BD588" s="8"/>
      <c r="BE588" s="14"/>
      <c r="BF588" s="14"/>
      <c r="BG588" s="14"/>
      <c r="BH588" s="14"/>
      <c r="BI588" s="8"/>
      <c r="BJ588" s="8"/>
      <c r="BK588" s="14"/>
      <c r="BL588" s="14"/>
      <c r="BM588" s="14"/>
      <c r="BN588" s="14"/>
      <c r="BO588" s="8"/>
      <c r="BP588" s="8"/>
      <c r="BQ588" s="14"/>
      <c r="BR588" s="14"/>
      <c r="BS588" s="14"/>
      <c r="BT588" s="14"/>
      <c r="BU588" s="8"/>
      <c r="BV588" s="8"/>
      <c r="BW588" s="14"/>
      <c r="BX588" s="14"/>
      <c r="BY588" s="14"/>
      <c r="BZ588" s="14"/>
      <c r="CA588" s="14"/>
      <c r="CB588" s="14"/>
      <c r="CC588" s="14"/>
      <c r="CD588" s="14"/>
      <c r="CE588" s="14"/>
      <c r="CF588" s="14"/>
      <c r="CG588" s="14"/>
      <c r="CH588" s="14"/>
      <c r="CI588" s="14"/>
      <c r="CJ588" s="14"/>
    </row>
    <row r="589" spans="1:88" x14ac:dyDescent="0.2">
      <c r="A589" s="63" t="str">
        <f>'Week A'!A589</f>
        <v>NAAM</v>
      </c>
      <c r="B589" s="64" t="str">
        <f>'Week A'!B589</f>
        <v>Voornaam</v>
      </c>
      <c r="C589" s="63" t="str">
        <f>'Week A'!C589</f>
        <v>Steward</v>
      </c>
      <c r="D589" s="63" t="str">
        <f>'Week A'!D589</f>
        <v>Student</v>
      </c>
      <c r="E589" s="63" t="str">
        <f>'Week A'!E589</f>
        <v>Front</v>
      </c>
      <c r="F589" s="24" t="s">
        <v>19</v>
      </c>
      <c r="G589" s="43"/>
      <c r="H589" s="11"/>
      <c r="I589" s="11"/>
      <c r="J589" s="11"/>
      <c r="K589" s="11"/>
      <c r="L589" s="11"/>
      <c r="M589" s="11"/>
      <c r="N589" s="54"/>
      <c r="O589" s="61"/>
      <c r="P589" s="65"/>
      <c r="Q589" s="66"/>
      <c r="R589" s="67"/>
      <c r="S589" s="14"/>
      <c r="T589" s="14"/>
      <c r="U589" s="14"/>
      <c r="V589" s="14"/>
      <c r="W589" s="14"/>
      <c r="X589" s="14"/>
      <c r="Y589" s="14"/>
      <c r="Z589" s="14"/>
      <c r="AA589" s="14"/>
      <c r="AB589" s="14"/>
      <c r="AC589" s="14"/>
      <c r="AD589" s="14"/>
      <c r="AE589" s="14"/>
      <c r="AF589" s="14"/>
      <c r="AG589" s="14"/>
      <c r="AH589" s="14"/>
      <c r="AI589" s="14"/>
      <c r="AJ589" s="14"/>
      <c r="AK589" s="14"/>
      <c r="AL589" s="14"/>
      <c r="AM589" s="14"/>
      <c r="AN589" s="14"/>
      <c r="AO589" s="14"/>
      <c r="AP589" s="14"/>
      <c r="AQ589" s="8"/>
      <c r="AR589" s="8"/>
      <c r="AS589" s="14"/>
      <c r="AT589" s="14"/>
      <c r="AU589" s="14"/>
      <c r="AV589" s="14"/>
      <c r="AW589" s="8"/>
      <c r="AX589" s="8"/>
      <c r="AY589" s="14"/>
      <c r="AZ589" s="14"/>
      <c r="BA589" s="14"/>
      <c r="BB589" s="14"/>
      <c r="BC589" s="8"/>
      <c r="BD589" s="8"/>
      <c r="BE589" s="14"/>
      <c r="BF589" s="14"/>
      <c r="BG589" s="14"/>
      <c r="BH589" s="14"/>
      <c r="BI589" s="8"/>
      <c r="BJ589" s="8"/>
      <c r="BK589" s="14"/>
      <c r="BL589" s="14"/>
      <c r="BM589" s="14"/>
      <c r="BN589" s="14"/>
      <c r="BO589" s="8"/>
      <c r="BP589" s="8"/>
      <c r="BQ589" s="14"/>
      <c r="BR589" s="14"/>
      <c r="BS589" s="14"/>
      <c r="BT589" s="14"/>
      <c r="BU589" s="8"/>
      <c r="BV589" s="8"/>
      <c r="BW589" s="14"/>
      <c r="BX589" s="14"/>
      <c r="BY589" s="14"/>
      <c r="BZ589" s="14"/>
      <c r="CA589" s="14"/>
      <c r="CB589" s="14"/>
      <c r="CC589" s="14"/>
      <c r="CD589" s="14"/>
      <c r="CE589" s="14"/>
      <c r="CF589" s="14"/>
      <c r="CG589" s="14"/>
      <c r="CH589" s="14"/>
      <c r="CI589" s="14"/>
      <c r="CJ589" s="14"/>
    </row>
    <row r="590" spans="1:88" outlineLevel="1" x14ac:dyDescent="0.2">
      <c r="A590" s="20"/>
      <c r="B590" s="21"/>
      <c r="C590" s="20"/>
      <c r="D590" s="20"/>
      <c r="E590" s="20"/>
      <c r="F590" s="25" t="s">
        <v>20</v>
      </c>
      <c r="G590" s="35"/>
      <c r="H590" s="42"/>
      <c r="I590" s="12"/>
      <c r="J590" s="12"/>
      <c r="K590" s="12"/>
      <c r="L590" s="12"/>
      <c r="M590" s="12"/>
      <c r="N590" s="56"/>
      <c r="O590" s="55"/>
      <c r="P590" s="68"/>
      <c r="Q590" s="69"/>
      <c r="R590" s="70"/>
      <c r="S590" s="14"/>
      <c r="T590" s="14"/>
      <c r="U590" s="14"/>
      <c r="V590" s="14"/>
      <c r="W590" s="14"/>
      <c r="X590" s="14"/>
      <c r="Y590" s="14"/>
      <c r="Z590" s="14"/>
      <c r="AA590" s="14"/>
      <c r="AB590" s="14"/>
      <c r="AC590" s="14"/>
      <c r="AD590" s="14"/>
      <c r="AE590" s="14"/>
      <c r="AF590" s="14"/>
      <c r="AG590" s="14"/>
      <c r="AH590" s="14"/>
      <c r="AI590" s="14"/>
      <c r="AJ590" s="14"/>
      <c r="AK590" s="14"/>
      <c r="AL590" s="14"/>
      <c r="AM590" s="14"/>
      <c r="AN590" s="14"/>
      <c r="AO590" s="14"/>
      <c r="AP590" s="14"/>
      <c r="AQ590" s="8"/>
      <c r="AR590" s="8"/>
      <c r="AS590" s="14"/>
      <c r="AT590" s="14"/>
      <c r="AU590" s="14"/>
      <c r="AV590" s="14"/>
      <c r="AW590" s="8"/>
      <c r="AX590" s="8"/>
      <c r="AY590" s="14"/>
      <c r="AZ590" s="14"/>
      <c r="BA590" s="14"/>
      <c r="BB590" s="14"/>
      <c r="BC590" s="8"/>
      <c r="BD590" s="8"/>
      <c r="BE590" s="14"/>
      <c r="BF590" s="14"/>
      <c r="BG590" s="14"/>
      <c r="BH590" s="14"/>
      <c r="BI590" s="8"/>
      <c r="BJ590" s="8"/>
      <c r="BK590" s="14"/>
      <c r="BL590" s="14"/>
      <c r="BM590" s="14"/>
      <c r="BN590" s="14"/>
      <c r="BO590" s="8"/>
      <c r="BP590" s="8"/>
      <c r="BQ590" s="14"/>
      <c r="BR590" s="14"/>
      <c r="BS590" s="14"/>
      <c r="BT590" s="14"/>
      <c r="BU590" s="8"/>
      <c r="BV590" s="8"/>
      <c r="BW590" s="14"/>
      <c r="BX590" s="14"/>
      <c r="BY590" s="14"/>
      <c r="BZ590" s="14"/>
      <c r="CA590" s="14"/>
      <c r="CB590" s="14"/>
      <c r="CC590" s="14"/>
      <c r="CD590" s="14"/>
      <c r="CE590" s="14"/>
      <c r="CF590" s="14"/>
      <c r="CG590" s="14"/>
      <c r="CH590" s="14"/>
      <c r="CI590" s="14"/>
      <c r="CJ590" s="14"/>
    </row>
    <row r="591" spans="1:88" outlineLevel="1" x14ac:dyDescent="0.2">
      <c r="A591" s="20"/>
      <c r="B591" s="21"/>
      <c r="C591" s="20"/>
      <c r="D591" s="20"/>
      <c r="E591" s="20"/>
      <c r="F591" s="25" t="s">
        <v>21</v>
      </c>
      <c r="G591" s="13"/>
      <c r="H591" s="13"/>
      <c r="I591" s="13"/>
      <c r="J591" s="13"/>
      <c r="K591" s="13"/>
      <c r="L591" s="13"/>
      <c r="M591" s="13"/>
      <c r="N591" s="56"/>
      <c r="O591" s="55"/>
      <c r="P591" s="68"/>
      <c r="Q591" s="69"/>
      <c r="R591" s="70"/>
      <c r="S591" s="14"/>
      <c r="T591" s="14"/>
      <c r="U591" s="14"/>
      <c r="V591" s="14"/>
      <c r="W591" s="14"/>
      <c r="X591" s="14"/>
      <c r="Y591" s="14"/>
      <c r="Z591" s="14"/>
      <c r="AA591" s="14"/>
      <c r="AB591" s="14"/>
      <c r="AC591" s="14"/>
      <c r="AD591" s="14"/>
      <c r="AE591" s="14"/>
      <c r="AF591" s="14"/>
      <c r="AG591" s="14"/>
      <c r="AH591" s="14"/>
      <c r="AI591" s="14"/>
      <c r="AJ591" s="14"/>
      <c r="AK591" s="14"/>
      <c r="AL591" s="14"/>
      <c r="AM591" s="14"/>
      <c r="AN591" s="14"/>
      <c r="AO591" s="14"/>
      <c r="AP591" s="14"/>
      <c r="AQ591" s="8"/>
      <c r="AR591" s="8"/>
      <c r="AS591" s="14"/>
      <c r="AT591" s="14"/>
      <c r="AU591" s="14"/>
      <c r="AV591" s="14"/>
      <c r="AW591" s="8"/>
      <c r="AX591" s="8"/>
      <c r="AY591" s="14"/>
      <c r="AZ591" s="14"/>
      <c r="BA591" s="14"/>
      <c r="BB591" s="14"/>
      <c r="BC591" s="8"/>
      <c r="BD591" s="8"/>
      <c r="BE591" s="14"/>
      <c r="BF591" s="14"/>
      <c r="BG591" s="14"/>
      <c r="BH591" s="14"/>
      <c r="BI591" s="8"/>
      <c r="BJ591" s="8"/>
      <c r="BK591" s="14"/>
      <c r="BL591" s="14"/>
      <c r="BM591" s="14"/>
      <c r="BN591" s="14"/>
      <c r="BO591" s="8"/>
      <c r="BP591" s="8"/>
      <c r="BQ591" s="14"/>
      <c r="BR591" s="14"/>
      <c r="BS591" s="14"/>
      <c r="BT591" s="14"/>
      <c r="BU591" s="8"/>
      <c r="BV591" s="8"/>
      <c r="BW591" s="14"/>
      <c r="BX591" s="14"/>
      <c r="BY591" s="14"/>
      <c r="BZ591" s="14"/>
      <c r="CA591" s="14"/>
      <c r="CB591" s="14"/>
      <c r="CC591" s="14"/>
      <c r="CD591" s="14"/>
      <c r="CE591" s="14"/>
      <c r="CF591" s="14"/>
      <c r="CG591" s="14"/>
      <c r="CH591" s="14"/>
      <c r="CI591" s="14"/>
      <c r="CJ591" s="14"/>
    </row>
    <row r="592" spans="1:88" outlineLevel="1" x14ac:dyDescent="0.2">
      <c r="A592" s="20"/>
      <c r="B592" s="21"/>
      <c r="C592" s="20"/>
      <c r="D592" s="20"/>
      <c r="E592" s="20"/>
      <c r="F592" s="25" t="s">
        <v>22</v>
      </c>
      <c r="G592" s="29" t="str">
        <f t="shared" ref="G592:M592" si="363">IF(G590="","",IF(G590&gt;G589,(G590-G589-G591),(1-G589-G591+G590)))</f>
        <v/>
      </c>
      <c r="H592" s="29" t="str">
        <f t="shared" si="363"/>
        <v/>
      </c>
      <c r="I592" s="29" t="str">
        <f t="shared" si="363"/>
        <v/>
      </c>
      <c r="J592" s="29" t="str">
        <f t="shared" si="363"/>
        <v/>
      </c>
      <c r="K592" s="29" t="str">
        <f t="shared" si="363"/>
        <v/>
      </c>
      <c r="L592" s="29" t="str">
        <f t="shared" si="363"/>
        <v/>
      </c>
      <c r="M592" s="29" t="str">
        <f t="shared" si="363"/>
        <v/>
      </c>
      <c r="N592" s="57">
        <f t="shared" ref="N592" si="364">SUMIF(G593:M593,"",G592:M592)</f>
        <v>0</v>
      </c>
      <c r="O592" s="58">
        <f t="shared" ref="O592" si="365">SUM(G592:M592)</f>
        <v>0</v>
      </c>
      <c r="P592" s="68"/>
      <c r="Q592" s="69"/>
      <c r="R592" s="70"/>
      <c r="S592" s="14"/>
      <c r="T592" s="14"/>
      <c r="U592" s="14"/>
      <c r="V592" s="14"/>
      <c r="W592" s="14"/>
      <c r="X592" s="14"/>
      <c r="Y592" s="14"/>
      <c r="Z592" s="14"/>
      <c r="AA592" s="14"/>
      <c r="AB592" s="14"/>
      <c r="AC592" s="14"/>
      <c r="AD592" s="14"/>
      <c r="AE592" s="14"/>
      <c r="AF592" s="14"/>
      <c r="AG592" s="14"/>
      <c r="AH592" s="14"/>
      <c r="AI592" s="14"/>
      <c r="AJ592" s="14"/>
      <c r="AK592" s="14"/>
      <c r="AL592" s="14"/>
      <c r="AM592" s="14"/>
      <c r="AN592" s="14"/>
      <c r="AO592" s="14"/>
      <c r="AP592" s="14"/>
      <c r="AQ592" s="8"/>
      <c r="AR592" s="8"/>
      <c r="AS592" s="14"/>
      <c r="AT592" s="14"/>
      <c r="AU592" s="14"/>
      <c r="AV592" s="14"/>
      <c r="AW592" s="8"/>
      <c r="AX592" s="8"/>
      <c r="AY592" s="14"/>
      <c r="AZ592" s="14"/>
      <c r="BA592" s="14"/>
      <c r="BB592" s="14"/>
      <c r="BC592" s="8"/>
      <c r="BD592" s="8"/>
      <c r="BE592" s="14"/>
      <c r="BF592" s="14"/>
      <c r="BG592" s="14"/>
      <c r="BH592" s="14"/>
      <c r="BI592" s="8"/>
      <c r="BJ592" s="8"/>
      <c r="BK592" s="14"/>
      <c r="BL592" s="14"/>
      <c r="BM592" s="14"/>
      <c r="BN592" s="14"/>
      <c r="BO592" s="8"/>
      <c r="BP592" s="8"/>
      <c r="BQ592" s="14"/>
      <c r="BR592" s="14"/>
      <c r="BS592" s="14"/>
      <c r="BT592" s="14"/>
      <c r="BU592" s="8"/>
      <c r="BV592" s="8"/>
      <c r="BW592" s="14"/>
      <c r="BX592" s="14"/>
      <c r="BY592" s="14"/>
      <c r="BZ592" s="14"/>
      <c r="CA592" s="14"/>
      <c r="CB592" s="14"/>
      <c r="CC592" s="14"/>
      <c r="CD592" s="14"/>
      <c r="CE592" s="14"/>
      <c r="CF592" s="14"/>
      <c r="CG592" s="14"/>
      <c r="CH592" s="14"/>
      <c r="CI592" s="14"/>
      <c r="CJ592" s="14"/>
    </row>
    <row r="593" spans="1:88" outlineLevel="1" x14ac:dyDescent="0.2">
      <c r="A593" s="20"/>
      <c r="B593" s="21"/>
      <c r="C593" s="20"/>
      <c r="D593" s="20"/>
      <c r="E593" s="20"/>
      <c r="F593" s="26" t="s">
        <v>39</v>
      </c>
      <c r="G593" s="34"/>
      <c r="H593" s="34"/>
      <c r="I593" s="34"/>
      <c r="J593" s="34"/>
      <c r="K593" s="34"/>
      <c r="L593" s="34"/>
      <c r="M593" s="34"/>
      <c r="N593" s="56"/>
      <c r="O593" s="55"/>
      <c r="P593" s="68"/>
      <c r="Q593" s="69"/>
      <c r="R593" s="70"/>
      <c r="S593" s="14"/>
      <c r="T593" s="14"/>
      <c r="U593" s="14"/>
      <c r="V593" s="14"/>
      <c r="W593" s="14"/>
      <c r="X593" s="14"/>
      <c r="Y593" s="14"/>
      <c r="Z593" s="14"/>
      <c r="AA593" s="14"/>
      <c r="AB593" s="14"/>
      <c r="AC593" s="14"/>
      <c r="AD593" s="14"/>
      <c r="AE593" s="14"/>
      <c r="AF593" s="14"/>
      <c r="AG593" s="14"/>
      <c r="AH593" s="14"/>
      <c r="AI593" s="14"/>
      <c r="AJ593" s="14"/>
      <c r="AK593" s="14"/>
      <c r="AL593" s="14"/>
      <c r="AM593" s="14"/>
      <c r="AN593" s="14"/>
      <c r="AO593" s="14"/>
      <c r="AP593" s="14"/>
      <c r="AQ593" s="8"/>
      <c r="AR593" s="8"/>
      <c r="AS593" s="14"/>
      <c r="AT593" s="14"/>
      <c r="AU593" s="14"/>
      <c r="AV593" s="14"/>
      <c r="AW593" s="8"/>
      <c r="AX593" s="8"/>
      <c r="AY593" s="14"/>
      <c r="AZ593" s="14"/>
      <c r="BA593" s="14"/>
      <c r="BB593" s="14"/>
      <c r="BC593" s="8"/>
      <c r="BD593" s="8"/>
      <c r="BE593" s="14"/>
      <c r="BF593" s="14"/>
      <c r="BG593" s="14"/>
      <c r="BH593" s="14"/>
      <c r="BI593" s="8"/>
      <c r="BJ593" s="8"/>
      <c r="BK593" s="14"/>
      <c r="BL593" s="14"/>
      <c r="BM593" s="14"/>
      <c r="BN593" s="14"/>
      <c r="BO593" s="8"/>
      <c r="BP593" s="8"/>
      <c r="BQ593" s="14"/>
      <c r="BR593" s="14"/>
      <c r="BS593" s="14"/>
      <c r="BT593" s="14"/>
      <c r="BU593" s="8"/>
      <c r="BV593" s="8"/>
      <c r="BW593" s="14"/>
      <c r="BX593" s="14"/>
      <c r="BY593" s="14"/>
      <c r="BZ593" s="14"/>
      <c r="CA593" s="14"/>
      <c r="CB593" s="14"/>
      <c r="CC593" s="14"/>
      <c r="CD593" s="14"/>
      <c r="CE593" s="14"/>
      <c r="CF593" s="14"/>
      <c r="CG593" s="14"/>
      <c r="CH593" s="14"/>
      <c r="CI593" s="14"/>
      <c r="CJ593" s="14"/>
    </row>
    <row r="594" spans="1:88" ht="13.5" outlineLevel="1" thickBot="1" x14ac:dyDescent="0.25">
      <c r="A594" s="22"/>
      <c r="B594" s="23"/>
      <c r="C594" s="22"/>
      <c r="D594" s="22"/>
      <c r="E594" s="22"/>
      <c r="F594" s="27" t="s">
        <v>40</v>
      </c>
      <c r="G594" s="33"/>
      <c r="H594" s="33"/>
      <c r="I594" s="33"/>
      <c r="J594" s="33"/>
      <c r="K594" s="33"/>
      <c r="L594" s="33"/>
      <c r="M594" s="33"/>
      <c r="N594" s="59"/>
      <c r="O594" s="62"/>
      <c r="P594" s="71"/>
      <c r="Q594" s="72"/>
      <c r="R594" s="73"/>
      <c r="S594" s="14"/>
      <c r="T594" s="14"/>
      <c r="U594" s="14"/>
      <c r="V594" s="14"/>
      <c r="W594" s="14"/>
      <c r="X594" s="14"/>
      <c r="Y594" s="14"/>
      <c r="Z594" s="14"/>
      <c r="AA594" s="14"/>
      <c r="AB594" s="14"/>
      <c r="AC594" s="14"/>
      <c r="AD594" s="14"/>
      <c r="AE594" s="14"/>
      <c r="AF594" s="14"/>
      <c r="AG594" s="14"/>
      <c r="AH594" s="14"/>
      <c r="AI594" s="14"/>
      <c r="AJ594" s="14"/>
      <c r="AK594" s="14"/>
      <c r="AL594" s="14"/>
      <c r="AM594" s="14"/>
      <c r="AN594" s="14"/>
      <c r="AO594" s="14"/>
      <c r="AP594" s="14"/>
      <c r="AQ594" s="8"/>
      <c r="AR594" s="8"/>
      <c r="AS594" s="14"/>
      <c r="AT594" s="14"/>
      <c r="AU594" s="14"/>
      <c r="AV594" s="14"/>
      <c r="AW594" s="8"/>
      <c r="AX594" s="8"/>
      <c r="AY594" s="14"/>
      <c r="AZ594" s="14"/>
      <c r="BA594" s="14"/>
      <c r="BB594" s="14"/>
      <c r="BC594" s="8"/>
      <c r="BD594" s="8"/>
      <c r="BE594" s="14"/>
      <c r="BF594" s="14"/>
      <c r="BG594" s="14"/>
      <c r="BH594" s="14"/>
      <c r="BI594" s="8"/>
      <c r="BJ594" s="8"/>
      <c r="BK594" s="14"/>
      <c r="BL594" s="14"/>
      <c r="BM594" s="14"/>
      <c r="BN594" s="14"/>
      <c r="BO594" s="8"/>
      <c r="BP594" s="8"/>
      <c r="BQ594" s="14"/>
      <c r="BR594" s="14"/>
      <c r="BS594" s="14"/>
      <c r="BT594" s="14"/>
      <c r="BU594" s="8"/>
      <c r="BV594" s="8"/>
      <c r="BW594" s="14"/>
      <c r="BX594" s="14"/>
      <c r="BY594" s="14"/>
      <c r="BZ594" s="14"/>
      <c r="CA594" s="14"/>
      <c r="CB594" s="14"/>
      <c r="CC594" s="14"/>
      <c r="CD594" s="14"/>
      <c r="CE594" s="14"/>
      <c r="CF594" s="14"/>
      <c r="CG594" s="14"/>
      <c r="CH594" s="14"/>
      <c r="CI594" s="14"/>
      <c r="CJ594" s="14"/>
    </row>
    <row r="595" spans="1:88" x14ac:dyDescent="0.2">
      <c r="A595" s="63" t="str">
        <f>'Week A'!A595</f>
        <v>NAAM</v>
      </c>
      <c r="B595" s="64" t="str">
        <f>'Week A'!B595</f>
        <v>Voornaam</v>
      </c>
      <c r="C595" s="63" t="str">
        <f>'Week A'!C595</f>
        <v>Steward</v>
      </c>
      <c r="D595" s="63" t="str">
        <f>'Week A'!D595</f>
        <v>Student</v>
      </c>
      <c r="E595" s="63" t="str">
        <f>'Week A'!E595</f>
        <v>Front</v>
      </c>
      <c r="F595" s="24" t="s">
        <v>19</v>
      </c>
      <c r="G595" s="43"/>
      <c r="H595" s="11"/>
      <c r="I595" s="11"/>
      <c r="J595" s="11"/>
      <c r="K595" s="11"/>
      <c r="L595" s="11"/>
      <c r="M595" s="11"/>
      <c r="N595" s="54"/>
      <c r="O595" s="61"/>
      <c r="P595" s="65"/>
      <c r="Q595" s="66"/>
      <c r="R595" s="67"/>
      <c r="S595" s="14"/>
      <c r="T595" s="14"/>
      <c r="U595" s="14"/>
      <c r="V595" s="14"/>
      <c r="W595" s="14"/>
      <c r="X595" s="14"/>
      <c r="Y595" s="14"/>
      <c r="Z595" s="14"/>
      <c r="AA595" s="14"/>
      <c r="AB595" s="14"/>
      <c r="AC595" s="14"/>
      <c r="AD595" s="14"/>
      <c r="AE595" s="14"/>
      <c r="AF595" s="14"/>
      <c r="AG595" s="14"/>
      <c r="AH595" s="14"/>
      <c r="AI595" s="14"/>
      <c r="AJ595" s="14"/>
      <c r="AK595" s="14"/>
      <c r="AL595" s="14"/>
      <c r="AM595" s="14"/>
      <c r="AN595" s="14"/>
      <c r="AO595" s="14"/>
      <c r="AP595" s="14"/>
      <c r="AQ595" s="8"/>
      <c r="AR595" s="8"/>
      <c r="AS595" s="14"/>
      <c r="AT595" s="14"/>
      <c r="AU595" s="14"/>
      <c r="AV595" s="14"/>
      <c r="AW595" s="8"/>
      <c r="AX595" s="8"/>
      <c r="AY595" s="14"/>
      <c r="AZ595" s="14"/>
      <c r="BA595" s="14"/>
      <c r="BB595" s="14"/>
      <c r="BC595" s="8"/>
      <c r="BD595" s="8"/>
      <c r="BE595" s="14"/>
      <c r="BF595" s="14"/>
      <c r="BG595" s="14"/>
      <c r="BH595" s="14"/>
      <c r="BI595" s="8"/>
      <c r="BJ595" s="8"/>
      <c r="BK595" s="14"/>
      <c r="BL595" s="14"/>
      <c r="BM595" s="14"/>
      <c r="BN595" s="14"/>
      <c r="BO595" s="8"/>
      <c r="BP595" s="8"/>
      <c r="BQ595" s="14"/>
      <c r="BR595" s="14"/>
      <c r="BS595" s="14"/>
      <c r="BT595" s="14"/>
      <c r="BU595" s="8"/>
      <c r="BV595" s="8"/>
      <c r="BW595" s="14"/>
      <c r="BX595" s="14"/>
      <c r="BY595" s="14"/>
      <c r="BZ595" s="14"/>
      <c r="CA595" s="14"/>
      <c r="CB595" s="14"/>
      <c r="CC595" s="14"/>
      <c r="CD595" s="14"/>
      <c r="CE595" s="14"/>
      <c r="CF595" s="14"/>
      <c r="CG595" s="14"/>
      <c r="CH595" s="14"/>
      <c r="CI595" s="14"/>
      <c r="CJ595" s="14"/>
    </row>
    <row r="596" spans="1:88" outlineLevel="1" x14ac:dyDescent="0.2">
      <c r="A596" s="20"/>
      <c r="B596" s="21"/>
      <c r="C596" s="20"/>
      <c r="D596" s="20"/>
      <c r="E596" s="20"/>
      <c r="F596" s="25" t="s">
        <v>20</v>
      </c>
      <c r="G596" s="35"/>
      <c r="H596" s="42"/>
      <c r="I596" s="12"/>
      <c r="J596" s="12"/>
      <c r="K596" s="12"/>
      <c r="L596" s="12"/>
      <c r="M596" s="12"/>
      <c r="N596" s="56"/>
      <c r="O596" s="55"/>
      <c r="P596" s="68"/>
      <c r="Q596" s="69"/>
      <c r="R596" s="70"/>
      <c r="S596" s="14"/>
      <c r="T596" s="14"/>
      <c r="U596" s="14"/>
      <c r="V596" s="14"/>
      <c r="W596" s="14"/>
      <c r="X596" s="14"/>
      <c r="Y596" s="14"/>
      <c r="Z596" s="14"/>
      <c r="AA596" s="14"/>
      <c r="AB596" s="14"/>
      <c r="AC596" s="14"/>
      <c r="AD596" s="14"/>
      <c r="AE596" s="14"/>
      <c r="AF596" s="14"/>
      <c r="AG596" s="14"/>
      <c r="AH596" s="14"/>
      <c r="AI596" s="14"/>
      <c r="AJ596" s="14"/>
      <c r="AK596" s="14"/>
      <c r="AL596" s="14"/>
      <c r="AM596" s="14"/>
      <c r="AN596" s="14"/>
      <c r="AO596" s="14"/>
      <c r="AP596" s="14"/>
      <c r="AQ596" s="8"/>
      <c r="AR596" s="8"/>
      <c r="AS596" s="14"/>
      <c r="AT596" s="14"/>
      <c r="AU596" s="14"/>
      <c r="AV596" s="14"/>
      <c r="AW596" s="8"/>
      <c r="AX596" s="8"/>
      <c r="AY596" s="14"/>
      <c r="AZ596" s="14"/>
      <c r="BA596" s="14"/>
      <c r="BB596" s="14"/>
      <c r="BC596" s="8"/>
      <c r="BD596" s="8"/>
      <c r="BE596" s="14"/>
      <c r="BF596" s="14"/>
      <c r="BG596" s="14"/>
      <c r="BH596" s="14"/>
      <c r="BI596" s="8"/>
      <c r="BJ596" s="8"/>
      <c r="BK596" s="14"/>
      <c r="BL596" s="14"/>
      <c r="BM596" s="14"/>
      <c r="BN596" s="14"/>
      <c r="BO596" s="8"/>
      <c r="BP596" s="8"/>
      <c r="BQ596" s="14"/>
      <c r="BR596" s="14"/>
      <c r="BS596" s="14"/>
      <c r="BT596" s="14"/>
      <c r="BU596" s="8"/>
      <c r="BV596" s="8"/>
      <c r="BW596" s="14"/>
      <c r="BX596" s="14"/>
      <c r="BY596" s="14"/>
      <c r="BZ596" s="14"/>
      <c r="CA596" s="14"/>
      <c r="CB596" s="14"/>
      <c r="CC596" s="14"/>
      <c r="CD596" s="14"/>
      <c r="CE596" s="14"/>
      <c r="CF596" s="14"/>
      <c r="CG596" s="14"/>
      <c r="CH596" s="14"/>
      <c r="CI596" s="14"/>
      <c r="CJ596" s="14"/>
    </row>
    <row r="597" spans="1:88" outlineLevel="1" x14ac:dyDescent="0.2">
      <c r="A597" s="20"/>
      <c r="B597" s="21"/>
      <c r="C597" s="20"/>
      <c r="D597" s="20"/>
      <c r="E597" s="20"/>
      <c r="F597" s="25" t="s">
        <v>21</v>
      </c>
      <c r="G597" s="13"/>
      <c r="H597" s="13"/>
      <c r="I597" s="13"/>
      <c r="J597" s="13"/>
      <c r="K597" s="13"/>
      <c r="L597" s="13"/>
      <c r="M597" s="13"/>
      <c r="N597" s="56"/>
      <c r="O597" s="55"/>
      <c r="P597" s="68"/>
      <c r="Q597" s="69"/>
      <c r="R597" s="70"/>
      <c r="S597" s="14"/>
      <c r="T597" s="14"/>
      <c r="U597" s="14"/>
      <c r="V597" s="14"/>
      <c r="W597" s="14"/>
      <c r="X597" s="14"/>
      <c r="Y597" s="14"/>
      <c r="Z597" s="14"/>
      <c r="AA597" s="14"/>
      <c r="AB597" s="14"/>
      <c r="AC597" s="14"/>
      <c r="AD597" s="14"/>
      <c r="AE597" s="14"/>
      <c r="AF597" s="14"/>
      <c r="AG597" s="14"/>
      <c r="AH597" s="14"/>
      <c r="AI597" s="14"/>
      <c r="AJ597" s="14"/>
      <c r="AK597" s="14"/>
      <c r="AL597" s="14"/>
      <c r="AM597" s="14"/>
      <c r="AN597" s="14"/>
      <c r="AO597" s="14"/>
      <c r="AP597" s="14"/>
      <c r="AQ597" s="8"/>
      <c r="AR597" s="8"/>
      <c r="AS597" s="14"/>
      <c r="AT597" s="14"/>
      <c r="AU597" s="14"/>
      <c r="AV597" s="14"/>
      <c r="AW597" s="8"/>
      <c r="AX597" s="8"/>
      <c r="AY597" s="14"/>
      <c r="AZ597" s="14"/>
      <c r="BA597" s="14"/>
      <c r="BB597" s="14"/>
      <c r="BC597" s="8"/>
      <c r="BD597" s="8"/>
      <c r="BE597" s="14"/>
      <c r="BF597" s="14"/>
      <c r="BG597" s="14"/>
      <c r="BH597" s="14"/>
      <c r="BI597" s="8"/>
      <c r="BJ597" s="8"/>
      <c r="BK597" s="14"/>
      <c r="BL597" s="14"/>
      <c r="BM597" s="14"/>
      <c r="BN597" s="14"/>
      <c r="BO597" s="8"/>
      <c r="BP597" s="8"/>
      <c r="BQ597" s="14"/>
      <c r="BR597" s="14"/>
      <c r="BS597" s="14"/>
      <c r="BT597" s="14"/>
      <c r="BU597" s="8"/>
      <c r="BV597" s="8"/>
      <c r="BW597" s="14"/>
      <c r="BX597" s="14"/>
      <c r="BY597" s="14"/>
      <c r="BZ597" s="14"/>
      <c r="CA597" s="14"/>
      <c r="CB597" s="14"/>
      <c r="CC597" s="14"/>
      <c r="CD597" s="14"/>
      <c r="CE597" s="14"/>
      <c r="CF597" s="14"/>
      <c r="CG597" s="14"/>
      <c r="CH597" s="14"/>
      <c r="CI597" s="14"/>
      <c r="CJ597" s="14"/>
    </row>
    <row r="598" spans="1:88" outlineLevel="1" x14ac:dyDescent="0.2">
      <c r="A598" s="20"/>
      <c r="B598" s="21"/>
      <c r="C598" s="20"/>
      <c r="D598" s="20"/>
      <c r="E598" s="20"/>
      <c r="F598" s="25" t="s">
        <v>22</v>
      </c>
      <c r="G598" s="29" t="str">
        <f t="shared" ref="G598:M598" si="366">IF(G596="","",IF(G596&gt;G595,(G596-G595-G597),(1-G595-G597+G596)))</f>
        <v/>
      </c>
      <c r="H598" s="29" t="str">
        <f t="shared" si="366"/>
        <v/>
      </c>
      <c r="I598" s="29" t="str">
        <f t="shared" si="366"/>
        <v/>
      </c>
      <c r="J598" s="29" t="str">
        <f t="shared" si="366"/>
        <v/>
      </c>
      <c r="K598" s="29" t="str">
        <f t="shared" si="366"/>
        <v/>
      </c>
      <c r="L598" s="29" t="str">
        <f t="shared" si="366"/>
        <v/>
      </c>
      <c r="M598" s="29" t="str">
        <f t="shared" si="366"/>
        <v/>
      </c>
      <c r="N598" s="57">
        <f t="shared" ref="N598" si="367">SUMIF(G599:M599,"",G598:M598)</f>
        <v>0</v>
      </c>
      <c r="O598" s="58">
        <f t="shared" ref="O598" si="368">SUM(G598:M598)</f>
        <v>0</v>
      </c>
      <c r="P598" s="68"/>
      <c r="Q598" s="69"/>
      <c r="R598" s="70"/>
      <c r="S598" s="14"/>
      <c r="T598" s="14"/>
      <c r="U598" s="14"/>
      <c r="V598" s="14"/>
      <c r="W598" s="14"/>
      <c r="X598" s="14"/>
      <c r="Y598" s="14"/>
      <c r="Z598" s="14"/>
      <c r="AA598" s="14"/>
      <c r="AB598" s="14"/>
      <c r="AC598" s="14"/>
      <c r="AD598" s="14"/>
      <c r="AE598" s="14"/>
      <c r="AF598" s="14"/>
      <c r="AG598" s="14"/>
      <c r="AH598" s="14"/>
      <c r="AI598" s="14"/>
      <c r="AJ598" s="14"/>
      <c r="AK598" s="14"/>
      <c r="AL598" s="14"/>
      <c r="AM598" s="14"/>
      <c r="AN598" s="14"/>
      <c r="AO598" s="14"/>
      <c r="AP598" s="14"/>
      <c r="AQ598" s="8"/>
      <c r="AR598" s="8"/>
      <c r="AS598" s="14"/>
      <c r="AT598" s="14"/>
      <c r="AU598" s="14"/>
      <c r="AV598" s="14"/>
      <c r="AW598" s="8"/>
      <c r="AX598" s="8"/>
      <c r="AY598" s="14"/>
      <c r="AZ598" s="14"/>
      <c r="BA598" s="14"/>
      <c r="BB598" s="14"/>
      <c r="BC598" s="8"/>
      <c r="BD598" s="8"/>
      <c r="BE598" s="14"/>
      <c r="BF598" s="14"/>
      <c r="BG598" s="14"/>
      <c r="BH598" s="14"/>
      <c r="BI598" s="8"/>
      <c r="BJ598" s="8"/>
      <c r="BK598" s="14"/>
      <c r="BL598" s="14"/>
      <c r="BM598" s="14"/>
      <c r="BN598" s="14"/>
      <c r="BO598" s="8"/>
      <c r="BP598" s="8"/>
      <c r="BQ598" s="14"/>
      <c r="BR598" s="14"/>
      <c r="BS598" s="14"/>
      <c r="BT598" s="14"/>
      <c r="BU598" s="8"/>
      <c r="BV598" s="8"/>
      <c r="BW598" s="14"/>
      <c r="BX598" s="14"/>
      <c r="BY598" s="14"/>
      <c r="BZ598" s="14"/>
      <c r="CA598" s="14"/>
      <c r="CB598" s="14"/>
      <c r="CC598" s="14"/>
      <c r="CD598" s="14"/>
      <c r="CE598" s="14"/>
      <c r="CF598" s="14"/>
      <c r="CG598" s="14"/>
      <c r="CH598" s="14"/>
      <c r="CI598" s="14"/>
      <c r="CJ598" s="14"/>
    </row>
    <row r="599" spans="1:88" outlineLevel="1" x14ac:dyDescent="0.2">
      <c r="A599" s="20"/>
      <c r="B599" s="21"/>
      <c r="C599" s="20"/>
      <c r="D599" s="20"/>
      <c r="E599" s="20"/>
      <c r="F599" s="26" t="s">
        <v>39</v>
      </c>
      <c r="G599" s="34"/>
      <c r="H599" s="34"/>
      <c r="I599" s="34"/>
      <c r="J599" s="34"/>
      <c r="K599" s="34"/>
      <c r="L599" s="34"/>
      <c r="M599" s="34"/>
      <c r="N599" s="56"/>
      <c r="O599" s="55"/>
      <c r="P599" s="68"/>
      <c r="Q599" s="69"/>
      <c r="R599" s="70"/>
      <c r="S599" s="14"/>
      <c r="T599" s="14"/>
      <c r="U599" s="14"/>
      <c r="V599" s="14"/>
      <c r="W599" s="14"/>
      <c r="X599" s="14"/>
      <c r="Y599" s="14"/>
      <c r="Z599" s="14"/>
      <c r="AA599" s="14"/>
      <c r="AB599" s="14"/>
      <c r="AC599" s="14"/>
      <c r="AD599" s="14"/>
      <c r="AE599" s="14"/>
      <c r="AF599" s="14"/>
      <c r="AG599" s="14"/>
      <c r="AH599" s="14"/>
      <c r="AI599" s="14"/>
      <c r="AJ599" s="14"/>
      <c r="AK599" s="14"/>
      <c r="AL599" s="14"/>
      <c r="AM599" s="14"/>
      <c r="AN599" s="14"/>
      <c r="AO599" s="14"/>
      <c r="AP599" s="14"/>
      <c r="AQ599" s="8"/>
      <c r="AR599" s="8"/>
      <c r="AS599" s="14"/>
      <c r="AT599" s="14"/>
      <c r="AU599" s="14"/>
      <c r="AV599" s="14"/>
      <c r="AW599" s="8"/>
      <c r="AX599" s="8"/>
      <c r="AY599" s="14"/>
      <c r="AZ599" s="14"/>
      <c r="BA599" s="14"/>
      <c r="BB599" s="14"/>
      <c r="BC599" s="8"/>
      <c r="BD599" s="8"/>
      <c r="BE599" s="14"/>
      <c r="BF599" s="14"/>
      <c r="BG599" s="14"/>
      <c r="BH599" s="14"/>
      <c r="BI599" s="8"/>
      <c r="BJ599" s="8"/>
      <c r="BK599" s="14"/>
      <c r="BL599" s="14"/>
      <c r="BM599" s="14"/>
      <c r="BN599" s="14"/>
      <c r="BO599" s="8"/>
      <c r="BP599" s="8"/>
      <c r="BQ599" s="14"/>
      <c r="BR599" s="14"/>
      <c r="BS599" s="14"/>
      <c r="BT599" s="14"/>
      <c r="BU599" s="8"/>
      <c r="BV599" s="8"/>
      <c r="BW599" s="14"/>
      <c r="BX599" s="14"/>
      <c r="BY599" s="14"/>
      <c r="BZ599" s="14"/>
      <c r="CA599" s="14"/>
      <c r="CB599" s="14"/>
      <c r="CC599" s="14"/>
      <c r="CD599" s="14"/>
      <c r="CE599" s="14"/>
      <c r="CF599" s="14"/>
      <c r="CG599" s="14"/>
      <c r="CH599" s="14"/>
      <c r="CI599" s="14"/>
      <c r="CJ599" s="14"/>
    </row>
    <row r="600" spans="1:88" ht="13.5" outlineLevel="1" thickBot="1" x14ac:dyDescent="0.25">
      <c r="A600" s="22"/>
      <c r="B600" s="23"/>
      <c r="C600" s="22"/>
      <c r="D600" s="22"/>
      <c r="E600" s="22"/>
      <c r="F600" s="27" t="s">
        <v>40</v>
      </c>
      <c r="G600" s="33"/>
      <c r="H600" s="33"/>
      <c r="I600" s="33"/>
      <c r="J600" s="33"/>
      <c r="K600" s="33"/>
      <c r="L600" s="33"/>
      <c r="M600" s="33"/>
      <c r="N600" s="59"/>
      <c r="O600" s="62"/>
      <c r="P600" s="71"/>
      <c r="Q600" s="72"/>
      <c r="R600" s="73"/>
      <c r="S600" s="14"/>
      <c r="T600" s="14"/>
      <c r="U600" s="14"/>
      <c r="V600" s="14"/>
      <c r="W600" s="14"/>
      <c r="X600" s="14"/>
      <c r="Y600" s="14"/>
      <c r="Z600" s="14"/>
      <c r="AA600" s="14"/>
      <c r="AB600" s="14"/>
      <c r="AC600" s="14"/>
      <c r="AD600" s="14"/>
      <c r="AE600" s="14"/>
      <c r="AF600" s="14"/>
      <c r="AG600" s="14"/>
      <c r="AH600" s="14"/>
      <c r="AI600" s="14"/>
      <c r="AJ600" s="14"/>
      <c r="AK600" s="14"/>
      <c r="AL600" s="14"/>
      <c r="AM600" s="14"/>
      <c r="AN600" s="14"/>
      <c r="AO600" s="14"/>
      <c r="AP600" s="14"/>
      <c r="AQ600" s="8"/>
      <c r="AR600" s="8"/>
      <c r="AS600" s="14"/>
      <c r="AT600" s="14"/>
      <c r="AU600" s="14"/>
      <c r="AV600" s="14"/>
      <c r="AW600" s="8"/>
      <c r="AX600" s="8"/>
      <c r="AY600" s="14"/>
      <c r="AZ600" s="14"/>
      <c r="BA600" s="14"/>
      <c r="BB600" s="14"/>
      <c r="BC600" s="8"/>
      <c r="BD600" s="8"/>
      <c r="BE600" s="14"/>
      <c r="BF600" s="14"/>
      <c r="BG600" s="14"/>
      <c r="BH600" s="14"/>
      <c r="BI600" s="8"/>
      <c r="BJ600" s="8"/>
      <c r="BK600" s="14"/>
      <c r="BL600" s="14"/>
      <c r="BM600" s="14"/>
      <c r="BN600" s="14"/>
      <c r="BO600" s="8"/>
      <c r="BP600" s="8"/>
      <c r="BQ600" s="14"/>
      <c r="BR600" s="14"/>
      <c r="BS600" s="14"/>
      <c r="BT600" s="14"/>
      <c r="BU600" s="8"/>
      <c r="BV600" s="8"/>
      <c r="BW600" s="14"/>
      <c r="BX600" s="14"/>
      <c r="BY600" s="14"/>
      <c r="BZ600" s="14"/>
      <c r="CA600" s="14"/>
      <c r="CB600" s="14"/>
      <c r="CC600" s="14"/>
      <c r="CD600" s="14"/>
      <c r="CE600" s="14"/>
      <c r="CF600" s="14"/>
      <c r="CG600" s="14"/>
      <c r="CH600" s="14"/>
      <c r="CI600" s="14"/>
      <c r="CJ600" s="14"/>
    </row>
    <row r="601" spans="1:88" x14ac:dyDescent="0.2">
      <c r="A601" s="63" t="str">
        <f>'Week A'!A601</f>
        <v>NAAM</v>
      </c>
      <c r="B601" s="64" t="str">
        <f>'Week A'!B601</f>
        <v>Voornaam</v>
      </c>
      <c r="C601" s="63" t="str">
        <f>'Week A'!C601</f>
        <v>Steward</v>
      </c>
      <c r="D601" s="63" t="str">
        <f>'Week A'!D601</f>
        <v>Student</v>
      </c>
      <c r="E601" s="63" t="str">
        <f>'Week A'!E601</f>
        <v>Front</v>
      </c>
      <c r="F601" s="24" t="s">
        <v>19</v>
      </c>
      <c r="G601" s="43"/>
      <c r="H601" s="11"/>
      <c r="I601" s="11"/>
      <c r="J601" s="11"/>
      <c r="K601" s="11"/>
      <c r="L601" s="11"/>
      <c r="M601" s="11"/>
      <c r="N601" s="54"/>
      <c r="O601" s="61"/>
      <c r="P601" s="65"/>
      <c r="Q601" s="66"/>
      <c r="R601" s="67"/>
      <c r="S601" s="14"/>
      <c r="T601" s="14"/>
      <c r="U601" s="14"/>
      <c r="V601" s="14"/>
      <c r="W601" s="14"/>
      <c r="X601" s="14"/>
      <c r="Y601" s="14"/>
      <c r="Z601" s="14"/>
      <c r="AA601" s="14"/>
      <c r="AB601" s="14"/>
      <c r="AC601" s="14"/>
      <c r="AD601" s="14"/>
      <c r="AE601" s="14"/>
      <c r="AF601" s="14"/>
      <c r="AG601" s="14"/>
      <c r="AH601" s="14"/>
      <c r="AI601" s="14"/>
      <c r="AJ601" s="14"/>
      <c r="AK601" s="14"/>
      <c r="AL601" s="14"/>
      <c r="AM601" s="14"/>
      <c r="AN601" s="14"/>
      <c r="AO601" s="14"/>
      <c r="AP601" s="14"/>
      <c r="AQ601" s="8"/>
      <c r="AR601" s="8"/>
      <c r="AS601" s="14"/>
      <c r="AT601" s="14"/>
      <c r="AU601" s="14"/>
      <c r="AV601" s="14"/>
      <c r="AW601" s="8"/>
      <c r="AX601" s="8"/>
      <c r="AY601" s="14"/>
      <c r="AZ601" s="14"/>
      <c r="BA601" s="14"/>
      <c r="BB601" s="14"/>
      <c r="BC601" s="8"/>
      <c r="BD601" s="8"/>
      <c r="BE601" s="14"/>
      <c r="BF601" s="14"/>
      <c r="BG601" s="14"/>
      <c r="BH601" s="14"/>
      <c r="BI601" s="8"/>
      <c r="BJ601" s="8"/>
      <c r="BK601" s="14"/>
      <c r="BL601" s="14"/>
      <c r="BM601" s="14"/>
      <c r="BN601" s="14"/>
      <c r="BO601" s="8"/>
      <c r="BP601" s="8"/>
      <c r="BQ601" s="14"/>
      <c r="BR601" s="14"/>
      <c r="BS601" s="14"/>
      <c r="BT601" s="14"/>
      <c r="BU601" s="8"/>
      <c r="BV601" s="8"/>
      <c r="BW601" s="14"/>
      <c r="BX601" s="14"/>
      <c r="BY601" s="14"/>
      <c r="BZ601" s="14"/>
      <c r="CA601" s="14"/>
      <c r="CB601" s="14"/>
      <c r="CC601" s="14"/>
      <c r="CD601" s="14"/>
      <c r="CE601" s="14"/>
      <c r="CF601" s="14"/>
      <c r="CG601" s="14"/>
      <c r="CH601" s="14"/>
      <c r="CI601" s="14"/>
      <c r="CJ601" s="14"/>
    </row>
    <row r="602" spans="1:88" outlineLevel="1" x14ac:dyDescent="0.2">
      <c r="A602" s="20"/>
      <c r="B602" s="21"/>
      <c r="C602" s="20"/>
      <c r="D602" s="20"/>
      <c r="E602" s="20"/>
      <c r="F602" s="25" t="s">
        <v>20</v>
      </c>
      <c r="G602" s="35"/>
      <c r="H602" s="42"/>
      <c r="I602" s="12"/>
      <c r="J602" s="12"/>
      <c r="K602" s="12"/>
      <c r="L602" s="12"/>
      <c r="M602" s="12"/>
      <c r="N602" s="56"/>
      <c r="O602" s="55"/>
      <c r="P602" s="68"/>
      <c r="Q602" s="69"/>
      <c r="R602" s="70"/>
      <c r="S602" s="14"/>
      <c r="T602" s="14"/>
      <c r="U602" s="14"/>
      <c r="V602" s="14"/>
      <c r="W602" s="14"/>
      <c r="X602" s="14"/>
      <c r="Y602" s="14"/>
      <c r="Z602" s="14"/>
      <c r="AA602" s="14"/>
      <c r="AB602" s="14"/>
      <c r="AC602" s="14"/>
      <c r="AD602" s="14"/>
      <c r="AE602" s="14"/>
      <c r="AF602" s="14"/>
      <c r="AG602" s="14"/>
      <c r="AH602" s="14"/>
      <c r="AI602" s="14"/>
      <c r="AJ602" s="14"/>
      <c r="AK602" s="14"/>
      <c r="AL602" s="14"/>
      <c r="AM602" s="14"/>
      <c r="AN602" s="14"/>
      <c r="AO602" s="14"/>
      <c r="AP602" s="14"/>
      <c r="AQ602" s="8"/>
      <c r="AR602" s="8"/>
      <c r="AS602" s="14"/>
      <c r="AT602" s="14"/>
      <c r="AU602" s="14"/>
      <c r="AV602" s="14"/>
      <c r="AW602" s="8"/>
      <c r="AX602" s="8"/>
      <c r="AY602" s="14"/>
      <c r="AZ602" s="14"/>
      <c r="BA602" s="14"/>
      <c r="BB602" s="14"/>
      <c r="BC602" s="8"/>
      <c r="BD602" s="8"/>
      <c r="BE602" s="14"/>
      <c r="BF602" s="14"/>
      <c r="BG602" s="14"/>
      <c r="BH602" s="14"/>
      <c r="BI602" s="8"/>
      <c r="BJ602" s="8"/>
      <c r="BK602" s="14"/>
      <c r="BL602" s="14"/>
      <c r="BM602" s="14"/>
      <c r="BN602" s="14"/>
      <c r="BO602" s="8"/>
      <c r="BP602" s="8"/>
      <c r="BQ602" s="14"/>
      <c r="BR602" s="14"/>
      <c r="BS602" s="14"/>
      <c r="BT602" s="14"/>
      <c r="BU602" s="8"/>
      <c r="BV602" s="8"/>
      <c r="BW602" s="14"/>
      <c r="BX602" s="14"/>
      <c r="BY602" s="14"/>
      <c r="BZ602" s="14"/>
      <c r="CA602" s="14"/>
      <c r="CB602" s="14"/>
      <c r="CC602" s="14"/>
      <c r="CD602" s="14"/>
      <c r="CE602" s="14"/>
      <c r="CF602" s="14"/>
      <c r="CG602" s="14"/>
      <c r="CH602" s="14"/>
      <c r="CI602" s="14"/>
      <c r="CJ602" s="14"/>
    </row>
    <row r="603" spans="1:88" outlineLevel="1" x14ac:dyDescent="0.2">
      <c r="A603" s="20"/>
      <c r="B603" s="21"/>
      <c r="C603" s="20"/>
      <c r="D603" s="20"/>
      <c r="E603" s="20"/>
      <c r="F603" s="25" t="s">
        <v>21</v>
      </c>
      <c r="G603" s="13"/>
      <c r="H603" s="13"/>
      <c r="I603" s="13"/>
      <c r="J603" s="13"/>
      <c r="K603" s="13"/>
      <c r="L603" s="13"/>
      <c r="M603" s="13"/>
      <c r="N603" s="56"/>
      <c r="O603" s="55"/>
      <c r="P603" s="68"/>
      <c r="Q603" s="69"/>
      <c r="R603" s="70"/>
      <c r="S603" s="14"/>
      <c r="T603" s="14"/>
      <c r="U603" s="14"/>
      <c r="V603" s="14"/>
      <c r="W603" s="14"/>
      <c r="X603" s="14"/>
      <c r="Y603" s="14"/>
      <c r="Z603" s="14"/>
      <c r="AA603" s="14"/>
      <c r="AB603" s="14"/>
      <c r="AC603" s="14"/>
      <c r="AD603" s="14"/>
      <c r="AE603" s="14"/>
      <c r="AF603" s="14"/>
      <c r="AG603" s="14"/>
      <c r="AH603" s="14"/>
      <c r="AI603" s="14"/>
      <c r="AJ603" s="14"/>
      <c r="AK603" s="14"/>
      <c r="AL603" s="14"/>
      <c r="AM603" s="14"/>
      <c r="AN603" s="14"/>
      <c r="AO603" s="14"/>
      <c r="AP603" s="14"/>
      <c r="AQ603" s="8"/>
      <c r="AR603" s="8"/>
      <c r="AS603" s="14"/>
      <c r="AT603" s="14"/>
      <c r="AU603" s="14"/>
      <c r="AV603" s="14"/>
      <c r="AW603" s="8"/>
      <c r="AX603" s="8"/>
      <c r="AY603" s="14"/>
      <c r="AZ603" s="14"/>
      <c r="BA603" s="14"/>
      <c r="BB603" s="14"/>
      <c r="BC603" s="8"/>
      <c r="BD603" s="8"/>
      <c r="BE603" s="14"/>
      <c r="BF603" s="14"/>
      <c r="BG603" s="14"/>
      <c r="BH603" s="14"/>
      <c r="BI603" s="8"/>
      <c r="BJ603" s="8"/>
      <c r="BK603" s="14"/>
      <c r="BL603" s="14"/>
      <c r="BM603" s="14"/>
      <c r="BN603" s="14"/>
      <c r="BO603" s="8"/>
      <c r="BP603" s="8"/>
      <c r="BQ603" s="14"/>
      <c r="BR603" s="14"/>
      <c r="BS603" s="14"/>
      <c r="BT603" s="14"/>
      <c r="BU603" s="8"/>
      <c r="BV603" s="8"/>
      <c r="BW603" s="14"/>
      <c r="BX603" s="14"/>
      <c r="BY603" s="14"/>
      <c r="BZ603" s="14"/>
      <c r="CA603" s="14"/>
      <c r="CB603" s="14"/>
      <c r="CC603" s="14"/>
      <c r="CD603" s="14"/>
      <c r="CE603" s="14"/>
      <c r="CF603" s="14"/>
      <c r="CG603" s="14"/>
      <c r="CH603" s="14"/>
      <c r="CI603" s="14"/>
      <c r="CJ603" s="14"/>
    </row>
    <row r="604" spans="1:88" outlineLevel="1" x14ac:dyDescent="0.2">
      <c r="A604" s="20"/>
      <c r="B604" s="21"/>
      <c r="C604" s="20"/>
      <c r="D604" s="20"/>
      <c r="E604" s="20"/>
      <c r="F604" s="25" t="s">
        <v>22</v>
      </c>
      <c r="G604" s="29" t="str">
        <f t="shared" ref="G604:M604" si="369">IF(G602="","",IF(G602&gt;G601,(G602-G601-G603),(1-G601-G603+G602)))</f>
        <v/>
      </c>
      <c r="H604" s="29" t="str">
        <f t="shared" si="369"/>
        <v/>
      </c>
      <c r="I604" s="29" t="str">
        <f t="shared" si="369"/>
        <v/>
      </c>
      <c r="J604" s="29" t="str">
        <f t="shared" si="369"/>
        <v/>
      </c>
      <c r="K604" s="29" t="str">
        <f t="shared" si="369"/>
        <v/>
      </c>
      <c r="L604" s="29" t="str">
        <f t="shared" si="369"/>
        <v/>
      </c>
      <c r="M604" s="29" t="str">
        <f t="shared" si="369"/>
        <v/>
      </c>
      <c r="N604" s="57">
        <f t="shared" ref="N604" si="370">SUMIF(G605:M605,"",G604:M604)</f>
        <v>0</v>
      </c>
      <c r="O604" s="58">
        <f t="shared" ref="O604" si="371">SUM(G604:M604)</f>
        <v>0</v>
      </c>
      <c r="P604" s="68"/>
      <c r="Q604" s="69"/>
      <c r="R604" s="70"/>
      <c r="S604" s="14"/>
      <c r="T604" s="14"/>
      <c r="U604" s="14"/>
      <c r="V604" s="14"/>
      <c r="W604" s="14"/>
      <c r="X604" s="14"/>
      <c r="Y604" s="14"/>
      <c r="Z604" s="14"/>
      <c r="AA604" s="14"/>
      <c r="AB604" s="14"/>
      <c r="AC604" s="14"/>
      <c r="AD604" s="14"/>
      <c r="AE604" s="14"/>
      <c r="AF604" s="14"/>
      <c r="AG604" s="14"/>
      <c r="AH604" s="14"/>
      <c r="AI604" s="14"/>
      <c r="AJ604" s="14"/>
      <c r="AK604" s="14"/>
      <c r="AL604" s="14"/>
      <c r="AM604" s="14"/>
      <c r="AN604" s="14"/>
      <c r="AO604" s="14"/>
      <c r="AP604" s="14"/>
      <c r="AQ604" s="8"/>
      <c r="AR604" s="8"/>
      <c r="AS604" s="14"/>
      <c r="AT604" s="14"/>
      <c r="AU604" s="14"/>
      <c r="AV604" s="14"/>
      <c r="AW604" s="8"/>
      <c r="AX604" s="8"/>
      <c r="AY604" s="14"/>
      <c r="AZ604" s="14"/>
      <c r="BA604" s="14"/>
      <c r="BB604" s="14"/>
      <c r="BC604" s="8"/>
      <c r="BD604" s="8"/>
      <c r="BE604" s="14"/>
      <c r="BF604" s="14"/>
      <c r="BG604" s="14"/>
      <c r="BH604" s="14"/>
      <c r="BI604" s="8"/>
      <c r="BJ604" s="8"/>
      <c r="BK604" s="14"/>
      <c r="BL604" s="14"/>
      <c r="BM604" s="14"/>
      <c r="BN604" s="14"/>
      <c r="BO604" s="8"/>
      <c r="BP604" s="8"/>
      <c r="BQ604" s="14"/>
      <c r="BR604" s="14"/>
      <c r="BS604" s="14"/>
      <c r="BT604" s="14"/>
      <c r="BU604" s="8"/>
      <c r="BV604" s="8"/>
      <c r="BW604" s="14"/>
      <c r="BX604" s="14"/>
      <c r="BY604" s="14"/>
      <c r="BZ604" s="14"/>
      <c r="CA604" s="14"/>
      <c r="CB604" s="14"/>
      <c r="CC604" s="14"/>
      <c r="CD604" s="14"/>
      <c r="CE604" s="14"/>
      <c r="CF604" s="14"/>
      <c r="CG604" s="14"/>
      <c r="CH604" s="14"/>
      <c r="CI604" s="14"/>
      <c r="CJ604" s="14"/>
    </row>
    <row r="605" spans="1:88" outlineLevel="1" x14ac:dyDescent="0.2">
      <c r="A605" s="20"/>
      <c r="B605" s="21"/>
      <c r="C605" s="20"/>
      <c r="D605" s="20"/>
      <c r="E605" s="20"/>
      <c r="F605" s="26" t="s">
        <v>39</v>
      </c>
      <c r="G605" s="34"/>
      <c r="H605" s="34"/>
      <c r="I605" s="34"/>
      <c r="J605" s="34"/>
      <c r="K605" s="34"/>
      <c r="L605" s="34"/>
      <c r="M605" s="34"/>
      <c r="N605" s="56"/>
      <c r="O605" s="55"/>
      <c r="P605" s="68"/>
      <c r="Q605" s="69"/>
      <c r="R605" s="70"/>
      <c r="S605" s="14"/>
      <c r="T605" s="14"/>
      <c r="U605" s="14"/>
      <c r="V605" s="14"/>
      <c r="W605" s="14"/>
      <c r="X605" s="14"/>
      <c r="Y605" s="14"/>
      <c r="Z605" s="14"/>
      <c r="AA605" s="14"/>
      <c r="AB605" s="14"/>
      <c r="AC605" s="14"/>
      <c r="AD605" s="14"/>
      <c r="AE605" s="14"/>
      <c r="AF605" s="14"/>
      <c r="AG605" s="14"/>
      <c r="AH605" s="14"/>
      <c r="AI605" s="14"/>
      <c r="AJ605" s="14"/>
      <c r="AK605" s="14"/>
      <c r="AL605" s="14"/>
      <c r="AM605" s="14"/>
      <c r="AN605" s="14"/>
      <c r="AO605" s="14"/>
      <c r="AP605" s="14"/>
      <c r="AQ605" s="8"/>
      <c r="AR605" s="8"/>
      <c r="AS605" s="14"/>
      <c r="AT605" s="14"/>
      <c r="AU605" s="14"/>
      <c r="AV605" s="14"/>
      <c r="AW605" s="8"/>
      <c r="AX605" s="8"/>
      <c r="AY605" s="14"/>
      <c r="AZ605" s="14"/>
      <c r="BA605" s="14"/>
      <c r="BB605" s="14"/>
      <c r="BC605" s="8"/>
      <c r="BD605" s="8"/>
      <c r="BE605" s="14"/>
      <c r="BF605" s="14"/>
      <c r="BG605" s="14"/>
      <c r="BH605" s="14"/>
      <c r="BI605" s="8"/>
      <c r="BJ605" s="8"/>
      <c r="BK605" s="14"/>
      <c r="BL605" s="14"/>
      <c r="BM605" s="14"/>
      <c r="BN605" s="14"/>
      <c r="BO605" s="8"/>
      <c r="BP605" s="8"/>
      <c r="BQ605" s="14"/>
      <c r="BR605" s="14"/>
      <c r="BS605" s="14"/>
      <c r="BT605" s="14"/>
      <c r="BU605" s="8"/>
      <c r="BV605" s="8"/>
      <c r="BW605" s="14"/>
      <c r="BX605" s="14"/>
      <c r="BY605" s="14"/>
      <c r="BZ605" s="14"/>
      <c r="CA605" s="14"/>
      <c r="CB605" s="14"/>
      <c r="CC605" s="14"/>
      <c r="CD605" s="14"/>
      <c r="CE605" s="14"/>
      <c r="CF605" s="14"/>
      <c r="CG605" s="14"/>
      <c r="CH605" s="14"/>
      <c r="CI605" s="14"/>
      <c r="CJ605" s="14"/>
    </row>
    <row r="606" spans="1:88" ht="13.5" outlineLevel="1" thickBot="1" x14ac:dyDescent="0.25">
      <c r="A606" s="22"/>
      <c r="B606" s="23"/>
      <c r="C606" s="22"/>
      <c r="D606" s="22"/>
      <c r="E606" s="22"/>
      <c r="F606" s="27" t="s">
        <v>40</v>
      </c>
      <c r="G606" s="33"/>
      <c r="H606" s="33"/>
      <c r="I606" s="33"/>
      <c r="J606" s="33"/>
      <c r="K606" s="33"/>
      <c r="L606" s="33"/>
      <c r="M606" s="33"/>
      <c r="N606" s="59"/>
      <c r="O606" s="62"/>
      <c r="P606" s="71"/>
      <c r="Q606" s="72"/>
      <c r="R606" s="73"/>
      <c r="S606" s="14"/>
      <c r="T606" s="14"/>
      <c r="U606" s="14"/>
      <c r="V606" s="14"/>
      <c r="W606" s="14"/>
      <c r="X606" s="14"/>
      <c r="Y606" s="14"/>
      <c r="Z606" s="14"/>
      <c r="AA606" s="14"/>
      <c r="AB606" s="14"/>
      <c r="AC606" s="14"/>
      <c r="AD606" s="14"/>
      <c r="AE606" s="14"/>
      <c r="AF606" s="14"/>
      <c r="AG606" s="14"/>
      <c r="AH606" s="14"/>
      <c r="AI606" s="14"/>
      <c r="AJ606" s="14"/>
      <c r="AK606" s="14"/>
      <c r="AL606" s="14"/>
      <c r="AM606" s="14"/>
      <c r="AN606" s="14"/>
      <c r="AO606" s="14"/>
      <c r="AP606" s="14"/>
      <c r="AQ606" s="8"/>
      <c r="AR606" s="8"/>
      <c r="AS606" s="14"/>
      <c r="AT606" s="14"/>
      <c r="AU606" s="14"/>
      <c r="AV606" s="14"/>
      <c r="AW606" s="8"/>
      <c r="AX606" s="8"/>
      <c r="AY606" s="14"/>
      <c r="AZ606" s="14"/>
      <c r="BA606" s="14"/>
      <c r="BB606" s="14"/>
      <c r="BC606" s="8"/>
      <c r="BD606" s="8"/>
      <c r="BE606" s="14"/>
      <c r="BF606" s="14"/>
      <c r="BG606" s="14"/>
      <c r="BH606" s="14"/>
      <c r="BI606" s="8"/>
      <c r="BJ606" s="8"/>
      <c r="BK606" s="14"/>
      <c r="BL606" s="14"/>
      <c r="BM606" s="14"/>
      <c r="BN606" s="14"/>
      <c r="BO606" s="8"/>
      <c r="BP606" s="8"/>
      <c r="BQ606" s="14"/>
      <c r="BR606" s="14"/>
      <c r="BS606" s="14"/>
      <c r="BT606" s="14"/>
      <c r="BU606" s="8"/>
      <c r="BV606" s="8"/>
      <c r="BW606" s="14"/>
      <c r="BX606" s="14"/>
      <c r="BY606" s="14"/>
      <c r="BZ606" s="14"/>
      <c r="CA606" s="14"/>
      <c r="CB606" s="14"/>
      <c r="CC606" s="14"/>
      <c r="CD606" s="14"/>
      <c r="CE606" s="14"/>
      <c r="CF606" s="14"/>
      <c r="CG606" s="14"/>
      <c r="CH606" s="14"/>
      <c r="CI606" s="14"/>
      <c r="CJ606" s="14"/>
    </row>
    <row r="607" spans="1:88" x14ac:dyDescent="0.2">
      <c r="A607" s="63" t="str">
        <f>'Week A'!A607</f>
        <v>NAAM</v>
      </c>
      <c r="B607" s="64" t="str">
        <f>'Week A'!B607</f>
        <v>Voornaam</v>
      </c>
      <c r="C607" s="63" t="str">
        <f>'Week A'!C607</f>
        <v>Steward</v>
      </c>
      <c r="D607" s="63" t="str">
        <f>'Week A'!D607</f>
        <v>Student</v>
      </c>
      <c r="E607" s="63" t="str">
        <f>'Week A'!E607</f>
        <v>Front</v>
      </c>
      <c r="F607" s="24" t="s">
        <v>19</v>
      </c>
      <c r="G607" s="43"/>
      <c r="H607" s="11"/>
      <c r="I607" s="11"/>
      <c r="J607" s="11"/>
      <c r="K607" s="11"/>
      <c r="L607" s="11"/>
      <c r="M607" s="11"/>
      <c r="N607" s="54"/>
      <c r="O607" s="61"/>
      <c r="P607" s="65"/>
      <c r="Q607" s="66"/>
      <c r="R607" s="67"/>
      <c r="S607" s="14"/>
      <c r="T607" s="14"/>
      <c r="U607" s="14"/>
      <c r="V607" s="14"/>
      <c r="W607" s="14"/>
      <c r="X607" s="14"/>
      <c r="Y607" s="14"/>
      <c r="Z607" s="14"/>
      <c r="AA607" s="14"/>
      <c r="AB607" s="14"/>
      <c r="AC607" s="14"/>
      <c r="AD607" s="14"/>
      <c r="AE607" s="14"/>
      <c r="AF607" s="14"/>
      <c r="AG607" s="14"/>
      <c r="AH607" s="14"/>
      <c r="AI607" s="14"/>
      <c r="AJ607" s="14"/>
      <c r="AK607" s="14"/>
      <c r="AL607" s="14"/>
      <c r="AM607" s="14"/>
      <c r="AN607" s="14"/>
      <c r="AO607" s="14"/>
      <c r="AP607" s="14"/>
      <c r="AQ607" s="8"/>
      <c r="AR607" s="8"/>
      <c r="AS607" s="14"/>
      <c r="AT607" s="14"/>
      <c r="AU607" s="14"/>
      <c r="AV607" s="14"/>
      <c r="AW607" s="8"/>
      <c r="AX607" s="8"/>
      <c r="AY607" s="14"/>
      <c r="AZ607" s="14"/>
      <c r="BA607" s="14"/>
      <c r="BB607" s="14"/>
      <c r="BC607" s="8"/>
      <c r="BD607" s="8"/>
      <c r="BE607" s="14"/>
      <c r="BF607" s="14"/>
      <c r="BG607" s="14"/>
      <c r="BH607" s="14"/>
      <c r="BI607" s="8"/>
      <c r="BJ607" s="8"/>
      <c r="BK607" s="14"/>
      <c r="BL607" s="14"/>
      <c r="BM607" s="14"/>
      <c r="BN607" s="14"/>
      <c r="BO607" s="8"/>
      <c r="BP607" s="8"/>
      <c r="BQ607" s="14"/>
      <c r="BR607" s="14"/>
      <c r="BS607" s="14"/>
      <c r="BT607" s="14"/>
      <c r="BU607" s="8"/>
      <c r="BV607" s="8"/>
      <c r="BW607" s="14"/>
      <c r="BX607" s="14"/>
      <c r="BY607" s="14"/>
      <c r="BZ607" s="14"/>
      <c r="CA607" s="14"/>
      <c r="CB607" s="14"/>
      <c r="CC607" s="14"/>
      <c r="CD607" s="14"/>
      <c r="CE607" s="14"/>
      <c r="CF607" s="14"/>
      <c r="CG607" s="14"/>
      <c r="CH607" s="14"/>
      <c r="CI607" s="14"/>
      <c r="CJ607" s="14"/>
    </row>
    <row r="608" spans="1:88" outlineLevel="1" x14ac:dyDescent="0.2">
      <c r="A608" s="20"/>
      <c r="B608" s="21"/>
      <c r="C608" s="20"/>
      <c r="D608" s="20"/>
      <c r="E608" s="20"/>
      <c r="F608" s="25" t="s">
        <v>20</v>
      </c>
      <c r="G608" s="35"/>
      <c r="H608" s="42"/>
      <c r="I608" s="12"/>
      <c r="J608" s="12"/>
      <c r="K608" s="12"/>
      <c r="L608" s="12"/>
      <c r="M608" s="12"/>
      <c r="N608" s="56"/>
      <c r="O608" s="55"/>
      <c r="P608" s="68"/>
      <c r="Q608" s="69"/>
      <c r="R608" s="70"/>
      <c r="S608" s="14"/>
      <c r="T608" s="14"/>
      <c r="U608" s="14"/>
      <c r="V608" s="14"/>
      <c r="W608" s="14"/>
      <c r="X608" s="14"/>
      <c r="Y608" s="14"/>
      <c r="Z608" s="14"/>
      <c r="AA608" s="14"/>
      <c r="AB608" s="14"/>
      <c r="AC608" s="14"/>
      <c r="AD608" s="14"/>
      <c r="AE608" s="14"/>
      <c r="AF608" s="14"/>
      <c r="AG608" s="14"/>
      <c r="AH608" s="14"/>
      <c r="AI608" s="14"/>
      <c r="AJ608" s="14"/>
      <c r="AK608" s="14"/>
      <c r="AL608" s="14"/>
      <c r="AM608" s="14"/>
      <c r="AN608" s="14"/>
      <c r="AO608" s="14"/>
      <c r="AP608" s="14"/>
      <c r="AQ608" s="8"/>
      <c r="AR608" s="8"/>
      <c r="AS608" s="14"/>
      <c r="AT608" s="14"/>
      <c r="AU608" s="14"/>
      <c r="AV608" s="14"/>
      <c r="AW608" s="8"/>
      <c r="AX608" s="8"/>
      <c r="AY608" s="14"/>
      <c r="AZ608" s="14"/>
      <c r="BA608" s="14"/>
      <c r="BB608" s="14"/>
      <c r="BC608" s="8"/>
      <c r="BD608" s="8"/>
      <c r="BE608" s="14"/>
      <c r="BF608" s="14"/>
      <c r="BG608" s="14"/>
      <c r="BH608" s="14"/>
      <c r="BI608" s="8"/>
      <c r="BJ608" s="8"/>
      <c r="BK608" s="14"/>
      <c r="BL608" s="14"/>
      <c r="BM608" s="14"/>
      <c r="BN608" s="14"/>
      <c r="BO608" s="8"/>
      <c r="BP608" s="8"/>
      <c r="BQ608" s="14"/>
      <c r="BR608" s="14"/>
      <c r="BS608" s="14"/>
      <c r="BT608" s="14"/>
      <c r="BU608" s="8"/>
      <c r="BV608" s="8"/>
      <c r="BW608" s="14"/>
      <c r="BX608" s="14"/>
      <c r="BY608" s="14"/>
      <c r="BZ608" s="14"/>
      <c r="CA608" s="14"/>
      <c r="CB608" s="14"/>
      <c r="CC608" s="14"/>
      <c r="CD608" s="14"/>
      <c r="CE608" s="14"/>
      <c r="CF608" s="14"/>
      <c r="CG608" s="14"/>
      <c r="CH608" s="14"/>
      <c r="CI608" s="14"/>
      <c r="CJ608" s="14"/>
    </row>
    <row r="609" spans="1:88" outlineLevel="1" x14ac:dyDescent="0.2">
      <c r="A609" s="20"/>
      <c r="B609" s="21"/>
      <c r="C609" s="20"/>
      <c r="D609" s="20"/>
      <c r="E609" s="20"/>
      <c r="F609" s="25" t="s">
        <v>21</v>
      </c>
      <c r="G609" s="13"/>
      <c r="H609" s="13"/>
      <c r="I609" s="13"/>
      <c r="J609" s="13"/>
      <c r="K609" s="13"/>
      <c r="L609" s="13"/>
      <c r="M609" s="13"/>
      <c r="N609" s="56"/>
      <c r="O609" s="55"/>
      <c r="P609" s="68"/>
      <c r="Q609" s="69"/>
      <c r="R609" s="70"/>
      <c r="S609" s="14"/>
      <c r="T609" s="14"/>
      <c r="U609" s="14"/>
      <c r="V609" s="14"/>
      <c r="W609" s="14"/>
      <c r="X609" s="14"/>
      <c r="Y609" s="14"/>
      <c r="Z609" s="14"/>
      <c r="AA609" s="14"/>
      <c r="AB609" s="14"/>
      <c r="AC609" s="14"/>
      <c r="AD609" s="14"/>
      <c r="AE609" s="14"/>
      <c r="AF609" s="14"/>
      <c r="AG609" s="14"/>
      <c r="AH609" s="14"/>
      <c r="AI609" s="14"/>
      <c r="AJ609" s="14"/>
      <c r="AK609" s="14"/>
      <c r="AL609" s="14"/>
      <c r="AM609" s="14"/>
      <c r="AN609" s="14"/>
      <c r="AO609" s="14"/>
      <c r="AP609" s="14"/>
      <c r="AQ609" s="8"/>
      <c r="AR609" s="8"/>
      <c r="AS609" s="14"/>
      <c r="AT609" s="14"/>
      <c r="AU609" s="14"/>
      <c r="AV609" s="14"/>
      <c r="AW609" s="8"/>
      <c r="AX609" s="8"/>
      <c r="AY609" s="14"/>
      <c r="AZ609" s="14"/>
      <c r="BA609" s="14"/>
      <c r="BB609" s="14"/>
      <c r="BC609" s="8"/>
      <c r="BD609" s="8"/>
      <c r="BE609" s="14"/>
      <c r="BF609" s="14"/>
      <c r="BG609" s="14"/>
      <c r="BH609" s="14"/>
      <c r="BI609" s="8"/>
      <c r="BJ609" s="8"/>
      <c r="BK609" s="14"/>
      <c r="BL609" s="14"/>
      <c r="BM609" s="14"/>
      <c r="BN609" s="14"/>
      <c r="BO609" s="8"/>
      <c r="BP609" s="8"/>
      <c r="BQ609" s="14"/>
      <c r="BR609" s="14"/>
      <c r="BS609" s="14"/>
      <c r="BT609" s="14"/>
      <c r="BU609" s="8"/>
      <c r="BV609" s="8"/>
      <c r="BW609" s="14"/>
      <c r="BX609" s="14"/>
      <c r="BY609" s="14"/>
      <c r="BZ609" s="14"/>
      <c r="CA609" s="14"/>
      <c r="CB609" s="14"/>
      <c r="CC609" s="14"/>
      <c r="CD609" s="14"/>
      <c r="CE609" s="14"/>
      <c r="CF609" s="14"/>
      <c r="CG609" s="14"/>
      <c r="CH609" s="14"/>
      <c r="CI609" s="14"/>
      <c r="CJ609" s="14"/>
    </row>
    <row r="610" spans="1:88" outlineLevel="1" x14ac:dyDescent="0.2">
      <c r="A610" s="20"/>
      <c r="B610" s="21"/>
      <c r="C610" s="20"/>
      <c r="D610" s="20"/>
      <c r="E610" s="20"/>
      <c r="F610" s="25" t="s">
        <v>22</v>
      </c>
      <c r="G610" s="29" t="str">
        <f t="shared" ref="G610:M610" si="372">IF(G608="","",IF(G608&gt;G607,(G608-G607-G609),(1-G607-G609+G608)))</f>
        <v/>
      </c>
      <c r="H610" s="29" t="str">
        <f t="shared" si="372"/>
        <v/>
      </c>
      <c r="I610" s="29" t="str">
        <f t="shared" si="372"/>
        <v/>
      </c>
      <c r="J610" s="29" t="str">
        <f t="shared" si="372"/>
        <v/>
      </c>
      <c r="K610" s="29" t="str">
        <f t="shared" si="372"/>
        <v/>
      </c>
      <c r="L610" s="29" t="str">
        <f t="shared" si="372"/>
        <v/>
      </c>
      <c r="M610" s="29" t="str">
        <f t="shared" si="372"/>
        <v/>
      </c>
      <c r="N610" s="57">
        <f t="shared" ref="N610" si="373">SUMIF(G611:M611,"",G610:M610)</f>
        <v>0</v>
      </c>
      <c r="O610" s="58">
        <f t="shared" ref="O610" si="374">SUM(G610:M610)</f>
        <v>0</v>
      </c>
      <c r="P610" s="68"/>
      <c r="Q610" s="69"/>
      <c r="R610" s="70"/>
      <c r="S610" s="14"/>
      <c r="T610" s="14"/>
      <c r="U610" s="14"/>
      <c r="V610" s="14"/>
      <c r="W610" s="14"/>
      <c r="X610" s="14"/>
      <c r="Y610" s="14"/>
      <c r="Z610" s="14"/>
      <c r="AA610" s="14"/>
      <c r="AB610" s="14"/>
      <c r="AC610" s="14"/>
      <c r="AD610" s="14"/>
      <c r="AE610" s="14"/>
      <c r="AF610" s="14"/>
      <c r="AG610" s="14"/>
      <c r="AH610" s="14"/>
      <c r="AI610" s="14"/>
      <c r="AJ610" s="14"/>
      <c r="AK610" s="14"/>
      <c r="AL610" s="14"/>
      <c r="AM610" s="14"/>
      <c r="AN610" s="14"/>
      <c r="AO610" s="14"/>
      <c r="AP610" s="14"/>
      <c r="AQ610" s="8"/>
      <c r="AR610" s="8"/>
      <c r="AS610" s="14"/>
      <c r="AT610" s="14"/>
      <c r="AU610" s="14"/>
      <c r="AV610" s="14"/>
      <c r="AW610" s="8"/>
      <c r="AX610" s="8"/>
      <c r="AY610" s="14"/>
      <c r="AZ610" s="14"/>
      <c r="BA610" s="14"/>
      <c r="BB610" s="14"/>
      <c r="BC610" s="8"/>
      <c r="BD610" s="8"/>
      <c r="BE610" s="14"/>
      <c r="BF610" s="14"/>
      <c r="BG610" s="14"/>
      <c r="BH610" s="14"/>
      <c r="BI610" s="8"/>
      <c r="BJ610" s="8"/>
      <c r="BK610" s="14"/>
      <c r="BL610" s="14"/>
      <c r="BM610" s="14"/>
      <c r="BN610" s="14"/>
      <c r="BO610" s="8"/>
      <c r="BP610" s="8"/>
      <c r="BQ610" s="14"/>
      <c r="BR610" s="14"/>
      <c r="BS610" s="14"/>
      <c r="BT610" s="14"/>
      <c r="BU610" s="8"/>
      <c r="BV610" s="8"/>
      <c r="BW610" s="14"/>
      <c r="BX610" s="14"/>
      <c r="BY610" s="14"/>
      <c r="BZ610" s="14"/>
      <c r="CA610" s="14"/>
      <c r="CB610" s="14"/>
      <c r="CC610" s="14"/>
      <c r="CD610" s="14"/>
      <c r="CE610" s="14"/>
      <c r="CF610" s="14"/>
      <c r="CG610" s="14"/>
      <c r="CH610" s="14"/>
      <c r="CI610" s="14"/>
      <c r="CJ610" s="14"/>
    </row>
    <row r="611" spans="1:88" outlineLevel="1" x14ac:dyDescent="0.2">
      <c r="A611" s="20"/>
      <c r="B611" s="21"/>
      <c r="C611" s="20"/>
      <c r="D611" s="20"/>
      <c r="E611" s="20"/>
      <c r="F611" s="26" t="s">
        <v>39</v>
      </c>
      <c r="G611" s="34"/>
      <c r="H611" s="34"/>
      <c r="I611" s="34"/>
      <c r="J611" s="34"/>
      <c r="K611" s="34"/>
      <c r="L611" s="34"/>
      <c r="M611" s="34"/>
      <c r="N611" s="56"/>
      <c r="O611" s="55"/>
      <c r="P611" s="68"/>
      <c r="Q611" s="69"/>
      <c r="R611" s="70"/>
      <c r="S611" s="14"/>
      <c r="T611" s="14"/>
      <c r="U611" s="14"/>
      <c r="V611" s="14"/>
      <c r="W611" s="14"/>
      <c r="X611" s="14"/>
      <c r="Y611" s="14"/>
      <c r="Z611" s="14"/>
      <c r="AA611" s="14"/>
      <c r="AB611" s="14"/>
      <c r="AC611" s="14"/>
      <c r="AD611" s="14"/>
      <c r="AE611" s="14"/>
      <c r="AF611" s="14"/>
      <c r="AG611" s="14"/>
      <c r="AH611" s="14"/>
      <c r="AI611" s="14"/>
      <c r="AJ611" s="14"/>
      <c r="AK611" s="14"/>
      <c r="AL611" s="14"/>
      <c r="AM611" s="14"/>
      <c r="AN611" s="14"/>
      <c r="AO611" s="14"/>
      <c r="AP611" s="14"/>
      <c r="AQ611" s="8"/>
      <c r="AR611" s="8"/>
      <c r="AS611" s="14"/>
      <c r="AT611" s="14"/>
      <c r="AU611" s="14"/>
      <c r="AV611" s="14"/>
      <c r="AW611" s="8"/>
      <c r="AX611" s="8"/>
      <c r="AY611" s="14"/>
      <c r="AZ611" s="14"/>
      <c r="BA611" s="14"/>
      <c r="BB611" s="14"/>
      <c r="BC611" s="8"/>
      <c r="BD611" s="8"/>
      <c r="BE611" s="14"/>
      <c r="BF611" s="14"/>
      <c r="BG611" s="14"/>
      <c r="BH611" s="14"/>
      <c r="BI611" s="8"/>
      <c r="BJ611" s="8"/>
      <c r="BK611" s="14"/>
      <c r="BL611" s="14"/>
      <c r="BM611" s="14"/>
      <c r="BN611" s="14"/>
      <c r="BO611" s="8"/>
      <c r="BP611" s="8"/>
      <c r="BQ611" s="14"/>
      <c r="BR611" s="14"/>
      <c r="BS611" s="14"/>
      <c r="BT611" s="14"/>
      <c r="BU611" s="8"/>
      <c r="BV611" s="8"/>
      <c r="BW611" s="14"/>
      <c r="BX611" s="14"/>
      <c r="BY611" s="14"/>
      <c r="BZ611" s="14"/>
      <c r="CA611" s="14"/>
      <c r="CB611" s="14"/>
      <c r="CC611" s="14"/>
      <c r="CD611" s="14"/>
      <c r="CE611" s="14"/>
      <c r="CF611" s="14"/>
      <c r="CG611" s="14"/>
      <c r="CH611" s="14"/>
      <c r="CI611" s="14"/>
      <c r="CJ611" s="14"/>
    </row>
    <row r="612" spans="1:88" ht="13.5" outlineLevel="1" thickBot="1" x14ac:dyDescent="0.25">
      <c r="A612" s="22"/>
      <c r="B612" s="23"/>
      <c r="C612" s="22"/>
      <c r="D612" s="22"/>
      <c r="E612" s="22"/>
      <c r="F612" s="27" t="s">
        <v>40</v>
      </c>
      <c r="G612" s="33"/>
      <c r="H612" s="33"/>
      <c r="I612" s="33"/>
      <c r="J612" s="33"/>
      <c r="K612" s="33"/>
      <c r="L612" s="33"/>
      <c r="M612" s="33"/>
      <c r="N612" s="59"/>
      <c r="O612" s="62"/>
      <c r="P612" s="71"/>
      <c r="Q612" s="72"/>
      <c r="R612" s="73"/>
      <c r="S612" s="14"/>
      <c r="T612" s="14"/>
      <c r="U612" s="14"/>
      <c r="V612" s="14"/>
      <c r="W612" s="14"/>
      <c r="X612" s="14"/>
      <c r="Y612" s="14"/>
      <c r="Z612" s="14"/>
      <c r="AA612" s="14"/>
      <c r="AB612" s="14"/>
      <c r="AC612" s="14"/>
      <c r="AD612" s="14"/>
      <c r="AE612" s="14"/>
      <c r="AF612" s="14"/>
      <c r="AG612" s="14"/>
      <c r="AH612" s="14"/>
      <c r="AI612" s="14"/>
      <c r="AJ612" s="14"/>
      <c r="AK612" s="14"/>
      <c r="AL612" s="14"/>
      <c r="AM612" s="14"/>
      <c r="AN612" s="14"/>
      <c r="AO612" s="14"/>
      <c r="AP612" s="14"/>
      <c r="AQ612" s="8"/>
      <c r="AR612" s="8"/>
      <c r="AS612" s="14"/>
      <c r="AT612" s="14"/>
      <c r="AU612" s="14"/>
      <c r="AV612" s="14"/>
      <c r="AW612" s="8"/>
      <c r="AX612" s="8"/>
      <c r="AY612" s="14"/>
      <c r="AZ612" s="14"/>
      <c r="BA612" s="14"/>
      <c r="BB612" s="14"/>
      <c r="BC612" s="8"/>
      <c r="BD612" s="8"/>
      <c r="BE612" s="14"/>
      <c r="BF612" s="14"/>
      <c r="BG612" s="14"/>
      <c r="BH612" s="14"/>
      <c r="BI612" s="8"/>
      <c r="BJ612" s="8"/>
      <c r="BK612" s="14"/>
      <c r="BL612" s="14"/>
      <c r="BM612" s="14"/>
      <c r="BN612" s="14"/>
      <c r="BO612" s="8"/>
      <c r="BP612" s="8"/>
      <c r="BQ612" s="14"/>
      <c r="BR612" s="14"/>
      <c r="BS612" s="14"/>
      <c r="BT612" s="14"/>
      <c r="BU612" s="8"/>
      <c r="BV612" s="8"/>
      <c r="BW612" s="14"/>
      <c r="BX612" s="14"/>
      <c r="BY612" s="14"/>
      <c r="BZ612" s="14"/>
      <c r="CA612" s="14"/>
      <c r="CB612" s="14"/>
      <c r="CC612" s="14"/>
      <c r="CD612" s="14"/>
      <c r="CE612" s="14"/>
      <c r="CF612" s="14"/>
      <c r="CG612" s="14"/>
      <c r="CH612" s="14"/>
      <c r="CI612" s="14"/>
      <c r="CJ612" s="14"/>
    </row>
    <row r="613" spans="1:88" x14ac:dyDescent="0.2">
      <c r="A613" s="63" t="str">
        <f>'Week A'!A613</f>
        <v>NAAM</v>
      </c>
      <c r="B613" s="64" t="str">
        <f>'Week A'!B613</f>
        <v>Voornaam</v>
      </c>
      <c r="C613" s="63" t="str">
        <f>'Week A'!C613</f>
        <v>Steward</v>
      </c>
      <c r="D613" s="63" t="str">
        <f>'Week A'!D613</f>
        <v>Student</v>
      </c>
      <c r="E613" s="63" t="str">
        <f>'Week A'!E613</f>
        <v>Front</v>
      </c>
      <c r="F613" s="24" t="s">
        <v>19</v>
      </c>
      <c r="G613" s="43"/>
      <c r="H613" s="11"/>
      <c r="I613" s="11"/>
      <c r="J613" s="11"/>
      <c r="K613" s="11"/>
      <c r="L613" s="11"/>
      <c r="M613" s="11"/>
      <c r="N613" s="54"/>
      <c r="O613" s="61"/>
      <c r="P613" s="65"/>
      <c r="Q613" s="66"/>
      <c r="R613" s="67"/>
      <c r="S613" s="14"/>
      <c r="T613" s="14"/>
      <c r="U613" s="14"/>
      <c r="V613" s="14"/>
      <c r="W613" s="14"/>
      <c r="X613" s="14"/>
      <c r="Y613" s="14"/>
      <c r="Z613" s="14"/>
      <c r="AA613" s="14"/>
      <c r="AB613" s="14"/>
      <c r="AC613" s="14"/>
      <c r="AD613" s="14"/>
      <c r="AE613" s="14"/>
      <c r="AF613" s="14"/>
      <c r="AG613" s="14"/>
      <c r="AH613" s="14"/>
      <c r="AI613" s="14"/>
      <c r="AJ613" s="14"/>
      <c r="AK613" s="14"/>
      <c r="AL613" s="14"/>
      <c r="AM613" s="14"/>
      <c r="AN613" s="14"/>
      <c r="AO613" s="14"/>
      <c r="AP613" s="14"/>
      <c r="AQ613" s="8"/>
      <c r="AR613" s="8"/>
      <c r="AS613" s="14"/>
      <c r="AT613" s="14"/>
      <c r="AU613" s="14"/>
      <c r="AV613" s="14"/>
      <c r="AW613" s="8"/>
      <c r="AX613" s="8"/>
      <c r="AY613" s="14"/>
      <c r="AZ613" s="14"/>
      <c r="BA613" s="14"/>
      <c r="BB613" s="14"/>
      <c r="BC613" s="8"/>
      <c r="BD613" s="8"/>
      <c r="BE613" s="14"/>
      <c r="BF613" s="14"/>
      <c r="BG613" s="14"/>
      <c r="BH613" s="14"/>
      <c r="BI613" s="8"/>
      <c r="BJ613" s="8"/>
      <c r="BK613" s="14"/>
      <c r="BL613" s="14"/>
      <c r="BM613" s="14"/>
      <c r="BN613" s="14"/>
      <c r="BO613" s="8"/>
      <c r="BP613" s="8"/>
      <c r="BQ613" s="14"/>
      <c r="BR613" s="14"/>
      <c r="BS613" s="14"/>
      <c r="BT613" s="14"/>
      <c r="BU613" s="8"/>
      <c r="BV613" s="8"/>
      <c r="BW613" s="14"/>
      <c r="BX613" s="14"/>
      <c r="BY613" s="14"/>
      <c r="BZ613" s="14"/>
      <c r="CA613" s="14"/>
      <c r="CB613" s="14"/>
      <c r="CC613" s="14"/>
      <c r="CD613" s="14"/>
      <c r="CE613" s="14"/>
      <c r="CF613" s="14"/>
      <c r="CG613" s="14"/>
      <c r="CH613" s="14"/>
      <c r="CI613" s="14"/>
      <c r="CJ613" s="14"/>
    </row>
    <row r="614" spans="1:88" outlineLevel="1" x14ac:dyDescent="0.2">
      <c r="A614" s="20"/>
      <c r="B614" s="21"/>
      <c r="C614" s="20"/>
      <c r="D614" s="20"/>
      <c r="E614" s="20"/>
      <c r="F614" s="25" t="s">
        <v>20</v>
      </c>
      <c r="G614" s="35"/>
      <c r="H614" s="42"/>
      <c r="I614" s="12"/>
      <c r="J614" s="12"/>
      <c r="K614" s="12"/>
      <c r="L614" s="12"/>
      <c r="M614" s="12"/>
      <c r="N614" s="56"/>
      <c r="O614" s="55"/>
      <c r="P614" s="68"/>
      <c r="Q614" s="69"/>
      <c r="R614" s="70"/>
      <c r="S614" s="14"/>
      <c r="T614" s="14"/>
      <c r="U614" s="14"/>
      <c r="V614" s="14"/>
      <c r="W614" s="14"/>
      <c r="X614" s="14"/>
      <c r="Y614" s="14"/>
      <c r="Z614" s="14"/>
      <c r="AA614" s="14"/>
      <c r="AB614" s="14"/>
      <c r="AC614" s="14"/>
      <c r="AD614" s="14"/>
      <c r="AE614" s="14"/>
      <c r="AF614" s="14"/>
      <c r="AG614" s="14"/>
      <c r="AH614" s="14"/>
      <c r="AI614" s="14"/>
      <c r="AJ614" s="14"/>
      <c r="AK614" s="14"/>
      <c r="AL614" s="14"/>
      <c r="AM614" s="14"/>
      <c r="AN614" s="14"/>
      <c r="AO614" s="14"/>
      <c r="AP614" s="14"/>
      <c r="AQ614" s="8"/>
      <c r="AR614" s="8"/>
      <c r="AS614" s="14"/>
      <c r="AT614" s="14"/>
      <c r="AU614" s="14"/>
      <c r="AV614" s="14"/>
      <c r="AW614" s="8"/>
      <c r="AX614" s="8"/>
      <c r="AY614" s="14"/>
      <c r="AZ614" s="14"/>
      <c r="BA614" s="14"/>
      <c r="BB614" s="14"/>
      <c r="BC614" s="8"/>
      <c r="BD614" s="8"/>
      <c r="BE614" s="14"/>
      <c r="BF614" s="14"/>
      <c r="BG614" s="14"/>
      <c r="BH614" s="14"/>
      <c r="BI614" s="8"/>
      <c r="BJ614" s="8"/>
      <c r="BK614" s="14"/>
      <c r="BL614" s="14"/>
      <c r="BM614" s="14"/>
      <c r="BN614" s="14"/>
      <c r="BO614" s="8"/>
      <c r="BP614" s="8"/>
      <c r="BQ614" s="14"/>
      <c r="BR614" s="14"/>
      <c r="BS614" s="14"/>
      <c r="BT614" s="14"/>
      <c r="BU614" s="8"/>
      <c r="BV614" s="8"/>
      <c r="BW614" s="14"/>
      <c r="BX614" s="14"/>
      <c r="BY614" s="14"/>
      <c r="BZ614" s="14"/>
      <c r="CA614" s="14"/>
      <c r="CB614" s="14"/>
      <c r="CC614" s="14"/>
      <c r="CD614" s="14"/>
      <c r="CE614" s="14"/>
      <c r="CF614" s="14"/>
      <c r="CG614" s="14"/>
      <c r="CH614" s="14"/>
      <c r="CI614" s="14"/>
      <c r="CJ614" s="14"/>
    </row>
    <row r="615" spans="1:88" outlineLevel="1" x14ac:dyDescent="0.2">
      <c r="A615" s="20"/>
      <c r="B615" s="21"/>
      <c r="C615" s="20"/>
      <c r="D615" s="20"/>
      <c r="E615" s="20"/>
      <c r="F615" s="25" t="s">
        <v>21</v>
      </c>
      <c r="G615" s="13"/>
      <c r="H615" s="13"/>
      <c r="I615" s="13"/>
      <c r="J615" s="13"/>
      <c r="K615" s="13"/>
      <c r="L615" s="13"/>
      <c r="M615" s="13"/>
      <c r="N615" s="56"/>
      <c r="O615" s="55"/>
      <c r="P615" s="68"/>
      <c r="Q615" s="69"/>
      <c r="R615" s="70"/>
      <c r="S615" s="14"/>
      <c r="T615" s="14"/>
      <c r="U615" s="14"/>
      <c r="V615" s="14"/>
      <c r="W615" s="14"/>
      <c r="X615" s="14"/>
      <c r="Y615" s="14"/>
      <c r="Z615" s="14"/>
      <c r="AA615" s="14"/>
      <c r="AB615" s="14"/>
      <c r="AC615" s="14"/>
      <c r="AD615" s="14"/>
      <c r="AE615" s="14"/>
      <c r="AF615" s="14"/>
      <c r="AG615" s="14"/>
      <c r="AH615" s="14"/>
      <c r="AI615" s="14"/>
      <c r="AJ615" s="14"/>
      <c r="AK615" s="14"/>
      <c r="AL615" s="14"/>
      <c r="AM615" s="14"/>
      <c r="AN615" s="14"/>
      <c r="AO615" s="14"/>
      <c r="AP615" s="14"/>
      <c r="AQ615" s="8"/>
      <c r="AR615" s="8"/>
      <c r="AS615" s="14"/>
      <c r="AT615" s="14"/>
      <c r="AU615" s="14"/>
      <c r="AV615" s="14"/>
      <c r="AW615" s="8"/>
      <c r="AX615" s="8"/>
      <c r="AY615" s="14"/>
      <c r="AZ615" s="14"/>
      <c r="BA615" s="14"/>
      <c r="BB615" s="14"/>
      <c r="BC615" s="8"/>
      <c r="BD615" s="8"/>
      <c r="BE615" s="14"/>
      <c r="BF615" s="14"/>
      <c r="BG615" s="14"/>
      <c r="BH615" s="14"/>
      <c r="BI615" s="8"/>
      <c r="BJ615" s="8"/>
      <c r="BK615" s="14"/>
      <c r="BL615" s="14"/>
      <c r="BM615" s="14"/>
      <c r="BN615" s="14"/>
      <c r="BO615" s="8"/>
      <c r="BP615" s="8"/>
      <c r="BQ615" s="14"/>
      <c r="BR615" s="14"/>
      <c r="BS615" s="14"/>
      <c r="BT615" s="14"/>
      <c r="BU615" s="8"/>
      <c r="BV615" s="8"/>
      <c r="BW615" s="14"/>
      <c r="BX615" s="14"/>
      <c r="BY615" s="14"/>
      <c r="BZ615" s="14"/>
      <c r="CA615" s="14"/>
      <c r="CB615" s="14"/>
      <c r="CC615" s="14"/>
      <c r="CD615" s="14"/>
      <c r="CE615" s="14"/>
      <c r="CF615" s="14"/>
      <c r="CG615" s="14"/>
      <c r="CH615" s="14"/>
      <c r="CI615" s="14"/>
      <c r="CJ615" s="14"/>
    </row>
    <row r="616" spans="1:88" outlineLevel="1" x14ac:dyDescent="0.2">
      <c r="A616" s="20"/>
      <c r="B616" s="21"/>
      <c r="C616" s="20"/>
      <c r="D616" s="20"/>
      <c r="E616" s="20"/>
      <c r="F616" s="25" t="s">
        <v>22</v>
      </c>
      <c r="G616" s="29" t="str">
        <f t="shared" ref="G616:M616" si="375">IF(G614="","",IF(G614&gt;G613,(G614-G613-G615),(1-G613-G615+G614)))</f>
        <v/>
      </c>
      <c r="H616" s="29" t="str">
        <f t="shared" si="375"/>
        <v/>
      </c>
      <c r="I616" s="29" t="str">
        <f t="shared" si="375"/>
        <v/>
      </c>
      <c r="J616" s="29" t="str">
        <f t="shared" si="375"/>
        <v/>
      </c>
      <c r="K616" s="29" t="str">
        <f t="shared" si="375"/>
        <v/>
      </c>
      <c r="L616" s="29" t="str">
        <f t="shared" si="375"/>
        <v/>
      </c>
      <c r="M616" s="29" t="str">
        <f t="shared" si="375"/>
        <v/>
      </c>
      <c r="N616" s="57">
        <f t="shared" ref="N616" si="376">SUMIF(G617:M617,"",G616:M616)</f>
        <v>0</v>
      </c>
      <c r="O616" s="58">
        <f t="shared" ref="O616" si="377">SUM(G616:M616)</f>
        <v>0</v>
      </c>
      <c r="P616" s="68"/>
      <c r="Q616" s="69"/>
      <c r="R616" s="70"/>
      <c r="S616" s="14"/>
      <c r="T616" s="14"/>
      <c r="U616" s="14"/>
      <c r="V616" s="14"/>
      <c r="W616" s="14"/>
      <c r="X616" s="14"/>
      <c r="Y616" s="14"/>
      <c r="Z616" s="14"/>
      <c r="AA616" s="14"/>
      <c r="AB616" s="14"/>
      <c r="AC616" s="14"/>
      <c r="AD616" s="14"/>
      <c r="AE616" s="14"/>
      <c r="AF616" s="14"/>
      <c r="AG616" s="14"/>
      <c r="AH616" s="14"/>
      <c r="AI616" s="14"/>
      <c r="AJ616" s="14"/>
      <c r="AK616" s="14"/>
      <c r="AL616" s="14"/>
      <c r="AM616" s="14"/>
      <c r="AN616" s="14"/>
      <c r="AO616" s="14"/>
      <c r="AP616" s="14"/>
      <c r="AQ616" s="8"/>
      <c r="AR616" s="8"/>
      <c r="AS616" s="14"/>
      <c r="AT616" s="14"/>
      <c r="AU616" s="14"/>
      <c r="AV616" s="14"/>
      <c r="AW616" s="8"/>
      <c r="AX616" s="8"/>
      <c r="AY616" s="14"/>
      <c r="AZ616" s="14"/>
      <c r="BA616" s="14"/>
      <c r="BB616" s="14"/>
      <c r="BC616" s="8"/>
      <c r="BD616" s="8"/>
      <c r="BE616" s="14"/>
      <c r="BF616" s="14"/>
      <c r="BG616" s="14"/>
      <c r="BH616" s="14"/>
      <c r="BI616" s="8"/>
      <c r="BJ616" s="8"/>
      <c r="BK616" s="14"/>
      <c r="BL616" s="14"/>
      <c r="BM616" s="14"/>
      <c r="BN616" s="14"/>
      <c r="BO616" s="8"/>
      <c r="BP616" s="8"/>
      <c r="BQ616" s="14"/>
      <c r="BR616" s="14"/>
      <c r="BS616" s="14"/>
      <c r="BT616" s="14"/>
      <c r="BU616" s="8"/>
      <c r="BV616" s="8"/>
      <c r="BW616" s="14"/>
      <c r="BX616" s="14"/>
      <c r="BY616" s="14"/>
      <c r="BZ616" s="14"/>
      <c r="CA616" s="14"/>
      <c r="CB616" s="14"/>
      <c r="CC616" s="14"/>
      <c r="CD616" s="14"/>
      <c r="CE616" s="14"/>
      <c r="CF616" s="14"/>
      <c r="CG616" s="14"/>
      <c r="CH616" s="14"/>
      <c r="CI616" s="14"/>
      <c r="CJ616" s="14"/>
    </row>
    <row r="617" spans="1:88" outlineLevel="1" x14ac:dyDescent="0.2">
      <c r="A617" s="20"/>
      <c r="B617" s="21"/>
      <c r="C617" s="20"/>
      <c r="D617" s="20"/>
      <c r="E617" s="20"/>
      <c r="F617" s="26" t="s">
        <v>39</v>
      </c>
      <c r="G617" s="34"/>
      <c r="H617" s="34"/>
      <c r="I617" s="34"/>
      <c r="J617" s="34"/>
      <c r="K617" s="34"/>
      <c r="L617" s="34"/>
      <c r="M617" s="34"/>
      <c r="N617" s="56"/>
      <c r="O617" s="55"/>
      <c r="P617" s="68"/>
      <c r="Q617" s="69"/>
      <c r="R617" s="70"/>
      <c r="S617" s="14"/>
      <c r="T617" s="14"/>
      <c r="U617" s="14"/>
      <c r="V617" s="14"/>
      <c r="W617" s="14"/>
      <c r="X617" s="14"/>
      <c r="Y617" s="14"/>
      <c r="Z617" s="14"/>
      <c r="AA617" s="14"/>
      <c r="AB617" s="14"/>
      <c r="AC617" s="14"/>
      <c r="AD617" s="14"/>
      <c r="AE617" s="14"/>
      <c r="AF617" s="14"/>
      <c r="AG617" s="14"/>
      <c r="AH617" s="14"/>
      <c r="AI617" s="14"/>
      <c r="AJ617" s="14"/>
      <c r="AK617" s="14"/>
      <c r="AL617" s="14"/>
      <c r="AM617" s="14"/>
      <c r="AN617" s="14"/>
      <c r="AO617" s="14"/>
      <c r="AP617" s="14"/>
      <c r="AQ617" s="8"/>
      <c r="AR617" s="8"/>
      <c r="AS617" s="14"/>
      <c r="AT617" s="14"/>
      <c r="AU617" s="14"/>
      <c r="AV617" s="14"/>
      <c r="AW617" s="8"/>
      <c r="AX617" s="8"/>
      <c r="AY617" s="14"/>
      <c r="AZ617" s="14"/>
      <c r="BA617" s="14"/>
      <c r="BB617" s="14"/>
      <c r="BC617" s="8"/>
      <c r="BD617" s="8"/>
      <c r="BE617" s="14"/>
      <c r="BF617" s="14"/>
      <c r="BG617" s="14"/>
      <c r="BH617" s="14"/>
      <c r="BI617" s="8"/>
      <c r="BJ617" s="8"/>
      <c r="BK617" s="14"/>
      <c r="BL617" s="14"/>
      <c r="BM617" s="14"/>
      <c r="BN617" s="14"/>
      <c r="BO617" s="8"/>
      <c r="BP617" s="8"/>
      <c r="BQ617" s="14"/>
      <c r="BR617" s="14"/>
      <c r="BS617" s="14"/>
      <c r="BT617" s="14"/>
      <c r="BU617" s="8"/>
      <c r="BV617" s="8"/>
      <c r="BW617" s="14"/>
      <c r="BX617" s="14"/>
      <c r="BY617" s="14"/>
      <c r="BZ617" s="14"/>
      <c r="CA617" s="14"/>
      <c r="CB617" s="14"/>
      <c r="CC617" s="14"/>
      <c r="CD617" s="14"/>
      <c r="CE617" s="14"/>
      <c r="CF617" s="14"/>
      <c r="CG617" s="14"/>
      <c r="CH617" s="14"/>
      <c r="CI617" s="14"/>
      <c r="CJ617" s="14"/>
    </row>
    <row r="618" spans="1:88" ht="13.5" outlineLevel="1" thickBot="1" x14ac:dyDescent="0.25">
      <c r="A618" s="22"/>
      <c r="B618" s="23"/>
      <c r="C618" s="22"/>
      <c r="D618" s="22"/>
      <c r="E618" s="22"/>
      <c r="F618" s="27" t="s">
        <v>40</v>
      </c>
      <c r="G618" s="33"/>
      <c r="H618" s="33"/>
      <c r="I618" s="33"/>
      <c r="J618" s="33"/>
      <c r="K618" s="33"/>
      <c r="L618" s="33"/>
      <c r="M618" s="33"/>
      <c r="N618" s="59"/>
      <c r="O618" s="62"/>
      <c r="P618" s="71"/>
      <c r="Q618" s="72"/>
      <c r="R618" s="73"/>
      <c r="S618" s="14"/>
      <c r="T618" s="14"/>
      <c r="U618" s="14"/>
      <c r="V618" s="14"/>
      <c r="W618" s="14"/>
      <c r="X618" s="14"/>
      <c r="Y618" s="14"/>
      <c r="Z618" s="14"/>
      <c r="AA618" s="14"/>
      <c r="AB618" s="14"/>
      <c r="AC618" s="14"/>
      <c r="AD618" s="14"/>
      <c r="AE618" s="14"/>
      <c r="AF618" s="14"/>
      <c r="AG618" s="14"/>
      <c r="AH618" s="14"/>
      <c r="AI618" s="14"/>
      <c r="AJ618" s="14"/>
      <c r="AK618" s="14"/>
      <c r="AL618" s="14"/>
      <c r="AM618" s="14"/>
      <c r="AN618" s="14"/>
      <c r="AO618" s="14"/>
      <c r="AP618" s="14"/>
      <c r="AQ618" s="8"/>
      <c r="AR618" s="8"/>
      <c r="AS618" s="14"/>
      <c r="AT618" s="14"/>
      <c r="AU618" s="14"/>
      <c r="AV618" s="14"/>
      <c r="AW618" s="8"/>
      <c r="AX618" s="8"/>
      <c r="AY618" s="14"/>
      <c r="AZ618" s="14"/>
      <c r="BA618" s="14"/>
      <c r="BB618" s="14"/>
      <c r="BC618" s="8"/>
      <c r="BD618" s="8"/>
      <c r="BE618" s="14"/>
      <c r="BF618" s="14"/>
      <c r="BG618" s="14"/>
      <c r="BH618" s="14"/>
      <c r="BI618" s="8"/>
      <c r="BJ618" s="8"/>
      <c r="BK618" s="14"/>
      <c r="BL618" s="14"/>
      <c r="BM618" s="14"/>
      <c r="BN618" s="14"/>
      <c r="BO618" s="8"/>
      <c r="BP618" s="8"/>
      <c r="BQ618" s="14"/>
      <c r="BR618" s="14"/>
      <c r="BS618" s="14"/>
      <c r="BT618" s="14"/>
      <c r="BU618" s="8"/>
      <c r="BV618" s="8"/>
      <c r="BW618" s="14"/>
      <c r="BX618" s="14"/>
      <c r="BY618" s="14"/>
      <c r="BZ618" s="14"/>
      <c r="CA618" s="14"/>
      <c r="CB618" s="14"/>
      <c r="CC618" s="14"/>
      <c r="CD618" s="14"/>
      <c r="CE618" s="14"/>
      <c r="CF618" s="14"/>
      <c r="CG618" s="14"/>
      <c r="CH618" s="14"/>
      <c r="CI618" s="14"/>
      <c r="CJ618" s="14"/>
    </row>
    <row r="619" spans="1:88" x14ac:dyDescent="0.2">
      <c r="A619" s="63" t="str">
        <f>'Week A'!A619</f>
        <v>NAAM</v>
      </c>
      <c r="B619" s="64" t="str">
        <f>'Week A'!B619</f>
        <v>Voornaam</v>
      </c>
      <c r="C619" s="63" t="str">
        <f>'Week A'!C619</f>
        <v>Steward</v>
      </c>
      <c r="D619" s="63" t="str">
        <f>'Week A'!D619</f>
        <v>Student</v>
      </c>
      <c r="E619" s="63" t="str">
        <f>'Week A'!E619</f>
        <v>Front</v>
      </c>
      <c r="F619" s="24" t="s">
        <v>19</v>
      </c>
      <c r="G619" s="43"/>
      <c r="H619" s="11"/>
      <c r="I619" s="11"/>
      <c r="J619" s="11"/>
      <c r="K619" s="11"/>
      <c r="L619" s="11"/>
      <c r="M619" s="11"/>
      <c r="N619" s="54"/>
      <c r="O619" s="61"/>
      <c r="P619" s="65"/>
      <c r="Q619" s="66"/>
      <c r="R619" s="67"/>
      <c r="S619" s="14"/>
      <c r="T619" s="14"/>
      <c r="U619" s="14"/>
      <c r="V619" s="14"/>
      <c r="W619" s="14"/>
      <c r="X619" s="14"/>
      <c r="Y619" s="14"/>
      <c r="Z619" s="14"/>
      <c r="AA619" s="14"/>
      <c r="AB619" s="14"/>
      <c r="AC619" s="14"/>
      <c r="AD619" s="14"/>
      <c r="AE619" s="14"/>
      <c r="AF619" s="14"/>
      <c r="AG619" s="14"/>
      <c r="AH619" s="14"/>
      <c r="AI619" s="14"/>
      <c r="AJ619" s="14"/>
      <c r="AK619" s="14"/>
      <c r="AL619" s="14"/>
      <c r="AM619" s="14"/>
      <c r="AN619" s="14"/>
      <c r="AO619" s="14"/>
      <c r="AP619" s="14"/>
      <c r="AQ619" s="8"/>
      <c r="AR619" s="8"/>
      <c r="AS619" s="14"/>
      <c r="AT619" s="14"/>
      <c r="AU619" s="14"/>
      <c r="AV619" s="14"/>
      <c r="AW619" s="8"/>
      <c r="AX619" s="8"/>
      <c r="AY619" s="14"/>
      <c r="AZ619" s="14"/>
      <c r="BA619" s="14"/>
      <c r="BB619" s="14"/>
      <c r="BC619" s="8"/>
      <c r="BD619" s="8"/>
      <c r="BE619" s="14"/>
      <c r="BF619" s="14"/>
      <c r="BG619" s="14"/>
      <c r="BH619" s="14"/>
      <c r="BI619" s="8"/>
      <c r="BJ619" s="8"/>
      <c r="BK619" s="14"/>
      <c r="BL619" s="14"/>
      <c r="BM619" s="14"/>
      <c r="BN619" s="14"/>
      <c r="BO619" s="8"/>
      <c r="BP619" s="8"/>
      <c r="BQ619" s="14"/>
      <c r="BR619" s="14"/>
      <c r="BS619" s="14"/>
      <c r="BT619" s="14"/>
      <c r="BU619" s="8"/>
      <c r="BV619" s="8"/>
      <c r="BW619" s="14"/>
      <c r="BX619" s="14"/>
      <c r="BY619" s="14"/>
      <c r="BZ619" s="14"/>
      <c r="CA619" s="14"/>
      <c r="CB619" s="14"/>
      <c r="CC619" s="14"/>
      <c r="CD619" s="14"/>
      <c r="CE619" s="14"/>
      <c r="CF619" s="14"/>
      <c r="CG619" s="14"/>
      <c r="CH619" s="14"/>
      <c r="CI619" s="14"/>
      <c r="CJ619" s="14"/>
    </row>
    <row r="620" spans="1:88" outlineLevel="1" x14ac:dyDescent="0.2">
      <c r="A620" s="20"/>
      <c r="B620" s="21"/>
      <c r="C620" s="20"/>
      <c r="D620" s="20"/>
      <c r="E620" s="20"/>
      <c r="F620" s="25" t="s">
        <v>20</v>
      </c>
      <c r="G620" s="35"/>
      <c r="H620" s="42"/>
      <c r="I620" s="12"/>
      <c r="J620" s="12"/>
      <c r="K620" s="12"/>
      <c r="L620" s="12"/>
      <c r="M620" s="12"/>
      <c r="N620" s="56"/>
      <c r="O620" s="55"/>
      <c r="P620" s="68"/>
      <c r="Q620" s="69"/>
      <c r="R620" s="70"/>
      <c r="S620" s="14"/>
      <c r="T620" s="14"/>
      <c r="U620" s="14"/>
      <c r="V620" s="14"/>
      <c r="W620" s="14"/>
      <c r="X620" s="14"/>
      <c r="Y620" s="14"/>
      <c r="Z620" s="14"/>
      <c r="AA620" s="14"/>
      <c r="AB620" s="14"/>
      <c r="AC620" s="14"/>
      <c r="AD620" s="14"/>
      <c r="AE620" s="14"/>
      <c r="AF620" s="14"/>
      <c r="AG620" s="14"/>
      <c r="AH620" s="14"/>
      <c r="AI620" s="14"/>
      <c r="AJ620" s="14"/>
      <c r="AK620" s="14"/>
      <c r="AL620" s="14"/>
      <c r="AM620" s="14"/>
      <c r="AN620" s="14"/>
      <c r="AO620" s="14"/>
      <c r="AP620" s="14"/>
      <c r="AQ620" s="8"/>
      <c r="AR620" s="8"/>
      <c r="AS620" s="14"/>
      <c r="AT620" s="14"/>
      <c r="AU620" s="14"/>
      <c r="AV620" s="14"/>
      <c r="AW620" s="8"/>
      <c r="AX620" s="8"/>
      <c r="AY620" s="14"/>
      <c r="AZ620" s="14"/>
      <c r="BA620" s="14"/>
      <c r="BB620" s="14"/>
      <c r="BC620" s="8"/>
      <c r="BD620" s="8"/>
      <c r="BE620" s="14"/>
      <c r="BF620" s="14"/>
      <c r="BG620" s="14"/>
      <c r="BH620" s="14"/>
      <c r="BI620" s="8"/>
      <c r="BJ620" s="8"/>
      <c r="BK620" s="14"/>
      <c r="BL620" s="14"/>
      <c r="BM620" s="14"/>
      <c r="BN620" s="14"/>
      <c r="BO620" s="8"/>
      <c r="BP620" s="8"/>
      <c r="BQ620" s="14"/>
      <c r="BR620" s="14"/>
      <c r="BS620" s="14"/>
      <c r="BT620" s="14"/>
      <c r="BU620" s="8"/>
      <c r="BV620" s="8"/>
      <c r="BW620" s="14"/>
      <c r="BX620" s="14"/>
      <c r="BY620" s="14"/>
      <c r="BZ620" s="14"/>
      <c r="CA620" s="14"/>
      <c r="CB620" s="14"/>
      <c r="CC620" s="14"/>
      <c r="CD620" s="14"/>
      <c r="CE620" s="14"/>
      <c r="CF620" s="14"/>
      <c r="CG620" s="14"/>
      <c r="CH620" s="14"/>
      <c r="CI620" s="14"/>
      <c r="CJ620" s="14"/>
    </row>
    <row r="621" spans="1:88" outlineLevel="1" x14ac:dyDescent="0.2">
      <c r="A621" s="20"/>
      <c r="B621" s="21"/>
      <c r="C621" s="20"/>
      <c r="D621" s="20"/>
      <c r="E621" s="20"/>
      <c r="F621" s="25" t="s">
        <v>21</v>
      </c>
      <c r="G621" s="13"/>
      <c r="H621" s="13"/>
      <c r="I621" s="13"/>
      <c r="J621" s="13"/>
      <c r="K621" s="13"/>
      <c r="L621" s="13"/>
      <c r="M621" s="13"/>
      <c r="N621" s="56"/>
      <c r="O621" s="55"/>
      <c r="P621" s="68"/>
      <c r="Q621" s="69"/>
      <c r="R621" s="70"/>
      <c r="S621" s="14"/>
      <c r="T621" s="14"/>
      <c r="U621" s="14"/>
      <c r="V621" s="14"/>
      <c r="W621" s="14"/>
      <c r="X621" s="14"/>
      <c r="Y621" s="14"/>
      <c r="Z621" s="14"/>
      <c r="AA621" s="14"/>
      <c r="AB621" s="14"/>
      <c r="AC621" s="14"/>
      <c r="AD621" s="14"/>
      <c r="AE621" s="14"/>
      <c r="AF621" s="14"/>
      <c r="AG621" s="14"/>
      <c r="AH621" s="14"/>
      <c r="AI621" s="14"/>
      <c r="AJ621" s="14"/>
      <c r="AK621" s="14"/>
      <c r="AL621" s="14"/>
      <c r="AM621" s="14"/>
      <c r="AN621" s="14"/>
      <c r="AO621" s="14"/>
      <c r="AP621" s="14"/>
      <c r="AQ621" s="8"/>
      <c r="AR621" s="8"/>
      <c r="AS621" s="14"/>
      <c r="AT621" s="14"/>
      <c r="AU621" s="14"/>
      <c r="AV621" s="14"/>
      <c r="AW621" s="8"/>
      <c r="AX621" s="8"/>
      <c r="AY621" s="14"/>
      <c r="AZ621" s="14"/>
      <c r="BA621" s="14"/>
      <c r="BB621" s="14"/>
      <c r="BC621" s="8"/>
      <c r="BD621" s="8"/>
      <c r="BE621" s="14"/>
      <c r="BF621" s="14"/>
      <c r="BG621" s="14"/>
      <c r="BH621" s="14"/>
      <c r="BI621" s="8"/>
      <c r="BJ621" s="8"/>
      <c r="BK621" s="14"/>
      <c r="BL621" s="14"/>
      <c r="BM621" s="14"/>
      <c r="BN621" s="14"/>
      <c r="BO621" s="8"/>
      <c r="BP621" s="8"/>
      <c r="BQ621" s="14"/>
      <c r="BR621" s="14"/>
      <c r="BS621" s="14"/>
      <c r="BT621" s="14"/>
      <c r="BU621" s="8"/>
      <c r="BV621" s="8"/>
      <c r="BW621" s="14"/>
      <c r="BX621" s="14"/>
      <c r="BY621" s="14"/>
      <c r="BZ621" s="14"/>
      <c r="CA621" s="14"/>
      <c r="CB621" s="14"/>
      <c r="CC621" s="14"/>
      <c r="CD621" s="14"/>
      <c r="CE621" s="14"/>
      <c r="CF621" s="14"/>
      <c r="CG621" s="14"/>
      <c r="CH621" s="14"/>
      <c r="CI621" s="14"/>
      <c r="CJ621" s="14"/>
    </row>
    <row r="622" spans="1:88" outlineLevel="1" x14ac:dyDescent="0.2">
      <c r="A622" s="20"/>
      <c r="B622" s="21"/>
      <c r="C622" s="20"/>
      <c r="D622" s="20"/>
      <c r="E622" s="20"/>
      <c r="F622" s="25" t="s">
        <v>22</v>
      </c>
      <c r="G622" s="29" t="str">
        <f t="shared" ref="G622:M622" si="378">IF(G620="","",IF(G620&gt;G619,(G620-G619-G621),(1-G619-G621+G620)))</f>
        <v/>
      </c>
      <c r="H622" s="29" t="str">
        <f t="shared" si="378"/>
        <v/>
      </c>
      <c r="I622" s="29" t="str">
        <f t="shared" si="378"/>
        <v/>
      </c>
      <c r="J622" s="29" t="str">
        <f t="shared" si="378"/>
        <v/>
      </c>
      <c r="K622" s="29" t="str">
        <f t="shared" si="378"/>
        <v/>
      </c>
      <c r="L622" s="29" t="str">
        <f t="shared" si="378"/>
        <v/>
      </c>
      <c r="M622" s="29" t="str">
        <f t="shared" si="378"/>
        <v/>
      </c>
      <c r="N622" s="57">
        <f t="shared" ref="N622" si="379">SUMIF(G623:M623,"",G622:M622)</f>
        <v>0</v>
      </c>
      <c r="O622" s="58">
        <f t="shared" ref="O622" si="380">SUM(G622:M622)</f>
        <v>0</v>
      </c>
      <c r="P622" s="68"/>
      <c r="Q622" s="69"/>
      <c r="R622" s="70"/>
      <c r="S622" s="14"/>
      <c r="T622" s="14"/>
      <c r="U622" s="14"/>
      <c r="V622" s="14"/>
      <c r="W622" s="14"/>
      <c r="X622" s="14"/>
      <c r="Y622" s="14"/>
      <c r="Z622" s="14"/>
      <c r="AA622" s="14"/>
      <c r="AB622" s="14"/>
      <c r="AC622" s="14"/>
      <c r="AD622" s="14"/>
      <c r="AE622" s="14"/>
      <c r="AF622" s="14"/>
      <c r="AG622" s="14"/>
      <c r="AH622" s="14"/>
      <c r="AI622" s="14"/>
      <c r="AJ622" s="14"/>
      <c r="AK622" s="14"/>
      <c r="AL622" s="14"/>
      <c r="AM622" s="14"/>
      <c r="AN622" s="14"/>
      <c r="AO622" s="14"/>
      <c r="AP622" s="14"/>
      <c r="AQ622" s="8"/>
      <c r="AR622" s="8"/>
      <c r="AS622" s="14"/>
      <c r="AT622" s="14"/>
      <c r="AU622" s="14"/>
      <c r="AV622" s="14"/>
      <c r="AW622" s="8"/>
      <c r="AX622" s="8"/>
      <c r="AY622" s="14"/>
      <c r="AZ622" s="14"/>
      <c r="BA622" s="14"/>
      <c r="BB622" s="14"/>
      <c r="BC622" s="8"/>
      <c r="BD622" s="8"/>
      <c r="BE622" s="14"/>
      <c r="BF622" s="14"/>
      <c r="BG622" s="14"/>
      <c r="BH622" s="14"/>
      <c r="BI622" s="8"/>
      <c r="BJ622" s="8"/>
      <c r="BK622" s="14"/>
      <c r="BL622" s="14"/>
      <c r="BM622" s="14"/>
      <c r="BN622" s="14"/>
      <c r="BO622" s="8"/>
      <c r="BP622" s="8"/>
      <c r="BQ622" s="14"/>
      <c r="BR622" s="14"/>
      <c r="BS622" s="14"/>
      <c r="BT622" s="14"/>
      <c r="BU622" s="8"/>
      <c r="BV622" s="8"/>
      <c r="BW622" s="14"/>
      <c r="BX622" s="14"/>
      <c r="BY622" s="14"/>
      <c r="BZ622" s="14"/>
      <c r="CA622" s="14"/>
      <c r="CB622" s="14"/>
      <c r="CC622" s="14"/>
      <c r="CD622" s="14"/>
      <c r="CE622" s="14"/>
      <c r="CF622" s="14"/>
      <c r="CG622" s="14"/>
      <c r="CH622" s="14"/>
      <c r="CI622" s="14"/>
      <c r="CJ622" s="14"/>
    </row>
    <row r="623" spans="1:88" outlineLevel="1" x14ac:dyDescent="0.2">
      <c r="A623" s="20"/>
      <c r="B623" s="21"/>
      <c r="C623" s="20"/>
      <c r="D623" s="20"/>
      <c r="E623" s="20"/>
      <c r="F623" s="26" t="s">
        <v>39</v>
      </c>
      <c r="G623" s="34"/>
      <c r="H623" s="34"/>
      <c r="I623" s="34"/>
      <c r="J623" s="34"/>
      <c r="K623" s="34"/>
      <c r="L623" s="34"/>
      <c r="M623" s="34"/>
      <c r="N623" s="56"/>
      <c r="O623" s="55"/>
      <c r="P623" s="68"/>
      <c r="Q623" s="69"/>
      <c r="R623" s="70"/>
      <c r="S623" s="14"/>
      <c r="T623" s="14"/>
      <c r="U623" s="14"/>
      <c r="V623" s="14"/>
      <c r="W623" s="14"/>
      <c r="X623" s="14"/>
      <c r="Y623" s="14"/>
      <c r="Z623" s="14"/>
      <c r="AA623" s="14"/>
      <c r="AB623" s="14"/>
      <c r="AC623" s="14"/>
      <c r="AD623" s="14"/>
      <c r="AE623" s="14"/>
      <c r="AF623" s="14"/>
      <c r="AG623" s="14"/>
      <c r="AH623" s="14"/>
      <c r="AI623" s="14"/>
      <c r="AJ623" s="14"/>
      <c r="AK623" s="14"/>
      <c r="AL623" s="14"/>
      <c r="AM623" s="14"/>
      <c r="AN623" s="14"/>
      <c r="AO623" s="14"/>
      <c r="AP623" s="14"/>
      <c r="AQ623" s="8"/>
      <c r="AR623" s="8"/>
      <c r="AS623" s="14"/>
      <c r="AT623" s="14"/>
      <c r="AU623" s="14"/>
      <c r="AV623" s="14"/>
      <c r="AW623" s="8"/>
      <c r="AX623" s="8"/>
      <c r="AY623" s="14"/>
      <c r="AZ623" s="14"/>
      <c r="BA623" s="14"/>
      <c r="BB623" s="14"/>
      <c r="BC623" s="8"/>
      <c r="BD623" s="8"/>
      <c r="BE623" s="14"/>
      <c r="BF623" s="14"/>
      <c r="BG623" s="14"/>
      <c r="BH623" s="14"/>
      <c r="BI623" s="8"/>
      <c r="BJ623" s="8"/>
      <c r="BK623" s="14"/>
      <c r="BL623" s="14"/>
      <c r="BM623" s="14"/>
      <c r="BN623" s="14"/>
      <c r="BO623" s="8"/>
      <c r="BP623" s="8"/>
      <c r="BQ623" s="14"/>
      <c r="BR623" s="14"/>
      <c r="BS623" s="14"/>
      <c r="BT623" s="14"/>
      <c r="BU623" s="8"/>
      <c r="BV623" s="8"/>
      <c r="BW623" s="14"/>
      <c r="BX623" s="14"/>
      <c r="BY623" s="14"/>
      <c r="BZ623" s="14"/>
      <c r="CA623" s="14"/>
      <c r="CB623" s="14"/>
      <c r="CC623" s="14"/>
      <c r="CD623" s="14"/>
      <c r="CE623" s="14"/>
      <c r="CF623" s="14"/>
      <c r="CG623" s="14"/>
      <c r="CH623" s="14"/>
      <c r="CI623" s="14"/>
      <c r="CJ623" s="14"/>
    </row>
    <row r="624" spans="1:88" ht="13.5" outlineLevel="1" thickBot="1" x14ac:dyDescent="0.25">
      <c r="A624" s="22"/>
      <c r="B624" s="23"/>
      <c r="C624" s="22"/>
      <c r="D624" s="22"/>
      <c r="E624" s="22"/>
      <c r="F624" s="27" t="s">
        <v>40</v>
      </c>
      <c r="G624" s="33"/>
      <c r="H624" s="33"/>
      <c r="I624" s="33"/>
      <c r="J624" s="33"/>
      <c r="K624" s="33"/>
      <c r="L624" s="33"/>
      <c r="M624" s="33"/>
      <c r="N624" s="59"/>
      <c r="O624" s="62"/>
      <c r="P624" s="71"/>
      <c r="Q624" s="72"/>
      <c r="R624" s="73"/>
      <c r="S624" s="14"/>
      <c r="T624" s="14"/>
      <c r="U624" s="14"/>
      <c r="V624" s="14"/>
      <c r="W624" s="14"/>
      <c r="X624" s="14"/>
      <c r="Y624" s="14"/>
      <c r="Z624" s="14"/>
      <c r="AA624" s="14"/>
      <c r="AB624" s="14"/>
      <c r="AC624" s="14"/>
      <c r="AD624" s="14"/>
      <c r="AE624" s="14"/>
      <c r="AF624" s="14"/>
      <c r="AG624" s="14"/>
      <c r="AH624" s="14"/>
      <c r="AI624" s="14"/>
      <c r="AJ624" s="14"/>
      <c r="AK624" s="14"/>
      <c r="AL624" s="14"/>
      <c r="AM624" s="14"/>
      <c r="AN624" s="14"/>
      <c r="AO624" s="14"/>
      <c r="AP624" s="14"/>
      <c r="AQ624" s="8"/>
      <c r="AR624" s="8"/>
      <c r="AS624" s="14"/>
      <c r="AT624" s="14"/>
      <c r="AU624" s="14"/>
      <c r="AV624" s="14"/>
      <c r="AW624" s="8"/>
      <c r="AX624" s="8"/>
      <c r="AY624" s="14"/>
      <c r="AZ624" s="14"/>
      <c r="BA624" s="14"/>
      <c r="BB624" s="14"/>
      <c r="BC624" s="8"/>
      <c r="BD624" s="8"/>
      <c r="BE624" s="14"/>
      <c r="BF624" s="14"/>
      <c r="BG624" s="14"/>
      <c r="BH624" s="14"/>
      <c r="BI624" s="8"/>
      <c r="BJ624" s="8"/>
      <c r="BK624" s="14"/>
      <c r="BL624" s="14"/>
      <c r="BM624" s="14"/>
      <c r="BN624" s="14"/>
      <c r="BO624" s="8"/>
      <c r="BP624" s="8"/>
      <c r="BQ624" s="14"/>
      <c r="BR624" s="14"/>
      <c r="BS624" s="14"/>
      <c r="BT624" s="14"/>
      <c r="BU624" s="8"/>
      <c r="BV624" s="8"/>
      <c r="BW624" s="14"/>
      <c r="BX624" s="14"/>
      <c r="BY624" s="14"/>
      <c r="BZ624" s="14"/>
      <c r="CA624" s="14"/>
      <c r="CB624" s="14"/>
      <c r="CC624" s="14"/>
      <c r="CD624" s="14"/>
      <c r="CE624" s="14"/>
      <c r="CF624" s="14"/>
      <c r="CG624" s="14"/>
      <c r="CH624" s="14"/>
      <c r="CI624" s="14"/>
      <c r="CJ624" s="14"/>
    </row>
    <row r="625" spans="1:88" x14ac:dyDescent="0.2">
      <c r="A625" s="63" t="str">
        <f>'Week A'!A625</f>
        <v>NAAM</v>
      </c>
      <c r="B625" s="64" t="str">
        <f>'Week A'!B625</f>
        <v>Voornaam</v>
      </c>
      <c r="C625" s="63" t="str">
        <f>'Week A'!C625</f>
        <v>Steward</v>
      </c>
      <c r="D625" s="63" t="str">
        <f>'Week A'!D625</f>
        <v>Student</v>
      </c>
      <c r="E625" s="63" t="str">
        <f>'Week A'!E625</f>
        <v>Front</v>
      </c>
      <c r="F625" s="24" t="s">
        <v>19</v>
      </c>
      <c r="G625" s="43"/>
      <c r="H625" s="11"/>
      <c r="I625" s="11"/>
      <c r="J625" s="11"/>
      <c r="K625" s="11"/>
      <c r="L625" s="11"/>
      <c r="M625" s="11"/>
      <c r="N625" s="54"/>
      <c r="O625" s="61"/>
      <c r="P625" s="65"/>
      <c r="Q625" s="66"/>
      <c r="R625" s="67"/>
      <c r="S625" s="14"/>
      <c r="T625" s="14"/>
      <c r="U625" s="14"/>
      <c r="V625" s="14"/>
      <c r="W625" s="14"/>
      <c r="X625" s="14"/>
      <c r="Y625" s="14"/>
      <c r="Z625" s="14"/>
      <c r="AA625" s="14"/>
      <c r="AB625" s="14"/>
      <c r="AC625" s="14"/>
      <c r="AD625" s="14"/>
      <c r="AE625" s="14"/>
      <c r="AF625" s="14"/>
      <c r="AG625" s="14"/>
      <c r="AH625" s="14"/>
      <c r="AI625" s="14"/>
      <c r="AJ625" s="14"/>
      <c r="AK625" s="14"/>
      <c r="AL625" s="14"/>
      <c r="AM625" s="14"/>
      <c r="AN625" s="14"/>
      <c r="AO625" s="14"/>
      <c r="AP625" s="14"/>
      <c r="AQ625" s="8"/>
      <c r="AR625" s="8"/>
      <c r="AS625" s="14"/>
      <c r="AT625" s="14"/>
      <c r="AU625" s="14"/>
      <c r="AV625" s="14"/>
      <c r="AW625" s="8"/>
      <c r="AX625" s="8"/>
      <c r="AY625" s="14"/>
      <c r="AZ625" s="14"/>
      <c r="BA625" s="14"/>
      <c r="BB625" s="14"/>
      <c r="BC625" s="8"/>
      <c r="BD625" s="8"/>
      <c r="BE625" s="14"/>
      <c r="BF625" s="14"/>
      <c r="BG625" s="14"/>
      <c r="BH625" s="14"/>
      <c r="BI625" s="8"/>
      <c r="BJ625" s="8"/>
      <c r="BK625" s="14"/>
      <c r="BL625" s="14"/>
      <c r="BM625" s="14"/>
      <c r="BN625" s="14"/>
      <c r="BO625" s="8"/>
      <c r="BP625" s="8"/>
      <c r="BQ625" s="14"/>
      <c r="BR625" s="14"/>
      <c r="BS625" s="14"/>
      <c r="BT625" s="14"/>
      <c r="BU625" s="8"/>
      <c r="BV625" s="8"/>
      <c r="BW625" s="14"/>
      <c r="BX625" s="14"/>
      <c r="BY625" s="14"/>
      <c r="BZ625" s="14"/>
      <c r="CA625" s="14"/>
      <c r="CB625" s="14"/>
      <c r="CC625" s="14"/>
      <c r="CD625" s="14"/>
      <c r="CE625" s="14"/>
      <c r="CF625" s="14"/>
      <c r="CG625" s="14"/>
      <c r="CH625" s="14"/>
      <c r="CI625" s="14"/>
      <c r="CJ625" s="14"/>
    </row>
    <row r="626" spans="1:88" outlineLevel="1" x14ac:dyDescent="0.2">
      <c r="A626" s="20"/>
      <c r="B626" s="21"/>
      <c r="C626" s="20"/>
      <c r="D626" s="20"/>
      <c r="E626" s="20"/>
      <c r="F626" s="25" t="s">
        <v>20</v>
      </c>
      <c r="G626" s="35"/>
      <c r="H626" s="42"/>
      <c r="I626" s="12"/>
      <c r="J626" s="12"/>
      <c r="K626" s="12"/>
      <c r="L626" s="12"/>
      <c r="M626" s="12"/>
      <c r="N626" s="56"/>
      <c r="O626" s="55"/>
      <c r="P626" s="68"/>
      <c r="Q626" s="69"/>
      <c r="R626" s="70"/>
      <c r="S626" s="14"/>
      <c r="T626" s="14"/>
      <c r="U626" s="14"/>
      <c r="V626" s="14"/>
      <c r="W626" s="14"/>
      <c r="X626" s="14"/>
      <c r="Y626" s="14"/>
      <c r="Z626" s="14"/>
      <c r="AA626" s="14"/>
      <c r="AB626" s="14"/>
      <c r="AC626" s="14"/>
      <c r="AD626" s="14"/>
      <c r="AE626" s="14"/>
      <c r="AF626" s="14"/>
      <c r="AG626" s="14"/>
      <c r="AH626" s="14"/>
      <c r="AI626" s="14"/>
      <c r="AJ626" s="14"/>
      <c r="AK626" s="14"/>
      <c r="AL626" s="14"/>
      <c r="AM626" s="14"/>
      <c r="AN626" s="14"/>
      <c r="AO626" s="14"/>
      <c r="AP626" s="14"/>
      <c r="AQ626" s="8"/>
      <c r="AR626" s="8"/>
      <c r="AS626" s="14"/>
      <c r="AT626" s="14"/>
      <c r="AU626" s="14"/>
      <c r="AV626" s="14"/>
      <c r="AW626" s="8"/>
      <c r="AX626" s="8"/>
      <c r="AY626" s="14"/>
      <c r="AZ626" s="14"/>
      <c r="BA626" s="14"/>
      <c r="BB626" s="14"/>
      <c r="BC626" s="8"/>
      <c r="BD626" s="8"/>
      <c r="BE626" s="14"/>
      <c r="BF626" s="14"/>
      <c r="BG626" s="14"/>
      <c r="BH626" s="14"/>
      <c r="BI626" s="8"/>
      <c r="BJ626" s="8"/>
      <c r="BK626" s="14"/>
      <c r="BL626" s="14"/>
      <c r="BM626" s="14"/>
      <c r="BN626" s="14"/>
      <c r="BO626" s="8"/>
      <c r="BP626" s="8"/>
      <c r="BQ626" s="14"/>
      <c r="BR626" s="14"/>
      <c r="BS626" s="14"/>
      <c r="BT626" s="14"/>
      <c r="BU626" s="8"/>
      <c r="BV626" s="8"/>
      <c r="BW626" s="14"/>
      <c r="BX626" s="14"/>
      <c r="BY626" s="14"/>
      <c r="BZ626" s="14"/>
      <c r="CA626" s="14"/>
      <c r="CB626" s="14"/>
      <c r="CC626" s="14"/>
      <c r="CD626" s="14"/>
      <c r="CE626" s="14"/>
      <c r="CF626" s="14"/>
      <c r="CG626" s="14"/>
      <c r="CH626" s="14"/>
      <c r="CI626" s="14"/>
      <c r="CJ626" s="14"/>
    </row>
    <row r="627" spans="1:88" outlineLevel="1" x14ac:dyDescent="0.2">
      <c r="A627" s="20"/>
      <c r="B627" s="21"/>
      <c r="C627" s="20"/>
      <c r="D627" s="20"/>
      <c r="E627" s="20"/>
      <c r="F627" s="25" t="s">
        <v>21</v>
      </c>
      <c r="G627" s="13"/>
      <c r="H627" s="13"/>
      <c r="I627" s="13"/>
      <c r="J627" s="13"/>
      <c r="K627" s="13"/>
      <c r="L627" s="13"/>
      <c r="M627" s="13"/>
      <c r="N627" s="56"/>
      <c r="O627" s="55"/>
      <c r="P627" s="68"/>
      <c r="Q627" s="69"/>
      <c r="R627" s="70"/>
      <c r="S627" s="14"/>
      <c r="T627" s="14"/>
      <c r="U627" s="14"/>
      <c r="V627" s="14"/>
      <c r="W627" s="14"/>
      <c r="X627" s="14"/>
      <c r="Y627" s="14"/>
      <c r="Z627" s="14"/>
      <c r="AA627" s="14"/>
      <c r="AB627" s="14"/>
      <c r="AC627" s="14"/>
      <c r="AD627" s="14"/>
      <c r="AE627" s="14"/>
      <c r="AF627" s="14"/>
      <c r="AG627" s="14"/>
      <c r="AH627" s="14"/>
      <c r="AI627" s="14"/>
      <c r="AJ627" s="14"/>
      <c r="AK627" s="14"/>
      <c r="AL627" s="14"/>
      <c r="AM627" s="14"/>
      <c r="AN627" s="14"/>
      <c r="AO627" s="14"/>
      <c r="AP627" s="14"/>
      <c r="AQ627" s="8"/>
      <c r="AR627" s="8"/>
      <c r="AS627" s="14"/>
      <c r="AT627" s="14"/>
      <c r="AU627" s="14"/>
      <c r="AV627" s="14"/>
      <c r="AW627" s="8"/>
      <c r="AX627" s="8"/>
      <c r="AY627" s="14"/>
      <c r="AZ627" s="14"/>
      <c r="BA627" s="14"/>
      <c r="BB627" s="14"/>
      <c r="BC627" s="8"/>
      <c r="BD627" s="8"/>
      <c r="BE627" s="14"/>
      <c r="BF627" s="14"/>
      <c r="BG627" s="14"/>
      <c r="BH627" s="14"/>
      <c r="BI627" s="8"/>
      <c r="BJ627" s="8"/>
      <c r="BK627" s="14"/>
      <c r="BL627" s="14"/>
      <c r="BM627" s="14"/>
      <c r="BN627" s="14"/>
      <c r="BO627" s="8"/>
      <c r="BP627" s="8"/>
      <c r="BQ627" s="14"/>
      <c r="BR627" s="14"/>
      <c r="BS627" s="14"/>
      <c r="BT627" s="14"/>
      <c r="BU627" s="8"/>
      <c r="BV627" s="8"/>
      <c r="BW627" s="14"/>
      <c r="BX627" s="14"/>
      <c r="BY627" s="14"/>
      <c r="BZ627" s="14"/>
      <c r="CA627" s="14"/>
      <c r="CB627" s="14"/>
      <c r="CC627" s="14"/>
      <c r="CD627" s="14"/>
      <c r="CE627" s="14"/>
      <c r="CF627" s="14"/>
      <c r="CG627" s="14"/>
      <c r="CH627" s="14"/>
      <c r="CI627" s="14"/>
      <c r="CJ627" s="14"/>
    </row>
    <row r="628" spans="1:88" outlineLevel="1" x14ac:dyDescent="0.2">
      <c r="A628" s="20"/>
      <c r="B628" s="21"/>
      <c r="C628" s="20"/>
      <c r="D628" s="20"/>
      <c r="E628" s="20"/>
      <c r="F628" s="25" t="s">
        <v>22</v>
      </c>
      <c r="G628" s="29" t="str">
        <f t="shared" ref="G628:M628" si="381">IF(G626="","",IF(G626&gt;G625,(G626-G625-G627),(1-G625-G627+G626)))</f>
        <v/>
      </c>
      <c r="H628" s="29" t="str">
        <f t="shared" si="381"/>
        <v/>
      </c>
      <c r="I628" s="29" t="str">
        <f t="shared" si="381"/>
        <v/>
      </c>
      <c r="J628" s="29" t="str">
        <f t="shared" si="381"/>
        <v/>
      </c>
      <c r="K628" s="29" t="str">
        <f t="shared" si="381"/>
        <v/>
      </c>
      <c r="L628" s="29" t="str">
        <f t="shared" si="381"/>
        <v/>
      </c>
      <c r="M628" s="29" t="str">
        <f t="shared" si="381"/>
        <v/>
      </c>
      <c r="N628" s="57">
        <f t="shared" ref="N628" si="382">SUMIF(G629:M629,"",G628:M628)</f>
        <v>0</v>
      </c>
      <c r="O628" s="58">
        <f t="shared" ref="O628" si="383">SUM(G628:M628)</f>
        <v>0</v>
      </c>
      <c r="P628" s="68"/>
      <c r="Q628" s="69"/>
      <c r="R628" s="70"/>
      <c r="S628" s="14"/>
      <c r="T628" s="14"/>
      <c r="U628" s="14"/>
      <c r="V628" s="14"/>
      <c r="W628" s="14"/>
      <c r="X628" s="14"/>
      <c r="Y628" s="14"/>
      <c r="Z628" s="14"/>
      <c r="AA628" s="14"/>
      <c r="AB628" s="14"/>
      <c r="AC628" s="14"/>
      <c r="AD628" s="14"/>
      <c r="AE628" s="14"/>
      <c r="AF628" s="14"/>
      <c r="AG628" s="14"/>
      <c r="AH628" s="14"/>
      <c r="AI628" s="14"/>
      <c r="AJ628" s="14"/>
      <c r="AK628" s="14"/>
      <c r="AL628" s="14"/>
      <c r="AM628" s="14"/>
      <c r="AN628" s="14"/>
      <c r="AO628" s="14"/>
      <c r="AP628" s="14"/>
      <c r="AQ628" s="8"/>
      <c r="AR628" s="8"/>
      <c r="AS628" s="14"/>
      <c r="AT628" s="14"/>
      <c r="AU628" s="14"/>
      <c r="AV628" s="14"/>
      <c r="AW628" s="8"/>
      <c r="AX628" s="8"/>
      <c r="AY628" s="14"/>
      <c r="AZ628" s="14"/>
      <c r="BA628" s="14"/>
      <c r="BB628" s="14"/>
      <c r="BC628" s="8"/>
      <c r="BD628" s="8"/>
      <c r="BE628" s="14"/>
      <c r="BF628" s="14"/>
      <c r="BG628" s="14"/>
      <c r="BH628" s="14"/>
      <c r="BI628" s="8"/>
      <c r="BJ628" s="8"/>
      <c r="BK628" s="14"/>
      <c r="BL628" s="14"/>
      <c r="BM628" s="14"/>
      <c r="BN628" s="14"/>
      <c r="BO628" s="8"/>
      <c r="BP628" s="8"/>
      <c r="BQ628" s="14"/>
      <c r="BR628" s="14"/>
      <c r="BS628" s="14"/>
      <c r="BT628" s="14"/>
      <c r="BU628" s="8"/>
      <c r="BV628" s="8"/>
      <c r="BW628" s="14"/>
      <c r="BX628" s="14"/>
      <c r="BY628" s="14"/>
      <c r="BZ628" s="14"/>
      <c r="CA628" s="14"/>
      <c r="CB628" s="14"/>
      <c r="CC628" s="14"/>
      <c r="CD628" s="14"/>
      <c r="CE628" s="14"/>
      <c r="CF628" s="14"/>
      <c r="CG628" s="14"/>
      <c r="CH628" s="14"/>
      <c r="CI628" s="14"/>
      <c r="CJ628" s="14"/>
    </row>
    <row r="629" spans="1:88" outlineLevel="1" x14ac:dyDescent="0.2">
      <c r="A629" s="20"/>
      <c r="B629" s="21"/>
      <c r="C629" s="20"/>
      <c r="D629" s="20"/>
      <c r="E629" s="20"/>
      <c r="F629" s="26" t="s">
        <v>39</v>
      </c>
      <c r="G629" s="34"/>
      <c r="H629" s="34"/>
      <c r="I629" s="34"/>
      <c r="J629" s="34"/>
      <c r="K629" s="34"/>
      <c r="L629" s="34"/>
      <c r="M629" s="34"/>
      <c r="N629" s="56"/>
      <c r="O629" s="55"/>
      <c r="P629" s="68"/>
      <c r="Q629" s="69"/>
      <c r="R629" s="70"/>
      <c r="S629" s="14"/>
      <c r="T629" s="14"/>
      <c r="U629" s="14"/>
      <c r="V629" s="14"/>
      <c r="W629" s="14"/>
      <c r="X629" s="14"/>
      <c r="Y629" s="14"/>
      <c r="Z629" s="14"/>
      <c r="AA629" s="14"/>
      <c r="AB629" s="14"/>
      <c r="AC629" s="14"/>
      <c r="AD629" s="14"/>
      <c r="AE629" s="14"/>
      <c r="AF629" s="14"/>
      <c r="AG629" s="14"/>
      <c r="AH629" s="14"/>
      <c r="AI629" s="14"/>
      <c r="AJ629" s="14"/>
      <c r="AK629" s="14"/>
      <c r="AL629" s="14"/>
      <c r="AM629" s="14"/>
      <c r="AN629" s="14"/>
      <c r="AO629" s="14"/>
      <c r="AP629" s="14"/>
      <c r="AQ629" s="8"/>
      <c r="AR629" s="8"/>
      <c r="AS629" s="14"/>
      <c r="AT629" s="14"/>
      <c r="AU629" s="14"/>
      <c r="AV629" s="14"/>
      <c r="AW629" s="8"/>
      <c r="AX629" s="8"/>
      <c r="AY629" s="14"/>
      <c r="AZ629" s="14"/>
      <c r="BA629" s="14"/>
      <c r="BB629" s="14"/>
      <c r="BC629" s="8"/>
      <c r="BD629" s="8"/>
      <c r="BE629" s="14"/>
      <c r="BF629" s="14"/>
      <c r="BG629" s="14"/>
      <c r="BH629" s="14"/>
      <c r="BI629" s="8"/>
      <c r="BJ629" s="8"/>
      <c r="BK629" s="14"/>
      <c r="BL629" s="14"/>
      <c r="BM629" s="14"/>
      <c r="BN629" s="14"/>
      <c r="BO629" s="8"/>
      <c r="BP629" s="8"/>
      <c r="BQ629" s="14"/>
      <c r="BR629" s="14"/>
      <c r="BS629" s="14"/>
      <c r="BT629" s="14"/>
      <c r="BU629" s="8"/>
      <c r="BV629" s="8"/>
      <c r="BW629" s="14"/>
      <c r="BX629" s="14"/>
      <c r="BY629" s="14"/>
      <c r="BZ629" s="14"/>
      <c r="CA629" s="14"/>
      <c r="CB629" s="14"/>
      <c r="CC629" s="14"/>
      <c r="CD629" s="14"/>
      <c r="CE629" s="14"/>
      <c r="CF629" s="14"/>
      <c r="CG629" s="14"/>
      <c r="CH629" s="14"/>
      <c r="CI629" s="14"/>
      <c r="CJ629" s="14"/>
    </row>
    <row r="630" spans="1:88" ht="13.5" outlineLevel="1" thickBot="1" x14ac:dyDescent="0.25">
      <c r="A630" s="22"/>
      <c r="B630" s="23"/>
      <c r="C630" s="22"/>
      <c r="D630" s="22"/>
      <c r="E630" s="22"/>
      <c r="F630" s="27" t="s">
        <v>40</v>
      </c>
      <c r="G630" s="33"/>
      <c r="H630" s="33"/>
      <c r="I630" s="33"/>
      <c r="J630" s="33"/>
      <c r="K630" s="33"/>
      <c r="L630" s="33"/>
      <c r="M630" s="33"/>
      <c r="N630" s="59"/>
      <c r="O630" s="62"/>
      <c r="P630" s="71"/>
      <c r="Q630" s="72"/>
      <c r="R630" s="73"/>
      <c r="S630" s="14"/>
      <c r="T630" s="14"/>
      <c r="U630" s="14"/>
      <c r="V630" s="14"/>
      <c r="W630" s="14"/>
      <c r="X630" s="14"/>
      <c r="Y630" s="14"/>
      <c r="Z630" s="14"/>
      <c r="AA630" s="14"/>
      <c r="AB630" s="14"/>
      <c r="AC630" s="14"/>
      <c r="AD630" s="14"/>
      <c r="AE630" s="14"/>
      <c r="AF630" s="14"/>
      <c r="AG630" s="14"/>
      <c r="AH630" s="14"/>
      <c r="AI630" s="14"/>
      <c r="AJ630" s="14"/>
      <c r="AK630" s="14"/>
      <c r="AL630" s="14"/>
      <c r="AM630" s="14"/>
      <c r="AN630" s="14"/>
      <c r="AO630" s="14"/>
      <c r="AP630" s="14"/>
      <c r="AQ630" s="8"/>
      <c r="AR630" s="8"/>
      <c r="AS630" s="14"/>
      <c r="AT630" s="14"/>
      <c r="AU630" s="14"/>
      <c r="AV630" s="14"/>
      <c r="AW630" s="8"/>
      <c r="AX630" s="8"/>
      <c r="AY630" s="14"/>
      <c r="AZ630" s="14"/>
      <c r="BA630" s="14"/>
      <c r="BB630" s="14"/>
      <c r="BC630" s="8"/>
      <c r="BD630" s="8"/>
      <c r="BE630" s="14"/>
      <c r="BF630" s="14"/>
      <c r="BG630" s="14"/>
      <c r="BH630" s="14"/>
      <c r="BI630" s="8"/>
      <c r="BJ630" s="8"/>
      <c r="BK630" s="14"/>
      <c r="BL630" s="14"/>
      <c r="BM630" s="14"/>
      <c r="BN630" s="14"/>
      <c r="BO630" s="8"/>
      <c r="BP630" s="8"/>
      <c r="BQ630" s="14"/>
      <c r="BR630" s="14"/>
      <c r="BS630" s="14"/>
      <c r="BT630" s="14"/>
      <c r="BU630" s="8"/>
      <c r="BV630" s="8"/>
      <c r="BW630" s="14"/>
      <c r="BX630" s="14"/>
      <c r="BY630" s="14"/>
      <c r="BZ630" s="14"/>
      <c r="CA630" s="14"/>
      <c r="CB630" s="14"/>
      <c r="CC630" s="14"/>
      <c r="CD630" s="14"/>
      <c r="CE630" s="14"/>
      <c r="CF630" s="14"/>
      <c r="CG630" s="14"/>
      <c r="CH630" s="14"/>
      <c r="CI630" s="14"/>
      <c r="CJ630" s="14"/>
    </row>
    <row r="631" spans="1:88" x14ac:dyDescent="0.2">
      <c r="A631" s="63" t="str">
        <f>'Week A'!A631</f>
        <v>NAAM</v>
      </c>
      <c r="B631" s="64" t="str">
        <f>'Week A'!B631</f>
        <v>Voornaam</v>
      </c>
      <c r="C631" s="63" t="str">
        <f>'Week A'!C631</f>
        <v>Steward</v>
      </c>
      <c r="D631" s="63" t="str">
        <f>'Week A'!D631</f>
        <v>Student</v>
      </c>
      <c r="E631" s="63" t="str">
        <f>'Week A'!E631</f>
        <v>Front</v>
      </c>
      <c r="F631" s="24" t="s">
        <v>19</v>
      </c>
      <c r="G631" s="43"/>
      <c r="H631" s="11"/>
      <c r="I631" s="11"/>
      <c r="J631" s="11"/>
      <c r="K631" s="11"/>
      <c r="L631" s="11"/>
      <c r="M631" s="11"/>
      <c r="N631" s="54"/>
      <c r="O631" s="61"/>
      <c r="P631" s="65"/>
      <c r="Q631" s="66"/>
      <c r="R631" s="67"/>
      <c r="S631" s="14"/>
      <c r="T631" s="14"/>
      <c r="U631" s="14"/>
      <c r="V631" s="14"/>
      <c r="W631" s="14"/>
      <c r="X631" s="14"/>
      <c r="Y631" s="14"/>
      <c r="Z631" s="14"/>
      <c r="AA631" s="14"/>
      <c r="AB631" s="14"/>
      <c r="AC631" s="14"/>
      <c r="AD631" s="14"/>
      <c r="AE631" s="14"/>
      <c r="AF631" s="14"/>
      <c r="AG631" s="14"/>
      <c r="AH631" s="14"/>
      <c r="AI631" s="14"/>
      <c r="AJ631" s="14"/>
      <c r="AK631" s="14"/>
      <c r="AL631" s="14"/>
      <c r="AM631" s="14"/>
      <c r="AN631" s="14"/>
      <c r="AO631" s="14"/>
      <c r="AP631" s="14"/>
      <c r="AQ631" s="8"/>
      <c r="AR631" s="8"/>
      <c r="AS631" s="14"/>
      <c r="AT631" s="14"/>
      <c r="AU631" s="14"/>
      <c r="AV631" s="14"/>
      <c r="AW631" s="8"/>
      <c r="AX631" s="8"/>
      <c r="AY631" s="14"/>
      <c r="AZ631" s="14"/>
      <c r="BA631" s="14"/>
      <c r="BB631" s="14"/>
      <c r="BC631" s="8"/>
      <c r="BD631" s="8"/>
      <c r="BE631" s="14"/>
      <c r="BF631" s="14"/>
      <c r="BG631" s="14"/>
      <c r="BH631" s="14"/>
      <c r="BI631" s="8"/>
      <c r="BJ631" s="8"/>
      <c r="BK631" s="14"/>
      <c r="BL631" s="14"/>
      <c r="BM631" s="14"/>
      <c r="BN631" s="14"/>
      <c r="BO631" s="8"/>
      <c r="BP631" s="8"/>
      <c r="BQ631" s="14"/>
      <c r="BR631" s="14"/>
      <c r="BS631" s="14"/>
      <c r="BT631" s="14"/>
      <c r="BU631" s="8"/>
      <c r="BV631" s="8"/>
      <c r="BW631" s="14"/>
      <c r="BX631" s="14"/>
      <c r="BY631" s="14"/>
      <c r="BZ631" s="14"/>
      <c r="CA631" s="14"/>
      <c r="CB631" s="14"/>
      <c r="CC631" s="14"/>
      <c r="CD631" s="14"/>
      <c r="CE631" s="14"/>
      <c r="CF631" s="14"/>
      <c r="CG631" s="14"/>
      <c r="CH631" s="14"/>
      <c r="CI631" s="14"/>
      <c r="CJ631" s="14"/>
    </row>
    <row r="632" spans="1:88" outlineLevel="1" x14ac:dyDescent="0.2">
      <c r="A632" s="20"/>
      <c r="B632" s="21"/>
      <c r="C632" s="20"/>
      <c r="D632" s="20"/>
      <c r="E632" s="20"/>
      <c r="F632" s="25" t="s">
        <v>20</v>
      </c>
      <c r="G632" s="35"/>
      <c r="H632" s="42"/>
      <c r="I632" s="12"/>
      <c r="J632" s="12"/>
      <c r="K632" s="12"/>
      <c r="L632" s="12"/>
      <c r="M632" s="12"/>
      <c r="N632" s="56"/>
      <c r="O632" s="55"/>
      <c r="P632" s="68"/>
      <c r="Q632" s="69"/>
      <c r="R632" s="70"/>
      <c r="S632" s="14"/>
      <c r="T632" s="14"/>
      <c r="U632" s="14"/>
      <c r="V632" s="14"/>
      <c r="W632" s="14"/>
      <c r="X632" s="14"/>
      <c r="Y632" s="14"/>
      <c r="Z632" s="14"/>
      <c r="AA632" s="14"/>
      <c r="AB632" s="14"/>
      <c r="AC632" s="14"/>
      <c r="AD632" s="14"/>
      <c r="AE632" s="14"/>
      <c r="AF632" s="14"/>
      <c r="AG632" s="14"/>
      <c r="AH632" s="14"/>
      <c r="AI632" s="14"/>
      <c r="AJ632" s="14"/>
      <c r="AK632" s="14"/>
      <c r="AL632" s="14"/>
      <c r="AM632" s="14"/>
      <c r="AN632" s="14"/>
      <c r="AO632" s="14"/>
      <c r="AP632" s="14"/>
      <c r="AQ632" s="8"/>
      <c r="AR632" s="8"/>
      <c r="AS632" s="14"/>
      <c r="AT632" s="14"/>
      <c r="AU632" s="14"/>
      <c r="AV632" s="14"/>
      <c r="AW632" s="8"/>
      <c r="AX632" s="8"/>
      <c r="AY632" s="14"/>
      <c r="AZ632" s="14"/>
      <c r="BA632" s="14"/>
      <c r="BB632" s="14"/>
      <c r="BC632" s="8"/>
      <c r="BD632" s="8"/>
      <c r="BE632" s="14"/>
      <c r="BF632" s="14"/>
      <c r="BG632" s="14"/>
      <c r="BH632" s="14"/>
      <c r="BI632" s="8"/>
      <c r="BJ632" s="8"/>
      <c r="BK632" s="14"/>
      <c r="BL632" s="14"/>
      <c r="BM632" s="14"/>
      <c r="BN632" s="14"/>
      <c r="BO632" s="8"/>
      <c r="BP632" s="8"/>
      <c r="BQ632" s="14"/>
      <c r="BR632" s="14"/>
      <c r="BS632" s="14"/>
      <c r="BT632" s="14"/>
      <c r="BU632" s="8"/>
      <c r="BV632" s="8"/>
      <c r="BW632" s="14"/>
      <c r="BX632" s="14"/>
      <c r="BY632" s="14"/>
      <c r="BZ632" s="14"/>
      <c r="CA632" s="14"/>
      <c r="CB632" s="14"/>
      <c r="CC632" s="14"/>
      <c r="CD632" s="14"/>
      <c r="CE632" s="14"/>
      <c r="CF632" s="14"/>
      <c r="CG632" s="14"/>
      <c r="CH632" s="14"/>
      <c r="CI632" s="14"/>
      <c r="CJ632" s="14"/>
    </row>
    <row r="633" spans="1:88" outlineLevel="1" x14ac:dyDescent="0.2">
      <c r="A633" s="20"/>
      <c r="B633" s="21"/>
      <c r="C633" s="20"/>
      <c r="D633" s="20"/>
      <c r="E633" s="20"/>
      <c r="F633" s="25" t="s">
        <v>21</v>
      </c>
      <c r="G633" s="13"/>
      <c r="H633" s="13"/>
      <c r="I633" s="13"/>
      <c r="J633" s="13"/>
      <c r="K633" s="13"/>
      <c r="L633" s="13"/>
      <c r="M633" s="13"/>
      <c r="N633" s="56"/>
      <c r="O633" s="55"/>
      <c r="P633" s="68"/>
      <c r="Q633" s="69"/>
      <c r="R633" s="70"/>
      <c r="S633" s="14"/>
      <c r="T633" s="14"/>
      <c r="U633" s="14"/>
      <c r="V633" s="14"/>
      <c r="W633" s="14"/>
      <c r="X633" s="14"/>
      <c r="Y633" s="14"/>
      <c r="Z633" s="14"/>
      <c r="AA633" s="14"/>
      <c r="AB633" s="14"/>
      <c r="AC633" s="14"/>
      <c r="AD633" s="14"/>
      <c r="AE633" s="14"/>
      <c r="AF633" s="14"/>
      <c r="AG633" s="14"/>
      <c r="AH633" s="14"/>
      <c r="AI633" s="14"/>
      <c r="AJ633" s="14"/>
      <c r="AK633" s="14"/>
      <c r="AL633" s="14"/>
      <c r="AM633" s="14"/>
      <c r="AN633" s="14"/>
      <c r="AO633" s="14"/>
      <c r="AP633" s="14"/>
      <c r="AQ633" s="8"/>
      <c r="AR633" s="8"/>
      <c r="AS633" s="14"/>
      <c r="AT633" s="14"/>
      <c r="AU633" s="14"/>
      <c r="AV633" s="14"/>
      <c r="AW633" s="8"/>
      <c r="AX633" s="8"/>
      <c r="AY633" s="14"/>
      <c r="AZ633" s="14"/>
      <c r="BA633" s="14"/>
      <c r="BB633" s="14"/>
      <c r="BC633" s="8"/>
      <c r="BD633" s="8"/>
      <c r="BE633" s="14"/>
      <c r="BF633" s="14"/>
      <c r="BG633" s="14"/>
      <c r="BH633" s="14"/>
      <c r="BI633" s="8"/>
      <c r="BJ633" s="8"/>
      <c r="BK633" s="14"/>
      <c r="BL633" s="14"/>
      <c r="BM633" s="14"/>
      <c r="BN633" s="14"/>
      <c r="BO633" s="8"/>
      <c r="BP633" s="8"/>
      <c r="BQ633" s="14"/>
      <c r="BR633" s="14"/>
      <c r="BS633" s="14"/>
      <c r="BT633" s="14"/>
      <c r="BU633" s="8"/>
      <c r="BV633" s="8"/>
      <c r="BW633" s="14"/>
      <c r="BX633" s="14"/>
      <c r="BY633" s="14"/>
      <c r="BZ633" s="14"/>
      <c r="CA633" s="14"/>
      <c r="CB633" s="14"/>
      <c r="CC633" s="14"/>
      <c r="CD633" s="14"/>
      <c r="CE633" s="14"/>
      <c r="CF633" s="14"/>
      <c r="CG633" s="14"/>
      <c r="CH633" s="14"/>
      <c r="CI633" s="14"/>
      <c r="CJ633" s="14"/>
    </row>
    <row r="634" spans="1:88" outlineLevel="1" x14ac:dyDescent="0.2">
      <c r="A634" s="20"/>
      <c r="B634" s="21"/>
      <c r="C634" s="20"/>
      <c r="D634" s="20"/>
      <c r="E634" s="20"/>
      <c r="F634" s="25" t="s">
        <v>22</v>
      </c>
      <c r="G634" s="29" t="str">
        <f t="shared" ref="G634:M634" si="384">IF(G632="","",IF(G632&gt;G631,(G632-G631-G633),(1-G631-G633+G632)))</f>
        <v/>
      </c>
      <c r="H634" s="29" t="str">
        <f t="shared" si="384"/>
        <v/>
      </c>
      <c r="I634" s="29" t="str">
        <f t="shared" si="384"/>
        <v/>
      </c>
      <c r="J634" s="29" t="str">
        <f t="shared" si="384"/>
        <v/>
      </c>
      <c r="K634" s="29" t="str">
        <f t="shared" si="384"/>
        <v/>
      </c>
      <c r="L634" s="29" t="str">
        <f t="shared" si="384"/>
        <v/>
      </c>
      <c r="M634" s="29" t="str">
        <f t="shared" si="384"/>
        <v/>
      </c>
      <c r="N634" s="57">
        <f t="shared" ref="N634" si="385">SUMIF(G635:M635,"",G634:M634)</f>
        <v>0</v>
      </c>
      <c r="O634" s="58">
        <f t="shared" ref="O634" si="386">SUM(G634:M634)</f>
        <v>0</v>
      </c>
      <c r="P634" s="68"/>
      <c r="Q634" s="69"/>
      <c r="R634" s="70"/>
      <c r="S634" s="14"/>
      <c r="T634" s="14"/>
      <c r="U634" s="14"/>
      <c r="V634" s="14"/>
      <c r="W634" s="14"/>
      <c r="X634" s="14"/>
      <c r="Y634" s="14"/>
      <c r="Z634" s="14"/>
      <c r="AA634" s="14"/>
      <c r="AB634" s="14"/>
      <c r="AC634" s="14"/>
      <c r="AD634" s="14"/>
      <c r="AE634" s="14"/>
      <c r="AF634" s="14"/>
      <c r="AG634" s="14"/>
      <c r="AH634" s="14"/>
      <c r="AI634" s="14"/>
      <c r="AJ634" s="14"/>
      <c r="AK634" s="14"/>
      <c r="AL634" s="14"/>
      <c r="AM634" s="14"/>
      <c r="AN634" s="14"/>
      <c r="AO634" s="14"/>
      <c r="AP634" s="14"/>
      <c r="AQ634" s="8"/>
      <c r="AR634" s="8"/>
      <c r="AS634" s="14"/>
      <c r="AT634" s="14"/>
      <c r="AU634" s="14"/>
      <c r="AV634" s="14"/>
      <c r="AW634" s="8"/>
      <c r="AX634" s="8"/>
      <c r="AY634" s="14"/>
      <c r="AZ634" s="14"/>
      <c r="BA634" s="14"/>
      <c r="BB634" s="14"/>
      <c r="BC634" s="8"/>
      <c r="BD634" s="8"/>
      <c r="BE634" s="14"/>
      <c r="BF634" s="14"/>
      <c r="BG634" s="14"/>
      <c r="BH634" s="14"/>
      <c r="BI634" s="8"/>
      <c r="BJ634" s="8"/>
      <c r="BK634" s="14"/>
      <c r="BL634" s="14"/>
      <c r="BM634" s="14"/>
      <c r="BN634" s="14"/>
      <c r="BO634" s="8"/>
      <c r="BP634" s="8"/>
      <c r="BQ634" s="14"/>
      <c r="BR634" s="14"/>
      <c r="BS634" s="14"/>
      <c r="BT634" s="14"/>
      <c r="BU634" s="8"/>
      <c r="BV634" s="8"/>
      <c r="BW634" s="14"/>
      <c r="BX634" s="14"/>
      <c r="BY634" s="14"/>
      <c r="BZ634" s="14"/>
      <c r="CA634" s="14"/>
      <c r="CB634" s="14"/>
      <c r="CC634" s="14"/>
      <c r="CD634" s="14"/>
      <c r="CE634" s="14"/>
      <c r="CF634" s="14"/>
      <c r="CG634" s="14"/>
      <c r="CH634" s="14"/>
      <c r="CI634" s="14"/>
      <c r="CJ634" s="14"/>
    </row>
    <row r="635" spans="1:88" outlineLevel="1" x14ac:dyDescent="0.2">
      <c r="A635" s="20"/>
      <c r="B635" s="21"/>
      <c r="C635" s="20"/>
      <c r="D635" s="20"/>
      <c r="E635" s="20"/>
      <c r="F635" s="26" t="s">
        <v>39</v>
      </c>
      <c r="G635" s="34"/>
      <c r="H635" s="34"/>
      <c r="I635" s="34"/>
      <c r="J635" s="34"/>
      <c r="K635" s="34"/>
      <c r="L635" s="34"/>
      <c r="M635" s="34"/>
      <c r="N635" s="56"/>
      <c r="O635" s="55"/>
      <c r="P635" s="68"/>
      <c r="Q635" s="69"/>
      <c r="R635" s="70"/>
      <c r="S635" s="14"/>
      <c r="T635" s="14"/>
      <c r="U635" s="14"/>
      <c r="V635" s="14"/>
      <c r="W635" s="14"/>
      <c r="X635" s="14"/>
      <c r="Y635" s="14"/>
      <c r="Z635" s="14"/>
      <c r="AA635" s="14"/>
      <c r="BW635" s="14"/>
      <c r="BX635" s="14"/>
      <c r="BY635" s="14"/>
      <c r="BZ635" s="14"/>
      <c r="CA635" s="14"/>
      <c r="CB635" s="14"/>
      <c r="CC635" s="14"/>
      <c r="CD635" s="14"/>
      <c r="CE635" s="14"/>
      <c r="CF635" s="14"/>
      <c r="CG635" s="14"/>
      <c r="CH635" s="14"/>
      <c r="CI635" s="14"/>
      <c r="CJ635" s="14"/>
    </row>
    <row r="636" spans="1:88" ht="13.5" outlineLevel="1" thickBot="1" x14ac:dyDescent="0.25">
      <c r="A636" s="22"/>
      <c r="B636" s="23"/>
      <c r="C636" s="22"/>
      <c r="D636" s="22"/>
      <c r="E636" s="22"/>
      <c r="F636" s="27" t="s">
        <v>40</v>
      </c>
      <c r="G636" s="33"/>
      <c r="H636" s="33"/>
      <c r="I636" s="33"/>
      <c r="J636" s="33"/>
      <c r="K636" s="33"/>
      <c r="L636" s="33"/>
      <c r="M636" s="33"/>
      <c r="N636" s="59"/>
      <c r="O636" s="62"/>
      <c r="P636" s="71"/>
      <c r="Q636" s="72"/>
      <c r="R636" s="73"/>
      <c r="S636" s="14"/>
      <c r="T636" s="14"/>
      <c r="U636" s="14"/>
      <c r="V636" s="14"/>
      <c r="W636" s="14"/>
      <c r="X636" s="14"/>
      <c r="Y636" s="14"/>
      <c r="Z636" s="14"/>
      <c r="AA636" s="14"/>
      <c r="BW636" s="14"/>
      <c r="BX636" s="14"/>
      <c r="BY636" s="14"/>
      <c r="BZ636" s="14"/>
      <c r="CA636" s="14"/>
      <c r="CB636" s="14"/>
      <c r="CC636" s="14"/>
      <c r="CD636" s="14"/>
      <c r="CE636" s="14"/>
      <c r="CF636" s="14"/>
      <c r="CG636" s="14"/>
      <c r="CH636" s="14"/>
      <c r="CI636" s="14"/>
      <c r="CJ636" s="14"/>
    </row>
    <row r="637" spans="1:88" x14ac:dyDescent="0.2">
      <c r="A637" s="63" t="str">
        <f>'Week A'!A637</f>
        <v>NAAM</v>
      </c>
      <c r="B637" s="64" t="str">
        <f>'Week A'!B637</f>
        <v>Voornaam</v>
      </c>
      <c r="C637" s="63" t="str">
        <f>'Week A'!C637</f>
        <v>Steward</v>
      </c>
      <c r="D637" s="63" t="str">
        <f>'Week A'!D637</f>
        <v>Student</v>
      </c>
      <c r="E637" s="63" t="str">
        <f>'Week A'!E637</f>
        <v>Front</v>
      </c>
      <c r="F637" s="24" t="s">
        <v>19</v>
      </c>
      <c r="G637" s="43"/>
      <c r="H637" s="11"/>
      <c r="I637" s="11"/>
      <c r="J637" s="11"/>
      <c r="K637" s="11"/>
      <c r="L637" s="11"/>
      <c r="M637" s="11"/>
      <c r="N637" s="54"/>
      <c r="O637" s="61"/>
      <c r="P637" s="65"/>
      <c r="Q637" s="66"/>
      <c r="R637" s="67"/>
      <c r="S637" s="14"/>
      <c r="T637" s="14"/>
      <c r="U637" s="14"/>
      <c r="V637" s="14"/>
      <c r="W637" s="14"/>
      <c r="X637" s="14"/>
      <c r="Y637" s="14"/>
      <c r="Z637" s="14"/>
      <c r="AA637" s="14"/>
      <c r="BW637" s="14"/>
      <c r="BX637" s="14"/>
      <c r="BY637" s="14"/>
      <c r="BZ637" s="14"/>
      <c r="CA637" s="14"/>
      <c r="CB637" s="14"/>
      <c r="CC637" s="14"/>
      <c r="CD637" s="14"/>
      <c r="CE637" s="14"/>
      <c r="CF637" s="14"/>
      <c r="CG637" s="14"/>
      <c r="CH637" s="14"/>
      <c r="CI637" s="14"/>
      <c r="CJ637" s="14"/>
    </row>
    <row r="638" spans="1:88" outlineLevel="1" x14ac:dyDescent="0.2">
      <c r="A638" s="20"/>
      <c r="B638" s="21"/>
      <c r="C638" s="20"/>
      <c r="D638" s="20"/>
      <c r="E638" s="20"/>
      <c r="F638" s="25" t="s">
        <v>20</v>
      </c>
      <c r="G638" s="35"/>
      <c r="H638" s="42"/>
      <c r="I638" s="12"/>
      <c r="J638" s="12"/>
      <c r="K638" s="12"/>
      <c r="L638" s="12"/>
      <c r="M638" s="12"/>
      <c r="N638" s="56"/>
      <c r="O638" s="55"/>
      <c r="P638" s="68"/>
      <c r="Q638" s="69"/>
      <c r="R638" s="70"/>
      <c r="S638" s="14"/>
      <c r="T638" s="14"/>
      <c r="U638" s="14"/>
      <c r="V638" s="14"/>
      <c r="W638" s="14"/>
      <c r="X638" s="14"/>
      <c r="Y638" s="14"/>
      <c r="Z638" s="14"/>
      <c r="AA638" s="14"/>
      <c r="BW638" s="14"/>
      <c r="BX638" s="14"/>
      <c r="BY638" s="14"/>
      <c r="BZ638" s="14"/>
      <c r="CA638" s="14"/>
      <c r="CB638" s="14"/>
      <c r="CC638" s="14"/>
      <c r="CD638" s="14"/>
      <c r="CE638" s="14"/>
      <c r="CF638" s="14"/>
      <c r="CG638" s="14"/>
      <c r="CH638" s="14"/>
      <c r="CI638" s="14"/>
      <c r="CJ638" s="14"/>
    </row>
    <row r="639" spans="1:88" outlineLevel="1" x14ac:dyDescent="0.2">
      <c r="A639" s="20"/>
      <c r="B639" s="21"/>
      <c r="C639" s="20"/>
      <c r="D639" s="20"/>
      <c r="E639" s="20"/>
      <c r="F639" s="25" t="s">
        <v>21</v>
      </c>
      <c r="G639" s="13"/>
      <c r="H639" s="13"/>
      <c r="I639" s="13"/>
      <c r="J639" s="13"/>
      <c r="K639" s="13"/>
      <c r="L639" s="13"/>
      <c r="M639" s="13"/>
      <c r="N639" s="56"/>
      <c r="O639" s="55"/>
      <c r="P639" s="68"/>
      <c r="Q639" s="69"/>
      <c r="R639" s="70"/>
      <c r="S639" s="14"/>
      <c r="T639" s="14"/>
      <c r="U639" s="14"/>
      <c r="V639" s="14"/>
      <c r="W639" s="14"/>
      <c r="X639" s="14"/>
      <c r="Y639" s="14"/>
      <c r="Z639" s="14"/>
      <c r="AA639" s="14"/>
      <c r="BW639" s="14"/>
      <c r="BX639" s="14"/>
      <c r="BY639" s="14"/>
      <c r="BZ639" s="14"/>
      <c r="CA639" s="14"/>
      <c r="CB639" s="14"/>
      <c r="CC639" s="14"/>
      <c r="CD639" s="14"/>
      <c r="CE639" s="14"/>
      <c r="CF639" s="14"/>
      <c r="CG639" s="14"/>
      <c r="CH639" s="14"/>
      <c r="CI639" s="14"/>
      <c r="CJ639" s="14"/>
    </row>
    <row r="640" spans="1:88" outlineLevel="1" x14ac:dyDescent="0.2">
      <c r="A640" s="20"/>
      <c r="B640" s="21"/>
      <c r="C640" s="20"/>
      <c r="D640" s="20"/>
      <c r="E640" s="20"/>
      <c r="F640" s="25" t="s">
        <v>22</v>
      </c>
      <c r="G640" s="29" t="str">
        <f t="shared" ref="G640:M640" si="387">IF(G638="","",IF(G638&gt;G637,(G638-G637-G639),(1-G637-G639+G638)))</f>
        <v/>
      </c>
      <c r="H640" s="29" t="str">
        <f t="shared" si="387"/>
        <v/>
      </c>
      <c r="I640" s="29" t="str">
        <f t="shared" si="387"/>
        <v/>
      </c>
      <c r="J640" s="29" t="str">
        <f t="shared" si="387"/>
        <v/>
      </c>
      <c r="K640" s="29" t="str">
        <f t="shared" si="387"/>
        <v/>
      </c>
      <c r="L640" s="29" t="str">
        <f t="shared" si="387"/>
        <v/>
      </c>
      <c r="M640" s="29" t="str">
        <f t="shared" si="387"/>
        <v/>
      </c>
      <c r="N640" s="57">
        <f t="shared" ref="N640" si="388">SUMIF(G641:M641,"",G640:M640)</f>
        <v>0</v>
      </c>
      <c r="O640" s="58">
        <f t="shared" ref="O640" si="389">SUM(G640:M640)</f>
        <v>0</v>
      </c>
      <c r="P640" s="68"/>
      <c r="Q640" s="69"/>
      <c r="R640" s="70"/>
      <c r="S640" s="14"/>
      <c r="T640" s="14"/>
      <c r="U640" s="14"/>
      <c r="V640" s="14"/>
      <c r="W640" s="14"/>
      <c r="X640" s="14"/>
      <c r="Y640" s="14"/>
      <c r="Z640" s="14"/>
      <c r="AA640" s="14"/>
      <c r="BW640" s="14"/>
      <c r="BX640" s="14"/>
      <c r="BY640" s="14"/>
      <c r="BZ640" s="14"/>
      <c r="CA640" s="14"/>
      <c r="CB640" s="14"/>
      <c r="CC640" s="14"/>
      <c r="CD640" s="14"/>
      <c r="CE640" s="14"/>
      <c r="CF640" s="14"/>
      <c r="CG640" s="14"/>
      <c r="CH640" s="14"/>
      <c r="CI640" s="14"/>
      <c r="CJ640" s="14"/>
    </row>
    <row r="641" spans="1:88" outlineLevel="1" x14ac:dyDescent="0.2">
      <c r="A641" s="20"/>
      <c r="B641" s="21"/>
      <c r="C641" s="20"/>
      <c r="D641" s="20"/>
      <c r="E641" s="20"/>
      <c r="F641" s="26" t="s">
        <v>39</v>
      </c>
      <c r="G641" s="34"/>
      <c r="H641" s="34"/>
      <c r="I641" s="34"/>
      <c r="J641" s="34"/>
      <c r="K641" s="34"/>
      <c r="L641" s="34"/>
      <c r="M641" s="34"/>
      <c r="N641" s="56"/>
      <c r="O641" s="55"/>
      <c r="P641" s="68"/>
      <c r="Q641" s="69"/>
      <c r="R641" s="70"/>
      <c r="S641" s="14"/>
      <c r="T641" s="14"/>
      <c r="U641" s="14"/>
      <c r="V641" s="14"/>
      <c r="W641" s="14"/>
      <c r="X641" s="14"/>
      <c r="Y641" s="14"/>
      <c r="Z641" s="14"/>
      <c r="AA641" s="14"/>
      <c r="BW641" s="14"/>
      <c r="BX641" s="14"/>
      <c r="BY641" s="14"/>
      <c r="BZ641" s="14"/>
      <c r="CA641" s="14"/>
      <c r="CB641" s="14"/>
      <c r="CC641" s="14"/>
      <c r="CD641" s="14"/>
      <c r="CE641" s="14"/>
      <c r="CF641" s="14"/>
      <c r="CG641" s="14"/>
      <c r="CH641" s="14"/>
      <c r="CI641" s="14"/>
      <c r="CJ641" s="14"/>
    </row>
    <row r="642" spans="1:88" ht="13.5" outlineLevel="1" thickBot="1" x14ac:dyDescent="0.25">
      <c r="A642" s="22"/>
      <c r="B642" s="23"/>
      <c r="C642" s="22"/>
      <c r="D642" s="22"/>
      <c r="E642" s="22"/>
      <c r="F642" s="27" t="s">
        <v>40</v>
      </c>
      <c r="G642" s="33"/>
      <c r="H642" s="33"/>
      <c r="I642" s="33"/>
      <c r="J642" s="33"/>
      <c r="K642" s="33"/>
      <c r="L642" s="33"/>
      <c r="M642" s="33"/>
      <c r="N642" s="59"/>
      <c r="O642" s="62"/>
      <c r="P642" s="71"/>
      <c r="Q642" s="72"/>
      <c r="R642" s="73"/>
      <c r="S642" s="14"/>
      <c r="T642" s="14"/>
      <c r="U642" s="14"/>
      <c r="V642" s="14"/>
      <c r="W642" s="14"/>
      <c r="X642" s="14"/>
      <c r="Y642" s="14"/>
      <c r="Z642" s="14"/>
      <c r="AA642" s="14"/>
      <c r="BW642" s="14"/>
      <c r="BX642" s="14"/>
      <c r="BY642" s="14"/>
      <c r="BZ642" s="14"/>
      <c r="CA642" s="14"/>
      <c r="CB642" s="14"/>
      <c r="CC642" s="14"/>
      <c r="CD642" s="14"/>
      <c r="CE642" s="14"/>
      <c r="CF642" s="14"/>
      <c r="CG642" s="14"/>
      <c r="CH642" s="14"/>
      <c r="CI642" s="14"/>
      <c r="CJ642" s="14"/>
    </row>
    <row r="643" spans="1:88" x14ac:dyDescent="0.2">
      <c r="A643" s="63" t="str">
        <f>'Week A'!A643</f>
        <v>NAAM</v>
      </c>
      <c r="B643" s="64" t="str">
        <f>'Week A'!B643</f>
        <v>Voornaam</v>
      </c>
      <c r="C643" s="63" t="str">
        <f>'Week A'!C643</f>
        <v>Steward</v>
      </c>
      <c r="D643" s="63" t="str">
        <f>'Week A'!D643</f>
        <v>Student</v>
      </c>
      <c r="E643" s="63" t="str">
        <f>'Week A'!E643</f>
        <v>Front</v>
      </c>
      <c r="F643" s="24" t="s">
        <v>19</v>
      </c>
      <c r="G643" s="43"/>
      <c r="H643" s="11"/>
      <c r="I643" s="11"/>
      <c r="J643" s="11"/>
      <c r="K643" s="11"/>
      <c r="L643" s="11"/>
      <c r="M643" s="11"/>
      <c r="N643" s="54"/>
      <c r="O643" s="61"/>
      <c r="P643" s="65"/>
      <c r="Q643" s="66"/>
      <c r="R643" s="67"/>
      <c r="S643" s="14"/>
      <c r="T643" s="14"/>
      <c r="U643" s="14"/>
      <c r="V643" s="14"/>
      <c r="W643" s="14"/>
      <c r="X643" s="14"/>
      <c r="Y643" s="14"/>
      <c r="Z643" s="14"/>
      <c r="AA643" s="14"/>
      <c r="BW643" s="14"/>
      <c r="BX643" s="14"/>
      <c r="BY643" s="14"/>
      <c r="BZ643" s="14"/>
      <c r="CA643" s="14"/>
      <c r="CB643" s="14"/>
      <c r="CC643" s="14"/>
      <c r="CD643" s="14"/>
      <c r="CE643" s="14"/>
      <c r="CF643" s="14"/>
      <c r="CG643" s="14"/>
      <c r="CH643" s="14"/>
      <c r="CI643" s="14"/>
      <c r="CJ643" s="14"/>
    </row>
    <row r="644" spans="1:88" outlineLevel="1" x14ac:dyDescent="0.2">
      <c r="A644" s="20"/>
      <c r="B644" s="21"/>
      <c r="C644" s="20"/>
      <c r="D644" s="20"/>
      <c r="E644" s="20"/>
      <c r="F644" s="25" t="s">
        <v>20</v>
      </c>
      <c r="G644" s="35"/>
      <c r="H644" s="42"/>
      <c r="I644" s="12"/>
      <c r="J644" s="12"/>
      <c r="K644" s="12"/>
      <c r="L644" s="12"/>
      <c r="M644" s="12"/>
      <c r="N644" s="56"/>
      <c r="O644" s="55"/>
      <c r="P644" s="68"/>
      <c r="Q644" s="69"/>
      <c r="R644" s="70"/>
      <c r="S644" s="14"/>
      <c r="T644" s="14"/>
      <c r="U644" s="14"/>
      <c r="V644" s="14"/>
      <c r="W644" s="14"/>
      <c r="X644" s="14"/>
      <c r="Y644" s="14"/>
      <c r="Z644" s="14"/>
      <c r="AA644" s="14"/>
      <c r="BW644" s="14"/>
      <c r="BX644" s="14"/>
      <c r="BY644" s="14"/>
      <c r="BZ644" s="14"/>
      <c r="CA644" s="14"/>
      <c r="CB644" s="14"/>
      <c r="CC644" s="14"/>
      <c r="CD644" s="14"/>
      <c r="CE644" s="14"/>
      <c r="CF644" s="14"/>
      <c r="CG644" s="14"/>
      <c r="CH644" s="14"/>
      <c r="CI644" s="14"/>
      <c r="CJ644" s="14"/>
    </row>
    <row r="645" spans="1:88" outlineLevel="1" x14ac:dyDescent="0.2">
      <c r="A645" s="20"/>
      <c r="B645" s="21"/>
      <c r="C645" s="20"/>
      <c r="D645" s="20"/>
      <c r="E645" s="20"/>
      <c r="F645" s="25" t="s">
        <v>21</v>
      </c>
      <c r="G645" s="13"/>
      <c r="H645" s="13"/>
      <c r="I645" s="13"/>
      <c r="J645" s="13"/>
      <c r="K645" s="13"/>
      <c r="L645" s="13"/>
      <c r="M645" s="13"/>
      <c r="N645" s="56"/>
      <c r="O645" s="55"/>
      <c r="P645" s="68"/>
      <c r="Q645" s="69"/>
      <c r="R645" s="70"/>
      <c r="S645" s="14"/>
      <c r="T645" s="14"/>
      <c r="U645" s="14"/>
      <c r="V645" s="14"/>
      <c r="W645" s="14"/>
      <c r="X645" s="14"/>
      <c r="Y645" s="14"/>
      <c r="Z645" s="14"/>
      <c r="AA645" s="14"/>
      <c r="BW645" s="14"/>
      <c r="BX645" s="14"/>
      <c r="BY645" s="14"/>
      <c r="BZ645" s="14"/>
      <c r="CA645" s="14"/>
      <c r="CB645" s="14"/>
      <c r="CC645" s="14"/>
      <c r="CD645" s="14"/>
      <c r="CE645" s="14"/>
      <c r="CF645" s="14"/>
      <c r="CG645" s="14"/>
      <c r="CH645" s="14"/>
      <c r="CI645" s="14"/>
      <c r="CJ645" s="14"/>
    </row>
    <row r="646" spans="1:88" outlineLevel="1" x14ac:dyDescent="0.2">
      <c r="A646" s="20"/>
      <c r="B646" s="21"/>
      <c r="C646" s="20"/>
      <c r="D646" s="20"/>
      <c r="E646" s="20"/>
      <c r="F646" s="25" t="s">
        <v>22</v>
      </c>
      <c r="G646" s="29" t="str">
        <f t="shared" ref="G646:M646" si="390">IF(G644="","",IF(G644&gt;G643,(G644-G643-G645),(1-G643-G645+G644)))</f>
        <v/>
      </c>
      <c r="H646" s="29" t="str">
        <f t="shared" si="390"/>
        <v/>
      </c>
      <c r="I646" s="29" t="str">
        <f t="shared" si="390"/>
        <v/>
      </c>
      <c r="J646" s="29" t="str">
        <f t="shared" si="390"/>
        <v/>
      </c>
      <c r="K646" s="29" t="str">
        <f t="shared" si="390"/>
        <v/>
      </c>
      <c r="L646" s="29" t="str">
        <f t="shared" si="390"/>
        <v/>
      </c>
      <c r="M646" s="29" t="str">
        <f t="shared" si="390"/>
        <v/>
      </c>
      <c r="N646" s="57">
        <f t="shared" ref="N646" si="391">SUMIF(G647:M647,"",G646:M646)</f>
        <v>0</v>
      </c>
      <c r="O646" s="58">
        <f t="shared" ref="O646" si="392">SUM(G646:M646)</f>
        <v>0</v>
      </c>
      <c r="P646" s="68"/>
      <c r="Q646" s="69"/>
      <c r="R646" s="70"/>
      <c r="S646" s="14"/>
      <c r="T646" s="14"/>
      <c r="U646" s="14"/>
      <c r="V646" s="14"/>
      <c r="W646" s="14"/>
      <c r="X646" s="14"/>
      <c r="Y646" s="14"/>
      <c r="Z646" s="14"/>
      <c r="AA646" s="14"/>
      <c r="BW646" s="14"/>
      <c r="BX646" s="14"/>
      <c r="BY646" s="14"/>
      <c r="BZ646" s="14"/>
      <c r="CA646" s="14"/>
      <c r="CB646" s="14"/>
      <c r="CC646" s="14"/>
      <c r="CD646" s="14"/>
      <c r="CE646" s="14"/>
      <c r="CF646" s="14"/>
      <c r="CG646" s="14"/>
      <c r="CH646" s="14"/>
      <c r="CI646" s="14"/>
      <c r="CJ646" s="14"/>
    </row>
    <row r="647" spans="1:88" outlineLevel="1" x14ac:dyDescent="0.2">
      <c r="A647" s="20"/>
      <c r="B647" s="21"/>
      <c r="C647" s="20"/>
      <c r="D647" s="20"/>
      <c r="E647" s="20"/>
      <c r="F647" s="26" t="s">
        <v>39</v>
      </c>
      <c r="G647" s="34"/>
      <c r="H647" s="34"/>
      <c r="I647" s="34"/>
      <c r="J647" s="34"/>
      <c r="K647" s="34"/>
      <c r="L647" s="34"/>
      <c r="M647" s="34"/>
      <c r="N647" s="56"/>
      <c r="O647" s="55"/>
      <c r="P647" s="68"/>
      <c r="Q647" s="69"/>
      <c r="R647" s="70"/>
      <c r="S647" s="14"/>
      <c r="T647" s="14"/>
      <c r="U647" s="14"/>
      <c r="V647" s="14"/>
      <c r="W647" s="14"/>
      <c r="X647" s="14"/>
      <c r="Y647" s="14"/>
      <c r="Z647" s="14"/>
      <c r="AA647" s="14"/>
      <c r="BW647" s="14"/>
      <c r="BX647" s="14"/>
      <c r="BY647" s="14"/>
      <c r="BZ647" s="14"/>
      <c r="CA647" s="14"/>
      <c r="CB647" s="14"/>
      <c r="CC647" s="14"/>
      <c r="CD647" s="14"/>
      <c r="CE647" s="14"/>
      <c r="CF647" s="14"/>
      <c r="CG647" s="14"/>
      <c r="CH647" s="14"/>
      <c r="CI647" s="14"/>
      <c r="CJ647" s="14"/>
    </row>
    <row r="648" spans="1:88" ht="13.5" outlineLevel="1" thickBot="1" x14ac:dyDescent="0.25">
      <c r="A648" s="22"/>
      <c r="B648" s="23"/>
      <c r="C648" s="22"/>
      <c r="D648" s="22"/>
      <c r="E648" s="22"/>
      <c r="F648" s="27" t="s">
        <v>40</v>
      </c>
      <c r="G648" s="33"/>
      <c r="H648" s="33"/>
      <c r="I648" s="33"/>
      <c r="J648" s="33"/>
      <c r="K648" s="33"/>
      <c r="L648" s="33"/>
      <c r="M648" s="33"/>
      <c r="N648" s="59"/>
      <c r="O648" s="62"/>
      <c r="P648" s="71"/>
      <c r="Q648" s="72"/>
      <c r="R648" s="73"/>
      <c r="S648" s="14"/>
      <c r="T648" s="14"/>
      <c r="U648" s="14"/>
      <c r="V648" s="14"/>
      <c r="W648" s="14"/>
      <c r="X648" s="14"/>
      <c r="Y648" s="14"/>
      <c r="Z648" s="14"/>
      <c r="AA648" s="14"/>
      <c r="BW648" s="14"/>
      <c r="BX648" s="14"/>
      <c r="BY648" s="14"/>
      <c r="BZ648" s="14"/>
      <c r="CA648" s="14"/>
      <c r="CB648" s="14"/>
      <c r="CC648" s="14"/>
      <c r="CD648" s="14"/>
      <c r="CE648" s="14"/>
      <c r="CF648" s="14"/>
      <c r="CG648" s="14"/>
      <c r="CH648" s="14"/>
      <c r="CI648" s="14"/>
      <c r="CJ648" s="14"/>
    </row>
    <row r="649" spans="1:88" x14ac:dyDescent="0.2">
      <c r="A649" s="63" t="str">
        <f>'Week A'!A649</f>
        <v>NAAM</v>
      </c>
      <c r="B649" s="64" t="str">
        <f>'Week A'!B649</f>
        <v>Voornaam</v>
      </c>
      <c r="C649" s="63" t="str">
        <f>'Week A'!C649</f>
        <v>Steward</v>
      </c>
      <c r="D649" s="63" t="str">
        <f>'Week A'!D649</f>
        <v>Student</v>
      </c>
      <c r="E649" s="63" t="str">
        <f>'Week A'!E649</f>
        <v>Front</v>
      </c>
      <c r="F649" s="24" t="s">
        <v>19</v>
      </c>
      <c r="G649" s="43"/>
      <c r="H649" s="11"/>
      <c r="I649" s="11"/>
      <c r="J649" s="11"/>
      <c r="K649" s="11"/>
      <c r="L649" s="11"/>
      <c r="M649" s="11"/>
      <c r="N649" s="54"/>
      <c r="O649" s="61"/>
      <c r="P649" s="65"/>
      <c r="Q649" s="66"/>
      <c r="R649" s="67"/>
      <c r="S649" s="14"/>
      <c r="T649" s="14"/>
      <c r="U649" s="14"/>
      <c r="V649" s="14"/>
      <c r="W649" s="14"/>
      <c r="X649" s="14"/>
      <c r="Y649" s="14"/>
      <c r="Z649" s="14"/>
      <c r="AA649" s="14"/>
      <c r="BW649" s="14"/>
      <c r="BX649" s="14"/>
      <c r="BY649" s="14"/>
      <c r="BZ649" s="14"/>
      <c r="CA649" s="14"/>
      <c r="CB649" s="14"/>
      <c r="CC649" s="14"/>
      <c r="CD649" s="14"/>
      <c r="CE649" s="14"/>
      <c r="CF649" s="14"/>
      <c r="CG649" s="14"/>
      <c r="CH649" s="14"/>
      <c r="CI649" s="14"/>
      <c r="CJ649" s="14"/>
    </row>
    <row r="650" spans="1:88" outlineLevel="1" x14ac:dyDescent="0.2">
      <c r="A650" s="20"/>
      <c r="B650" s="21"/>
      <c r="C650" s="20"/>
      <c r="D650" s="20"/>
      <c r="E650" s="20"/>
      <c r="F650" s="25" t="s">
        <v>20</v>
      </c>
      <c r="G650" s="35"/>
      <c r="H650" s="42"/>
      <c r="I650" s="12"/>
      <c r="J650" s="12"/>
      <c r="K650" s="12"/>
      <c r="L650" s="12"/>
      <c r="M650" s="12"/>
      <c r="N650" s="56"/>
      <c r="O650" s="55"/>
      <c r="P650" s="68"/>
      <c r="Q650" s="69"/>
      <c r="R650" s="70"/>
      <c r="S650" s="14"/>
      <c r="T650" s="14"/>
      <c r="U650" s="14"/>
      <c r="V650" s="14"/>
      <c r="W650" s="14"/>
      <c r="X650" s="14"/>
      <c r="Y650" s="14"/>
      <c r="Z650" s="14"/>
      <c r="AA650" s="14"/>
      <c r="CG650" s="14"/>
      <c r="CH650" s="14"/>
      <c r="CI650" s="14"/>
      <c r="CJ650" s="14"/>
    </row>
    <row r="651" spans="1:88" outlineLevel="1" x14ac:dyDescent="0.2">
      <c r="A651" s="20"/>
      <c r="B651" s="21"/>
      <c r="C651" s="20"/>
      <c r="D651" s="20"/>
      <c r="E651" s="20"/>
      <c r="F651" s="25" t="s">
        <v>21</v>
      </c>
      <c r="G651" s="13"/>
      <c r="H651" s="13"/>
      <c r="I651" s="13"/>
      <c r="J651" s="13"/>
      <c r="K651" s="13"/>
      <c r="L651" s="13"/>
      <c r="M651" s="13"/>
      <c r="N651" s="56"/>
      <c r="O651" s="55"/>
      <c r="P651" s="68"/>
      <c r="Q651" s="69"/>
      <c r="R651" s="70"/>
      <c r="S651" s="14"/>
      <c r="T651" s="14"/>
      <c r="U651" s="14"/>
      <c r="V651" s="14"/>
      <c r="W651" s="14"/>
      <c r="X651" s="14"/>
      <c r="Y651" s="14"/>
      <c r="Z651" s="14"/>
      <c r="AA651" s="14"/>
      <c r="CG651" s="14"/>
      <c r="CH651" s="14"/>
      <c r="CI651" s="14"/>
      <c r="CJ651" s="14"/>
    </row>
    <row r="652" spans="1:88" outlineLevel="1" x14ac:dyDescent="0.2">
      <c r="A652" s="20"/>
      <c r="B652" s="21"/>
      <c r="C652" s="20"/>
      <c r="D652" s="20"/>
      <c r="E652" s="20"/>
      <c r="F652" s="25" t="s">
        <v>22</v>
      </c>
      <c r="G652" s="29" t="str">
        <f t="shared" ref="G652:M652" si="393">IF(G650="","",IF(G650&gt;G649,(G650-G649-G651),(1-G649-G651+G650)))</f>
        <v/>
      </c>
      <c r="H652" s="29" t="str">
        <f t="shared" si="393"/>
        <v/>
      </c>
      <c r="I652" s="29" t="str">
        <f t="shared" si="393"/>
        <v/>
      </c>
      <c r="J652" s="29" t="str">
        <f t="shared" si="393"/>
        <v/>
      </c>
      <c r="K652" s="29" t="str">
        <f t="shared" si="393"/>
        <v/>
      </c>
      <c r="L652" s="29" t="str">
        <f t="shared" si="393"/>
        <v/>
      </c>
      <c r="M652" s="29" t="str">
        <f t="shared" si="393"/>
        <v/>
      </c>
      <c r="N652" s="57">
        <f t="shared" ref="N652" si="394">SUMIF(G653:M653,"",G652:M652)</f>
        <v>0</v>
      </c>
      <c r="O652" s="58">
        <f t="shared" ref="O652" si="395">SUM(G652:M652)</f>
        <v>0</v>
      </c>
      <c r="P652" s="68"/>
      <c r="Q652" s="69"/>
      <c r="R652" s="70"/>
      <c r="S652" s="14"/>
      <c r="T652" s="14"/>
      <c r="U652" s="14"/>
      <c r="V652" s="14"/>
      <c r="W652" s="14"/>
      <c r="X652" s="14"/>
      <c r="Y652" s="14"/>
      <c r="Z652" s="14"/>
      <c r="AA652" s="14"/>
      <c r="CG652" s="14"/>
      <c r="CH652" s="14"/>
      <c r="CI652" s="14"/>
      <c r="CJ652" s="14"/>
    </row>
    <row r="653" spans="1:88" outlineLevel="1" x14ac:dyDescent="0.2">
      <c r="A653" s="20"/>
      <c r="B653" s="21"/>
      <c r="C653" s="20"/>
      <c r="D653" s="20"/>
      <c r="E653" s="20"/>
      <c r="F653" s="26" t="s">
        <v>39</v>
      </c>
      <c r="G653" s="34"/>
      <c r="H653" s="34"/>
      <c r="I653" s="34"/>
      <c r="J653" s="34"/>
      <c r="K653" s="34"/>
      <c r="L653" s="34"/>
      <c r="M653" s="34"/>
      <c r="N653" s="56"/>
      <c r="O653" s="55"/>
      <c r="P653" s="68"/>
      <c r="Q653" s="69"/>
      <c r="R653" s="70"/>
      <c r="S653" s="14"/>
      <c r="T653" s="14"/>
      <c r="U653" s="14"/>
      <c r="V653" s="14"/>
      <c r="W653" s="14"/>
      <c r="X653" s="14"/>
      <c r="Y653" s="14"/>
      <c r="Z653" s="14"/>
      <c r="AA653" s="14"/>
      <c r="CG653" s="14"/>
      <c r="CH653" s="14"/>
      <c r="CI653" s="14"/>
      <c r="CJ653" s="14"/>
    </row>
    <row r="654" spans="1:88" ht="13.5" outlineLevel="1" thickBot="1" x14ac:dyDescent="0.25">
      <c r="A654" s="22"/>
      <c r="B654" s="23"/>
      <c r="C654" s="22"/>
      <c r="D654" s="22"/>
      <c r="E654" s="22"/>
      <c r="F654" s="27" t="s">
        <v>40</v>
      </c>
      <c r="G654" s="33"/>
      <c r="H654" s="33"/>
      <c r="I654" s="33"/>
      <c r="J654" s="33"/>
      <c r="K654" s="33"/>
      <c r="L654" s="33"/>
      <c r="M654" s="33"/>
      <c r="N654" s="59"/>
      <c r="O654" s="62"/>
      <c r="P654" s="71"/>
      <c r="Q654" s="72"/>
      <c r="R654" s="73"/>
      <c r="S654" s="14"/>
      <c r="T654" s="14"/>
      <c r="U654" s="14"/>
      <c r="V654" s="14"/>
      <c r="W654" s="14"/>
      <c r="X654" s="14"/>
      <c r="Y654" s="14"/>
      <c r="Z654" s="14"/>
      <c r="AA654" s="14"/>
      <c r="CG654" s="14"/>
      <c r="CH654" s="14"/>
      <c r="CI654" s="14"/>
      <c r="CJ654" s="14"/>
    </row>
  </sheetData>
  <sheetProtection sheet="1" objects="1" scenarios="1" formatColumns="0" formatRows="0" sort="0" autoFilter="0" pivotTables="0"/>
  <dataConsolidate/>
  <mergeCells count="2">
    <mergeCell ref="H1:I1"/>
    <mergeCell ref="K1:L1"/>
  </mergeCells>
  <dataValidations count="4">
    <dataValidation type="list" allowBlank="1" showInputMessage="1" showErrorMessage="1" sqref="D61 D55 D67 D73 D79 D85 D91 D97 D103 D109 D115 D121 D127 D133 D139 D145 D151 D157 D163 D169 D175 D181 D187 D193 D199 D205 D211 D217 D223 D229 D235 D241 D247 D253 D259 D265 D271 D277 D283 D289 D295 D301 D307 D313 D319 D325 D331 D337 D343 D349 D355 D361 D367 D373 D379 D385 D391 D397 D403 D409 D415 D421 D427 D433 D439 D445 D451 D457 D463 D469 D475 D481 D487 D493 D499 D505 D511 D517 D523 D529 D535 D541 D547 D553 D559 D565 D571 D577 D583 D589 D595 D601 D607 D613 D619 D625 D631 D637 D643 D649">
      <formula1>Statuut</formula1>
    </dataValidation>
    <dataValidation type="list" allowBlank="1" showInputMessage="1" showErrorMessage="1" sqref="C55 C61 C67 C73 C79 C85 C91 C97 C103 C109 C115 C121 C127 C133 C139 C145 C151 C157 C163 C169 C175 C181 C187 C193 C199 C205 C211 C217 C223 C229 C235 C241 C247 C253 C259 C265 C271 C277 C283 C289 C295 C301 C307 C313 C319 C325 C331 C337 C343 C349 C355 C361 C367 C373 C379 C385 C391 C397 C403 C409 C415 C421 C427 C433 C439 C445 C451 C457 C463 C469 C475 C481 C487 C493 C499 C505 C511 C517 C523 C529 C535 C541 C547 C553 C559 C565 C571 C577 C583 C589 C595 C601 C607 C613 C619 C625 C631 C637 C643 C649">
      <formula1>Functie</formula1>
    </dataValidation>
    <dataValidation type="list" allowBlank="1" showInputMessage="1" showErrorMessage="1" sqref="G59:M59 G641:M641 G647:M647 G635:M635 G557:M557 G563:M563 G569:M569 G575:M575 G581:M581 G587:M587 G593:M593 G599:M599 G653:M653 G623:M623 G629:M629 G605:M605 G611:M611 G617:M617 G131:M131 G137:M137 G143:M143 G149:M149 G155:M155 G161:M161 G167:M167 G173:M173 G179:M179 G185:M185 G191:M191 G197:M197 G203:M203 G209:M209 G215:M215 G221:M221 G227:M227 G233:M233 G239:M239 G245:M245 G251:M251 G257:M257 G263:M263 G269:M269 G275:M275 G281:M281 G287:M287 G293:M293 G299:M299 G305:M305 G311:M311 G317:M317 G323:M323 G329:M329 G335:M335 G341:M341 G347:M347 G353:M353 G359:M359 G365:M365 G371:M371 G377:M377 G383:M383 G389:M389 G395:M395 G401:M401 G407:M407 G413:M413 G419:M419 G425:M425 G431:M431 G437:M437 G443:M443 G449:M449 G455:M455 G461:M461 G467:M467 G473:M473 G479:M479 G485:M485 G491:M491 G497:M497 G503:M503 G509:M509 G515:M515 G521:M521 G527:M527 G533:M533 G539:M539 G545:M545 G551:M551 G65:M65 G71:M71 G77:M77 G83:M83 G89:M89 G95:M95 G101:M101 G107:M107 G113:M113 G119:M119 G125:M125">
      <formula1>Prestatie</formula1>
    </dataValidation>
    <dataValidation type="list" allowBlank="1" showInputMessage="1" showErrorMessage="1" sqref="E55 E61 E67 E73 E79 E85 E91 E97 E103 E109 E115 E121 E127 E133 E139 E145 E151 E649 E163 E169 E175 E181 E187 E193 E199 E205 E211 E217 E223 E229 E235 E241 E247 E253 E259 E265 E271 E277 E283 E289 E295 E301 E307 E313 E319 E325 E331 E337 E343 E349 E355 E361 E367 E373 E379 E385 E391 E397 E403 E409 E415 E421 E427 E433 E439 E445 E451 E457 E463 E469 E475 E481 E487 E493 E499 E505 E511 E517 E523 E529 E535 E541 E547 E553 E559 E565 E571 E577 E583 E589 E595 E601 E607 E613 E619 E625 E631 E637 E643 E157">
      <formula1>Plaats</formula1>
    </dataValidation>
  </dataValidations>
  <pageMargins left="0.75" right="0.75" top="0.51" bottom="1" header="0.5" footer="0.5"/>
  <pageSetup paperSize="8" scale="84"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22529" r:id="rId5" name="Check Box 1">
              <controlPr defaultSize="0" autoFill="0" autoLine="0" autoPict="0" altText="">
                <anchor moveWithCells="1">
                  <from>
                    <xdr:col>5</xdr:col>
                    <xdr:colOff>381000</xdr:colOff>
                    <xdr:row>31</xdr:row>
                    <xdr:rowOff>0</xdr:rowOff>
                  </from>
                  <to>
                    <xdr:col>6</xdr:col>
                    <xdr:colOff>57150</xdr:colOff>
                    <xdr:row>51</xdr:row>
                    <xdr:rowOff>28575</xdr:rowOff>
                  </to>
                </anchor>
              </controlPr>
            </control>
          </mc:Choice>
        </mc:AlternateContent>
        <mc:AlternateContent xmlns:mc="http://schemas.openxmlformats.org/markup-compatibility/2006">
          <mc:Choice Requires="x14">
            <control shapeId="22530" r:id="rId6" name="Check Box 2">
              <controlPr defaultSize="0" autoFill="0" autoLine="0" autoPict="0" altText="">
                <anchor moveWithCells="1">
                  <from>
                    <xdr:col>5</xdr:col>
                    <xdr:colOff>381000</xdr:colOff>
                    <xdr:row>31</xdr:row>
                    <xdr:rowOff>142875</xdr:rowOff>
                  </from>
                  <to>
                    <xdr:col>6</xdr:col>
                    <xdr:colOff>57150</xdr:colOff>
                    <xdr:row>51</xdr:row>
                    <xdr:rowOff>19050</xdr:rowOff>
                  </to>
                </anchor>
              </controlPr>
            </control>
          </mc:Choice>
        </mc:AlternateContent>
        <mc:AlternateContent xmlns:mc="http://schemas.openxmlformats.org/markup-compatibility/2006">
          <mc:Choice Requires="x14">
            <control shapeId="22531" r:id="rId7" name="Button 3">
              <controlPr defaultSize="0" print="0" autoFill="0" autoPict="0" macro="[0]!RefreshAll" altText="Re-_x000a_fresh">
                <anchor moveWithCells="1" sizeWithCells="1">
                  <from>
                    <xdr:col>5</xdr:col>
                    <xdr:colOff>171450</xdr:colOff>
                    <xdr:row>26</xdr:row>
                    <xdr:rowOff>85725</xdr:rowOff>
                  </from>
                  <to>
                    <xdr:col>6</xdr:col>
                    <xdr:colOff>19050</xdr:colOff>
                    <xdr:row>28</xdr:row>
                    <xdr:rowOff>152400</xdr:rowOff>
                  </to>
                </anchor>
              </controlPr>
            </control>
          </mc:Choice>
        </mc:AlternateContent>
      </controls>
    </mc:Choice>
  </mc:AlternateContent>
  <tableParts count="1">
    <tablePart r:id="rId8"/>
  </tableParts>
  <extLst>
    <ext xmlns:x14="http://schemas.microsoft.com/office/spreadsheetml/2009/9/main" uri="{A8765BA9-456A-4dab-B4F3-ACF838C121DE}">
      <x14:slicerList>
        <x14:slicer r:id="rId9"/>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7">
    <tabColor theme="0"/>
  </sheetPr>
  <dimension ref="A1:AT102"/>
  <sheetViews>
    <sheetView workbookViewId="0">
      <selection activeCell="E4" sqref="E4"/>
    </sheetView>
  </sheetViews>
  <sheetFormatPr defaultRowHeight="12.75" x14ac:dyDescent="0.2"/>
  <cols>
    <col min="1" max="4" width="12.7109375" customWidth="1"/>
    <col min="5" max="5" width="12.7109375" style="31" customWidth="1"/>
    <col min="6" max="79" width="12.7109375" customWidth="1"/>
  </cols>
  <sheetData>
    <row r="1" spans="1:46" x14ac:dyDescent="0.2">
      <c r="A1" s="16" t="s">
        <v>152</v>
      </c>
    </row>
    <row r="2" spans="1:46" x14ac:dyDescent="0.2">
      <c r="A2" t="s">
        <v>58</v>
      </c>
      <c r="B2" t="s">
        <v>103</v>
      </c>
      <c r="C2" t="s">
        <v>15</v>
      </c>
      <c r="D2" t="s">
        <v>16</v>
      </c>
      <c r="E2" s="18">
        <f>'Week A'!G4</f>
        <v>45623</v>
      </c>
      <c r="F2" s="18">
        <f>'Week A'!H4</f>
        <v>45624</v>
      </c>
      <c r="G2" s="18">
        <f>'Week A'!I4</f>
        <v>45625</v>
      </c>
      <c r="H2" s="18">
        <f>'Week A'!J4</f>
        <v>45626</v>
      </c>
      <c r="I2" s="18">
        <f>'Week A'!K4</f>
        <v>45627</v>
      </c>
      <c r="J2" s="18">
        <f>'Week A'!L4</f>
        <v>45628</v>
      </c>
      <c r="K2" s="18">
        <f>'Week A'!M4</f>
        <v>45629</v>
      </c>
      <c r="L2" s="18">
        <f>'Week B'!G4</f>
        <v>45630</v>
      </c>
      <c r="M2" s="18">
        <f>'Week B'!H4</f>
        <v>45631</v>
      </c>
      <c r="N2" s="18">
        <f>'Week B'!I4</f>
        <v>45632</v>
      </c>
      <c r="O2" s="18">
        <f>'Week B'!J4</f>
        <v>45633</v>
      </c>
      <c r="P2" s="18">
        <f>'Week B'!K4</f>
        <v>45634</v>
      </c>
      <c r="Q2" s="18">
        <f>'Week B'!L4</f>
        <v>45635</v>
      </c>
      <c r="R2" s="18">
        <f>'Week B'!M4</f>
        <v>45636</v>
      </c>
      <c r="S2" s="18">
        <f>'Week C'!G4</f>
        <v>45637</v>
      </c>
      <c r="T2" s="18">
        <f>'Week C'!H4</f>
        <v>45638</v>
      </c>
      <c r="U2" s="18">
        <f>'Week C'!I4</f>
        <v>45639</v>
      </c>
      <c r="V2" s="18">
        <f>'Week C'!J4</f>
        <v>45640</v>
      </c>
      <c r="W2" s="18">
        <f>'Week C'!K4</f>
        <v>45641</v>
      </c>
      <c r="X2" s="18">
        <f>'Week C'!L4</f>
        <v>45642</v>
      </c>
      <c r="Y2" s="18">
        <f>'Week C'!M4</f>
        <v>45643</v>
      </c>
      <c r="Z2" s="18">
        <f>'Week D'!G4</f>
        <v>45644</v>
      </c>
      <c r="AA2" s="18">
        <f>'Week D'!H4</f>
        <v>45645</v>
      </c>
      <c r="AB2" s="18">
        <f>'Week D'!I4</f>
        <v>45646</v>
      </c>
      <c r="AC2" s="18">
        <f>'Week D'!J4</f>
        <v>45647</v>
      </c>
      <c r="AD2" s="18">
        <f>'Week D'!K4</f>
        <v>45648</v>
      </c>
      <c r="AE2" s="18">
        <f>'Week D'!L4</f>
        <v>45649</v>
      </c>
      <c r="AF2" s="18">
        <f>'Week D'!M4</f>
        <v>45650</v>
      </c>
      <c r="AG2" s="18">
        <f>'Week E'!G4</f>
        <v>45651</v>
      </c>
      <c r="AH2" s="18">
        <f>'Week E'!H4</f>
        <v>45652</v>
      </c>
      <c r="AI2" s="18">
        <f>'Week E'!I4</f>
        <v>45653</v>
      </c>
      <c r="AJ2" s="18">
        <f>'Week E'!J4</f>
        <v>45654</v>
      </c>
      <c r="AK2" s="18">
        <f>'Week E'!K4</f>
        <v>45655</v>
      </c>
      <c r="AL2" s="18">
        <f>'Week E'!L4</f>
        <v>45656</v>
      </c>
      <c r="AM2" s="18">
        <f>'Week E'!M4</f>
        <v>45657</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s="31" t="str">
        <f ca="1">'Week A'!$AJ55</f>
        <v/>
      </c>
      <c r="F3" s="31" t="str">
        <f ca="1">'Week A'!$AP55</f>
        <v/>
      </c>
      <c r="G3" s="31" t="str">
        <f ca="1">'Week A'!$AV55</f>
        <v/>
      </c>
      <c r="H3" s="31" t="str">
        <f ca="1">'Week A'!$BB55</f>
        <v/>
      </c>
      <c r="I3" s="31" t="str">
        <f ca="1">'Week A'!$BH55</f>
        <v/>
      </c>
      <c r="J3" s="31">
        <f ca="1">'Week A'!$BN55</f>
        <v>0.33333333333333337</v>
      </c>
      <c r="K3" s="31">
        <f ca="1">'Week A'!$BT55</f>
        <v>0.33333333333333337</v>
      </c>
      <c r="L3" s="31">
        <f ca="1">'Week B'!$AJ55</f>
        <v>0.33333333333333337</v>
      </c>
      <c r="M3" s="31">
        <f ca="1">'Week B'!$AP55</f>
        <v>0.33333333333333337</v>
      </c>
      <c r="N3" s="31">
        <f ca="1">'Week B'!$AV55</f>
        <v>0.33333333333333337</v>
      </c>
      <c r="O3" s="31" t="str">
        <f ca="1">'Week B'!$BB55</f>
        <v/>
      </c>
      <c r="P3" s="31" t="str">
        <f ca="1">'Week B'!$BH55</f>
        <v/>
      </c>
      <c r="Q3" s="31">
        <f ca="1">'Week B'!$BN55</f>
        <v>0.33333333333333337</v>
      </c>
      <c r="R3" s="31">
        <f ca="1">'Week B'!$BT55</f>
        <v>0.33333333333333337</v>
      </c>
      <c r="S3" s="31">
        <f ca="1">'Week C'!$AJ55</f>
        <v>0.33333333333333337</v>
      </c>
      <c r="T3" s="31">
        <f ca="1">'Week C'!$AP55</f>
        <v>0.33333333333333337</v>
      </c>
      <c r="U3" s="31">
        <f ca="1">'Week C'!$AV55</f>
        <v>0.33333333333333337</v>
      </c>
      <c r="V3" s="31" t="str">
        <f ca="1">'Week C'!$BB55</f>
        <v/>
      </c>
      <c r="W3" s="31" t="str">
        <f ca="1">'Week C'!$BH55</f>
        <v/>
      </c>
      <c r="X3" s="31">
        <f ca="1">'Week C'!$BN55</f>
        <v>0.33333333333333337</v>
      </c>
      <c r="Y3" s="31">
        <f ca="1">'Week C'!$BT55</f>
        <v>0.33333333333333337</v>
      </c>
      <c r="Z3" s="31">
        <f ca="1">'Week D'!$AJ55</f>
        <v>0.33333333333333337</v>
      </c>
      <c r="AA3" s="31">
        <f ca="1">'Week D'!$AP55</f>
        <v>0.33333333333333337</v>
      </c>
      <c r="AB3" s="31">
        <f ca="1">'Week D'!$AV55</f>
        <v>0.33333333333333337</v>
      </c>
      <c r="AC3" s="31" t="str">
        <f ca="1">'Week D'!$BB55</f>
        <v/>
      </c>
      <c r="AD3" s="31" t="str">
        <f ca="1">'Week D'!$BH55</f>
        <v/>
      </c>
      <c r="AE3" s="31">
        <f ca="1">'Week D'!$BN55</f>
        <v>0.33333333333333337</v>
      </c>
      <c r="AF3" s="31">
        <f ca="1">'Week D'!$BT55</f>
        <v>0.33333333333333337</v>
      </c>
      <c r="AG3" s="31">
        <f ca="1">'Week E'!$AJ55</f>
        <v>0.33333333333333337</v>
      </c>
      <c r="AH3" s="31">
        <f ca="1">'Week E'!$AP55</f>
        <v>0.33333333333333337</v>
      </c>
      <c r="AI3" s="31">
        <f ca="1">'Week E'!$AV55</f>
        <v>0.33333333333333337</v>
      </c>
      <c r="AJ3" s="31" t="str">
        <f ca="1">'Week E'!$BB55</f>
        <v/>
      </c>
      <c r="AK3" s="31" t="str">
        <f ca="1">'Week E'!$BH55</f>
        <v/>
      </c>
      <c r="AL3" s="31">
        <f ca="1">'Week E'!$BN55</f>
        <v>0.33333333333333337</v>
      </c>
      <c r="AM3" s="31">
        <f ca="1">'Week E'!$BT55</f>
        <v>0.33333333333333337</v>
      </c>
      <c r="AN3" s="31" t="str">
        <f ca="1">'Week F'!$AJ55</f>
        <v/>
      </c>
      <c r="AO3" s="31" t="str">
        <f ca="1">'Week F'!$AP55</f>
        <v/>
      </c>
      <c r="AP3" s="31" t="str">
        <f ca="1">'Week F'!$AV55</f>
        <v/>
      </c>
      <c r="AQ3" s="31" t="str">
        <f ca="1">'Week F'!$BB55</f>
        <v/>
      </c>
      <c r="AR3" s="31" t="str">
        <f ca="1">'Week F'!$BH55</f>
        <v/>
      </c>
      <c r="AS3" s="31" t="str">
        <f ca="1">'Week F'!$BN55</f>
        <v/>
      </c>
      <c r="AT3" s="31" t="str">
        <f ca="1">'Week F'!$BT55</f>
        <v/>
      </c>
    </row>
    <row r="4" spans="1:46" x14ac:dyDescent="0.2">
      <c r="A4" t="str">
        <f ca="1">'Week A'!AB56</f>
        <v>Verschueren</v>
      </c>
      <c r="B4" t="str">
        <f ca="1">'Week A'!AC56</f>
        <v>Bettina</v>
      </c>
      <c r="C4" t="str">
        <f ca="1">'Week A'!AD56</f>
        <v>B2B-Secretaresse</v>
      </c>
      <c r="D4" t="str">
        <f ca="1">'Week A'!AE56</f>
        <v>Bediende</v>
      </c>
      <c r="E4" s="31" t="str">
        <f ca="1">'Week A'!$AJ56</f>
        <v/>
      </c>
      <c r="F4" s="31" t="str">
        <f ca="1">'Week A'!$AP56</f>
        <v/>
      </c>
      <c r="G4" s="31" t="str">
        <f ca="1">'Week A'!$AV56</f>
        <v/>
      </c>
      <c r="H4" s="31" t="str">
        <f ca="1">'Week A'!$BB56</f>
        <v/>
      </c>
      <c r="I4" s="31">
        <f ca="1">'Week A'!$BH56</f>
        <v>0.12499999999999994</v>
      </c>
      <c r="J4" s="31">
        <f ca="1">'Week A'!$BN56</f>
        <v>0.33333333333333337</v>
      </c>
      <c r="K4" s="31">
        <f ca="1">'Week A'!$BT56</f>
        <v>0.33333333333333337</v>
      </c>
      <c r="L4" s="31">
        <f ca="1">'Week B'!$AJ56</f>
        <v>0.33333333333333337</v>
      </c>
      <c r="M4" s="31">
        <f ca="1">'Week B'!$AP56</f>
        <v>0.25</v>
      </c>
      <c r="N4" s="31" t="str">
        <f ca="1">'Week B'!$AV56</f>
        <v/>
      </c>
      <c r="O4" s="31">
        <f ca="1">'Week B'!$BB56</f>
        <v>0.33333333333333331</v>
      </c>
      <c r="P4" s="31" t="str">
        <f ca="1">'Week B'!$BH56</f>
        <v/>
      </c>
      <c r="Q4" s="31">
        <f ca="1">'Week B'!$BN56</f>
        <v>0.33333333333333337</v>
      </c>
      <c r="R4" s="31">
        <f ca="1">'Week B'!$BT56</f>
        <v>0.33333333333333337</v>
      </c>
      <c r="S4" s="31">
        <f ca="1">'Week C'!$AJ56</f>
        <v>0.33333333333333337</v>
      </c>
      <c r="T4" s="31">
        <f ca="1">'Week C'!$AP56</f>
        <v>0.25</v>
      </c>
      <c r="U4" s="31">
        <f ca="1">'Week C'!$AV56</f>
        <v>0.14583333333333337</v>
      </c>
      <c r="V4" s="31" t="str">
        <f ca="1">'Week C'!$BB56</f>
        <v/>
      </c>
      <c r="W4" s="31">
        <f ca="1">'Week C'!$BH56</f>
        <v>0.33333333333333337</v>
      </c>
      <c r="X4" s="31">
        <f ca="1">'Week C'!$BN56</f>
        <v>0.29166666666666663</v>
      </c>
      <c r="Y4" s="31">
        <f ca="1">'Week C'!$BT56</f>
        <v>0.33333333333333337</v>
      </c>
      <c r="Z4" s="31">
        <f ca="1">'Week D'!$AJ56</f>
        <v>0.33333333333333337</v>
      </c>
      <c r="AA4" s="31">
        <f ca="1">'Week D'!$AP56</f>
        <v>0.33333333333333337</v>
      </c>
      <c r="AB4" s="31">
        <f ca="1">'Week D'!$AV56</f>
        <v>0.66666666666666663</v>
      </c>
      <c r="AC4" s="31" t="str">
        <f ca="1">'Week D'!$BB56</f>
        <v/>
      </c>
      <c r="AD4" s="31">
        <f ca="1">'Week D'!$BH56</f>
        <v>0.33333333333333331</v>
      </c>
      <c r="AE4" s="31">
        <f ca="1">'Week D'!$BN56</f>
        <v>0.29166666666666669</v>
      </c>
      <c r="AF4" s="31">
        <f ca="1">'Week D'!$BT56</f>
        <v>0.16666666666666663</v>
      </c>
      <c r="AG4" s="31" t="str">
        <f ca="1">'Week E'!$AJ56</f>
        <v/>
      </c>
      <c r="AH4" s="31">
        <f ca="1">'Week E'!$AP56</f>
        <v>0.33333333333333331</v>
      </c>
      <c r="AI4" s="31" t="str">
        <f ca="1">'Week E'!$AV56</f>
        <v/>
      </c>
      <c r="AJ4" s="31">
        <f ca="1">'Week E'!$BB56</f>
        <v>0.33333333333333337</v>
      </c>
      <c r="AK4" s="31" t="str">
        <f ca="1">'Week E'!$BH56</f>
        <v/>
      </c>
      <c r="AL4" s="31">
        <f ca="1">'Week E'!$BN56</f>
        <v>0.33333333333333337</v>
      </c>
      <c r="AM4" s="31">
        <f ca="1">'Week E'!$BT56</f>
        <v>0.16666666666666663</v>
      </c>
      <c r="AN4" s="31" t="str">
        <f ca="1">'Week F'!$AJ56</f>
        <v/>
      </c>
      <c r="AO4" s="31" t="str">
        <f ca="1">'Week F'!$AP56</f>
        <v/>
      </c>
      <c r="AP4" s="31" t="str">
        <f ca="1">'Week F'!$AV56</f>
        <v/>
      </c>
      <c r="AQ4" s="31" t="str">
        <f ca="1">'Week F'!$BB56</f>
        <v/>
      </c>
      <c r="AR4" s="31" t="str">
        <f ca="1">'Week F'!$BH56</f>
        <v/>
      </c>
      <c r="AS4" s="31" t="str">
        <f ca="1">'Week F'!$BN56</f>
        <v/>
      </c>
      <c r="AT4" s="31" t="str">
        <f ca="1">'Week F'!$BT56</f>
        <v/>
      </c>
    </row>
    <row r="5" spans="1:46" x14ac:dyDescent="0.2">
      <c r="A5" t="str">
        <f ca="1">'Week A'!AB57</f>
        <v>Broeckhoven</v>
      </c>
      <c r="B5" t="str">
        <f ca="1">'Week A'!AC57</f>
        <v>Sam</v>
      </c>
      <c r="C5" t="str">
        <f ca="1">'Week A'!AD57</f>
        <v>Assistant Theatre Manager</v>
      </c>
      <c r="D5" t="str">
        <f ca="1">'Week A'!AE57</f>
        <v>Bediende</v>
      </c>
      <c r="E5" s="31" t="str">
        <f ca="1">'Week A'!$AJ57</f>
        <v/>
      </c>
      <c r="F5" s="31" t="str">
        <f ca="1">'Week A'!$AP57</f>
        <v/>
      </c>
      <c r="G5" s="31" t="str">
        <f ca="1">'Week A'!$AV57</f>
        <v/>
      </c>
      <c r="H5" s="31" t="str">
        <f ca="1">'Week A'!$BB57</f>
        <v/>
      </c>
      <c r="I5" s="31">
        <f ca="1">'Week A'!$BH57</f>
        <v>0.12499999999999994</v>
      </c>
      <c r="J5" s="31">
        <f ca="1">'Week A'!$BN57</f>
        <v>0.1875</v>
      </c>
      <c r="K5" s="31">
        <f ca="1">'Week A'!$BT57</f>
        <v>0.4375</v>
      </c>
      <c r="L5" s="31" t="str">
        <f ca="1">'Week B'!$AJ57</f>
        <v/>
      </c>
      <c r="M5" s="31" t="str">
        <f ca="1">'Week B'!$AP57</f>
        <v/>
      </c>
      <c r="N5" s="31">
        <f ca="1">'Week B'!$AV57</f>
        <v>0.33333333333333337</v>
      </c>
      <c r="O5" s="31" t="str">
        <f ca="1">'Week B'!$BB57</f>
        <v/>
      </c>
      <c r="P5" s="31">
        <f ca="1">'Week B'!$BH57</f>
        <v>0.31250000000000006</v>
      </c>
      <c r="Q5" s="31">
        <f ca="1">'Week B'!$BN57</f>
        <v>0.25</v>
      </c>
      <c r="R5" s="31">
        <f ca="1">'Week B'!$BT57</f>
        <v>0.25</v>
      </c>
      <c r="S5" s="31">
        <f ca="1">'Week C'!$AJ57</f>
        <v>0.25</v>
      </c>
      <c r="T5" s="31">
        <f ca="1">'Week C'!$AP57</f>
        <v>0.25</v>
      </c>
      <c r="U5" s="31">
        <f ca="1">'Week C'!$AV57</f>
        <v>0.25</v>
      </c>
      <c r="V5" s="31" t="str">
        <f ca="1">'Week C'!$BB57</f>
        <v/>
      </c>
      <c r="W5" s="31" t="str">
        <f ca="1">'Week C'!$BH57</f>
        <v/>
      </c>
      <c r="X5" s="31">
        <f ca="1">'Week C'!$BN57</f>
        <v>0.1875</v>
      </c>
      <c r="Y5" s="31">
        <f ca="1">'Week C'!$BT57</f>
        <v>0.4375</v>
      </c>
      <c r="Z5" s="31">
        <f ca="1">'Week D'!$AJ57</f>
        <v>0.125</v>
      </c>
      <c r="AA5" s="31" t="str">
        <f ca="1">'Week D'!$AP57</f>
        <v/>
      </c>
      <c r="AB5" s="31" t="str">
        <f ca="1">'Week D'!$AV57</f>
        <v/>
      </c>
      <c r="AC5" s="31">
        <f ca="1">'Week D'!$BB57</f>
        <v>0.33333333333333331</v>
      </c>
      <c r="AD5" s="31" t="str">
        <f ca="1">'Week D'!$BH57</f>
        <v/>
      </c>
      <c r="AE5" s="31">
        <f ca="1">'Week D'!$BN57</f>
        <v>0.1875</v>
      </c>
      <c r="AF5" s="31">
        <f ca="1">'Week D'!$BT57</f>
        <v>0.29166666666666663</v>
      </c>
      <c r="AG5" s="31" t="str">
        <f ca="1">'Week E'!$AJ57</f>
        <v/>
      </c>
      <c r="AH5" s="31" t="str">
        <f ca="1">'Week E'!$AP57</f>
        <v/>
      </c>
      <c r="AI5" s="31">
        <f ca="1">'Week E'!$AV57</f>
        <v>0.33333333333333337</v>
      </c>
      <c r="AJ5" s="31" t="str">
        <f ca="1">'Week E'!$BB57</f>
        <v/>
      </c>
      <c r="AK5" s="31">
        <f ca="1">'Week E'!$BH57</f>
        <v>0.33333333333333331</v>
      </c>
      <c r="AL5" s="31">
        <f ca="1">'Week E'!$BN57</f>
        <v>0.1875</v>
      </c>
      <c r="AM5" s="31">
        <f ca="1">'Week E'!$BT57</f>
        <v>0.25</v>
      </c>
      <c r="AN5" s="31" t="str">
        <f ca="1">'Week F'!$AJ57</f>
        <v/>
      </c>
      <c r="AO5" s="31" t="str">
        <f ca="1">'Week F'!$AP57</f>
        <v/>
      </c>
      <c r="AP5" s="31" t="str">
        <f ca="1">'Week F'!$AV57</f>
        <v/>
      </c>
      <c r="AQ5" s="31" t="str">
        <f ca="1">'Week F'!$BB57</f>
        <v/>
      </c>
      <c r="AR5" s="31" t="str">
        <f ca="1">'Week F'!$BH57</f>
        <v/>
      </c>
      <c r="AS5" s="31" t="str">
        <f ca="1">'Week F'!$BN57</f>
        <v/>
      </c>
      <c r="AT5" s="31" t="str">
        <f ca="1">'Week F'!$BT57</f>
        <v/>
      </c>
    </row>
    <row r="6" spans="1:46" x14ac:dyDescent="0.2">
      <c r="A6" t="str">
        <f ca="1">'Week A'!AB58</f>
        <v>Van Kelst</v>
      </c>
      <c r="B6" t="str">
        <f ca="1">'Week A'!AC58</f>
        <v>Stef</v>
      </c>
      <c r="C6" t="str">
        <f ca="1">'Week A'!AD58</f>
        <v>Assistant Theatre Manager</v>
      </c>
      <c r="D6" t="str">
        <f ca="1">'Week A'!AE58</f>
        <v>Bediende</v>
      </c>
      <c r="E6" s="31" t="str">
        <f ca="1">'Week A'!$AJ58</f>
        <v/>
      </c>
      <c r="F6" s="31" t="str">
        <f ca="1">'Week A'!$AP58</f>
        <v/>
      </c>
      <c r="G6" s="31" t="str">
        <f ca="1">'Week A'!$AV58</f>
        <v/>
      </c>
      <c r="H6" s="31" t="str">
        <f ca="1">'Week A'!$BB58</f>
        <v/>
      </c>
      <c r="I6" s="31">
        <f ca="1">'Week A'!$BH58</f>
        <v>0.12499999999999994</v>
      </c>
      <c r="J6" s="31">
        <f ca="1">'Week A'!$BN58</f>
        <v>0.33333333333333337</v>
      </c>
      <c r="K6" s="31" t="str">
        <f ca="1">'Week A'!$BT58</f>
        <v/>
      </c>
      <c r="L6" s="31">
        <f ca="1">'Week B'!$AJ58</f>
        <v>0.25</v>
      </c>
      <c r="M6" s="31">
        <f ca="1">'Week B'!$AP58</f>
        <v>0.33333333333333337</v>
      </c>
      <c r="N6" s="31">
        <f ca="1">'Week B'!$AV58</f>
        <v>0.33333333333333331</v>
      </c>
      <c r="O6" s="31" t="str">
        <f ca="1">'Week B'!$BB58</f>
        <v/>
      </c>
      <c r="P6" s="31" t="str">
        <f ca="1">'Week B'!$BH58</f>
        <v/>
      </c>
      <c r="Q6" s="31" t="str">
        <f ca="1">'Week B'!$BN58</f>
        <v/>
      </c>
      <c r="R6" s="31">
        <f ca="1">'Week B'!$BT58</f>
        <v>0.4375</v>
      </c>
      <c r="S6" s="31">
        <f ca="1">'Week C'!$AJ58</f>
        <v>0.25</v>
      </c>
      <c r="T6" s="31">
        <f ca="1">'Week C'!$AP58</f>
        <v>0.33333333333333337</v>
      </c>
      <c r="U6" s="31">
        <f ca="1">'Week C'!$AV58</f>
        <v>0.1875</v>
      </c>
      <c r="V6" s="31">
        <f ca="1">'Week C'!$BB58</f>
        <v>0.33333333333333331</v>
      </c>
      <c r="W6" s="31" t="str">
        <f ca="1">'Week C'!$BH58</f>
        <v/>
      </c>
      <c r="X6" s="31">
        <f ca="1">'Week C'!$BN58</f>
        <v>0.33333333333333337</v>
      </c>
      <c r="Y6" s="31">
        <f ca="1">'Week C'!$BT58</f>
        <v>0.14583333333333337</v>
      </c>
      <c r="Z6" s="31">
        <f ca="1">'Week D'!$AJ58</f>
        <v>0.4375</v>
      </c>
      <c r="AA6" s="31">
        <f ca="1">'Week D'!$AP58</f>
        <v>0.33333333333333337</v>
      </c>
      <c r="AB6" s="31" t="str">
        <f ca="1">'Week D'!$AV58</f>
        <v/>
      </c>
      <c r="AC6" s="31">
        <f ca="1">'Week D'!$BB58</f>
        <v>0.33333333333333337</v>
      </c>
      <c r="AD6" s="31" t="str">
        <f ca="1">'Week D'!$BH58</f>
        <v/>
      </c>
      <c r="AE6" s="31">
        <f ca="1">'Week D'!$BN58</f>
        <v>0.33333333333333337</v>
      </c>
      <c r="AF6" s="31" t="str">
        <f ca="1">'Week D'!$BT58</f>
        <v/>
      </c>
      <c r="AG6" s="31" t="str">
        <f ca="1">'Week E'!$AJ58</f>
        <v/>
      </c>
      <c r="AH6" s="31">
        <f ca="1">'Week E'!$AP58</f>
        <v>0.33333333333333337</v>
      </c>
      <c r="AI6" s="31">
        <f ca="1">'Week E'!$AV58</f>
        <v>0.33333333333333331</v>
      </c>
      <c r="AJ6" s="31" t="str">
        <f ca="1">'Week E'!$BB58</f>
        <v/>
      </c>
      <c r="AK6" s="31">
        <f ca="1">'Week E'!$BH58</f>
        <v>0.33333333333333337</v>
      </c>
      <c r="AL6" s="31">
        <f ca="1">'Week E'!$BN58</f>
        <v>0.33333333333333337</v>
      </c>
      <c r="AM6" s="31">
        <f ca="1">'Week E'!$BT58</f>
        <v>0.33333333333333337</v>
      </c>
      <c r="AN6" s="31" t="str">
        <f ca="1">'Week F'!$AJ58</f>
        <v/>
      </c>
      <c r="AO6" s="31" t="str">
        <f ca="1">'Week F'!$AP58</f>
        <v/>
      </c>
      <c r="AP6" s="31" t="str">
        <f ca="1">'Week F'!$AV58</f>
        <v/>
      </c>
      <c r="AQ6" s="31" t="str">
        <f ca="1">'Week F'!$BB58</f>
        <v/>
      </c>
      <c r="AR6" s="31" t="str">
        <f ca="1">'Week F'!$BH58</f>
        <v/>
      </c>
      <c r="AS6" s="31" t="str">
        <f ca="1">'Week F'!$BN58</f>
        <v/>
      </c>
      <c r="AT6" s="31" t="str">
        <f ca="1">'Week F'!$BT58</f>
        <v/>
      </c>
    </row>
    <row r="7" spans="1:46" x14ac:dyDescent="0.2">
      <c r="A7" t="str">
        <f ca="1">'Week A'!AB59</f>
        <v>Broeckhoven</v>
      </c>
      <c r="B7" t="str">
        <f ca="1">'Week A'!AC59</f>
        <v>Margo</v>
      </c>
      <c r="C7" t="str">
        <f ca="1">'Week A'!AD59</f>
        <v>Hoofdoperateur</v>
      </c>
      <c r="D7" t="str">
        <f ca="1">'Week A'!AE59</f>
        <v>Bediende</v>
      </c>
      <c r="E7" s="31" t="str">
        <f ca="1">'Week A'!$AJ59</f>
        <v/>
      </c>
      <c r="F7" s="31" t="str">
        <f ca="1">'Week A'!$AP59</f>
        <v/>
      </c>
      <c r="G7" s="31" t="str">
        <f ca="1">'Week A'!$AV59</f>
        <v/>
      </c>
      <c r="H7" s="31" t="str">
        <f ca="1">'Week A'!$BB59</f>
        <v/>
      </c>
      <c r="I7" s="31">
        <f ca="1">'Week A'!$BH59</f>
        <v>0.31250000000000006</v>
      </c>
      <c r="J7" s="31">
        <f ca="1">'Week A'!$BN59</f>
        <v>0.33333333333333337</v>
      </c>
      <c r="K7" s="31" t="str">
        <f ca="1">'Week A'!$BT59</f>
        <v/>
      </c>
      <c r="L7" s="31" t="str">
        <f ca="1">'Week B'!$AJ59</f>
        <v/>
      </c>
      <c r="M7" s="31" t="str">
        <f ca="1">'Week B'!$AP59</f>
        <v/>
      </c>
      <c r="N7" s="31" t="str">
        <f ca="1">'Week B'!$AV59</f>
        <v/>
      </c>
      <c r="O7" s="31">
        <f ca="1">'Week B'!$BB59</f>
        <v>0.1875</v>
      </c>
      <c r="P7" s="31" t="str">
        <f ca="1">'Week B'!$BH59</f>
        <v/>
      </c>
      <c r="Q7" s="31">
        <f ca="1">'Week B'!$BN59</f>
        <v>0.1875</v>
      </c>
      <c r="R7" s="31" t="str">
        <f ca="1">'Week B'!$BT59</f>
        <v/>
      </c>
      <c r="S7" s="31" t="str">
        <f ca="1">'Week C'!$AJ59</f>
        <v/>
      </c>
      <c r="T7" s="31" t="str">
        <f ca="1">'Week C'!$AP59</f>
        <v/>
      </c>
      <c r="U7" s="31">
        <f ca="1">'Week C'!$AV59</f>
        <v>0.33333333333333331</v>
      </c>
      <c r="V7" s="31" t="str">
        <f ca="1">'Week C'!$BB59</f>
        <v/>
      </c>
      <c r="W7" s="31" t="str">
        <f ca="1">'Week C'!$BH59</f>
        <v/>
      </c>
      <c r="X7" s="31">
        <f ca="1">'Week C'!$BN59</f>
        <v>4.166666666666663E-2</v>
      </c>
      <c r="Y7" s="31" t="str">
        <f ca="1">'Week C'!$BT59</f>
        <v/>
      </c>
      <c r="Z7" s="31" t="str">
        <f ca="1">'Week D'!$AJ59</f>
        <v/>
      </c>
      <c r="AA7" s="31">
        <f ca="1">'Week D'!$AP59</f>
        <v>0.25</v>
      </c>
      <c r="AB7" s="31">
        <f ca="1">'Week D'!$AV59</f>
        <v>0.33333333333333337</v>
      </c>
      <c r="AC7" s="31" t="str">
        <f ca="1">'Week D'!$BB59</f>
        <v/>
      </c>
      <c r="AD7" s="31">
        <f ca="1">'Week D'!$BH59</f>
        <v>0.33333333333333337</v>
      </c>
      <c r="AE7" s="31" t="str">
        <f ca="1">'Week D'!$BN59</f>
        <v/>
      </c>
      <c r="AF7" s="31">
        <f ca="1">'Week D'!$BT59</f>
        <v>0.1875</v>
      </c>
      <c r="AG7" s="31" t="str">
        <f ca="1">'Week E'!$AJ59</f>
        <v/>
      </c>
      <c r="AH7" s="31" t="str">
        <f ca="1">'Week E'!$AP59</f>
        <v/>
      </c>
      <c r="AI7" s="31" t="str">
        <f ca="1">'Week E'!$AV59</f>
        <v/>
      </c>
      <c r="AJ7" s="31">
        <f ca="1">'Week E'!$BB59</f>
        <v>0.33333333333333331</v>
      </c>
      <c r="AK7" s="31" t="str">
        <f ca="1">'Week E'!$BH59</f>
        <v/>
      </c>
      <c r="AL7" s="31">
        <f ca="1">'Week E'!$BN59</f>
        <v>0.33333333333333331</v>
      </c>
      <c r="AM7" s="31" t="str">
        <f ca="1">'Week E'!$BT59</f>
        <v/>
      </c>
      <c r="AN7" s="31" t="str">
        <f ca="1">'Week F'!$AJ59</f>
        <v/>
      </c>
      <c r="AO7" s="31" t="str">
        <f ca="1">'Week F'!$AP59</f>
        <v/>
      </c>
      <c r="AP7" s="31" t="str">
        <f ca="1">'Week F'!$AV59</f>
        <v/>
      </c>
      <c r="AQ7" s="31" t="str">
        <f ca="1">'Week F'!$BB59</f>
        <v/>
      </c>
      <c r="AR7" s="31" t="str">
        <f ca="1">'Week F'!$BH59</f>
        <v/>
      </c>
      <c r="AS7" s="31" t="str">
        <f ca="1">'Week F'!$BN59</f>
        <v/>
      </c>
      <c r="AT7" s="31" t="str">
        <f ca="1">'Week F'!$BT59</f>
        <v/>
      </c>
    </row>
    <row r="8" spans="1:46" x14ac:dyDescent="0.2">
      <c r="A8" t="str">
        <f ca="1">'Week A'!AB60</f>
        <v>Bougrine</v>
      </c>
      <c r="B8" t="str">
        <f ca="1">'Week A'!AC60</f>
        <v>Leila</v>
      </c>
      <c r="C8" t="str">
        <f ca="1">'Week A'!AD60</f>
        <v>Onderhoudstechnieker</v>
      </c>
      <c r="D8" t="str">
        <f ca="1">'Week A'!AE60</f>
        <v>Arbeider</v>
      </c>
      <c r="E8" s="31" t="str">
        <f ca="1">'Week A'!$AJ60</f>
        <v/>
      </c>
      <c r="F8" s="31" t="str">
        <f ca="1">'Week A'!$AP60</f>
        <v/>
      </c>
      <c r="G8" s="31" t="str">
        <f ca="1">'Week A'!$AV60</f>
        <v/>
      </c>
      <c r="H8" s="31" t="str">
        <f ca="1">'Week A'!$BB60</f>
        <v/>
      </c>
      <c r="I8" s="31" t="str">
        <f ca="1">'Week A'!$BH60</f>
        <v/>
      </c>
      <c r="J8" s="31">
        <f ca="1">'Week A'!$BN60</f>
        <v>0.33333333333333337</v>
      </c>
      <c r="K8" s="31">
        <f ca="1">'Week A'!$BT60</f>
        <v>0.33333333333333337</v>
      </c>
      <c r="L8" s="31">
        <f ca="1">'Week B'!$AJ60</f>
        <v>0.33333333333333337</v>
      </c>
      <c r="M8" s="31">
        <f ca="1">'Week B'!$AP60</f>
        <v>0.33333333333333337</v>
      </c>
      <c r="N8" s="31">
        <f ca="1">'Week B'!$AV60</f>
        <v>0.33333333333333337</v>
      </c>
      <c r="O8" s="31" t="str">
        <f ca="1">'Week B'!$BB60</f>
        <v/>
      </c>
      <c r="P8" s="31" t="str">
        <f ca="1">'Week B'!$BH60</f>
        <v/>
      </c>
      <c r="Q8" s="31">
        <f ca="1">'Week B'!$BN60</f>
        <v>0.33333333333333337</v>
      </c>
      <c r="R8" s="31">
        <f ca="1">'Week B'!$BT60</f>
        <v>0.33333333333333337</v>
      </c>
      <c r="S8" s="31">
        <f ca="1">'Week C'!$AJ60</f>
        <v>0.33333333333333337</v>
      </c>
      <c r="T8" s="31">
        <f ca="1">'Week C'!$AP60</f>
        <v>0.33333333333333337</v>
      </c>
      <c r="U8" s="31">
        <f ca="1">'Week C'!$AV60</f>
        <v>0.33333333333333337</v>
      </c>
      <c r="V8" s="31" t="str">
        <f ca="1">'Week C'!$BB60</f>
        <v/>
      </c>
      <c r="W8" s="31" t="str">
        <f ca="1">'Week C'!$BH60</f>
        <v/>
      </c>
      <c r="X8" s="31">
        <f ca="1">'Week C'!$BN60</f>
        <v>0.33333333333333337</v>
      </c>
      <c r="Y8" s="31">
        <f ca="1">'Week C'!$BT60</f>
        <v>0.33333333333333337</v>
      </c>
      <c r="Z8" s="31">
        <f ca="1">'Week D'!$AJ60</f>
        <v>0.33333333333333337</v>
      </c>
      <c r="AA8" s="31">
        <f ca="1">'Week D'!$AP60</f>
        <v>0.33333333333333337</v>
      </c>
      <c r="AB8" s="31">
        <f ca="1">'Week D'!$AV60</f>
        <v>0.33333333333333337</v>
      </c>
      <c r="AC8" s="31" t="str">
        <f ca="1">'Week D'!$BB60</f>
        <v/>
      </c>
      <c r="AD8" s="31" t="str">
        <f ca="1">'Week D'!$BH60</f>
        <v/>
      </c>
      <c r="AE8" s="31">
        <f ca="1">'Week D'!$BN60</f>
        <v>0.33333333333333337</v>
      </c>
      <c r="AF8" s="31">
        <f ca="1">'Week D'!$BT60</f>
        <v>0.33333333333333337</v>
      </c>
      <c r="AG8" s="31" t="str">
        <f ca="1">'Week E'!$AJ60</f>
        <v/>
      </c>
      <c r="AH8" s="31">
        <f ca="1">'Week E'!$AP60</f>
        <v>0.33333333333333337</v>
      </c>
      <c r="AI8" s="31">
        <f ca="1">'Week E'!$AV60</f>
        <v>0.33333333333333337</v>
      </c>
      <c r="AJ8" s="31" t="str">
        <f ca="1">'Week E'!$BB60</f>
        <v/>
      </c>
      <c r="AK8" s="31" t="str">
        <f ca="1">'Week E'!$BH60</f>
        <v/>
      </c>
      <c r="AL8" s="31">
        <f ca="1">'Week E'!$BN60</f>
        <v>0.33333333333333337</v>
      </c>
      <c r="AM8" s="31">
        <f ca="1">'Week E'!$BT60</f>
        <v>0.33333333333333337</v>
      </c>
      <c r="AN8" s="31" t="str">
        <f ca="1">'Week F'!$AJ60</f>
        <v/>
      </c>
      <c r="AO8" s="31" t="str">
        <f ca="1">'Week F'!$AP60</f>
        <v/>
      </c>
      <c r="AP8" s="31" t="str">
        <f ca="1">'Week F'!$AV60</f>
        <v/>
      </c>
      <c r="AQ8" s="31" t="str">
        <f ca="1">'Week F'!$BB60</f>
        <v/>
      </c>
      <c r="AR8" s="31" t="str">
        <f ca="1">'Week F'!$BH60</f>
        <v/>
      </c>
      <c r="AS8" s="31" t="str">
        <f ca="1">'Week F'!$BN60</f>
        <v/>
      </c>
      <c r="AT8" s="31" t="str">
        <f ca="1">'Week F'!$BT60</f>
        <v/>
      </c>
    </row>
    <row r="9" spans="1:46" x14ac:dyDescent="0.2">
      <c r="A9" t="str">
        <f ca="1">'Week A'!AB61</f>
        <v>Vanlommel</v>
      </c>
      <c r="B9" t="str">
        <f ca="1">'Week A'!AC61</f>
        <v>Benny</v>
      </c>
      <c r="C9" t="str">
        <f ca="1">'Week A'!AD61</f>
        <v>Operateur</v>
      </c>
      <c r="D9" t="str">
        <f ca="1">'Week A'!AE61</f>
        <v>Arbeider</v>
      </c>
      <c r="E9" s="31" t="str">
        <f ca="1">'Week A'!$AJ61</f>
        <v/>
      </c>
      <c r="F9" s="31" t="str">
        <f ca="1">'Week A'!$AP61</f>
        <v/>
      </c>
      <c r="G9" s="31" t="str">
        <f ca="1">'Week A'!$AV61</f>
        <v/>
      </c>
      <c r="H9" s="31" t="str">
        <f ca="1">'Week A'!$BB61</f>
        <v/>
      </c>
      <c r="I9" s="31" t="str">
        <f ca="1">'Week A'!$BH61</f>
        <v/>
      </c>
      <c r="J9" s="31">
        <f ca="1">'Week A'!$BN61</f>
        <v>0.33333333333333337</v>
      </c>
      <c r="K9" s="31">
        <f ca="1">'Week A'!$BT61</f>
        <v>0.33333333333333337</v>
      </c>
      <c r="L9" s="31">
        <f ca="1">'Week B'!$AJ61</f>
        <v>0.33333333333333337</v>
      </c>
      <c r="M9" s="31">
        <f ca="1">'Week B'!$AP61</f>
        <v>0.33333333333333337</v>
      </c>
      <c r="N9" s="31">
        <f ca="1">'Week B'!$AV61</f>
        <v>0.33333333333333337</v>
      </c>
      <c r="O9" s="31" t="str">
        <f ca="1">'Week B'!$BB61</f>
        <v/>
      </c>
      <c r="P9" s="31" t="str">
        <f ca="1">'Week B'!$BH61</f>
        <v/>
      </c>
      <c r="Q9" s="31" t="str">
        <f ca="1">'Week B'!$BN61</f>
        <v/>
      </c>
      <c r="R9" s="31">
        <f ca="1">'Week B'!$BT61</f>
        <v>0.33333333333333337</v>
      </c>
      <c r="S9" s="31">
        <f ca="1">'Week C'!$AJ61</f>
        <v>0.33333333333333337</v>
      </c>
      <c r="T9" s="31">
        <f ca="1">'Week C'!$AP61</f>
        <v>0.33333333333333337</v>
      </c>
      <c r="U9" s="31">
        <f ca="1">'Week C'!$AV61</f>
        <v>0.33333333333333337</v>
      </c>
      <c r="V9" s="31" t="str">
        <f ca="1">'Week C'!$BB61</f>
        <v/>
      </c>
      <c r="W9" s="31" t="str">
        <f ca="1">'Week C'!$BH61</f>
        <v/>
      </c>
      <c r="X9" s="31">
        <f ca="1">'Week C'!$BN61</f>
        <v>0.33333333333333337</v>
      </c>
      <c r="Y9" s="31">
        <f ca="1">'Week C'!$BT61</f>
        <v>0.33333333333333337</v>
      </c>
      <c r="Z9" s="31">
        <f ca="1">'Week D'!$AJ61</f>
        <v>0.33333333333333337</v>
      </c>
      <c r="AA9" s="31">
        <f ca="1">'Week D'!$AP61</f>
        <v>0.33333333333333337</v>
      </c>
      <c r="AB9" s="31">
        <f ca="1">'Week D'!$AV61</f>
        <v>0.33333333333333337</v>
      </c>
      <c r="AC9" s="31" t="str">
        <f ca="1">'Week D'!$BB61</f>
        <v/>
      </c>
      <c r="AD9" s="31" t="str">
        <f ca="1">'Week D'!$BH61</f>
        <v/>
      </c>
      <c r="AE9" s="31">
        <f ca="1">'Week D'!$BN61</f>
        <v>0.33333333333333337</v>
      </c>
      <c r="AF9" s="31">
        <f ca="1">'Week D'!$BT61</f>
        <v>0.33333333333333337</v>
      </c>
      <c r="AG9" s="31" t="str">
        <f ca="1">'Week E'!$AJ61</f>
        <v/>
      </c>
      <c r="AH9" s="31">
        <f ca="1">'Week E'!$AP61</f>
        <v>0.33333333333333337</v>
      </c>
      <c r="AI9" s="31">
        <f ca="1">'Week E'!$AV61</f>
        <v>0.33333333333333337</v>
      </c>
      <c r="AJ9" s="31" t="str">
        <f ca="1">'Week E'!$BB61</f>
        <v/>
      </c>
      <c r="AK9" s="31" t="str">
        <f ca="1">'Week E'!$BH61</f>
        <v/>
      </c>
      <c r="AL9" s="31">
        <f ca="1">'Week E'!$BN61</f>
        <v>0.91666666666666674</v>
      </c>
      <c r="AM9" s="31">
        <f ca="1">'Week E'!$BT61</f>
        <v>0.33333333333333337</v>
      </c>
      <c r="AN9" s="31" t="str">
        <f ca="1">'Week F'!$AJ61</f>
        <v/>
      </c>
      <c r="AO9" s="31" t="str">
        <f ca="1">'Week F'!$AP61</f>
        <v/>
      </c>
      <c r="AP9" s="31" t="str">
        <f ca="1">'Week F'!$AV61</f>
        <v/>
      </c>
      <c r="AQ9" s="31" t="str">
        <f ca="1">'Week F'!$BB61</f>
        <v/>
      </c>
      <c r="AR9" s="31" t="str">
        <f ca="1">'Week F'!$BH61</f>
        <v/>
      </c>
      <c r="AS9" s="31" t="str">
        <f ca="1">'Week F'!$BN61</f>
        <v/>
      </c>
      <c r="AT9" s="31" t="str">
        <f ca="1">'Week F'!$BT61</f>
        <v/>
      </c>
    </row>
    <row r="10" spans="1:46" x14ac:dyDescent="0.2">
      <c r="A10" t="str">
        <f ca="1">'Week A'!AB62</f>
        <v>Bentla</v>
      </c>
      <c r="B10" t="str">
        <f ca="1">'Week A'!AC62</f>
        <v>Imane</v>
      </c>
      <c r="C10" t="str">
        <f ca="1">'Week A'!AD62</f>
        <v>Steward</v>
      </c>
      <c r="D10" t="str">
        <f ca="1">'Week A'!AE62</f>
        <v>Arbeider</v>
      </c>
      <c r="E10" s="31" t="str">
        <f ca="1">'Week A'!$AJ62</f>
        <v/>
      </c>
      <c r="F10" s="31" t="str">
        <f ca="1">'Week A'!$AP62</f>
        <v/>
      </c>
      <c r="G10" s="31" t="str">
        <f ca="1">'Week A'!$AV62</f>
        <v/>
      </c>
      <c r="H10" s="31" t="str">
        <f ca="1">'Week A'!$BB62</f>
        <v/>
      </c>
      <c r="I10" s="31">
        <f ca="1">'Week A'!$BH62</f>
        <v>0.25</v>
      </c>
      <c r="J10" s="31" t="str">
        <f ca="1">'Week A'!$BN62</f>
        <v/>
      </c>
      <c r="K10" s="31" t="str">
        <f ca="1">'Week A'!$BT62</f>
        <v/>
      </c>
      <c r="L10" s="31" t="str">
        <f ca="1">'Week B'!$AJ62</f>
        <v/>
      </c>
      <c r="M10" s="31" t="str">
        <f ca="1">'Week B'!$AP62</f>
        <v/>
      </c>
      <c r="N10" s="31" t="str">
        <f ca="1">'Week B'!$AV62</f>
        <v/>
      </c>
      <c r="O10" s="31" t="str">
        <f ca="1">'Week B'!$BB62</f>
        <v/>
      </c>
      <c r="P10" s="31">
        <f ca="1">'Week B'!$BH62</f>
        <v>0.25</v>
      </c>
      <c r="Q10" s="31">
        <f ca="1">'Week B'!$BN62</f>
        <v>0.25</v>
      </c>
      <c r="R10" s="31" t="str">
        <f ca="1">'Week B'!$BT62</f>
        <v/>
      </c>
      <c r="S10" s="31" t="str">
        <f ca="1">'Week C'!$AJ62</f>
        <v/>
      </c>
      <c r="T10" s="31" t="str">
        <f ca="1">'Week C'!$AP62</f>
        <v/>
      </c>
      <c r="U10" s="31" t="str">
        <f ca="1">'Week C'!$AV62</f>
        <v/>
      </c>
      <c r="V10" s="31">
        <f ca="1">'Week C'!$BB62</f>
        <v>0.1875</v>
      </c>
      <c r="W10" s="31">
        <f ca="1">'Week C'!$BH62</f>
        <v>0.25</v>
      </c>
      <c r="X10" s="31">
        <f ca="1">'Week C'!$BN62</f>
        <v>0.25</v>
      </c>
      <c r="Y10" s="31" t="str">
        <f ca="1">'Week C'!$BT62</f>
        <v/>
      </c>
      <c r="Z10" s="31" t="str">
        <f ca="1">'Week D'!$AJ62</f>
        <v/>
      </c>
      <c r="AA10" s="31" t="str">
        <f ca="1">'Week D'!$AP62</f>
        <v/>
      </c>
      <c r="AB10" s="31">
        <f ca="1">'Week D'!$AV62</f>
        <v>0.33333333333333331</v>
      </c>
      <c r="AC10" s="31" t="str">
        <f ca="1">'Week D'!$BB62</f>
        <v/>
      </c>
      <c r="AD10" s="31" t="str">
        <f ca="1">'Week D'!$BH62</f>
        <v/>
      </c>
      <c r="AE10" s="31">
        <f ca="1">'Week D'!$BN62</f>
        <v>0.33333333333333331</v>
      </c>
      <c r="AF10" s="31" t="str">
        <f ca="1">'Week D'!$BT62</f>
        <v/>
      </c>
      <c r="AG10" s="31">
        <f ca="1">'Week E'!$AJ62</f>
        <v>0.52083333333333326</v>
      </c>
      <c r="AH10" s="31" t="str">
        <f ca="1">'Week E'!$AP62</f>
        <v/>
      </c>
      <c r="AI10" s="31" t="str">
        <f ca="1">'Week E'!$AV62</f>
        <v/>
      </c>
      <c r="AJ10" s="31" t="str">
        <f ca="1">'Week E'!$BB62</f>
        <v/>
      </c>
      <c r="AK10" s="31" t="str">
        <f ca="1">'Week E'!$BH62</f>
        <v/>
      </c>
      <c r="AL10" s="31" t="str">
        <f ca="1">'Week E'!$BN62</f>
        <v/>
      </c>
      <c r="AM10" s="31" t="str">
        <f ca="1">'Week E'!$BT62</f>
        <v/>
      </c>
      <c r="AN10" s="31" t="str">
        <f ca="1">'Week F'!$AJ62</f>
        <v/>
      </c>
      <c r="AO10" s="31" t="str">
        <f ca="1">'Week F'!$AP62</f>
        <v/>
      </c>
      <c r="AP10" s="31" t="str">
        <f ca="1">'Week F'!$AV62</f>
        <v/>
      </c>
      <c r="AQ10" s="31" t="str">
        <f ca="1">'Week F'!$BB62</f>
        <v/>
      </c>
      <c r="AR10" s="31" t="str">
        <f ca="1">'Week F'!$BH62</f>
        <v/>
      </c>
      <c r="AS10" s="31" t="str">
        <f ca="1">'Week F'!$BN62</f>
        <v/>
      </c>
      <c r="AT10" s="31" t="str">
        <f ca="1">'Week F'!$BT62</f>
        <v/>
      </c>
    </row>
    <row r="11" spans="1:46" x14ac:dyDescent="0.2">
      <c r="A11" t="str">
        <f ca="1">'Week A'!AB63</f>
        <v>Herreman</v>
      </c>
      <c r="B11" t="str">
        <f ca="1">'Week A'!AC63</f>
        <v>Astrid</v>
      </c>
      <c r="C11" t="str">
        <f ca="1">'Week A'!AD63</f>
        <v>Steward</v>
      </c>
      <c r="D11" t="str">
        <f ca="1">'Week A'!AE63</f>
        <v>Student</v>
      </c>
      <c r="E11" s="31" t="str">
        <f ca="1">'Week A'!$AJ63</f>
        <v/>
      </c>
      <c r="F11" s="31" t="str">
        <f ca="1">'Week A'!$AP63</f>
        <v/>
      </c>
      <c r="G11" s="31" t="str">
        <f ca="1">'Week A'!$AV63</f>
        <v/>
      </c>
      <c r="H11" s="31" t="str">
        <f ca="1">'Week A'!$BB63</f>
        <v/>
      </c>
      <c r="I11" s="31" t="str">
        <f ca="1">'Week A'!$BH63</f>
        <v/>
      </c>
      <c r="J11" s="31" t="str">
        <f ca="1">'Week A'!$BN63</f>
        <v/>
      </c>
      <c r="K11" s="31" t="str">
        <f ca="1">'Week A'!$BT63</f>
        <v/>
      </c>
      <c r="L11" s="31" t="str">
        <f ca="1">'Week B'!$AJ63</f>
        <v/>
      </c>
      <c r="M11" s="31" t="str">
        <f ca="1">'Week B'!$AP63</f>
        <v/>
      </c>
      <c r="N11" s="31" t="str">
        <f ca="1">'Week B'!$AV63</f>
        <v/>
      </c>
      <c r="O11" s="31" t="str">
        <f ca="1">'Week B'!$BB63</f>
        <v/>
      </c>
      <c r="P11" s="31" t="str">
        <f ca="1">'Week B'!$BH63</f>
        <v/>
      </c>
      <c r="Q11" s="31" t="str">
        <f ca="1">'Week B'!$BN63</f>
        <v/>
      </c>
      <c r="R11" s="31" t="str">
        <f ca="1">'Week B'!$BT63</f>
        <v/>
      </c>
      <c r="S11" s="31" t="str">
        <f ca="1">'Week C'!$AJ63</f>
        <v/>
      </c>
      <c r="T11" s="31" t="str">
        <f ca="1">'Week C'!$AP63</f>
        <v/>
      </c>
      <c r="U11" s="31" t="str">
        <f ca="1">'Week C'!$AV63</f>
        <v/>
      </c>
      <c r="V11" s="31" t="str">
        <f ca="1">'Week C'!$BB63</f>
        <v/>
      </c>
      <c r="W11" s="31" t="str">
        <f ca="1">'Week C'!$BH63</f>
        <v/>
      </c>
      <c r="X11" s="31" t="str">
        <f ca="1">'Week C'!$BN63</f>
        <v/>
      </c>
      <c r="Y11" s="31" t="str">
        <f ca="1">'Week C'!$BT63</f>
        <v/>
      </c>
      <c r="Z11" s="31" t="str">
        <f ca="1">'Week D'!$AJ63</f>
        <v/>
      </c>
      <c r="AA11" s="31" t="str">
        <f ca="1">'Week D'!$AP63</f>
        <v/>
      </c>
      <c r="AB11" s="31" t="str">
        <f ca="1">'Week D'!$AV63</f>
        <v/>
      </c>
      <c r="AC11" s="31" t="str">
        <f ca="1">'Week D'!$BB63</f>
        <v/>
      </c>
      <c r="AD11" s="31" t="str">
        <f ca="1">'Week D'!$BH63</f>
        <v/>
      </c>
      <c r="AE11" s="31" t="str">
        <f ca="1">'Week D'!$BN63</f>
        <v/>
      </c>
      <c r="AF11" s="31" t="str">
        <f ca="1">'Week D'!$BT63</f>
        <v/>
      </c>
      <c r="AG11" s="31" t="str">
        <f ca="1">'Week E'!$AJ63</f>
        <v/>
      </c>
      <c r="AH11" s="31" t="str">
        <f ca="1">'Week E'!$AP63</f>
        <v/>
      </c>
      <c r="AI11" s="31" t="str">
        <f ca="1">'Week E'!$AV63</f>
        <v/>
      </c>
      <c r="AJ11" s="31" t="str">
        <f ca="1">'Week E'!$BB63</f>
        <v/>
      </c>
      <c r="AK11" s="31" t="str">
        <f ca="1">'Week E'!$BH63</f>
        <v/>
      </c>
      <c r="AL11" s="31" t="str">
        <f ca="1">'Week E'!$BN63</f>
        <v/>
      </c>
      <c r="AM11" s="31" t="str">
        <f ca="1">'Week E'!$BT63</f>
        <v/>
      </c>
      <c r="AN11" s="31" t="str">
        <f ca="1">'Week F'!$AJ63</f>
        <v/>
      </c>
      <c r="AO11" s="31" t="str">
        <f ca="1">'Week F'!$AP63</f>
        <v/>
      </c>
      <c r="AP11" s="31" t="str">
        <f ca="1">'Week F'!$AV63</f>
        <v/>
      </c>
      <c r="AQ11" s="31" t="str">
        <f ca="1">'Week F'!$BB63</f>
        <v/>
      </c>
      <c r="AR11" s="31" t="str">
        <f ca="1">'Week F'!$BH63</f>
        <v/>
      </c>
      <c r="AS11" s="31" t="str">
        <f ca="1">'Week F'!$BN63</f>
        <v/>
      </c>
      <c r="AT11" s="31" t="str">
        <f ca="1">'Week F'!$BT63</f>
        <v/>
      </c>
    </row>
    <row r="12" spans="1:46" x14ac:dyDescent="0.2">
      <c r="A12" t="str">
        <f ca="1">'Week A'!AB64</f>
        <v>Tarakhchyan</v>
      </c>
      <c r="B12" t="str">
        <f ca="1">'Week A'!AC64</f>
        <v>Avetis</v>
      </c>
      <c r="C12" t="str">
        <f ca="1">'Week A'!AD64</f>
        <v>Steward</v>
      </c>
      <c r="D12" t="str">
        <f ca="1">'Week A'!AE64</f>
        <v>Student</v>
      </c>
      <c r="E12" s="31" t="str">
        <f ca="1">'Week A'!$AJ64</f>
        <v/>
      </c>
      <c r="F12" s="31" t="str">
        <f ca="1">'Week A'!$AP64</f>
        <v/>
      </c>
      <c r="G12" s="31" t="str">
        <f ca="1">'Week A'!$AV64</f>
        <v/>
      </c>
      <c r="H12" s="31" t="str">
        <f ca="1">'Week A'!$BB64</f>
        <v/>
      </c>
      <c r="I12" s="31" t="str">
        <f ca="1">'Week A'!$BH64</f>
        <v/>
      </c>
      <c r="J12" s="31" t="str">
        <f ca="1">'Week A'!$BN64</f>
        <v/>
      </c>
      <c r="K12" s="31" t="str">
        <f ca="1">'Week A'!$BT64</f>
        <v/>
      </c>
      <c r="L12" s="31" t="str">
        <f ca="1">'Week B'!$AJ64</f>
        <v/>
      </c>
      <c r="M12" s="31" t="str">
        <f ca="1">'Week B'!$AP64</f>
        <v/>
      </c>
      <c r="N12" s="31">
        <f ca="1">'Week B'!$AV64</f>
        <v>0.1875</v>
      </c>
      <c r="O12" s="31">
        <f ca="1">'Week B'!$BB64</f>
        <v>0.20833333333333337</v>
      </c>
      <c r="P12" s="31">
        <f ca="1">'Week B'!$BH64</f>
        <v>0.125</v>
      </c>
      <c r="Q12" s="31" t="str">
        <f ca="1">'Week B'!$BN64</f>
        <v/>
      </c>
      <c r="R12" s="31" t="str">
        <f ca="1">'Week B'!$BT64</f>
        <v/>
      </c>
      <c r="S12" s="31" t="str">
        <f ca="1">'Week C'!$AJ64</f>
        <v/>
      </c>
      <c r="T12" s="31" t="str">
        <f ca="1">'Week C'!$AP64</f>
        <v/>
      </c>
      <c r="U12" s="31">
        <f ca="1">'Week C'!$AV64</f>
        <v>0.1875</v>
      </c>
      <c r="V12" s="31">
        <f ca="1">'Week C'!$BB64</f>
        <v>0.1875</v>
      </c>
      <c r="W12" s="31">
        <f ca="1">'Week C'!$BH64</f>
        <v>0.20833333333333337</v>
      </c>
      <c r="X12" s="31" t="str">
        <f ca="1">'Week C'!$BN64</f>
        <v/>
      </c>
      <c r="Y12" s="31" t="str">
        <f ca="1">'Week C'!$BT64</f>
        <v/>
      </c>
      <c r="Z12" s="31" t="str">
        <f ca="1">'Week D'!$AJ64</f>
        <v/>
      </c>
      <c r="AA12" s="31" t="str">
        <f ca="1">'Week D'!$AP64</f>
        <v/>
      </c>
      <c r="AB12" s="31">
        <f ca="1">'Week D'!$AV64</f>
        <v>0.1875</v>
      </c>
      <c r="AC12" s="31">
        <f ca="1">'Week D'!$BB64</f>
        <v>0.1875</v>
      </c>
      <c r="AD12" s="31">
        <f ca="1">'Week D'!$BH64</f>
        <v>0.1875</v>
      </c>
      <c r="AE12" s="31" t="str">
        <f ca="1">'Week D'!$BN64</f>
        <v/>
      </c>
      <c r="AF12" s="31" t="str">
        <f ca="1">'Week D'!$BT64</f>
        <v/>
      </c>
      <c r="AG12" s="31" t="str">
        <f ca="1">'Week E'!$AJ64</f>
        <v/>
      </c>
      <c r="AH12" s="31" t="str">
        <f ca="1">'Week E'!$AP64</f>
        <v/>
      </c>
      <c r="AI12" s="31">
        <f ca="1">'Week E'!$AV64</f>
        <v>0.1875</v>
      </c>
      <c r="AJ12" s="31">
        <f ca="1">'Week E'!$BB64</f>
        <v>0.1875</v>
      </c>
      <c r="AK12" s="31" t="str">
        <f ca="1">'Week E'!$BH64</f>
        <v/>
      </c>
      <c r="AL12" s="31">
        <f ca="1">'Week E'!$BN64</f>
        <v>0.1875</v>
      </c>
      <c r="AM12" s="31" t="str">
        <f ca="1">'Week E'!$BT64</f>
        <v/>
      </c>
      <c r="AN12" s="31" t="str">
        <f ca="1">'Week F'!$AJ64</f>
        <v/>
      </c>
      <c r="AO12" s="31" t="str">
        <f ca="1">'Week F'!$AP64</f>
        <v/>
      </c>
      <c r="AP12" s="31" t="str">
        <f ca="1">'Week F'!$AV64</f>
        <v/>
      </c>
      <c r="AQ12" s="31" t="str">
        <f ca="1">'Week F'!$BB64</f>
        <v/>
      </c>
      <c r="AR12" s="31" t="str">
        <f ca="1">'Week F'!$BH64</f>
        <v/>
      </c>
      <c r="AS12" s="31" t="str">
        <f ca="1">'Week F'!$BN64</f>
        <v/>
      </c>
      <c r="AT12" s="31" t="str">
        <f ca="1">'Week F'!$BT64</f>
        <v/>
      </c>
    </row>
    <row r="13" spans="1:46" x14ac:dyDescent="0.2">
      <c r="A13" t="str">
        <f ca="1">'Week A'!AB65</f>
        <v>Taous</v>
      </c>
      <c r="B13" t="str">
        <f ca="1">'Week A'!AC65</f>
        <v>Anass</v>
      </c>
      <c r="C13" t="str">
        <f ca="1">'Week A'!AD65</f>
        <v>Steward</v>
      </c>
      <c r="D13" t="str">
        <f ca="1">'Week A'!AE65</f>
        <v>Student</v>
      </c>
      <c r="E13" s="31" t="str">
        <f ca="1">'Week A'!$AJ65</f>
        <v/>
      </c>
      <c r="F13" s="31" t="str">
        <f ca="1">'Week A'!$AP65</f>
        <v/>
      </c>
      <c r="G13" s="31" t="str">
        <f ca="1">'Week A'!$AV65</f>
        <v/>
      </c>
      <c r="H13" s="31" t="str">
        <f ca="1">'Week A'!$BB65</f>
        <v/>
      </c>
      <c r="I13" s="31" t="str">
        <f ca="1">'Week A'!$BH65</f>
        <v/>
      </c>
      <c r="J13" s="31" t="str">
        <f ca="1">'Week A'!$BN65</f>
        <v/>
      </c>
      <c r="K13" s="31" t="str">
        <f ca="1">'Week A'!$BT65</f>
        <v/>
      </c>
      <c r="L13" s="31" t="str">
        <f ca="1">'Week B'!$AJ65</f>
        <v/>
      </c>
      <c r="M13" s="31" t="str">
        <f ca="1">'Week B'!$AP65</f>
        <v/>
      </c>
      <c r="N13" s="31" t="str">
        <f ca="1">'Week B'!$AV65</f>
        <v/>
      </c>
      <c r="O13" s="31" t="str">
        <f ca="1">'Week B'!$BB65</f>
        <v/>
      </c>
      <c r="P13" s="31" t="str">
        <f ca="1">'Week B'!$BH65</f>
        <v/>
      </c>
      <c r="Q13" s="31">
        <f ca="1">'Week B'!$BN65</f>
        <v>0.125</v>
      </c>
      <c r="R13" s="31" t="str">
        <f ca="1">'Week B'!$BT65</f>
        <v/>
      </c>
      <c r="S13" s="31" t="str">
        <f ca="1">'Week C'!$AJ65</f>
        <v/>
      </c>
      <c r="T13" s="31" t="str">
        <f ca="1">'Week C'!$AP65</f>
        <v/>
      </c>
      <c r="U13" s="31" t="str">
        <f ca="1">'Week C'!$AV65</f>
        <v/>
      </c>
      <c r="V13" s="31" t="str">
        <f ca="1">'Week C'!$BB65</f>
        <v/>
      </c>
      <c r="W13" s="31" t="str">
        <f ca="1">'Week C'!$BH65</f>
        <v/>
      </c>
      <c r="X13" s="31" t="str">
        <f ca="1">'Week C'!$BN65</f>
        <v/>
      </c>
      <c r="Y13" s="31" t="str">
        <f ca="1">'Week C'!$BT65</f>
        <v/>
      </c>
      <c r="Z13" s="31" t="str">
        <f ca="1">'Week D'!$AJ65</f>
        <v/>
      </c>
      <c r="AA13" s="31" t="str">
        <f ca="1">'Week D'!$AP65</f>
        <v/>
      </c>
      <c r="AB13" s="31" t="str">
        <f ca="1">'Week D'!$AV65</f>
        <v/>
      </c>
      <c r="AC13" s="31" t="str">
        <f ca="1">'Week D'!$BB65</f>
        <v/>
      </c>
      <c r="AD13" s="31" t="str">
        <f ca="1">'Week D'!$BH65</f>
        <v/>
      </c>
      <c r="AE13" s="31" t="str">
        <f ca="1">'Week D'!$BN65</f>
        <v/>
      </c>
      <c r="AF13" s="31" t="str">
        <f ca="1">'Week D'!$BT65</f>
        <v/>
      </c>
      <c r="AG13" s="31">
        <f ca="1">'Week E'!$AJ65</f>
        <v>0.1875</v>
      </c>
      <c r="AH13" s="31" t="str">
        <f ca="1">'Week E'!$AP65</f>
        <v/>
      </c>
      <c r="AI13" s="31" t="str">
        <f ca="1">'Week E'!$AV65</f>
        <v/>
      </c>
      <c r="AJ13" s="31" t="str">
        <f ca="1">'Week E'!$BB65</f>
        <v/>
      </c>
      <c r="AK13" s="31" t="str">
        <f ca="1">'Week E'!$BH65</f>
        <v/>
      </c>
      <c r="AL13" s="31" t="str">
        <f ca="1">'Week E'!$BN65</f>
        <v/>
      </c>
      <c r="AM13" s="31" t="str">
        <f ca="1">'Week E'!$BT65</f>
        <v/>
      </c>
      <c r="AN13" s="31" t="str">
        <f ca="1">'Week F'!$AJ65</f>
        <v/>
      </c>
      <c r="AO13" s="31" t="str">
        <f ca="1">'Week F'!$AP65</f>
        <v/>
      </c>
      <c r="AP13" s="31" t="str">
        <f ca="1">'Week F'!$AV65</f>
        <v/>
      </c>
      <c r="AQ13" s="31" t="str">
        <f ca="1">'Week F'!$BB65</f>
        <v/>
      </c>
      <c r="AR13" s="31" t="str">
        <f ca="1">'Week F'!$BH65</f>
        <v/>
      </c>
      <c r="AS13" s="31" t="str">
        <f ca="1">'Week F'!$BN65</f>
        <v/>
      </c>
      <c r="AT13" s="31" t="str">
        <f ca="1">'Week F'!$BT65</f>
        <v/>
      </c>
    </row>
    <row r="14" spans="1:46" x14ac:dyDescent="0.2">
      <c r="A14" t="str">
        <f ca="1">'Week A'!AB66</f>
        <v>Rabhi</v>
      </c>
      <c r="B14" t="str">
        <f ca="1">'Week A'!AC66</f>
        <v>Abdelillah</v>
      </c>
      <c r="C14" t="str">
        <f ca="1">'Week A'!AD66</f>
        <v>Steward</v>
      </c>
      <c r="D14" t="str">
        <f ca="1">'Week A'!AE66</f>
        <v>Student</v>
      </c>
      <c r="E14" s="31" t="str">
        <f ca="1">'Week A'!$AJ66</f>
        <v/>
      </c>
      <c r="F14" s="31" t="str">
        <f ca="1">'Week A'!$AP66</f>
        <v/>
      </c>
      <c r="G14" s="31" t="str">
        <f ca="1">'Week A'!$AV66</f>
        <v/>
      </c>
      <c r="H14" s="31" t="str">
        <f ca="1">'Week A'!$BB66</f>
        <v/>
      </c>
      <c r="I14" s="31" t="str">
        <f ca="1">'Week A'!$BH66</f>
        <v/>
      </c>
      <c r="J14" s="31" t="str">
        <f ca="1">'Week A'!$BN66</f>
        <v/>
      </c>
      <c r="K14" s="31" t="str">
        <f ca="1">'Week A'!$BT66</f>
        <v/>
      </c>
      <c r="L14" s="31" t="str">
        <f ca="1">'Week B'!$AJ66</f>
        <v/>
      </c>
      <c r="M14" s="31" t="str">
        <f ca="1">'Week B'!$AP66</f>
        <v/>
      </c>
      <c r="N14" s="31" t="str">
        <f ca="1">'Week B'!$AV66</f>
        <v/>
      </c>
      <c r="O14" s="31">
        <f ca="1">'Week B'!$BB66</f>
        <v>0.20833333333333337</v>
      </c>
      <c r="P14" s="31" t="str">
        <f ca="1">'Week B'!$BH66</f>
        <v/>
      </c>
      <c r="Q14" s="31" t="str">
        <f ca="1">'Week B'!$BN66</f>
        <v/>
      </c>
      <c r="R14" s="31" t="str">
        <f ca="1">'Week B'!$BT66</f>
        <v/>
      </c>
      <c r="S14" s="31" t="str">
        <f ca="1">'Week C'!$AJ66</f>
        <v/>
      </c>
      <c r="T14" s="31" t="str">
        <f ca="1">'Week C'!$AP66</f>
        <v/>
      </c>
      <c r="U14" s="31" t="str">
        <f ca="1">'Week C'!$AV66</f>
        <v/>
      </c>
      <c r="V14" s="31">
        <f ca="1">'Week C'!$BB66</f>
        <v>0.20833333333333337</v>
      </c>
      <c r="W14" s="31">
        <f ca="1">'Week C'!$BH66</f>
        <v>0.20833333333333337</v>
      </c>
      <c r="X14" s="31" t="str">
        <f ca="1">'Week C'!$BN66</f>
        <v/>
      </c>
      <c r="Y14" s="31" t="str">
        <f ca="1">'Week C'!$BT66</f>
        <v/>
      </c>
      <c r="Z14" s="31" t="str">
        <f ca="1">'Week D'!$AJ66</f>
        <v/>
      </c>
      <c r="AA14" s="31" t="str">
        <f ca="1">'Week D'!$AP66</f>
        <v/>
      </c>
      <c r="AB14" s="31">
        <f ca="1">'Week D'!$AV66</f>
        <v>0.1875</v>
      </c>
      <c r="AC14" s="31">
        <f ca="1">'Week D'!$BB66</f>
        <v>0.37500000000000006</v>
      </c>
      <c r="AD14" s="31">
        <f ca="1">'Week D'!$BH66</f>
        <v>0.20833333333333337</v>
      </c>
      <c r="AE14" s="31">
        <f ca="1">'Week D'!$BN66</f>
        <v>0.1875</v>
      </c>
      <c r="AF14" s="31">
        <f ca="1">'Week D'!$BT66</f>
        <v>0.14583333333333337</v>
      </c>
      <c r="AG14" s="31">
        <f ca="1">'Week E'!$AJ66</f>
        <v>0.20833333333333337</v>
      </c>
      <c r="AH14" s="31">
        <f ca="1">'Week E'!$AP66</f>
        <v>0.1875</v>
      </c>
      <c r="AI14" s="31" t="str">
        <f ca="1">'Week E'!$AV66</f>
        <v/>
      </c>
      <c r="AJ14" s="31">
        <f ca="1">'Week E'!$BB66</f>
        <v>0.1875</v>
      </c>
      <c r="AK14" s="31" t="str">
        <f ca="1">'Week E'!$BH66</f>
        <v/>
      </c>
      <c r="AL14" s="31" t="str">
        <f ca="1">'Week E'!$BN66</f>
        <v/>
      </c>
      <c r="AM14" s="31" t="str">
        <f ca="1">'Week E'!$BT66</f>
        <v/>
      </c>
      <c r="AN14" s="31" t="str">
        <f ca="1">'Week F'!$AJ66</f>
        <v/>
      </c>
      <c r="AO14" s="31" t="str">
        <f ca="1">'Week F'!$AP66</f>
        <v/>
      </c>
      <c r="AP14" s="31" t="str">
        <f ca="1">'Week F'!$AV66</f>
        <v/>
      </c>
      <c r="AQ14" s="31" t="str">
        <f ca="1">'Week F'!$BB66</f>
        <v/>
      </c>
      <c r="AR14" s="31" t="str">
        <f ca="1">'Week F'!$BH66</f>
        <v/>
      </c>
      <c r="AS14" s="31" t="str">
        <f ca="1">'Week F'!$BN66</f>
        <v/>
      </c>
      <c r="AT14" s="31" t="str">
        <f ca="1">'Week F'!$BT66</f>
        <v/>
      </c>
    </row>
    <row r="15" spans="1:46" x14ac:dyDescent="0.2">
      <c r="A15" t="str">
        <f ca="1">'Week A'!AB67</f>
        <v>Lobanzo</v>
      </c>
      <c r="B15" t="str">
        <f ca="1">'Week A'!AC67</f>
        <v>Bénédicte</v>
      </c>
      <c r="C15" t="str">
        <f ca="1">'Week A'!AD67</f>
        <v>Steward</v>
      </c>
      <c r="D15" t="str">
        <f ca="1">'Week A'!AE67</f>
        <v>Student</v>
      </c>
      <c r="E15" s="31" t="str">
        <f ca="1">'Week A'!$AJ67</f>
        <v/>
      </c>
      <c r="F15" s="31" t="str">
        <f ca="1">'Week A'!$AP67</f>
        <v/>
      </c>
      <c r="G15" s="31" t="str">
        <f ca="1">'Week A'!$AV67</f>
        <v/>
      </c>
      <c r="H15" s="31" t="str">
        <f ca="1">'Week A'!$BB67</f>
        <v/>
      </c>
      <c r="I15" s="31">
        <f ca="1">'Week A'!$BH67</f>
        <v>0.125</v>
      </c>
      <c r="J15" s="31">
        <f ca="1">'Week A'!$BN67</f>
        <v>0.125</v>
      </c>
      <c r="K15" s="31">
        <f ca="1">'Week A'!$BT67</f>
        <v>0.31250000000000006</v>
      </c>
      <c r="L15" s="31">
        <f ca="1">'Week B'!$AJ67</f>
        <v>0.31250000000000006</v>
      </c>
      <c r="M15" s="31" t="str">
        <f ca="1">'Week B'!$AP67</f>
        <v/>
      </c>
      <c r="N15" s="31" t="str">
        <f ca="1">'Week B'!$AV67</f>
        <v/>
      </c>
      <c r="O15" s="31" t="str">
        <f ca="1">'Week B'!$BB67</f>
        <v/>
      </c>
      <c r="P15" s="31" t="str">
        <f ca="1">'Week B'!$BH67</f>
        <v/>
      </c>
      <c r="Q15" s="31" t="str">
        <f ca="1">'Week B'!$BN67</f>
        <v/>
      </c>
      <c r="R15" s="31" t="str">
        <f ca="1">'Week B'!$BT67</f>
        <v/>
      </c>
      <c r="S15" s="31" t="str">
        <f ca="1">'Week C'!$AJ67</f>
        <v/>
      </c>
      <c r="T15" s="31" t="str">
        <f ca="1">'Week C'!$AP67</f>
        <v/>
      </c>
      <c r="U15" s="31" t="str">
        <f ca="1">'Week C'!$AV67</f>
        <v/>
      </c>
      <c r="V15" s="31" t="str">
        <f ca="1">'Week C'!$BB67</f>
        <v/>
      </c>
      <c r="W15" s="31" t="str">
        <f ca="1">'Week C'!$BH67</f>
        <v/>
      </c>
      <c r="X15" s="31" t="str">
        <f ca="1">'Week C'!$BN67</f>
        <v/>
      </c>
      <c r="Y15" s="31" t="str">
        <f ca="1">'Week C'!$BT67</f>
        <v/>
      </c>
      <c r="Z15" s="31" t="str">
        <f ca="1">'Week D'!$AJ67</f>
        <v/>
      </c>
      <c r="AA15" s="31" t="str">
        <f ca="1">'Week D'!$AP67</f>
        <v/>
      </c>
      <c r="AB15" s="31" t="str">
        <f ca="1">'Week D'!$AV67</f>
        <v/>
      </c>
      <c r="AC15" s="31" t="str">
        <f ca="1">'Week D'!$BB67</f>
        <v/>
      </c>
      <c r="AD15" s="31" t="str">
        <f ca="1">'Week D'!$BH67</f>
        <v/>
      </c>
      <c r="AE15" s="31" t="str">
        <f ca="1">'Week D'!$BN67</f>
        <v/>
      </c>
      <c r="AF15" s="31" t="str">
        <f ca="1">'Week D'!$BT67</f>
        <v/>
      </c>
      <c r="AG15" s="31">
        <f ca="1">'Week E'!$AJ67</f>
        <v>0.1875</v>
      </c>
      <c r="AH15" s="31" t="str">
        <f ca="1">'Week E'!$AP67</f>
        <v/>
      </c>
      <c r="AI15" s="31" t="str">
        <f ca="1">'Week E'!$AV67</f>
        <v/>
      </c>
      <c r="AJ15" s="31" t="str">
        <f ca="1">'Week E'!$BB67</f>
        <v/>
      </c>
      <c r="AK15" s="31" t="str">
        <f ca="1">'Week E'!$BH67</f>
        <v/>
      </c>
      <c r="AL15" s="31" t="str">
        <f ca="1">'Week E'!$BN67</f>
        <v/>
      </c>
      <c r="AM15" s="31" t="str">
        <f ca="1">'Week E'!$BT67</f>
        <v/>
      </c>
      <c r="AN15" s="31" t="str">
        <f ca="1">'Week F'!$AJ67</f>
        <v/>
      </c>
      <c r="AO15" s="31" t="str">
        <f ca="1">'Week F'!$AP67</f>
        <v/>
      </c>
      <c r="AP15" s="31" t="str">
        <f ca="1">'Week F'!$AV67</f>
        <v/>
      </c>
      <c r="AQ15" s="31" t="str">
        <f ca="1">'Week F'!$BB67</f>
        <v/>
      </c>
      <c r="AR15" s="31" t="str">
        <f ca="1">'Week F'!$BH67</f>
        <v/>
      </c>
      <c r="AS15" s="31" t="str">
        <f ca="1">'Week F'!$BN67</f>
        <v/>
      </c>
      <c r="AT15" s="31" t="str">
        <f ca="1">'Week F'!$BT67</f>
        <v/>
      </c>
    </row>
    <row r="16" spans="1:46" x14ac:dyDescent="0.2">
      <c r="A16" t="str">
        <f ca="1">'Week A'!AB68</f>
        <v>Haesaerts</v>
      </c>
      <c r="B16" t="str">
        <f ca="1">'Week A'!AC68</f>
        <v>Dries</v>
      </c>
      <c r="C16" t="str">
        <f ca="1">'Week A'!AD68</f>
        <v>Steward</v>
      </c>
      <c r="D16" t="str">
        <f ca="1">'Week A'!AE68</f>
        <v>Student</v>
      </c>
      <c r="E16" s="31" t="str">
        <f ca="1">'Week A'!$AJ68</f>
        <v/>
      </c>
      <c r="F16" s="31" t="str">
        <f ca="1">'Week A'!$AP68</f>
        <v/>
      </c>
      <c r="G16" s="31" t="str">
        <f ca="1">'Week A'!$AV68</f>
        <v/>
      </c>
      <c r="H16" s="31" t="str">
        <f ca="1">'Week A'!$BB68</f>
        <v/>
      </c>
      <c r="I16" s="31" t="str">
        <f ca="1">'Week A'!$BH68</f>
        <v/>
      </c>
      <c r="J16" s="31" t="str">
        <f ca="1">'Week A'!$BN68</f>
        <v/>
      </c>
      <c r="K16" s="31" t="str">
        <f ca="1">'Week A'!$BT68</f>
        <v/>
      </c>
      <c r="L16" s="31" t="str">
        <f ca="1">'Week B'!$AJ68</f>
        <v/>
      </c>
      <c r="M16" s="31" t="str">
        <f ca="1">'Week B'!$AP68</f>
        <v/>
      </c>
      <c r="N16" s="31">
        <f ca="1">'Week B'!$AV68</f>
        <v>0.1875</v>
      </c>
      <c r="O16" s="31" t="str">
        <f ca="1">'Week B'!$BB68</f>
        <v/>
      </c>
      <c r="P16" s="31" t="str">
        <f ca="1">'Week B'!$BH68</f>
        <v/>
      </c>
      <c r="Q16" s="31" t="str">
        <f ca="1">'Week B'!$BN68</f>
        <v/>
      </c>
      <c r="R16" s="31" t="str">
        <f ca="1">'Week B'!$BT68</f>
        <v/>
      </c>
      <c r="S16" s="31" t="str">
        <f ca="1">'Week C'!$AJ68</f>
        <v/>
      </c>
      <c r="T16" s="31" t="str">
        <f ca="1">'Week C'!$AP68</f>
        <v/>
      </c>
      <c r="U16" s="31" t="str">
        <f ca="1">'Week C'!$AV68</f>
        <v/>
      </c>
      <c r="V16" s="31" t="str">
        <f ca="1">'Week C'!$BB68</f>
        <v/>
      </c>
      <c r="W16" s="31" t="str">
        <f ca="1">'Week C'!$BH68</f>
        <v/>
      </c>
      <c r="X16" s="31" t="str">
        <f ca="1">'Week C'!$BN68</f>
        <v/>
      </c>
      <c r="Y16" s="31" t="str">
        <f ca="1">'Week C'!$BT68</f>
        <v/>
      </c>
      <c r="Z16" s="31" t="str">
        <f ca="1">'Week D'!$AJ68</f>
        <v/>
      </c>
      <c r="AA16" s="31" t="str">
        <f ca="1">'Week D'!$AP68</f>
        <v/>
      </c>
      <c r="AB16" s="31" t="str">
        <f ca="1">'Week D'!$AV68</f>
        <v/>
      </c>
      <c r="AC16" s="31" t="str">
        <f ca="1">'Week D'!$BB68</f>
        <v/>
      </c>
      <c r="AD16" s="31">
        <f ca="1">'Week D'!$BH68</f>
        <v>0.37500000000000006</v>
      </c>
      <c r="AE16" s="31">
        <f ca="1">'Week D'!$BN68</f>
        <v>0.37500000000000006</v>
      </c>
      <c r="AF16" s="31">
        <f ca="1">'Week D'!$BT68</f>
        <v>0.20833333333333337</v>
      </c>
      <c r="AG16" s="31">
        <f ca="1">'Week E'!$AJ68</f>
        <v>0.20833333333333337</v>
      </c>
      <c r="AH16" s="31" t="str">
        <f ca="1">'Week E'!$AP68</f>
        <v/>
      </c>
      <c r="AI16" s="31">
        <f ca="1">'Week E'!$AV68</f>
        <v>0.41666666666666663</v>
      </c>
      <c r="AJ16" s="31">
        <f ca="1">'Week E'!$BB68</f>
        <v>0.27083333333333331</v>
      </c>
      <c r="AK16" s="31">
        <f ca="1">'Week E'!$BH68</f>
        <v>0.41666666666666663</v>
      </c>
      <c r="AL16" s="31">
        <f ca="1">'Week E'!$BN68</f>
        <v>0.41666666666666663</v>
      </c>
      <c r="AM16" s="31" t="str">
        <f ca="1">'Week E'!$BT68</f>
        <v/>
      </c>
      <c r="AN16" s="31" t="str">
        <f ca="1">'Week F'!$AJ68</f>
        <v/>
      </c>
      <c r="AO16" s="31" t="str">
        <f ca="1">'Week F'!$AP68</f>
        <v/>
      </c>
      <c r="AP16" s="31" t="str">
        <f ca="1">'Week F'!$AV68</f>
        <v/>
      </c>
      <c r="AQ16" s="31" t="str">
        <f ca="1">'Week F'!$BB68</f>
        <v/>
      </c>
      <c r="AR16" s="31" t="str">
        <f ca="1">'Week F'!$BH68</f>
        <v/>
      </c>
      <c r="AS16" s="31" t="str">
        <f ca="1">'Week F'!$BN68</f>
        <v/>
      </c>
      <c r="AT16" s="31" t="str">
        <f ca="1">'Week F'!$BT68</f>
        <v/>
      </c>
    </row>
    <row r="17" spans="1:46" x14ac:dyDescent="0.2">
      <c r="A17" t="str">
        <f ca="1">'Week A'!AB69</f>
        <v>Hendrickx</v>
      </c>
      <c r="B17" t="str">
        <f ca="1">'Week A'!AC69</f>
        <v>Ella</v>
      </c>
      <c r="C17" t="str">
        <f ca="1">'Week A'!AD69</f>
        <v>Steward</v>
      </c>
      <c r="D17" t="str">
        <f ca="1">'Week A'!AE69</f>
        <v>Student</v>
      </c>
      <c r="E17" s="31" t="str">
        <f ca="1">'Week A'!$AJ69</f>
        <v/>
      </c>
      <c r="F17" s="31" t="str">
        <f ca="1">'Week A'!$AP69</f>
        <v/>
      </c>
      <c r="G17" s="31" t="str">
        <f ca="1">'Week A'!$AV69</f>
        <v/>
      </c>
      <c r="H17" s="31" t="str">
        <f ca="1">'Week A'!$BB69</f>
        <v/>
      </c>
      <c r="I17" s="31">
        <f ca="1">'Week A'!$BH69</f>
        <v>0.20833333333333337</v>
      </c>
      <c r="J17" s="31" t="str">
        <f ca="1">'Week A'!$BN69</f>
        <v/>
      </c>
      <c r="K17" s="31" t="str">
        <f ca="1">'Week A'!$BT69</f>
        <v/>
      </c>
      <c r="L17" s="31" t="str">
        <f ca="1">'Week B'!$AJ69</f>
        <v/>
      </c>
      <c r="M17" s="31" t="str">
        <f ca="1">'Week B'!$AP69</f>
        <v/>
      </c>
      <c r="N17" s="31">
        <f ca="1">'Week B'!$AV69</f>
        <v>0.1875</v>
      </c>
      <c r="O17" s="31">
        <f ca="1">'Week B'!$BB69</f>
        <v>0.1875</v>
      </c>
      <c r="P17" s="31" t="str">
        <f ca="1">'Week B'!$BH69</f>
        <v/>
      </c>
      <c r="Q17" s="31" t="str">
        <f ca="1">'Week B'!$BN69</f>
        <v/>
      </c>
      <c r="R17" s="31">
        <f ca="1">'Week B'!$BT69</f>
        <v>0.1875</v>
      </c>
      <c r="S17" s="31" t="str">
        <f ca="1">'Week C'!$AJ69</f>
        <v/>
      </c>
      <c r="T17" s="31" t="str">
        <f ca="1">'Week C'!$AP69</f>
        <v/>
      </c>
      <c r="U17" s="31">
        <f ca="1">'Week C'!$AV69</f>
        <v>0.1875</v>
      </c>
      <c r="V17" s="31">
        <f ca="1">'Week C'!$BB69</f>
        <v>0.1875</v>
      </c>
      <c r="W17" s="31" t="str">
        <f ca="1">'Week C'!$BH69</f>
        <v/>
      </c>
      <c r="X17" s="31" t="str">
        <f ca="1">'Week C'!$BN69</f>
        <v/>
      </c>
      <c r="Y17" s="31" t="str">
        <f ca="1">'Week C'!$BT69</f>
        <v/>
      </c>
      <c r="Z17" s="31" t="str">
        <f ca="1">'Week D'!$AJ69</f>
        <v/>
      </c>
      <c r="AA17" s="31" t="str">
        <f ca="1">'Week D'!$AP69</f>
        <v/>
      </c>
      <c r="AB17" s="31">
        <f ca="1">'Week D'!$AV69</f>
        <v>0.1875</v>
      </c>
      <c r="AC17" s="31">
        <f ca="1">'Week D'!$BB69</f>
        <v>0.20833333333333337</v>
      </c>
      <c r="AD17" s="31" t="str">
        <f ca="1">'Week D'!$BH69</f>
        <v/>
      </c>
      <c r="AE17" s="31" t="str">
        <f ca="1">'Week D'!$BN69</f>
        <v/>
      </c>
      <c r="AF17" s="31" t="str">
        <f ca="1">'Week D'!$BT69</f>
        <v/>
      </c>
      <c r="AG17" s="31">
        <f ca="1">'Week E'!$AJ69</f>
        <v>0.1875</v>
      </c>
      <c r="AH17" s="31" t="str">
        <f ca="1">'Week E'!$AP69</f>
        <v/>
      </c>
      <c r="AI17" s="31">
        <f ca="1">'Week E'!$AV69</f>
        <v>0.1875</v>
      </c>
      <c r="AJ17" s="31" t="str">
        <f ca="1">'Week E'!$BB69</f>
        <v/>
      </c>
      <c r="AK17" s="31" t="str">
        <f ca="1">'Week E'!$BH69</f>
        <v/>
      </c>
      <c r="AL17" s="31">
        <f ca="1">'Week E'!$BN69</f>
        <v>0.37500000000000006</v>
      </c>
      <c r="AM17" s="31" t="str">
        <f ca="1">'Week E'!$BT69</f>
        <v/>
      </c>
      <c r="AN17" s="31" t="str">
        <f ca="1">'Week F'!$AJ69</f>
        <v/>
      </c>
      <c r="AO17" s="31" t="str">
        <f ca="1">'Week F'!$AP69</f>
        <v/>
      </c>
      <c r="AP17" s="31" t="str">
        <f ca="1">'Week F'!$AV69</f>
        <v/>
      </c>
      <c r="AQ17" s="31" t="str">
        <f ca="1">'Week F'!$BB69</f>
        <v/>
      </c>
      <c r="AR17" s="31" t="str">
        <f ca="1">'Week F'!$BH69</f>
        <v/>
      </c>
      <c r="AS17" s="31" t="str">
        <f ca="1">'Week F'!$BN69</f>
        <v/>
      </c>
      <c r="AT17" s="31" t="str">
        <f ca="1">'Week F'!$BT69</f>
        <v/>
      </c>
    </row>
    <row r="18" spans="1:46" x14ac:dyDescent="0.2">
      <c r="A18" t="str">
        <f ca="1">'Week A'!AB70</f>
        <v>Degeeter</v>
      </c>
      <c r="B18" t="str">
        <f ca="1">'Week A'!AC70</f>
        <v>Emma</v>
      </c>
      <c r="C18" t="str">
        <f ca="1">'Week A'!AD70</f>
        <v>Steward</v>
      </c>
      <c r="D18" t="str">
        <f ca="1">'Week A'!AE70</f>
        <v>Student</v>
      </c>
      <c r="E18" s="31" t="str">
        <f ca="1">'Week A'!$AJ70</f>
        <v/>
      </c>
      <c r="F18" s="31" t="str">
        <f ca="1">'Week A'!$AP70</f>
        <v/>
      </c>
      <c r="G18" s="31" t="str">
        <f ca="1">'Week A'!$AV70</f>
        <v/>
      </c>
      <c r="H18" s="31" t="str">
        <f ca="1">'Week A'!$BB70</f>
        <v/>
      </c>
      <c r="I18" s="31" t="str">
        <f ca="1">'Week A'!$BH70</f>
        <v/>
      </c>
      <c r="J18" s="31" t="str">
        <f ca="1">'Week A'!$BN70</f>
        <v/>
      </c>
      <c r="K18" s="31" t="str">
        <f ca="1">'Week A'!$BT70</f>
        <v/>
      </c>
      <c r="L18" s="31" t="str">
        <f ca="1">'Week B'!$AJ70</f>
        <v/>
      </c>
      <c r="M18" s="31">
        <f ca="1">'Week B'!$AP70</f>
        <v>0.31250000000000006</v>
      </c>
      <c r="N18" s="31" t="str">
        <f ca="1">'Week B'!$AV70</f>
        <v/>
      </c>
      <c r="O18" s="31" t="str">
        <f ca="1">'Week B'!$BB70</f>
        <v/>
      </c>
      <c r="P18" s="31" t="str">
        <f ca="1">'Week B'!$BH70</f>
        <v/>
      </c>
      <c r="Q18" s="31" t="str">
        <f ca="1">'Week B'!$BN70</f>
        <v/>
      </c>
      <c r="R18" s="31" t="str">
        <f ca="1">'Week B'!$BT70</f>
        <v/>
      </c>
      <c r="S18" s="31">
        <f ca="1">'Week C'!$AJ70</f>
        <v>0.1875</v>
      </c>
      <c r="T18" s="31">
        <f ca="1">'Week C'!$AP70</f>
        <v>0.31250000000000006</v>
      </c>
      <c r="U18" s="31">
        <f ca="1">'Week C'!$AV70</f>
        <v>0.1875</v>
      </c>
      <c r="V18" s="31" t="str">
        <f ca="1">'Week C'!$BB70</f>
        <v/>
      </c>
      <c r="W18" s="31" t="str">
        <f ca="1">'Week C'!$BH70</f>
        <v/>
      </c>
      <c r="X18" s="31" t="str">
        <f ca="1">'Week C'!$BN70</f>
        <v/>
      </c>
      <c r="Y18" s="31" t="str">
        <f ca="1">'Week C'!$BT70</f>
        <v/>
      </c>
      <c r="Z18" s="31" t="str">
        <f ca="1">'Week D'!$AJ70</f>
        <v/>
      </c>
      <c r="AA18" s="31">
        <f ca="1">'Week D'!$AP70</f>
        <v>0.1875</v>
      </c>
      <c r="AB18" s="31">
        <f ca="1">'Week D'!$AV70</f>
        <v>0.37500000000000006</v>
      </c>
      <c r="AC18" s="31" t="str">
        <f ca="1">'Week D'!$BB70</f>
        <v/>
      </c>
      <c r="AD18" s="31">
        <f ca="1">'Week D'!$BH70</f>
        <v>0.29166666666666663</v>
      </c>
      <c r="AE18" s="31">
        <f ca="1">'Week D'!$BN70</f>
        <v>0.20833333333333337</v>
      </c>
      <c r="AF18" s="31" t="str">
        <f ca="1">'Week D'!$BT70</f>
        <v/>
      </c>
      <c r="AG18" s="31" t="str">
        <f ca="1">'Week E'!$AJ70</f>
        <v/>
      </c>
      <c r="AH18" s="31" t="str">
        <f ca="1">'Week E'!$AP70</f>
        <v/>
      </c>
      <c r="AI18" s="31" t="str">
        <f ca="1">'Week E'!$AV70</f>
        <v/>
      </c>
      <c r="AJ18" s="31">
        <f ca="1">'Week E'!$BB70</f>
        <v>0.29166666666666663</v>
      </c>
      <c r="AK18" s="31">
        <f ca="1">'Week E'!$BH70</f>
        <v>0.20833333333333337</v>
      </c>
      <c r="AL18" s="31" t="str">
        <f ca="1">'Week E'!$BN70</f>
        <v/>
      </c>
      <c r="AM18" s="31" t="str">
        <f ca="1">'Week E'!$BT70</f>
        <v/>
      </c>
      <c r="AN18" s="31" t="str">
        <f ca="1">'Week F'!$AJ70</f>
        <v/>
      </c>
      <c r="AO18" s="31" t="str">
        <f ca="1">'Week F'!$AP70</f>
        <v/>
      </c>
      <c r="AP18" s="31" t="str">
        <f ca="1">'Week F'!$AV70</f>
        <v/>
      </c>
      <c r="AQ18" s="31" t="str">
        <f ca="1">'Week F'!$BB70</f>
        <v/>
      </c>
      <c r="AR18" s="31" t="str">
        <f ca="1">'Week F'!$BH70</f>
        <v/>
      </c>
      <c r="AS18" s="31" t="str">
        <f ca="1">'Week F'!$BN70</f>
        <v/>
      </c>
      <c r="AT18" s="31" t="str">
        <f ca="1">'Week F'!$BT70</f>
        <v/>
      </c>
    </row>
    <row r="19" spans="1:46" x14ac:dyDescent="0.2">
      <c r="A19" t="str">
        <f ca="1">'Week A'!AB71</f>
        <v>Taous</v>
      </c>
      <c r="B19" t="str">
        <f ca="1">'Week A'!AC71</f>
        <v>Ilias</v>
      </c>
      <c r="C19" t="str">
        <f ca="1">'Week A'!AD71</f>
        <v>Steward</v>
      </c>
      <c r="D19" t="str">
        <f ca="1">'Week A'!AE71</f>
        <v>Student</v>
      </c>
      <c r="E19" s="31" t="str">
        <f ca="1">'Week A'!$AJ71</f>
        <v/>
      </c>
      <c r="F19" s="31" t="str">
        <f ca="1">'Week A'!$AP71</f>
        <v/>
      </c>
      <c r="G19" s="31" t="str">
        <f ca="1">'Week A'!$AV71</f>
        <v/>
      </c>
      <c r="H19" s="31" t="str">
        <f ca="1">'Week A'!$BB71</f>
        <v/>
      </c>
      <c r="I19" s="31" t="str">
        <f ca="1">'Week A'!$BH71</f>
        <v/>
      </c>
      <c r="J19" s="31" t="str">
        <f ca="1">'Week A'!$BN71</f>
        <v/>
      </c>
      <c r="K19" s="31" t="str">
        <f ca="1">'Week A'!$BT71</f>
        <v/>
      </c>
      <c r="L19" s="31">
        <f ca="1">'Week B'!$AJ71</f>
        <v>0.1875</v>
      </c>
      <c r="M19" s="31">
        <f ca="1">'Week B'!$AP71</f>
        <v>0.125</v>
      </c>
      <c r="N19" s="31" t="str">
        <f ca="1">'Week B'!$AV71</f>
        <v/>
      </c>
      <c r="O19" s="31" t="str">
        <f ca="1">'Week B'!$BB71</f>
        <v/>
      </c>
      <c r="P19" s="31" t="str">
        <f ca="1">'Week B'!$BH71</f>
        <v/>
      </c>
      <c r="Q19" s="31">
        <f ca="1">'Week B'!$BN71</f>
        <v>0.125</v>
      </c>
      <c r="R19" s="31" t="str">
        <f ca="1">'Week B'!$BT71</f>
        <v/>
      </c>
      <c r="S19" s="31">
        <f ca="1">'Week C'!$AJ71</f>
        <v>0.1875</v>
      </c>
      <c r="T19" s="31" t="str">
        <f ca="1">'Week C'!$AP71</f>
        <v/>
      </c>
      <c r="U19" s="31" t="str">
        <f ca="1">'Week C'!$AV71</f>
        <v/>
      </c>
      <c r="V19" s="31" t="str">
        <f ca="1">'Week C'!$BB71</f>
        <v/>
      </c>
      <c r="W19" s="31" t="str">
        <f ca="1">'Week C'!$BH71</f>
        <v/>
      </c>
      <c r="X19" s="31">
        <f ca="1">'Week C'!$BN71</f>
        <v>0.125</v>
      </c>
      <c r="Y19" s="31" t="str">
        <f ca="1">'Week C'!$BT71</f>
        <v/>
      </c>
      <c r="Z19" s="31">
        <f ca="1">'Week D'!$AJ71</f>
        <v>0.1875</v>
      </c>
      <c r="AA19" s="31">
        <f ca="1">'Week D'!$AP71</f>
        <v>0.125</v>
      </c>
      <c r="AB19" s="31" t="str">
        <f ca="1">'Week D'!$AV71</f>
        <v/>
      </c>
      <c r="AC19" s="31" t="str">
        <f ca="1">'Week D'!$BB71</f>
        <v/>
      </c>
      <c r="AD19" s="31" t="str">
        <f ca="1">'Week D'!$BH71</f>
        <v/>
      </c>
      <c r="AE19" s="31">
        <f ca="1">'Week D'!$BN71</f>
        <v>0.29166666666666663</v>
      </c>
      <c r="AF19" s="31">
        <f ca="1">'Week D'!$BT71</f>
        <v>0.29166666666666663</v>
      </c>
      <c r="AG19" s="31" t="str">
        <f ca="1">'Week E'!$AJ71</f>
        <v/>
      </c>
      <c r="AH19" s="31">
        <f ca="1">'Week E'!$AP71</f>
        <v>0.41666666666666669</v>
      </c>
      <c r="AI19" s="31">
        <f ca="1">'Week E'!$AV71</f>
        <v>0.41666666666666669</v>
      </c>
      <c r="AJ19" s="31">
        <f ca="1">'Week E'!$BB71</f>
        <v>0.41666666666666669</v>
      </c>
      <c r="AK19" s="31">
        <f ca="1">'Week E'!$BH71</f>
        <v>0.41666666666666669</v>
      </c>
      <c r="AL19" s="31" t="str">
        <f ca="1">'Week E'!$BN71</f>
        <v/>
      </c>
      <c r="AM19" s="31">
        <f ca="1">'Week E'!$BT71</f>
        <v>0.20833333333333337</v>
      </c>
      <c r="AN19" s="31" t="str">
        <f ca="1">'Week F'!$AJ71</f>
        <v/>
      </c>
      <c r="AO19" s="31" t="str">
        <f ca="1">'Week F'!$AP71</f>
        <v/>
      </c>
      <c r="AP19" s="31" t="str">
        <f ca="1">'Week F'!$AV71</f>
        <v/>
      </c>
      <c r="AQ19" s="31" t="str">
        <f ca="1">'Week F'!$BB71</f>
        <v/>
      </c>
      <c r="AR19" s="31" t="str">
        <f ca="1">'Week F'!$BH71</f>
        <v/>
      </c>
      <c r="AS19" s="31" t="str">
        <f ca="1">'Week F'!$BN71</f>
        <v/>
      </c>
      <c r="AT19" s="31" t="str">
        <f ca="1">'Week F'!$BT71</f>
        <v/>
      </c>
    </row>
    <row r="20" spans="1:46" x14ac:dyDescent="0.2">
      <c r="A20" t="str">
        <f ca="1">'Week A'!AB72</f>
        <v>El Harcha</v>
      </c>
      <c r="B20" t="str">
        <f ca="1">'Week A'!AC72</f>
        <v>Ihsane</v>
      </c>
      <c r="C20" t="str">
        <f ca="1">'Week A'!AD72</f>
        <v>Steward</v>
      </c>
      <c r="D20" t="str">
        <f ca="1">'Week A'!AE72</f>
        <v>Student</v>
      </c>
      <c r="E20" s="31" t="str">
        <f ca="1">'Week A'!$AJ72</f>
        <v/>
      </c>
      <c r="F20" s="31" t="str">
        <f ca="1">'Week A'!$AP72</f>
        <v/>
      </c>
      <c r="G20" s="31" t="str">
        <f ca="1">'Week A'!$AV72</f>
        <v/>
      </c>
      <c r="H20" s="31" t="str">
        <f ca="1">'Week A'!$BB72</f>
        <v/>
      </c>
      <c r="I20" s="31" t="str">
        <f ca="1">'Week A'!$BH72</f>
        <v/>
      </c>
      <c r="J20" s="31" t="str">
        <f ca="1">'Week A'!$BN72</f>
        <v/>
      </c>
      <c r="K20" s="31" t="str">
        <f ca="1">'Week A'!$BT72</f>
        <v/>
      </c>
      <c r="L20" s="31" t="str">
        <f ca="1">'Week B'!$AJ72</f>
        <v/>
      </c>
      <c r="M20" s="31" t="str">
        <f ca="1">'Week B'!$AP72</f>
        <v/>
      </c>
      <c r="N20" s="31" t="str">
        <f ca="1">'Week B'!$AV72</f>
        <v/>
      </c>
      <c r="O20" s="31" t="str">
        <f ca="1">'Week B'!$BB72</f>
        <v/>
      </c>
      <c r="P20" s="31" t="str">
        <f ca="1">'Week B'!$BH72</f>
        <v/>
      </c>
      <c r="Q20" s="31" t="str">
        <f ca="1">'Week B'!$BN72</f>
        <v/>
      </c>
      <c r="R20" s="31" t="str">
        <f ca="1">'Week B'!$BT72</f>
        <v/>
      </c>
      <c r="S20" s="31" t="str">
        <f ca="1">'Week C'!$AJ72</f>
        <v/>
      </c>
      <c r="T20" s="31" t="str">
        <f ca="1">'Week C'!$AP72</f>
        <v/>
      </c>
      <c r="U20" s="31">
        <f ca="1">'Week C'!$AV72</f>
        <v>0.1875</v>
      </c>
      <c r="V20" s="31" t="str">
        <f ca="1">'Week C'!$BB72</f>
        <v/>
      </c>
      <c r="W20" s="31">
        <f ca="1">'Week C'!$BH72</f>
        <v>0.29166666666666663</v>
      </c>
      <c r="X20" s="31" t="str">
        <f ca="1">'Week C'!$BN72</f>
        <v/>
      </c>
      <c r="Y20" s="31" t="str">
        <f ca="1">'Week C'!$BT72</f>
        <v/>
      </c>
      <c r="Z20" s="31" t="str">
        <f ca="1">'Week D'!$AJ72</f>
        <v/>
      </c>
      <c r="AA20" s="31" t="str">
        <f ca="1">'Week D'!$AP72</f>
        <v/>
      </c>
      <c r="AB20" s="31" t="str">
        <f ca="1">'Week D'!$AV72</f>
        <v/>
      </c>
      <c r="AC20" s="31">
        <f ca="1">'Week D'!$BB72</f>
        <v>0.37500000000000006</v>
      </c>
      <c r="AD20" s="31">
        <f ca="1">'Week D'!$BH72</f>
        <v>0.37500000000000006</v>
      </c>
      <c r="AE20" s="31" t="str">
        <f ca="1">'Week D'!$BN72</f>
        <v/>
      </c>
      <c r="AF20" s="31" t="str">
        <f ca="1">'Week D'!$BT72</f>
        <v/>
      </c>
      <c r="AG20" s="31">
        <f ca="1">'Week E'!$AJ72</f>
        <v>0.20833333333333337</v>
      </c>
      <c r="AH20" s="31" t="str">
        <f ca="1">'Week E'!$AP72</f>
        <v/>
      </c>
      <c r="AI20" s="31">
        <f ca="1">'Week E'!$AV72</f>
        <v>0.29166666666666663</v>
      </c>
      <c r="AJ20" s="31">
        <f ca="1">'Week E'!$BB72</f>
        <v>0.37500000000000006</v>
      </c>
      <c r="AK20" s="31">
        <f ca="1">'Week E'!$BH72</f>
        <v>0.37500000000000006</v>
      </c>
      <c r="AL20" s="31" t="str">
        <f ca="1">'Week E'!$BN72</f>
        <v/>
      </c>
      <c r="AM20" s="31">
        <f ca="1">'Week E'!$BT72</f>
        <v>0.29166666666666663</v>
      </c>
      <c r="AN20" s="31" t="str">
        <f ca="1">'Week F'!$AJ72</f>
        <v/>
      </c>
      <c r="AO20" s="31" t="str">
        <f ca="1">'Week F'!$AP72</f>
        <v/>
      </c>
      <c r="AP20" s="31" t="str">
        <f ca="1">'Week F'!$AV72</f>
        <v/>
      </c>
      <c r="AQ20" s="31" t="str">
        <f ca="1">'Week F'!$BB72</f>
        <v/>
      </c>
      <c r="AR20" s="31" t="str">
        <f ca="1">'Week F'!$BH72</f>
        <v/>
      </c>
      <c r="AS20" s="31" t="str">
        <f ca="1">'Week F'!$BN72</f>
        <v/>
      </c>
      <c r="AT20" s="31" t="str">
        <f ca="1">'Week F'!$BT72</f>
        <v/>
      </c>
    </row>
    <row r="21" spans="1:46" x14ac:dyDescent="0.2">
      <c r="A21" t="str">
        <f ca="1">'Week A'!AB73</f>
        <v>Siraje</v>
      </c>
      <c r="B21" t="str">
        <f ca="1">'Week A'!AC73</f>
        <v>Ismail</v>
      </c>
      <c r="C21" t="str">
        <f ca="1">'Week A'!AD73</f>
        <v>Steward</v>
      </c>
      <c r="D21" t="str">
        <f ca="1">'Week A'!AE73</f>
        <v>Student</v>
      </c>
      <c r="E21" s="31" t="str">
        <f ca="1">'Week A'!$AJ73</f>
        <v/>
      </c>
      <c r="F21" s="31" t="str">
        <f ca="1">'Week A'!$AP73</f>
        <v/>
      </c>
      <c r="G21" s="31" t="str">
        <f ca="1">'Week A'!$AV73</f>
        <v/>
      </c>
      <c r="H21" s="31" t="str">
        <f ca="1">'Week A'!$BB73</f>
        <v/>
      </c>
      <c r="I21" s="31" t="str">
        <f ca="1">'Week A'!$BH73</f>
        <v/>
      </c>
      <c r="J21" s="31" t="str">
        <f ca="1">'Week A'!$BN73</f>
        <v/>
      </c>
      <c r="K21" s="31" t="str">
        <f ca="1">'Week A'!$BT73</f>
        <v/>
      </c>
      <c r="L21" s="31" t="str">
        <f ca="1">'Week B'!$AJ73</f>
        <v/>
      </c>
      <c r="M21" s="31" t="str">
        <f ca="1">'Week B'!$AP73</f>
        <v/>
      </c>
      <c r="N21" s="31">
        <f ca="1">'Week B'!$AV73</f>
        <v>0.1875</v>
      </c>
      <c r="O21" s="31" t="str">
        <f ca="1">'Week B'!$BB73</f>
        <v/>
      </c>
      <c r="P21" s="31" t="str">
        <f ca="1">'Week B'!$BH73</f>
        <v/>
      </c>
      <c r="Q21" s="31" t="str">
        <f ca="1">'Week B'!$BN73</f>
        <v/>
      </c>
      <c r="R21" s="31" t="str">
        <f ca="1">'Week B'!$BT73</f>
        <v/>
      </c>
      <c r="S21" s="31" t="str">
        <f ca="1">'Week C'!$AJ73</f>
        <v/>
      </c>
      <c r="T21" s="31" t="str">
        <f ca="1">'Week C'!$AP73</f>
        <v/>
      </c>
      <c r="U21" s="31" t="str">
        <f ca="1">'Week C'!$AV73</f>
        <v/>
      </c>
      <c r="V21" s="31" t="str">
        <f ca="1">'Week C'!$BB73</f>
        <v/>
      </c>
      <c r="W21" s="31" t="str">
        <f ca="1">'Week C'!$BH73</f>
        <v/>
      </c>
      <c r="X21" s="31" t="str">
        <f ca="1">'Week C'!$BN73</f>
        <v/>
      </c>
      <c r="Y21" s="31" t="str">
        <f ca="1">'Week C'!$BT73</f>
        <v/>
      </c>
      <c r="Z21" s="31" t="str">
        <f ca="1">'Week D'!$AJ73</f>
        <v/>
      </c>
      <c r="AA21" s="31" t="str">
        <f ca="1">'Week D'!$AP73</f>
        <v/>
      </c>
      <c r="AB21" s="31" t="str">
        <f ca="1">'Week D'!$AV73</f>
        <v/>
      </c>
      <c r="AC21" s="31">
        <f ca="1">'Week D'!$BB73</f>
        <v>0.1875</v>
      </c>
      <c r="AD21" s="31" t="str">
        <f ca="1">'Week D'!$BH73</f>
        <v/>
      </c>
      <c r="AE21" s="31" t="str">
        <f ca="1">'Week D'!$BN73</f>
        <v/>
      </c>
      <c r="AF21" s="31">
        <f ca="1">'Week D'!$BT73</f>
        <v>0.20833333333333337</v>
      </c>
      <c r="AG21" s="31">
        <f ca="1">'Week E'!$AJ73</f>
        <v>0.20833333333333337</v>
      </c>
      <c r="AH21" s="31">
        <f ca="1">'Week E'!$AP73</f>
        <v>0.20833333333333337</v>
      </c>
      <c r="AI21" s="31">
        <f ca="1">'Week E'!$AV73</f>
        <v>0.1875</v>
      </c>
      <c r="AJ21" s="31" t="str">
        <f ca="1">'Week E'!$BB73</f>
        <v/>
      </c>
      <c r="AK21" s="31">
        <f ca="1">'Week E'!$BH73</f>
        <v>0.37500000000000006</v>
      </c>
      <c r="AL21" s="31" t="str">
        <f ca="1">'Week E'!$BN73</f>
        <v/>
      </c>
      <c r="AM21" s="31">
        <f ca="1">'Week E'!$BT73</f>
        <v>0.29166666666666669</v>
      </c>
      <c r="AN21" s="31" t="str">
        <f ca="1">'Week F'!$AJ73</f>
        <v/>
      </c>
      <c r="AO21" s="31" t="str">
        <f ca="1">'Week F'!$AP73</f>
        <v/>
      </c>
      <c r="AP21" s="31" t="str">
        <f ca="1">'Week F'!$AV73</f>
        <v/>
      </c>
      <c r="AQ21" s="31" t="str">
        <f ca="1">'Week F'!$BB73</f>
        <v/>
      </c>
      <c r="AR21" s="31" t="str">
        <f ca="1">'Week F'!$BH73</f>
        <v/>
      </c>
      <c r="AS21" s="31" t="str">
        <f ca="1">'Week F'!$BN73</f>
        <v/>
      </c>
      <c r="AT21" s="31" t="str">
        <f ca="1">'Week F'!$BT73</f>
        <v/>
      </c>
    </row>
    <row r="22" spans="1:46" x14ac:dyDescent="0.2">
      <c r="A22" t="str">
        <f ca="1">'Week A'!AB74</f>
        <v xml:space="preserve">Hendrickx </v>
      </c>
      <c r="B22" t="str">
        <f ca="1">'Week A'!AC74</f>
        <v>Jarne</v>
      </c>
      <c r="C22" t="str">
        <f ca="1">'Week A'!AD74</f>
        <v>Steward</v>
      </c>
      <c r="D22" t="str">
        <f ca="1">'Week A'!AE74</f>
        <v>Student</v>
      </c>
      <c r="E22" s="31" t="str">
        <f ca="1">'Week A'!$AJ74</f>
        <v/>
      </c>
      <c r="F22" s="31" t="str">
        <f ca="1">'Week A'!$AP74</f>
        <v/>
      </c>
      <c r="G22" s="31" t="str">
        <f ca="1">'Week A'!$AV74</f>
        <v/>
      </c>
      <c r="H22" s="31" t="str">
        <f ca="1">'Week A'!$BB74</f>
        <v/>
      </c>
      <c r="I22" s="31">
        <f ca="1">'Week A'!$BH74</f>
        <v>0.29166666666666663</v>
      </c>
      <c r="J22" s="31" t="str">
        <f ca="1">'Week A'!$BN74</f>
        <v/>
      </c>
      <c r="K22" s="31">
        <f ca="1">'Week A'!$BT74</f>
        <v>0.125</v>
      </c>
      <c r="L22" s="31" t="str">
        <f ca="1">'Week B'!$AJ74</f>
        <v/>
      </c>
      <c r="M22" s="31" t="str">
        <f ca="1">'Week B'!$AP74</f>
        <v/>
      </c>
      <c r="N22" s="31" t="str">
        <f ca="1">'Week B'!$AV74</f>
        <v/>
      </c>
      <c r="O22" s="31">
        <f ca="1">'Week B'!$BB74</f>
        <v>0.1875</v>
      </c>
      <c r="P22" s="31" t="str">
        <f ca="1">'Week B'!$BH74</f>
        <v/>
      </c>
      <c r="Q22" s="31" t="str">
        <f ca="1">'Week B'!$BN74</f>
        <v/>
      </c>
      <c r="R22" s="31">
        <f ca="1">'Week B'!$BT74</f>
        <v>0.125</v>
      </c>
      <c r="S22" s="31" t="str">
        <f ca="1">'Week C'!$AJ74</f>
        <v/>
      </c>
      <c r="T22" s="31" t="str">
        <f ca="1">'Week C'!$AP74</f>
        <v/>
      </c>
      <c r="U22" s="31" t="str">
        <f ca="1">'Week C'!$AV74</f>
        <v/>
      </c>
      <c r="V22" s="31" t="str">
        <f ca="1">'Week C'!$BB74</f>
        <v/>
      </c>
      <c r="W22" s="31" t="str">
        <f ca="1">'Week C'!$BH74</f>
        <v/>
      </c>
      <c r="X22" s="31" t="str">
        <f ca="1">'Week C'!$BN74</f>
        <v/>
      </c>
      <c r="Y22" s="31">
        <f ca="1">'Week C'!$BT74</f>
        <v>0.125</v>
      </c>
      <c r="Z22" s="31" t="str">
        <f ca="1">'Week D'!$AJ74</f>
        <v/>
      </c>
      <c r="AA22" s="31" t="str">
        <f ca="1">'Week D'!$AP74</f>
        <v/>
      </c>
      <c r="AB22" s="31" t="str">
        <f ca="1">'Week D'!$AV74</f>
        <v/>
      </c>
      <c r="AC22" s="31">
        <f ca="1">'Week D'!$BB74</f>
        <v>0.29166666666666663</v>
      </c>
      <c r="AD22" s="31" t="str">
        <f ca="1">'Week D'!$BH74</f>
        <v/>
      </c>
      <c r="AE22" s="31">
        <f ca="1">'Week D'!$BN74</f>
        <v>0.1875</v>
      </c>
      <c r="AF22" s="31" t="str">
        <f ca="1">'Week D'!$BT74</f>
        <v/>
      </c>
      <c r="AG22" s="31">
        <f ca="1">'Week E'!$AJ74</f>
        <v>0.1875</v>
      </c>
      <c r="AH22" s="31" t="str">
        <f ca="1">'Week E'!$AP74</f>
        <v/>
      </c>
      <c r="AI22" s="31">
        <f ca="1">'Week E'!$AV74</f>
        <v>0.37500000000000006</v>
      </c>
      <c r="AJ22" s="31" t="str">
        <f ca="1">'Week E'!$BB74</f>
        <v/>
      </c>
      <c r="AK22" s="31" t="str">
        <f ca="1">'Week E'!$BH74</f>
        <v/>
      </c>
      <c r="AL22" s="31">
        <f ca="1">'Week E'!$BN74</f>
        <v>0.29166666666666663</v>
      </c>
      <c r="AM22" s="31" t="str">
        <f ca="1">'Week E'!$BT74</f>
        <v/>
      </c>
      <c r="AN22" s="31" t="str">
        <f ca="1">'Week F'!$AJ74</f>
        <v/>
      </c>
      <c r="AO22" s="31" t="str">
        <f ca="1">'Week F'!$AP74</f>
        <v/>
      </c>
      <c r="AP22" s="31" t="str">
        <f ca="1">'Week F'!$AV74</f>
        <v/>
      </c>
      <c r="AQ22" s="31" t="str">
        <f ca="1">'Week F'!$BB74</f>
        <v/>
      </c>
      <c r="AR22" s="31" t="str">
        <f ca="1">'Week F'!$BH74</f>
        <v/>
      </c>
      <c r="AS22" s="31" t="str">
        <f ca="1">'Week F'!$BN74</f>
        <v/>
      </c>
      <c r="AT22" s="31" t="str">
        <f ca="1">'Week F'!$BT74</f>
        <v/>
      </c>
    </row>
    <row r="23" spans="1:46" x14ac:dyDescent="0.2">
      <c r="A23" t="str">
        <f ca="1">'Week A'!AB75</f>
        <v>Minten</v>
      </c>
      <c r="B23" t="str">
        <f ca="1">'Week A'!AC75</f>
        <v>Klaas</v>
      </c>
      <c r="C23" t="str">
        <f ca="1">'Week A'!AD75</f>
        <v>Steward</v>
      </c>
      <c r="D23" t="str">
        <f ca="1">'Week A'!AE75</f>
        <v>Student</v>
      </c>
      <c r="E23" s="31" t="str">
        <f ca="1">'Week A'!$AJ75</f>
        <v/>
      </c>
      <c r="F23" s="31" t="str">
        <f ca="1">'Week A'!$AP75</f>
        <v/>
      </c>
      <c r="G23" s="31" t="str">
        <f ca="1">'Week A'!$AV75</f>
        <v/>
      </c>
      <c r="H23" s="31" t="str">
        <f ca="1">'Week A'!$BB75</f>
        <v/>
      </c>
      <c r="I23" s="31" t="str">
        <f ca="1">'Week A'!$BH75</f>
        <v/>
      </c>
      <c r="J23" s="31" t="str">
        <f ca="1">'Week A'!$BN75</f>
        <v/>
      </c>
      <c r="K23" s="31" t="str">
        <f ca="1">'Week A'!$BT75</f>
        <v/>
      </c>
      <c r="L23" s="31" t="str">
        <f ca="1">'Week B'!$AJ75</f>
        <v/>
      </c>
      <c r="M23" s="31" t="str">
        <f ca="1">'Week B'!$AP75</f>
        <v/>
      </c>
      <c r="N23" s="31" t="str">
        <f ca="1">'Week B'!$AV75</f>
        <v/>
      </c>
      <c r="O23" s="31">
        <f ca="1">'Week B'!$BB75</f>
        <v>0.20833333333333337</v>
      </c>
      <c r="P23" s="31" t="str">
        <f ca="1">'Week B'!$BH75</f>
        <v/>
      </c>
      <c r="Q23" s="31" t="str">
        <f ca="1">'Week B'!$BN75</f>
        <v/>
      </c>
      <c r="R23" s="31" t="str">
        <f ca="1">'Week B'!$BT75</f>
        <v/>
      </c>
      <c r="S23" s="31" t="str">
        <f ca="1">'Week C'!$AJ75</f>
        <v/>
      </c>
      <c r="T23" s="31" t="str">
        <f ca="1">'Week C'!$AP75</f>
        <v/>
      </c>
      <c r="U23" s="31" t="str">
        <f ca="1">'Week C'!$AV75</f>
        <v/>
      </c>
      <c r="V23" s="31">
        <f ca="1">'Week C'!$BB75</f>
        <v>0.37500000000000006</v>
      </c>
      <c r="W23" s="31">
        <f ca="1">'Week C'!$BH75</f>
        <v>0.20833333333333337</v>
      </c>
      <c r="X23" s="31" t="str">
        <f ca="1">'Week C'!$BN75</f>
        <v/>
      </c>
      <c r="Y23" s="31" t="str">
        <f ca="1">'Week C'!$BT75</f>
        <v/>
      </c>
      <c r="Z23" s="31" t="str">
        <f ca="1">'Week D'!$AJ75</f>
        <v/>
      </c>
      <c r="AA23" s="31" t="str">
        <f ca="1">'Week D'!$AP75</f>
        <v/>
      </c>
      <c r="AB23" s="31" t="str">
        <f ca="1">'Week D'!$AV75</f>
        <v/>
      </c>
      <c r="AC23" s="31">
        <f ca="1">'Week D'!$BB75</f>
        <v>0.37500000000000006</v>
      </c>
      <c r="AD23" s="31">
        <f ca="1">'Week D'!$BH75</f>
        <v>0.20833333333333337</v>
      </c>
      <c r="AE23" s="31" t="str">
        <f ca="1">'Week D'!$BN75</f>
        <v/>
      </c>
      <c r="AF23" s="31" t="str">
        <f ca="1">'Week D'!$BT75</f>
        <v/>
      </c>
      <c r="AG23" s="31" t="str">
        <f ca="1">'Week E'!$AJ75</f>
        <v/>
      </c>
      <c r="AH23" s="31" t="str">
        <f ca="1">'Week E'!$AP75</f>
        <v/>
      </c>
      <c r="AI23" s="31" t="str">
        <f ca="1">'Week E'!$AV75</f>
        <v/>
      </c>
      <c r="AJ23" s="31">
        <f ca="1">'Week E'!$BB75</f>
        <v>0.37500000000000006</v>
      </c>
      <c r="AK23" s="31">
        <f ca="1">'Week E'!$BH75</f>
        <v>0.20833333333333337</v>
      </c>
      <c r="AL23" s="31" t="str">
        <f ca="1">'Week E'!$BN75</f>
        <v/>
      </c>
      <c r="AM23" s="31" t="str">
        <f ca="1">'Week E'!$BT75</f>
        <v/>
      </c>
      <c r="AN23" s="31" t="str">
        <f ca="1">'Week F'!$AJ75</f>
        <v/>
      </c>
      <c r="AO23" s="31" t="str">
        <f ca="1">'Week F'!$AP75</f>
        <v/>
      </c>
      <c r="AP23" s="31" t="str">
        <f ca="1">'Week F'!$AV75</f>
        <v/>
      </c>
      <c r="AQ23" s="31" t="str">
        <f ca="1">'Week F'!$BB75</f>
        <v/>
      </c>
      <c r="AR23" s="31" t="str">
        <f ca="1">'Week F'!$BH75</f>
        <v/>
      </c>
      <c r="AS23" s="31" t="str">
        <f ca="1">'Week F'!$BN75</f>
        <v/>
      </c>
      <c r="AT23" s="31" t="str">
        <f ca="1">'Week F'!$BT75</f>
        <v/>
      </c>
    </row>
    <row r="24" spans="1:46" x14ac:dyDescent="0.2">
      <c r="A24" t="str">
        <f ca="1">'Week A'!AB76</f>
        <v>Note</v>
      </c>
      <c r="B24" t="str">
        <f ca="1">'Week A'!AC76</f>
        <v>Leen</v>
      </c>
      <c r="C24" t="str">
        <f ca="1">'Week A'!AD76</f>
        <v>Steward</v>
      </c>
      <c r="D24" t="str">
        <f ca="1">'Week A'!AE76</f>
        <v>Student</v>
      </c>
      <c r="E24" s="31" t="str">
        <f ca="1">'Week A'!$AJ76</f>
        <v/>
      </c>
      <c r="F24" s="31" t="str">
        <f ca="1">'Week A'!$AP76</f>
        <v/>
      </c>
      <c r="G24" s="31" t="str">
        <f ca="1">'Week A'!$AV76</f>
        <v/>
      </c>
      <c r="H24" s="31" t="str">
        <f ca="1">'Week A'!$BB76</f>
        <v/>
      </c>
      <c r="I24" s="31" t="str">
        <f ca="1">'Week A'!$BH76</f>
        <v/>
      </c>
      <c r="J24" s="31" t="str">
        <f ca="1">'Week A'!$BN76</f>
        <v/>
      </c>
      <c r="K24" s="31" t="str">
        <f ca="1">'Week A'!$BT76</f>
        <v/>
      </c>
      <c r="L24" s="31">
        <f ca="1">'Week B'!$AJ76</f>
        <v>0.1875</v>
      </c>
      <c r="M24" s="31" t="str">
        <f ca="1">'Week B'!$AP76</f>
        <v/>
      </c>
      <c r="N24" s="31" t="str">
        <f ca="1">'Week B'!$AV76</f>
        <v/>
      </c>
      <c r="O24" s="31" t="str">
        <f ca="1">'Week B'!$BB76</f>
        <v/>
      </c>
      <c r="P24" s="31">
        <f ca="1">'Week B'!$BH76</f>
        <v>0.29166666666666663</v>
      </c>
      <c r="Q24" s="31" t="str">
        <f ca="1">'Week B'!$BN76</f>
        <v/>
      </c>
      <c r="R24" s="31">
        <f ca="1">'Week B'!$BT76</f>
        <v>0.125</v>
      </c>
      <c r="S24" s="31">
        <f ca="1">'Week C'!$AJ76</f>
        <v>0.31250000000000006</v>
      </c>
      <c r="T24" s="31">
        <f ca="1">'Week C'!$AP76</f>
        <v>0.125</v>
      </c>
      <c r="U24" s="31" t="str">
        <f ca="1">'Week C'!$AV76</f>
        <v/>
      </c>
      <c r="V24" s="31" t="str">
        <f ca="1">'Week C'!$BB76</f>
        <v/>
      </c>
      <c r="W24" s="31" t="str">
        <f ca="1">'Week C'!$BH76</f>
        <v/>
      </c>
      <c r="X24" s="31" t="str">
        <f ca="1">'Week C'!$BN76</f>
        <v/>
      </c>
      <c r="Y24" s="31" t="str">
        <f ca="1">'Week C'!$BT76</f>
        <v/>
      </c>
      <c r="Z24" s="31">
        <f ca="1">'Week D'!$AJ76</f>
        <v>0.31250000000000006</v>
      </c>
      <c r="AA24" s="31">
        <f ca="1">'Week D'!$AP76</f>
        <v>0.125</v>
      </c>
      <c r="AB24" s="31">
        <f ca="1">'Week D'!$AV76</f>
        <v>0.1875</v>
      </c>
      <c r="AC24" s="31" t="str">
        <f ca="1">'Week D'!$BB76</f>
        <v/>
      </c>
      <c r="AD24" s="31" t="str">
        <f ca="1">'Week D'!$BH76</f>
        <v/>
      </c>
      <c r="AE24" s="31">
        <f ca="1">'Week D'!$BN76</f>
        <v>0.20833333333333337</v>
      </c>
      <c r="AF24" s="31">
        <f ca="1">'Week D'!$BT76</f>
        <v>0.20833333333333337</v>
      </c>
      <c r="AG24" s="31" t="str">
        <f ca="1">'Week E'!$AJ76</f>
        <v/>
      </c>
      <c r="AH24" s="31">
        <f ca="1">'Week E'!$AP76</f>
        <v>0.20833333333333337</v>
      </c>
      <c r="AI24" s="31">
        <f ca="1">'Week E'!$AV76</f>
        <v>0.20833333333333337</v>
      </c>
      <c r="AJ24" s="31" t="str">
        <f ca="1">'Week E'!$BB76</f>
        <v/>
      </c>
      <c r="AK24" s="31" t="str">
        <f ca="1">'Week E'!$BH76</f>
        <v/>
      </c>
      <c r="AL24" s="31">
        <f ca="1">'Week E'!$BN76</f>
        <v>0.20833333333333337</v>
      </c>
      <c r="AM24" s="31">
        <f ca="1">'Week E'!$BT76</f>
        <v>0.20833333333333337</v>
      </c>
      <c r="AN24" s="31" t="str">
        <f ca="1">'Week F'!$AJ76</f>
        <v/>
      </c>
      <c r="AO24" s="31" t="str">
        <f ca="1">'Week F'!$AP76</f>
        <v/>
      </c>
      <c r="AP24" s="31" t="str">
        <f ca="1">'Week F'!$AV76</f>
        <v/>
      </c>
      <c r="AQ24" s="31" t="str">
        <f ca="1">'Week F'!$BB76</f>
        <v/>
      </c>
      <c r="AR24" s="31" t="str">
        <f ca="1">'Week F'!$BH76</f>
        <v/>
      </c>
      <c r="AS24" s="31" t="str">
        <f ca="1">'Week F'!$BN76</f>
        <v/>
      </c>
      <c r="AT24" s="31" t="str">
        <f ca="1">'Week F'!$BT76</f>
        <v/>
      </c>
    </row>
    <row r="25" spans="1:46" x14ac:dyDescent="0.2">
      <c r="A25" t="str">
        <f ca="1">'Week A'!AB77</f>
        <v>Ouchbab</v>
      </c>
      <c r="B25" t="str">
        <f ca="1">'Week A'!AC77</f>
        <v>Lamyae</v>
      </c>
      <c r="C25" t="str">
        <f ca="1">'Week A'!AD77</f>
        <v>Steward</v>
      </c>
      <c r="D25" t="str">
        <f ca="1">'Week A'!AE77</f>
        <v>Student</v>
      </c>
      <c r="E25" s="31" t="str">
        <f ca="1">'Week A'!$AJ77</f>
        <v/>
      </c>
      <c r="F25" s="31" t="str">
        <f ca="1">'Week A'!$AP77</f>
        <v/>
      </c>
      <c r="G25" s="31" t="str">
        <f ca="1">'Week A'!$AV77</f>
        <v/>
      </c>
      <c r="H25" s="31" t="str">
        <f ca="1">'Week A'!$BB77</f>
        <v/>
      </c>
      <c r="I25" s="31" t="str">
        <f ca="1">'Week A'!$BH77</f>
        <v/>
      </c>
      <c r="J25" s="31" t="str">
        <f ca="1">'Week A'!$BN77</f>
        <v/>
      </c>
      <c r="K25" s="31" t="str">
        <f ca="1">'Week A'!$BT77</f>
        <v/>
      </c>
      <c r="L25" s="31" t="str">
        <f ca="1">'Week B'!$AJ77</f>
        <v/>
      </c>
      <c r="M25" s="31" t="str">
        <f ca="1">'Week B'!$AP77</f>
        <v/>
      </c>
      <c r="N25" s="31" t="str">
        <f ca="1">'Week B'!$AV77</f>
        <v/>
      </c>
      <c r="O25" s="31" t="str">
        <f ca="1">'Week B'!$BB77</f>
        <v/>
      </c>
      <c r="P25" s="31" t="str">
        <f ca="1">'Week B'!$BH77</f>
        <v/>
      </c>
      <c r="Q25" s="31" t="str">
        <f ca="1">'Week B'!$BN77</f>
        <v/>
      </c>
      <c r="R25" s="31" t="str">
        <f ca="1">'Week B'!$BT77</f>
        <v/>
      </c>
      <c r="S25" s="31" t="str">
        <f ca="1">'Week C'!$AJ77</f>
        <v/>
      </c>
      <c r="T25" s="31" t="str">
        <f ca="1">'Week C'!$AP77</f>
        <v/>
      </c>
      <c r="U25" s="31">
        <f ca="1">'Week C'!$AV77</f>
        <v>0.1875</v>
      </c>
      <c r="V25" s="31" t="str">
        <f ca="1">'Week C'!$BB77</f>
        <v/>
      </c>
      <c r="W25" s="31" t="str">
        <f ca="1">'Week C'!$BH77</f>
        <v/>
      </c>
      <c r="X25" s="31" t="str">
        <f ca="1">'Week C'!$BN77</f>
        <v/>
      </c>
      <c r="Y25" s="31" t="str">
        <f ca="1">'Week C'!$BT77</f>
        <v/>
      </c>
      <c r="Z25" s="31" t="str">
        <f ca="1">'Week D'!$AJ77</f>
        <v/>
      </c>
      <c r="AA25" s="31" t="str">
        <f ca="1">'Week D'!$AP77</f>
        <v/>
      </c>
      <c r="AB25" s="31">
        <f ca="1">'Week D'!$AV77</f>
        <v>0.1875</v>
      </c>
      <c r="AC25" s="31" t="str">
        <f ca="1">'Week D'!$BB77</f>
        <v/>
      </c>
      <c r="AD25" s="31">
        <f ca="1">'Week D'!$BH77</f>
        <v>0.37500000000000006</v>
      </c>
      <c r="AE25" s="31">
        <f ca="1">'Week D'!$BN77</f>
        <v>0.20833333333333337</v>
      </c>
      <c r="AF25" s="31">
        <f ca="1">'Week D'!$BT77</f>
        <v>0.125</v>
      </c>
      <c r="AG25" s="31" t="str">
        <f ca="1">'Week E'!$AJ77</f>
        <v/>
      </c>
      <c r="AH25" s="31">
        <f ca="1">'Week E'!$AP77</f>
        <v>0.37500000000000006</v>
      </c>
      <c r="AI25" s="31">
        <f ca="1">'Week E'!$AV77</f>
        <v>0.37500000000000006</v>
      </c>
      <c r="AJ25" s="31">
        <f ca="1">'Week E'!$BB77</f>
        <v>0.22916666666666674</v>
      </c>
      <c r="AK25" s="31">
        <f ca="1">'Week E'!$BH77</f>
        <v>0.37500000000000006</v>
      </c>
      <c r="AL25" s="31">
        <f ca="1">'Week E'!$BN77</f>
        <v>0.1875</v>
      </c>
      <c r="AM25" s="31" t="str">
        <f ca="1">'Week E'!$BT77</f>
        <v/>
      </c>
      <c r="AN25" s="31" t="str">
        <f ca="1">'Week F'!$AJ77</f>
        <v/>
      </c>
      <c r="AO25" s="31" t="str">
        <f ca="1">'Week F'!$AP77</f>
        <v/>
      </c>
      <c r="AP25" s="31" t="str">
        <f ca="1">'Week F'!$AV77</f>
        <v/>
      </c>
      <c r="AQ25" s="31" t="str">
        <f ca="1">'Week F'!$BB77</f>
        <v/>
      </c>
      <c r="AR25" s="31" t="str">
        <f ca="1">'Week F'!$BH77</f>
        <v/>
      </c>
      <c r="AS25" s="31" t="str">
        <f ca="1">'Week F'!$BN77</f>
        <v/>
      </c>
      <c r="AT25" s="31" t="str">
        <f ca="1">'Week F'!$BT77</f>
        <v/>
      </c>
    </row>
    <row r="26" spans="1:46" x14ac:dyDescent="0.2">
      <c r="A26" t="str">
        <f ca="1">'Week A'!AB78</f>
        <v xml:space="preserve">Azieva </v>
      </c>
      <c r="B26" t="str">
        <f ca="1">'Week A'!AC78</f>
        <v>Linda</v>
      </c>
      <c r="C26" t="str">
        <f ca="1">'Week A'!AD78</f>
        <v>Steward</v>
      </c>
      <c r="D26" t="str">
        <f ca="1">'Week A'!AE78</f>
        <v>Student</v>
      </c>
      <c r="E26" s="31" t="str">
        <f ca="1">'Week A'!$AJ78</f>
        <v/>
      </c>
      <c r="F26" s="31" t="str">
        <f ca="1">'Week A'!$AP78</f>
        <v/>
      </c>
      <c r="G26" s="31" t="str">
        <f ca="1">'Week A'!$AV78</f>
        <v/>
      </c>
      <c r="H26" s="31" t="str">
        <f ca="1">'Week A'!$BB78</f>
        <v/>
      </c>
      <c r="I26" s="31" t="str">
        <f ca="1">'Week A'!$BH78</f>
        <v/>
      </c>
      <c r="J26" s="31" t="str">
        <f ca="1">'Week A'!$BN78</f>
        <v/>
      </c>
      <c r="K26" s="31" t="str">
        <f ca="1">'Week A'!$BT78</f>
        <v/>
      </c>
      <c r="L26" s="31" t="str">
        <f ca="1">'Week B'!$AJ78</f>
        <v/>
      </c>
      <c r="M26" s="31" t="str">
        <f ca="1">'Week B'!$AP78</f>
        <v/>
      </c>
      <c r="N26" s="31" t="str">
        <f ca="1">'Week B'!$AV78</f>
        <v/>
      </c>
      <c r="O26" s="31" t="str">
        <f ca="1">'Week B'!$BB78</f>
        <v/>
      </c>
      <c r="P26" s="31" t="str">
        <f ca="1">'Week B'!$BH78</f>
        <v/>
      </c>
      <c r="Q26" s="31" t="str">
        <f ca="1">'Week B'!$BN78</f>
        <v/>
      </c>
      <c r="R26" s="31" t="str">
        <f ca="1">'Week B'!$BT78</f>
        <v/>
      </c>
      <c r="S26" s="31" t="str">
        <f ca="1">'Week C'!$AJ78</f>
        <v/>
      </c>
      <c r="T26" s="31" t="str">
        <f ca="1">'Week C'!$AP78</f>
        <v/>
      </c>
      <c r="U26" s="31" t="str">
        <f ca="1">'Week C'!$AV78</f>
        <v/>
      </c>
      <c r="V26" s="31" t="str">
        <f ca="1">'Week C'!$BB78</f>
        <v/>
      </c>
      <c r="W26" s="31" t="str">
        <f ca="1">'Week C'!$BH78</f>
        <v/>
      </c>
      <c r="X26" s="31" t="str">
        <f ca="1">'Week C'!$BN78</f>
        <v/>
      </c>
      <c r="Y26" s="31" t="str">
        <f ca="1">'Week C'!$BT78</f>
        <v/>
      </c>
      <c r="Z26" s="31" t="str">
        <f ca="1">'Week D'!$AJ78</f>
        <v/>
      </c>
      <c r="AA26" s="31" t="str">
        <f ca="1">'Week D'!$AP78</f>
        <v/>
      </c>
      <c r="AB26" s="31" t="str">
        <f ca="1">'Week D'!$AV78</f>
        <v/>
      </c>
      <c r="AC26" s="31" t="str">
        <f ca="1">'Week D'!$BB78</f>
        <v/>
      </c>
      <c r="AD26" s="31" t="str">
        <f ca="1">'Week D'!$BH78</f>
        <v/>
      </c>
      <c r="AE26" s="31" t="str">
        <f ca="1">'Week D'!$BN78</f>
        <v/>
      </c>
      <c r="AF26" s="31" t="str">
        <f ca="1">'Week D'!$BT78</f>
        <v/>
      </c>
      <c r="AG26" s="31" t="str">
        <f ca="1">'Week E'!$AJ78</f>
        <v/>
      </c>
      <c r="AH26" s="31" t="str">
        <f ca="1">'Week E'!$AP78</f>
        <v/>
      </c>
      <c r="AI26" s="31" t="str">
        <f ca="1">'Week E'!$AV78</f>
        <v/>
      </c>
      <c r="AJ26" s="31" t="str">
        <f ca="1">'Week E'!$BB78</f>
        <v/>
      </c>
      <c r="AK26" s="31" t="str">
        <f ca="1">'Week E'!$BH78</f>
        <v/>
      </c>
      <c r="AL26" s="31" t="str">
        <f ca="1">'Week E'!$BN78</f>
        <v/>
      </c>
      <c r="AM26" s="31" t="str">
        <f ca="1">'Week E'!$BT78</f>
        <v/>
      </c>
      <c r="AN26" s="31" t="str">
        <f ca="1">'Week F'!$AJ78</f>
        <v/>
      </c>
      <c r="AO26" s="31" t="str">
        <f ca="1">'Week F'!$AP78</f>
        <v/>
      </c>
      <c r="AP26" s="31" t="str">
        <f ca="1">'Week F'!$AV78</f>
        <v/>
      </c>
      <c r="AQ26" s="31" t="str">
        <f ca="1">'Week F'!$BB78</f>
        <v/>
      </c>
      <c r="AR26" s="31" t="str">
        <f ca="1">'Week F'!$BH78</f>
        <v/>
      </c>
      <c r="AS26" s="31" t="str">
        <f ca="1">'Week F'!$BN78</f>
        <v/>
      </c>
      <c r="AT26" s="31" t="str">
        <f ca="1">'Week F'!$BT78</f>
        <v/>
      </c>
    </row>
    <row r="27" spans="1:46" x14ac:dyDescent="0.2">
      <c r="A27" t="str">
        <f ca="1">'Week A'!AB79</f>
        <v>Siraje</v>
      </c>
      <c r="B27" t="str">
        <f ca="1">'Week A'!AC79</f>
        <v>Mounir</v>
      </c>
      <c r="C27" t="str">
        <f ca="1">'Week A'!AD79</f>
        <v>Steward</v>
      </c>
      <c r="D27" t="str">
        <f ca="1">'Week A'!AE79</f>
        <v>Student</v>
      </c>
      <c r="E27" s="31" t="str">
        <f ca="1">'Week A'!$AJ79</f>
        <v/>
      </c>
      <c r="F27" s="31" t="str">
        <f ca="1">'Week A'!$AP79</f>
        <v/>
      </c>
      <c r="G27" s="31" t="str">
        <f ca="1">'Week A'!$AV79</f>
        <v/>
      </c>
      <c r="H27" s="31" t="str">
        <f ca="1">'Week A'!$BB79</f>
        <v/>
      </c>
      <c r="I27" s="31" t="str">
        <f ca="1">'Week A'!$BH79</f>
        <v/>
      </c>
      <c r="J27" s="31" t="str">
        <f ca="1">'Week A'!$BN79</f>
        <v/>
      </c>
      <c r="K27" s="31" t="str">
        <f ca="1">'Week A'!$BT79</f>
        <v/>
      </c>
      <c r="L27" s="31" t="str">
        <f ca="1">'Week B'!$AJ79</f>
        <v/>
      </c>
      <c r="M27" s="31" t="str">
        <f ca="1">'Week B'!$AP79</f>
        <v/>
      </c>
      <c r="N27" s="31" t="str">
        <f ca="1">'Week B'!$AV79</f>
        <v/>
      </c>
      <c r="O27" s="31" t="str">
        <f ca="1">'Week B'!$BB79</f>
        <v/>
      </c>
      <c r="P27" s="31" t="str">
        <f ca="1">'Week B'!$BH79</f>
        <v/>
      </c>
      <c r="Q27" s="31" t="str">
        <f ca="1">'Week B'!$BN79</f>
        <v/>
      </c>
      <c r="R27" s="31" t="str">
        <f ca="1">'Week B'!$BT79</f>
        <v/>
      </c>
      <c r="S27" s="31" t="str">
        <f ca="1">'Week C'!$AJ79</f>
        <v/>
      </c>
      <c r="T27" s="31" t="str">
        <f ca="1">'Week C'!$AP79</f>
        <v/>
      </c>
      <c r="U27" s="31" t="str">
        <f ca="1">'Week C'!$AV79</f>
        <v/>
      </c>
      <c r="V27" s="31" t="str">
        <f ca="1">'Week C'!$BB79</f>
        <v/>
      </c>
      <c r="W27" s="31" t="str">
        <f ca="1">'Week C'!$BH79</f>
        <v/>
      </c>
      <c r="X27" s="31" t="str">
        <f ca="1">'Week C'!$BN79</f>
        <v/>
      </c>
      <c r="Y27" s="31" t="str">
        <f ca="1">'Week C'!$BT79</f>
        <v/>
      </c>
      <c r="Z27" s="31" t="str">
        <f ca="1">'Week D'!$AJ79</f>
        <v/>
      </c>
      <c r="AA27" s="31" t="str">
        <f ca="1">'Week D'!$AP79</f>
        <v/>
      </c>
      <c r="AB27" s="31" t="str">
        <f ca="1">'Week D'!$AV79</f>
        <v/>
      </c>
      <c r="AC27" s="31">
        <f ca="1">'Week D'!$BB79</f>
        <v>0.20833333333333337</v>
      </c>
      <c r="AD27" s="31">
        <f ca="1">'Week D'!$BH79</f>
        <v>0.37500000000000006</v>
      </c>
      <c r="AE27" s="31">
        <f ca="1">'Week D'!$BN79</f>
        <v>0.37500000000000006</v>
      </c>
      <c r="AF27" s="31">
        <f ca="1">'Week D'!$BT79</f>
        <v>0.31250000000000006</v>
      </c>
      <c r="AG27" s="31">
        <f ca="1">'Week E'!$AJ79</f>
        <v>0.1875</v>
      </c>
      <c r="AH27" s="31">
        <f ca="1">'Week E'!$AP79</f>
        <v>0.37500000000000006</v>
      </c>
      <c r="AI27" s="31" t="str">
        <f ca="1">'Week E'!$AV79</f>
        <v/>
      </c>
      <c r="AJ27" s="31">
        <f ca="1">'Week E'!$BB79</f>
        <v>0.37500000000000006</v>
      </c>
      <c r="AK27" s="31">
        <f ca="1">'Week E'!$BH79</f>
        <v>0.37500000000000006</v>
      </c>
      <c r="AL27" s="31">
        <f ca="1">'Week E'!$BN79</f>
        <v>0.1875</v>
      </c>
      <c r="AM27" s="31">
        <f ca="1">'Week E'!$BT79</f>
        <v>0.10416666666666663</v>
      </c>
      <c r="AN27" s="31" t="str">
        <f ca="1">'Week F'!$AJ79</f>
        <v/>
      </c>
      <c r="AO27" s="31" t="str">
        <f ca="1">'Week F'!$AP79</f>
        <v/>
      </c>
      <c r="AP27" s="31" t="str">
        <f ca="1">'Week F'!$AV79</f>
        <v/>
      </c>
      <c r="AQ27" s="31" t="str">
        <f ca="1">'Week F'!$BB79</f>
        <v/>
      </c>
      <c r="AR27" s="31" t="str">
        <f ca="1">'Week F'!$BH79</f>
        <v/>
      </c>
      <c r="AS27" s="31" t="str">
        <f ca="1">'Week F'!$BN79</f>
        <v/>
      </c>
      <c r="AT27" s="31" t="str">
        <f ca="1">'Week F'!$BT79</f>
        <v/>
      </c>
    </row>
    <row r="28" spans="1:46" x14ac:dyDescent="0.2">
      <c r="A28" t="str">
        <f ca="1">'Week A'!AB80</f>
        <v>Oulad Ali</v>
      </c>
      <c r="B28" t="str">
        <f ca="1">'Week A'!AC80</f>
        <v>Mohammed</v>
      </c>
      <c r="C28" t="str">
        <f ca="1">'Week A'!AD80</f>
        <v>Steward</v>
      </c>
      <c r="D28" t="str">
        <f ca="1">'Week A'!AE80</f>
        <v>Student</v>
      </c>
      <c r="E28" s="31" t="str">
        <f ca="1">'Week A'!$AJ80</f>
        <v/>
      </c>
      <c r="F28" s="31" t="str">
        <f ca="1">'Week A'!$AP80</f>
        <v/>
      </c>
      <c r="G28" s="31" t="str">
        <f ca="1">'Week A'!$AV80</f>
        <v/>
      </c>
      <c r="H28" s="31" t="str">
        <f ca="1">'Week A'!$BB80</f>
        <v/>
      </c>
      <c r="I28" s="31" t="str">
        <f ca="1">'Week A'!$BH80</f>
        <v/>
      </c>
      <c r="J28" s="31" t="str">
        <f ca="1">'Week A'!$BN80</f>
        <v/>
      </c>
      <c r="K28" s="31" t="str">
        <f ca="1">'Week A'!$BT80</f>
        <v/>
      </c>
      <c r="L28" s="31" t="str">
        <f ca="1">'Week B'!$AJ80</f>
        <v/>
      </c>
      <c r="M28" s="31" t="str">
        <f ca="1">'Week B'!$AP80</f>
        <v/>
      </c>
      <c r="N28" s="31">
        <f ca="1">'Week B'!$AV80</f>
        <v>0.1875</v>
      </c>
      <c r="O28" s="31">
        <f ca="1">'Week B'!$BB80</f>
        <v>0.1875</v>
      </c>
      <c r="P28" s="31" t="str">
        <f ca="1">'Week B'!$BH80</f>
        <v/>
      </c>
      <c r="Q28" s="31" t="str">
        <f ca="1">'Week B'!$BN80</f>
        <v/>
      </c>
      <c r="R28" s="31" t="str">
        <f ca="1">'Week B'!$BT80</f>
        <v/>
      </c>
      <c r="S28" s="31" t="str">
        <f ca="1">'Week C'!$AJ80</f>
        <v/>
      </c>
      <c r="T28" s="31" t="str">
        <f ca="1">'Week C'!$AP80</f>
        <v/>
      </c>
      <c r="U28" s="31">
        <f ca="1">'Week C'!$AV80</f>
        <v>0.1875</v>
      </c>
      <c r="V28" s="31">
        <f ca="1">'Week C'!$BB80</f>
        <v>0.1875</v>
      </c>
      <c r="W28" s="31" t="str">
        <f ca="1">'Week C'!$BH80</f>
        <v/>
      </c>
      <c r="X28" s="31" t="str">
        <f ca="1">'Week C'!$BN80</f>
        <v/>
      </c>
      <c r="Y28" s="31" t="str">
        <f ca="1">'Week C'!$BT80</f>
        <v/>
      </c>
      <c r="Z28" s="31" t="str">
        <f ca="1">'Week D'!$AJ80</f>
        <v/>
      </c>
      <c r="AA28" s="31" t="str">
        <f ca="1">'Week D'!$AP80</f>
        <v/>
      </c>
      <c r="AB28" s="31" t="str">
        <f ca="1">'Week D'!$AV80</f>
        <v/>
      </c>
      <c r="AC28" s="31" t="str">
        <f ca="1">'Week D'!$BB80</f>
        <v/>
      </c>
      <c r="AD28" s="31" t="str">
        <f ca="1">'Week D'!$BH80</f>
        <v/>
      </c>
      <c r="AE28" s="31" t="str">
        <f ca="1">'Week D'!$BN80</f>
        <v/>
      </c>
      <c r="AF28" s="31" t="str">
        <f ca="1">'Week D'!$BT80</f>
        <v/>
      </c>
      <c r="AG28" s="31">
        <f ca="1">'Week E'!$AJ80</f>
        <v>0.20833333333333337</v>
      </c>
      <c r="AH28" s="31" t="str">
        <f ca="1">'Week E'!$AP80</f>
        <v/>
      </c>
      <c r="AI28" s="31" t="str">
        <f ca="1">'Week E'!$AV80</f>
        <v/>
      </c>
      <c r="AJ28" s="31" t="str">
        <f ca="1">'Week E'!$BB80</f>
        <v/>
      </c>
      <c r="AK28" s="31" t="str">
        <f ca="1">'Week E'!$BH80</f>
        <v/>
      </c>
      <c r="AL28" s="31" t="str">
        <f ca="1">'Week E'!$BN80</f>
        <v/>
      </c>
      <c r="AM28" s="31" t="str">
        <f ca="1">'Week E'!$BT80</f>
        <v/>
      </c>
      <c r="AN28" s="31" t="str">
        <f ca="1">'Week F'!$AJ80</f>
        <v/>
      </c>
      <c r="AO28" s="31" t="str">
        <f ca="1">'Week F'!$AP80</f>
        <v/>
      </c>
      <c r="AP28" s="31" t="str">
        <f ca="1">'Week F'!$AV80</f>
        <v/>
      </c>
      <c r="AQ28" s="31" t="str">
        <f ca="1">'Week F'!$BB80</f>
        <v/>
      </c>
      <c r="AR28" s="31" t="str">
        <f ca="1">'Week F'!$BH80</f>
        <v/>
      </c>
      <c r="AS28" s="31" t="str">
        <f ca="1">'Week F'!$BN80</f>
        <v/>
      </c>
      <c r="AT28" s="31" t="str">
        <f ca="1">'Week F'!$BT80</f>
        <v/>
      </c>
    </row>
    <row r="29" spans="1:46" x14ac:dyDescent="0.2">
      <c r="A29" t="str">
        <f ca="1">'Week A'!AB81</f>
        <v>El Kadi</v>
      </c>
      <c r="B29" t="str">
        <f ca="1">'Week A'!AC81</f>
        <v>Mohammed</v>
      </c>
      <c r="C29" t="str">
        <f ca="1">'Week A'!AD81</f>
        <v>Steward</v>
      </c>
      <c r="D29" t="str">
        <f ca="1">'Week A'!AE81</f>
        <v>Student</v>
      </c>
      <c r="E29" s="31" t="str">
        <f ca="1">'Week A'!$AJ81</f>
        <v/>
      </c>
      <c r="F29" s="31" t="str">
        <f ca="1">'Week A'!$AP81</f>
        <v/>
      </c>
      <c r="G29" s="31" t="str">
        <f ca="1">'Week A'!$AV81</f>
        <v/>
      </c>
      <c r="H29" s="31" t="str">
        <f ca="1">'Week A'!$BB81</f>
        <v/>
      </c>
      <c r="I29" s="31" t="str">
        <f ca="1">'Week A'!$BH81</f>
        <v/>
      </c>
      <c r="J29" s="31" t="str">
        <f ca="1">'Week A'!$BN81</f>
        <v/>
      </c>
      <c r="K29" s="31" t="str">
        <f ca="1">'Week A'!$BT81</f>
        <v/>
      </c>
      <c r="L29" s="31" t="str">
        <f ca="1">'Week B'!$AJ81</f>
        <v/>
      </c>
      <c r="M29" s="31" t="str">
        <f ca="1">'Week B'!$AP81</f>
        <v/>
      </c>
      <c r="N29" s="31" t="str">
        <f ca="1">'Week B'!$AV81</f>
        <v/>
      </c>
      <c r="O29" s="31" t="str">
        <f ca="1">'Week B'!$BB81</f>
        <v/>
      </c>
      <c r="P29" s="31" t="str">
        <f ca="1">'Week B'!$BH81</f>
        <v/>
      </c>
      <c r="Q29" s="31" t="str">
        <f ca="1">'Week B'!$BN81</f>
        <v/>
      </c>
      <c r="R29" s="31" t="str">
        <f ca="1">'Week B'!$BT81</f>
        <v/>
      </c>
      <c r="S29" s="31" t="str">
        <f ca="1">'Week C'!$AJ81</f>
        <v/>
      </c>
      <c r="T29" s="31" t="str">
        <f ca="1">'Week C'!$AP81</f>
        <v/>
      </c>
      <c r="U29" s="31" t="str">
        <f ca="1">'Week C'!$AV81</f>
        <v/>
      </c>
      <c r="V29" s="31" t="str">
        <f ca="1">'Week C'!$BB81</f>
        <v/>
      </c>
      <c r="W29" s="31" t="str">
        <f ca="1">'Week C'!$BH81</f>
        <v/>
      </c>
      <c r="X29" s="31" t="str">
        <f ca="1">'Week C'!$BN81</f>
        <v/>
      </c>
      <c r="Y29" s="31" t="str">
        <f ca="1">'Week C'!$BT81</f>
        <v/>
      </c>
      <c r="Z29" s="31" t="str">
        <f ca="1">'Week D'!$AJ81</f>
        <v/>
      </c>
      <c r="AA29" s="31" t="str">
        <f ca="1">'Week D'!$AP81</f>
        <v/>
      </c>
      <c r="AB29" s="31" t="str">
        <f ca="1">'Week D'!$AV81</f>
        <v/>
      </c>
      <c r="AC29" s="31" t="str">
        <f ca="1">'Week D'!$BB81</f>
        <v/>
      </c>
      <c r="AD29" s="31" t="str">
        <f ca="1">'Week D'!$BH81</f>
        <v/>
      </c>
      <c r="AE29" s="31" t="str">
        <f ca="1">'Week D'!$BN81</f>
        <v/>
      </c>
      <c r="AF29" s="31" t="str">
        <f ca="1">'Week D'!$BT81</f>
        <v/>
      </c>
      <c r="AG29" s="31">
        <f ca="1">'Week E'!$AJ81</f>
        <v>0.1875</v>
      </c>
      <c r="AH29" s="31" t="str">
        <f ca="1">'Week E'!$AP81</f>
        <v/>
      </c>
      <c r="AI29" s="31">
        <f ca="1">'Week E'!$AV81</f>
        <v>0.1875</v>
      </c>
      <c r="AJ29" s="31" t="str">
        <f ca="1">'Week E'!$BB81</f>
        <v/>
      </c>
      <c r="AK29" s="31" t="str">
        <f ca="1">'Week E'!$BH81</f>
        <v/>
      </c>
      <c r="AL29" s="31" t="str">
        <f ca="1">'Week E'!$BN81</f>
        <v/>
      </c>
      <c r="AM29" s="31" t="str">
        <f ca="1">'Week E'!$BT81</f>
        <v/>
      </c>
      <c r="AN29" s="31" t="str">
        <f ca="1">'Week F'!$AJ81</f>
        <v/>
      </c>
      <c r="AO29" s="31" t="str">
        <f ca="1">'Week F'!$AP81</f>
        <v/>
      </c>
      <c r="AP29" s="31" t="str">
        <f ca="1">'Week F'!$AV81</f>
        <v/>
      </c>
      <c r="AQ29" s="31" t="str">
        <f ca="1">'Week F'!$BB81</f>
        <v/>
      </c>
      <c r="AR29" s="31" t="str">
        <f ca="1">'Week F'!$BH81</f>
        <v/>
      </c>
      <c r="AS29" s="31" t="str">
        <f ca="1">'Week F'!$BN81</f>
        <v/>
      </c>
      <c r="AT29" s="31" t="str">
        <f ca="1">'Week F'!$BT81</f>
        <v/>
      </c>
    </row>
    <row r="30" spans="1:46" x14ac:dyDescent="0.2">
      <c r="A30" t="str">
        <f ca="1">'Week A'!AB82</f>
        <v>Vanlommel</v>
      </c>
      <c r="B30" t="str">
        <f ca="1">'Week A'!AC82</f>
        <v>Mathis</v>
      </c>
      <c r="C30" t="str">
        <f ca="1">'Week A'!AD82</f>
        <v>Steward</v>
      </c>
      <c r="D30" t="str">
        <f ca="1">'Week A'!AE82</f>
        <v>Student</v>
      </c>
      <c r="E30" s="31" t="str">
        <f ca="1">'Week A'!$AJ82</f>
        <v/>
      </c>
      <c r="F30" s="31" t="str">
        <f ca="1">'Week A'!$AP82</f>
        <v/>
      </c>
      <c r="G30" s="31" t="str">
        <f ca="1">'Week A'!$AV82</f>
        <v/>
      </c>
      <c r="H30" s="31" t="str">
        <f ca="1">'Week A'!$BB82</f>
        <v/>
      </c>
      <c r="I30" s="31" t="str">
        <f ca="1">'Week A'!$BH82</f>
        <v/>
      </c>
      <c r="J30" s="31">
        <f ca="1">'Week A'!$BN82</f>
        <v>0.125</v>
      </c>
      <c r="K30" s="31" t="str">
        <f ca="1">'Week A'!$BT82</f>
        <v/>
      </c>
      <c r="L30" s="31">
        <f ca="1">'Week B'!$AJ82</f>
        <v>0.125</v>
      </c>
      <c r="M30" s="31">
        <f ca="1">'Week B'!$AP82</f>
        <v>0.125</v>
      </c>
      <c r="N30" s="31">
        <f ca="1">'Week B'!$AV82</f>
        <v>0.1875</v>
      </c>
      <c r="O30" s="31" t="str">
        <f ca="1">'Week B'!$BB82</f>
        <v/>
      </c>
      <c r="P30" s="31" t="str">
        <f ca="1">'Week B'!$BH82</f>
        <v/>
      </c>
      <c r="Q30" s="31" t="str">
        <f ca="1">'Week B'!$BN82</f>
        <v/>
      </c>
      <c r="R30" s="31" t="str">
        <f ca="1">'Week B'!$BT82</f>
        <v/>
      </c>
      <c r="S30" s="31" t="str">
        <f ca="1">'Week C'!$AJ82</f>
        <v/>
      </c>
      <c r="T30" s="31">
        <f ca="1">'Week C'!$AP82</f>
        <v>0.125</v>
      </c>
      <c r="U30" s="31" t="str">
        <f ca="1">'Week C'!$AV82</f>
        <v/>
      </c>
      <c r="V30" s="31" t="str">
        <f ca="1">'Week C'!$BB82</f>
        <v/>
      </c>
      <c r="W30" s="31" t="str">
        <f ca="1">'Week C'!$BH82</f>
        <v/>
      </c>
      <c r="X30" s="31">
        <f ca="1">'Week C'!$BN82</f>
        <v>0.125</v>
      </c>
      <c r="Y30" s="31" t="str">
        <f ca="1">'Week C'!$BT82</f>
        <v/>
      </c>
      <c r="Z30" s="31">
        <f ca="1">'Week D'!$AJ82</f>
        <v>0.125</v>
      </c>
      <c r="AA30" s="31">
        <f ca="1">'Week D'!$AP82</f>
        <v>0.125</v>
      </c>
      <c r="AB30" s="31" t="str">
        <f ca="1">'Week D'!$AV82</f>
        <v/>
      </c>
      <c r="AC30" s="31" t="str">
        <f ca="1">'Week D'!$BB82</f>
        <v/>
      </c>
      <c r="AD30" s="31">
        <f ca="1">'Week D'!$BH82</f>
        <v>0.1875</v>
      </c>
      <c r="AE30" s="31" t="str">
        <f ca="1">'Week D'!$BN82</f>
        <v/>
      </c>
      <c r="AF30" s="31" t="str">
        <f ca="1">'Week D'!$BT82</f>
        <v/>
      </c>
      <c r="AG30" s="31" t="str">
        <f ca="1">'Week E'!$AJ82</f>
        <v/>
      </c>
      <c r="AH30" s="31">
        <f ca="1">'Week E'!$AP82</f>
        <v>0.39583333333333331</v>
      </c>
      <c r="AI30" s="31">
        <f ca="1">'Week E'!$AV82</f>
        <v>0.39583333333333331</v>
      </c>
      <c r="AJ30" s="31">
        <f ca="1">'Week E'!$BB82</f>
        <v>0.39583333333333331</v>
      </c>
      <c r="AK30" s="31">
        <f ca="1">'Week E'!$BH82</f>
        <v>0.39583333333333331</v>
      </c>
      <c r="AL30" s="31">
        <f ca="1">'Week E'!$BN82</f>
        <v>0.39583333333333331</v>
      </c>
      <c r="AM30" s="31" t="str">
        <f ca="1">'Week E'!$BT82</f>
        <v/>
      </c>
      <c r="AN30" s="31" t="str">
        <f ca="1">'Week F'!$AJ82</f>
        <v/>
      </c>
      <c r="AO30" s="31" t="str">
        <f ca="1">'Week F'!$AP82</f>
        <v/>
      </c>
      <c r="AP30" s="31" t="str">
        <f ca="1">'Week F'!$AV82</f>
        <v/>
      </c>
      <c r="AQ30" s="31" t="str">
        <f ca="1">'Week F'!$BB82</f>
        <v/>
      </c>
      <c r="AR30" s="31" t="str">
        <f ca="1">'Week F'!$BH82</f>
        <v/>
      </c>
      <c r="AS30" s="31" t="str">
        <f ca="1">'Week F'!$BN82</f>
        <v/>
      </c>
      <c r="AT30" s="31" t="str">
        <f ca="1">'Week F'!$BT82</f>
        <v/>
      </c>
    </row>
    <row r="31" spans="1:46" x14ac:dyDescent="0.2">
      <c r="A31" t="str">
        <f ca="1">'Week A'!AB83</f>
        <v>Van den Broeck</v>
      </c>
      <c r="B31" t="str">
        <f ca="1">'Week A'!AC83</f>
        <v>Niels</v>
      </c>
      <c r="C31" t="str">
        <f ca="1">'Week A'!AD83</f>
        <v>Steward</v>
      </c>
      <c r="D31" t="str">
        <f ca="1">'Week A'!AE83</f>
        <v>Student</v>
      </c>
      <c r="E31" s="31" t="str">
        <f ca="1">'Week A'!$AJ83</f>
        <v/>
      </c>
      <c r="F31" s="31" t="str">
        <f ca="1">'Week A'!$AP83</f>
        <v/>
      </c>
      <c r="G31" s="31" t="str">
        <f ca="1">'Week A'!$AV83</f>
        <v/>
      </c>
      <c r="H31" s="31" t="str">
        <f ca="1">'Week A'!$BB83</f>
        <v/>
      </c>
      <c r="I31" s="31" t="str">
        <f ca="1">'Week A'!$BH83</f>
        <v/>
      </c>
      <c r="J31" s="31" t="str">
        <f ca="1">'Week A'!$BN83</f>
        <v/>
      </c>
      <c r="K31" s="31" t="str">
        <f ca="1">'Week A'!$BT83</f>
        <v/>
      </c>
      <c r="L31" s="31" t="str">
        <f ca="1">'Week B'!$AJ83</f>
        <v/>
      </c>
      <c r="M31" s="31" t="str">
        <f ca="1">'Week B'!$AP83</f>
        <v/>
      </c>
      <c r="N31" s="31" t="str">
        <f ca="1">'Week B'!$AV83</f>
        <v/>
      </c>
      <c r="O31" s="31">
        <f ca="1">'Week B'!$BB83</f>
        <v>0.1875</v>
      </c>
      <c r="P31" s="31">
        <f ca="1">'Week B'!$BH83</f>
        <v>0.31250000000000006</v>
      </c>
      <c r="Q31" s="31" t="str">
        <f ca="1">'Week B'!$BN83</f>
        <v/>
      </c>
      <c r="R31" s="31" t="str">
        <f ca="1">'Week B'!$BT83</f>
        <v/>
      </c>
      <c r="S31" s="31" t="str">
        <f ca="1">'Week C'!$AJ83</f>
        <v/>
      </c>
      <c r="T31" s="31" t="str">
        <f ca="1">'Week C'!$AP83</f>
        <v/>
      </c>
      <c r="U31" s="31" t="str">
        <f ca="1">'Week C'!$AV83</f>
        <v/>
      </c>
      <c r="V31" s="31">
        <f ca="1">'Week C'!$BB83</f>
        <v>0.20833333333333337</v>
      </c>
      <c r="W31" s="31">
        <f ca="1">'Week C'!$BH83</f>
        <v>0.125</v>
      </c>
      <c r="X31" s="31" t="str">
        <f ca="1">'Week C'!$BN83</f>
        <v/>
      </c>
      <c r="Y31" s="31" t="str">
        <f ca="1">'Week C'!$BT83</f>
        <v/>
      </c>
      <c r="Z31" s="31" t="str">
        <f ca="1">'Week D'!$AJ83</f>
        <v/>
      </c>
      <c r="AA31" s="31" t="str">
        <f ca="1">'Week D'!$AP83</f>
        <v/>
      </c>
      <c r="AB31" s="31" t="str">
        <f ca="1">'Week D'!$AV83</f>
        <v/>
      </c>
      <c r="AC31" s="31">
        <f ca="1">'Week D'!$BB83</f>
        <v>0.37500000000000006</v>
      </c>
      <c r="AD31" s="31" t="str">
        <f ca="1">'Week D'!$BH83</f>
        <v/>
      </c>
      <c r="AE31" s="31">
        <f ca="1">'Week D'!$BN83</f>
        <v>0.37500000000000006</v>
      </c>
      <c r="AF31" s="31" t="str">
        <f ca="1">'Week D'!$BT83</f>
        <v/>
      </c>
      <c r="AG31" s="31" t="str">
        <f ca="1">'Week E'!$AJ83</f>
        <v/>
      </c>
      <c r="AH31" s="31" t="str">
        <f ca="1">'Week E'!$AP83</f>
        <v/>
      </c>
      <c r="AI31" s="31" t="str">
        <f ca="1">'Week E'!$AV83</f>
        <v/>
      </c>
      <c r="AJ31" s="31" t="str">
        <f ca="1">'Week E'!$BB83</f>
        <v/>
      </c>
      <c r="AK31" s="31" t="str">
        <f ca="1">'Week E'!$BH83</f>
        <v/>
      </c>
      <c r="AL31" s="31" t="str">
        <f ca="1">'Week E'!$BN83</f>
        <v/>
      </c>
      <c r="AM31" s="31" t="str">
        <f ca="1">'Week E'!$BT83</f>
        <v/>
      </c>
      <c r="AN31" s="31" t="str">
        <f ca="1">'Week F'!$AJ83</f>
        <v/>
      </c>
      <c r="AO31" s="31" t="str">
        <f ca="1">'Week F'!$AP83</f>
        <v/>
      </c>
      <c r="AP31" s="31" t="str">
        <f ca="1">'Week F'!$AV83</f>
        <v/>
      </c>
      <c r="AQ31" s="31" t="str">
        <f ca="1">'Week F'!$BB83</f>
        <v/>
      </c>
      <c r="AR31" s="31" t="str">
        <f ca="1">'Week F'!$BH83</f>
        <v/>
      </c>
      <c r="AS31" s="31" t="str">
        <f ca="1">'Week F'!$BN83</f>
        <v/>
      </c>
      <c r="AT31" s="31" t="str">
        <f ca="1">'Week F'!$BT83</f>
        <v/>
      </c>
    </row>
    <row r="32" spans="1:46" x14ac:dyDescent="0.2">
      <c r="A32" t="str">
        <f ca="1">'Week A'!AB84</f>
        <v>Rheleimi</v>
      </c>
      <c r="B32" t="str">
        <f ca="1">'Week A'!AC84</f>
        <v>Noah</v>
      </c>
      <c r="C32" t="str">
        <f ca="1">'Week A'!AD84</f>
        <v>Steward</v>
      </c>
      <c r="D32" t="str">
        <f ca="1">'Week A'!AE84</f>
        <v>Student</v>
      </c>
      <c r="E32" s="31" t="str">
        <f ca="1">'Week A'!$AJ84</f>
        <v/>
      </c>
      <c r="F32" s="31" t="str">
        <f ca="1">'Week A'!$AP84</f>
        <v/>
      </c>
      <c r="G32" s="31" t="str">
        <f ca="1">'Week A'!$AV84</f>
        <v/>
      </c>
      <c r="H32" s="31" t="str">
        <f ca="1">'Week A'!$BB84</f>
        <v/>
      </c>
      <c r="I32" s="31" t="str">
        <f ca="1">'Week A'!$BH84</f>
        <v/>
      </c>
      <c r="J32" s="31" t="str">
        <f ca="1">'Week A'!$BN84</f>
        <v/>
      </c>
      <c r="K32" s="31" t="str">
        <f ca="1">'Week A'!$BT84</f>
        <v/>
      </c>
      <c r="L32" s="31" t="str">
        <f ca="1">'Week B'!$AJ84</f>
        <v/>
      </c>
      <c r="M32" s="31" t="str">
        <f ca="1">'Week B'!$AP84</f>
        <v/>
      </c>
      <c r="N32" s="31" t="str">
        <f ca="1">'Week B'!$AV84</f>
        <v/>
      </c>
      <c r="O32" s="31" t="str">
        <f ca="1">'Week B'!$BB84</f>
        <v/>
      </c>
      <c r="P32" s="31" t="str">
        <f ca="1">'Week B'!$BH84</f>
        <v/>
      </c>
      <c r="Q32" s="31" t="str">
        <f ca="1">'Week B'!$BN84</f>
        <v/>
      </c>
      <c r="R32" s="31" t="str">
        <f ca="1">'Week B'!$BT84</f>
        <v/>
      </c>
      <c r="S32" s="31" t="str">
        <f ca="1">'Week C'!$AJ84</f>
        <v/>
      </c>
      <c r="T32" s="31" t="str">
        <f ca="1">'Week C'!$AP84</f>
        <v/>
      </c>
      <c r="U32" s="31" t="str">
        <f ca="1">'Week C'!$AV84</f>
        <v/>
      </c>
      <c r="V32" s="31" t="str">
        <f ca="1">'Week C'!$BB84</f>
        <v/>
      </c>
      <c r="W32" s="31" t="str">
        <f ca="1">'Week C'!$BH84</f>
        <v/>
      </c>
      <c r="X32" s="31" t="str">
        <f ca="1">'Week C'!$BN84</f>
        <v/>
      </c>
      <c r="Y32" s="31">
        <f ca="1">'Week C'!$BT84</f>
        <v>0.125</v>
      </c>
      <c r="Z32" s="31" t="str">
        <f ca="1">'Week D'!$AJ84</f>
        <v/>
      </c>
      <c r="AA32" s="31">
        <f ca="1">'Week D'!$AP84</f>
        <v>0.125</v>
      </c>
      <c r="AB32" s="31">
        <f ca="1">'Week D'!$AV84</f>
        <v>0.1875</v>
      </c>
      <c r="AC32" s="31" t="str">
        <f ca="1">'Week D'!$BB84</f>
        <v/>
      </c>
      <c r="AD32" s="31" t="str">
        <f ca="1">'Week D'!$BH84</f>
        <v/>
      </c>
      <c r="AE32" s="31" t="str">
        <f ca="1">'Week D'!$BN84</f>
        <v/>
      </c>
      <c r="AF32" s="31">
        <f ca="1">'Week D'!$BT84</f>
        <v>0.125</v>
      </c>
      <c r="AG32" s="31" t="str">
        <f ca="1">'Week E'!$AJ84</f>
        <v/>
      </c>
      <c r="AH32" s="31">
        <f ca="1">'Week E'!$AP84</f>
        <v>0.1875</v>
      </c>
      <c r="AI32" s="31">
        <f ca="1">'Week E'!$AV84</f>
        <v>0.1875</v>
      </c>
      <c r="AJ32" s="31" t="str">
        <f ca="1">'Week E'!$BB84</f>
        <v/>
      </c>
      <c r="AK32" s="31" t="str">
        <f ca="1">'Week E'!$BH84</f>
        <v/>
      </c>
      <c r="AL32" s="31" t="str">
        <f ca="1">'Week E'!$BN84</f>
        <v/>
      </c>
      <c r="AM32" s="31">
        <f ca="1">'Week E'!$BT84</f>
        <v>0.10416666666666663</v>
      </c>
      <c r="AN32" s="31" t="str">
        <f ca="1">'Week F'!$AJ84</f>
        <v/>
      </c>
      <c r="AO32" s="31" t="str">
        <f ca="1">'Week F'!$AP84</f>
        <v/>
      </c>
      <c r="AP32" s="31" t="str">
        <f ca="1">'Week F'!$AV84</f>
        <v/>
      </c>
      <c r="AQ32" s="31" t="str">
        <f ca="1">'Week F'!$BB84</f>
        <v/>
      </c>
      <c r="AR32" s="31" t="str">
        <f ca="1">'Week F'!$BH84</f>
        <v/>
      </c>
      <c r="AS32" s="31" t="str">
        <f ca="1">'Week F'!$BN84</f>
        <v/>
      </c>
      <c r="AT32" s="31" t="str">
        <f ca="1">'Week F'!$BT84</f>
        <v/>
      </c>
    </row>
    <row r="33" spans="1:46" x14ac:dyDescent="0.2">
      <c r="A33" t="str">
        <f ca="1">'Week A'!AB85</f>
        <v xml:space="preserve">Luyten </v>
      </c>
      <c r="B33" t="str">
        <f ca="1">'Week A'!AC85</f>
        <v>Roos</v>
      </c>
      <c r="C33" t="str">
        <f ca="1">'Week A'!AD85</f>
        <v>Steward</v>
      </c>
      <c r="D33" t="str">
        <f ca="1">'Week A'!AE85</f>
        <v>Student</v>
      </c>
      <c r="E33" s="31" t="str">
        <f ca="1">'Week A'!$AJ85</f>
        <v/>
      </c>
      <c r="F33" s="31" t="str">
        <f ca="1">'Week A'!$AP85</f>
        <v/>
      </c>
      <c r="G33" s="31" t="str">
        <f ca="1">'Week A'!$AV85</f>
        <v/>
      </c>
      <c r="H33" s="31" t="str">
        <f ca="1">'Week A'!$BB85</f>
        <v/>
      </c>
      <c r="I33" s="31">
        <f ca="1">'Week A'!$BH85</f>
        <v>0.125</v>
      </c>
      <c r="J33" s="31" t="str">
        <f ca="1">'Week A'!$BN85</f>
        <v/>
      </c>
      <c r="K33" s="31" t="str">
        <f ca="1">'Week A'!$BT85</f>
        <v/>
      </c>
      <c r="L33" s="31" t="str">
        <f ca="1">'Week B'!$AJ85</f>
        <v/>
      </c>
      <c r="M33" s="31" t="str">
        <f ca="1">'Week B'!$AP85</f>
        <v/>
      </c>
      <c r="N33" s="31" t="str">
        <f ca="1">'Week B'!$AV85</f>
        <v/>
      </c>
      <c r="O33" s="31">
        <f ca="1">'Week B'!$BB85</f>
        <v>0.1875</v>
      </c>
      <c r="P33" s="31">
        <f ca="1">'Week B'!$BH85</f>
        <v>0.125</v>
      </c>
      <c r="Q33" s="31" t="str">
        <f ca="1">'Week B'!$BN85</f>
        <v/>
      </c>
      <c r="R33" s="31" t="str">
        <f ca="1">'Week B'!$BT85</f>
        <v/>
      </c>
      <c r="S33" s="31" t="str">
        <f ca="1">'Week C'!$AJ85</f>
        <v/>
      </c>
      <c r="T33" s="31" t="str">
        <f ca="1">'Week C'!$AP85</f>
        <v/>
      </c>
      <c r="U33" s="31" t="str">
        <f ca="1">'Week C'!$AV85</f>
        <v/>
      </c>
      <c r="V33" s="31">
        <f ca="1">'Week C'!$BB85</f>
        <v>0.1875</v>
      </c>
      <c r="W33" s="31">
        <f ca="1">'Week C'!$BH85</f>
        <v>0.125</v>
      </c>
      <c r="X33" s="31" t="str">
        <f ca="1">'Week C'!$BN85</f>
        <v/>
      </c>
      <c r="Y33" s="31" t="str">
        <f ca="1">'Week C'!$BT85</f>
        <v/>
      </c>
      <c r="Z33" s="31" t="str">
        <f ca="1">'Week D'!$AJ85</f>
        <v/>
      </c>
      <c r="AA33" s="31" t="str">
        <f ca="1">'Week D'!$AP85</f>
        <v/>
      </c>
      <c r="AB33" s="31" t="str">
        <f ca="1">'Week D'!$AV85</f>
        <v/>
      </c>
      <c r="AC33" s="31" t="str">
        <f ca="1">'Week D'!$BB85</f>
        <v/>
      </c>
      <c r="AD33" s="31" t="str">
        <f ca="1">'Week D'!$BH85</f>
        <v/>
      </c>
      <c r="AE33" s="31" t="str">
        <f ca="1">'Week D'!$BN85</f>
        <v/>
      </c>
      <c r="AF33" s="31" t="str">
        <f ca="1">'Week D'!$BT85</f>
        <v/>
      </c>
      <c r="AG33" s="31" t="str">
        <f ca="1">'Week E'!$AJ85</f>
        <v/>
      </c>
      <c r="AH33" s="31" t="str">
        <f ca="1">'Week E'!$AP85</f>
        <v/>
      </c>
      <c r="AI33" s="31" t="str">
        <f ca="1">'Week E'!$AV85</f>
        <v/>
      </c>
      <c r="AJ33" s="31" t="str">
        <f ca="1">'Week E'!$BB85</f>
        <v/>
      </c>
      <c r="AK33" s="31" t="str">
        <f ca="1">'Week E'!$BH85</f>
        <v/>
      </c>
      <c r="AL33" s="31" t="str">
        <f ca="1">'Week E'!$BN85</f>
        <v/>
      </c>
      <c r="AM33" s="31" t="str">
        <f ca="1">'Week E'!$BT85</f>
        <v/>
      </c>
      <c r="AN33" s="31" t="str">
        <f ca="1">'Week F'!$AJ85</f>
        <v/>
      </c>
      <c r="AO33" s="31" t="str">
        <f ca="1">'Week F'!$AP85</f>
        <v/>
      </c>
      <c r="AP33" s="31" t="str">
        <f ca="1">'Week F'!$AV85</f>
        <v/>
      </c>
      <c r="AQ33" s="31" t="str">
        <f ca="1">'Week F'!$BB85</f>
        <v/>
      </c>
      <c r="AR33" s="31" t="str">
        <f ca="1">'Week F'!$BH85</f>
        <v/>
      </c>
      <c r="AS33" s="31" t="str">
        <f ca="1">'Week F'!$BN85</f>
        <v/>
      </c>
      <c r="AT33" s="31" t="str">
        <f ca="1">'Week F'!$BT85</f>
        <v/>
      </c>
    </row>
    <row r="34" spans="1:46" x14ac:dyDescent="0.2">
      <c r="A34" t="str">
        <f ca="1">'Week A'!AB86</f>
        <v>El Morabet</v>
      </c>
      <c r="B34" t="str">
        <f ca="1">'Week A'!AC86</f>
        <v>Redouane</v>
      </c>
      <c r="C34" t="str">
        <f ca="1">'Week A'!AD86</f>
        <v>Steward</v>
      </c>
      <c r="D34" t="str">
        <f ca="1">'Week A'!AE86</f>
        <v>Student</v>
      </c>
      <c r="E34" s="31" t="str">
        <f ca="1">'Week A'!$AJ86</f>
        <v/>
      </c>
      <c r="F34" s="31" t="str">
        <f ca="1">'Week A'!$AP86</f>
        <v/>
      </c>
      <c r="G34" s="31" t="str">
        <f ca="1">'Week A'!$AV86</f>
        <v/>
      </c>
      <c r="H34" s="31" t="str">
        <f ca="1">'Week A'!$BB86</f>
        <v/>
      </c>
      <c r="I34" s="31" t="str">
        <f ca="1">'Week A'!$BH86</f>
        <v/>
      </c>
      <c r="J34" s="31">
        <f ca="1">'Week A'!$BN86</f>
        <v>0.1875</v>
      </c>
      <c r="K34" s="31" t="str">
        <f ca="1">'Week A'!$BT86</f>
        <v/>
      </c>
      <c r="L34" s="31" t="str">
        <f ca="1">'Week B'!$AJ86</f>
        <v/>
      </c>
      <c r="M34" s="31">
        <f ca="1">'Week B'!$AP86</f>
        <v>0.125</v>
      </c>
      <c r="N34" s="31">
        <f ca="1">'Week B'!$AV86</f>
        <v>0.1875</v>
      </c>
      <c r="O34" s="31" t="str">
        <f ca="1">'Week B'!$BB86</f>
        <v/>
      </c>
      <c r="P34" s="31" t="str">
        <f ca="1">'Week B'!$BH86</f>
        <v/>
      </c>
      <c r="Q34" s="31">
        <f ca="1">'Week B'!$BN86</f>
        <v>0.1875</v>
      </c>
      <c r="R34" s="31" t="str">
        <f ca="1">'Week B'!$BT86</f>
        <v/>
      </c>
      <c r="S34" s="31" t="str">
        <f ca="1">'Week C'!$AJ86</f>
        <v/>
      </c>
      <c r="T34" s="31" t="str">
        <f ca="1">'Week C'!$AP86</f>
        <v/>
      </c>
      <c r="U34" s="31" t="str">
        <f ca="1">'Week C'!$AV86</f>
        <v/>
      </c>
      <c r="V34" s="31" t="str">
        <f ca="1">'Week C'!$BB86</f>
        <v/>
      </c>
      <c r="W34" s="31" t="str">
        <f ca="1">'Week C'!$BH86</f>
        <v/>
      </c>
      <c r="X34" s="31">
        <f ca="1">'Week C'!$BN86</f>
        <v>0.1875</v>
      </c>
      <c r="Y34" s="31" t="str">
        <f ca="1">'Week C'!$BT86</f>
        <v/>
      </c>
      <c r="Z34" s="31">
        <f ca="1">'Week D'!$AJ86</f>
        <v>0.125</v>
      </c>
      <c r="AA34" s="31">
        <f ca="1">'Week D'!$AP86</f>
        <v>0.1875</v>
      </c>
      <c r="AB34" s="31">
        <f ca="1">'Week D'!$AV86</f>
        <v>0.1875</v>
      </c>
      <c r="AC34" s="31" t="str">
        <f ca="1">'Week D'!$BB86</f>
        <v/>
      </c>
      <c r="AD34" s="31">
        <f ca="1">'Week D'!$BH86</f>
        <v>0.1875</v>
      </c>
      <c r="AE34" s="31">
        <f ca="1">'Week D'!$BN86</f>
        <v>0.20833333333333337</v>
      </c>
      <c r="AF34" s="31">
        <f ca="1">'Week D'!$BT86</f>
        <v>0.20833333333333337</v>
      </c>
      <c r="AG34" s="31" t="str">
        <f ca="1">'Week E'!$AJ86</f>
        <v/>
      </c>
      <c r="AH34" s="31">
        <f ca="1">'Week E'!$AP86</f>
        <v>0.29166666666666663</v>
      </c>
      <c r="AI34" s="31">
        <f ca="1">'Week E'!$AV86</f>
        <v>0.1875</v>
      </c>
      <c r="AJ34" s="31">
        <f ca="1">'Week E'!$BB86</f>
        <v>0.20833333333333337</v>
      </c>
      <c r="AK34" s="31">
        <f ca="1">'Week E'!$BH86</f>
        <v>0.29166666666666663</v>
      </c>
      <c r="AL34" s="31">
        <f ca="1">'Week E'!$BN86</f>
        <v>0.20833333333333337</v>
      </c>
      <c r="AM34" s="31">
        <f ca="1">'Week E'!$BT86</f>
        <v>0.20833333333333337</v>
      </c>
      <c r="AN34" s="31" t="str">
        <f ca="1">'Week F'!$AJ86</f>
        <v/>
      </c>
      <c r="AO34" s="31" t="str">
        <f ca="1">'Week F'!$AP86</f>
        <v/>
      </c>
      <c r="AP34" s="31" t="str">
        <f ca="1">'Week F'!$AV86</f>
        <v/>
      </c>
      <c r="AQ34" s="31" t="str">
        <f ca="1">'Week F'!$BB86</f>
        <v/>
      </c>
      <c r="AR34" s="31" t="str">
        <f ca="1">'Week F'!$BH86</f>
        <v/>
      </c>
      <c r="AS34" s="31" t="str">
        <f ca="1">'Week F'!$BN86</f>
        <v/>
      </c>
      <c r="AT34" s="31" t="str">
        <f ca="1">'Week F'!$BT86</f>
        <v/>
      </c>
    </row>
    <row r="35" spans="1:46" x14ac:dyDescent="0.2">
      <c r="A35" t="str">
        <f ca="1">'Week A'!AB87</f>
        <v>Bougrine</v>
      </c>
      <c r="B35" t="str">
        <f ca="1">'Week A'!AC87</f>
        <v>Rayan</v>
      </c>
      <c r="C35" t="str">
        <f ca="1">'Week A'!AD87</f>
        <v>Steward</v>
      </c>
      <c r="D35" t="str">
        <f ca="1">'Week A'!AE87</f>
        <v>Student</v>
      </c>
      <c r="E35" s="31" t="str">
        <f ca="1">'Week A'!$AJ87</f>
        <v/>
      </c>
      <c r="F35" s="31" t="str">
        <f ca="1">'Week A'!$AP87</f>
        <v/>
      </c>
      <c r="G35" s="31" t="str">
        <f ca="1">'Week A'!$AV87</f>
        <v/>
      </c>
      <c r="H35" s="31" t="str">
        <f ca="1">'Week A'!$BB87</f>
        <v/>
      </c>
      <c r="I35" s="31" t="str">
        <f ca="1">'Week A'!$BH87</f>
        <v/>
      </c>
      <c r="J35" s="31">
        <f ca="1">'Week A'!$BN87</f>
        <v>0.125</v>
      </c>
      <c r="K35" s="31">
        <f ca="1">'Week A'!$BT87</f>
        <v>0.125</v>
      </c>
      <c r="L35" s="31">
        <f ca="1">'Week B'!$AJ87</f>
        <v>0.125</v>
      </c>
      <c r="M35" s="31" t="str">
        <f ca="1">'Week B'!$AP87</f>
        <v/>
      </c>
      <c r="N35" s="31" t="str">
        <f ca="1">'Week B'!$AV87</f>
        <v/>
      </c>
      <c r="O35" s="31" t="str">
        <f ca="1">'Week B'!$BB87</f>
        <v/>
      </c>
      <c r="P35" s="31">
        <f ca="1">'Week B'!$BH87</f>
        <v>0.125</v>
      </c>
      <c r="Q35" s="31">
        <f ca="1">'Week B'!$BN87</f>
        <v>0.125</v>
      </c>
      <c r="R35" s="31" t="str">
        <f ca="1">'Week B'!$BT87</f>
        <v/>
      </c>
      <c r="S35" s="31">
        <f ca="1">'Week C'!$AJ87</f>
        <v>0.125</v>
      </c>
      <c r="T35" s="31">
        <f ca="1">'Week C'!$AP87</f>
        <v>0.125</v>
      </c>
      <c r="U35" s="31" t="str">
        <f ca="1">'Week C'!$AV87</f>
        <v/>
      </c>
      <c r="V35" s="31" t="str">
        <f ca="1">'Week C'!$BB87</f>
        <v/>
      </c>
      <c r="W35" s="31">
        <f ca="1">'Week C'!$BH87</f>
        <v>0.125</v>
      </c>
      <c r="X35" s="31">
        <f ca="1">'Week C'!$BN87</f>
        <v>0.125</v>
      </c>
      <c r="Y35" s="31" t="str">
        <f ca="1">'Week C'!$BT87</f>
        <v/>
      </c>
      <c r="Z35" s="31" t="str">
        <f ca="1">'Week D'!$AJ87</f>
        <v/>
      </c>
      <c r="AA35" s="31" t="str">
        <f ca="1">'Week D'!$AP87</f>
        <v/>
      </c>
      <c r="AB35" s="31" t="str">
        <f ca="1">'Week D'!$AV87</f>
        <v/>
      </c>
      <c r="AC35" s="31" t="str">
        <f ca="1">'Week D'!$BB87</f>
        <v/>
      </c>
      <c r="AD35" s="31" t="str">
        <f ca="1">'Week D'!$BH87</f>
        <v/>
      </c>
      <c r="AE35" s="31" t="str">
        <f ca="1">'Week D'!$BN87</f>
        <v/>
      </c>
      <c r="AF35" s="31" t="str">
        <f ca="1">'Week D'!$BT87</f>
        <v/>
      </c>
      <c r="AG35" s="31" t="str">
        <f ca="1">'Week E'!$AJ87</f>
        <v/>
      </c>
      <c r="AH35" s="31" t="str">
        <f ca="1">'Week E'!$AP87</f>
        <v/>
      </c>
      <c r="AI35" s="31" t="str">
        <f ca="1">'Week E'!$AV87</f>
        <v/>
      </c>
      <c r="AJ35" s="31" t="str">
        <f ca="1">'Week E'!$BB87</f>
        <v/>
      </c>
      <c r="AK35" s="31" t="str">
        <f ca="1">'Week E'!$BH87</f>
        <v/>
      </c>
      <c r="AL35" s="31" t="str">
        <f ca="1">'Week E'!$BN87</f>
        <v/>
      </c>
      <c r="AM35" s="31">
        <f ca="1">'Week E'!$BT87</f>
        <v>0.10416666666666663</v>
      </c>
      <c r="AN35" s="31" t="str">
        <f ca="1">'Week F'!$AJ87</f>
        <v/>
      </c>
      <c r="AO35" s="31" t="str">
        <f ca="1">'Week F'!$AP87</f>
        <v/>
      </c>
      <c r="AP35" s="31" t="str">
        <f ca="1">'Week F'!$AV87</f>
        <v/>
      </c>
      <c r="AQ35" s="31" t="str">
        <f ca="1">'Week F'!$BB87</f>
        <v/>
      </c>
      <c r="AR35" s="31" t="str">
        <f ca="1">'Week F'!$BH87</f>
        <v/>
      </c>
      <c r="AS35" s="31" t="str">
        <f ca="1">'Week F'!$BN87</f>
        <v/>
      </c>
      <c r="AT35" s="31" t="str">
        <f ca="1">'Week F'!$BT87</f>
        <v/>
      </c>
    </row>
    <row r="36" spans="1:46" x14ac:dyDescent="0.2">
      <c r="A36" t="str">
        <f ca="1">'Week A'!AB88</f>
        <v>Daemen</v>
      </c>
      <c r="B36" t="str">
        <f ca="1">'Week A'!AC88</f>
        <v>Silke</v>
      </c>
      <c r="C36" t="str">
        <f ca="1">'Week A'!AD88</f>
        <v>Steward</v>
      </c>
      <c r="D36" t="str">
        <f ca="1">'Week A'!AE88</f>
        <v>Student</v>
      </c>
      <c r="E36" s="31" t="str">
        <f ca="1">'Week A'!$AJ88</f>
        <v/>
      </c>
      <c r="F36" s="31" t="str">
        <f ca="1">'Week A'!$AP88</f>
        <v/>
      </c>
      <c r="G36" s="31" t="str">
        <f ca="1">'Week A'!$AV88</f>
        <v/>
      </c>
      <c r="H36" s="31" t="str">
        <f ca="1">'Week A'!$BB88</f>
        <v/>
      </c>
      <c r="I36" s="31" t="str">
        <f ca="1">'Week A'!$BH88</f>
        <v/>
      </c>
      <c r="J36" s="31" t="str">
        <f ca="1">'Week A'!$BN88</f>
        <v/>
      </c>
      <c r="K36" s="31" t="str">
        <f ca="1">'Week A'!$BT88</f>
        <v/>
      </c>
      <c r="L36" s="31" t="str">
        <f ca="1">'Week B'!$AJ88</f>
        <v/>
      </c>
      <c r="M36" s="31" t="str">
        <f ca="1">'Week B'!$AP88</f>
        <v/>
      </c>
      <c r="N36" s="31" t="str">
        <f ca="1">'Week B'!$AV88</f>
        <v/>
      </c>
      <c r="O36" s="31" t="str">
        <f ca="1">'Week B'!$BB88</f>
        <v/>
      </c>
      <c r="P36" s="31" t="str">
        <f ca="1">'Week B'!$BH88</f>
        <v/>
      </c>
      <c r="Q36" s="31" t="str">
        <f ca="1">'Week B'!$BN88</f>
        <v/>
      </c>
      <c r="R36" s="31" t="str">
        <f ca="1">'Week B'!$BT88</f>
        <v/>
      </c>
      <c r="S36" s="31" t="str">
        <f ca="1">'Week C'!$AJ88</f>
        <v/>
      </c>
      <c r="T36" s="31" t="str">
        <f ca="1">'Week C'!$AP88</f>
        <v/>
      </c>
      <c r="U36" s="31" t="str">
        <f ca="1">'Week C'!$AV88</f>
        <v/>
      </c>
      <c r="V36" s="31" t="str">
        <f ca="1">'Week C'!$BB88</f>
        <v/>
      </c>
      <c r="W36" s="31" t="str">
        <f ca="1">'Week C'!$BH88</f>
        <v/>
      </c>
      <c r="X36" s="31" t="str">
        <f ca="1">'Week C'!$BN88</f>
        <v/>
      </c>
      <c r="Y36" s="31" t="str">
        <f ca="1">'Week C'!$BT88</f>
        <v/>
      </c>
      <c r="Z36" s="31">
        <f ca="1">'Week D'!$AJ88</f>
        <v>0.125</v>
      </c>
      <c r="AA36" s="31" t="str">
        <f ca="1">'Week D'!$AP88</f>
        <v/>
      </c>
      <c r="AB36" s="31" t="str">
        <f ca="1">'Week D'!$AV88</f>
        <v/>
      </c>
      <c r="AC36" s="31">
        <f ca="1">'Week D'!$BB88</f>
        <v>0.1875</v>
      </c>
      <c r="AD36" s="31" t="str">
        <f ca="1">'Week D'!$BH88</f>
        <v/>
      </c>
      <c r="AE36" s="31">
        <f ca="1">'Week D'!$BN88</f>
        <v>0.1875</v>
      </c>
      <c r="AF36" s="31" t="str">
        <f ca="1">'Week D'!$BT88</f>
        <v/>
      </c>
      <c r="AG36" s="31">
        <f ca="1">'Week E'!$AJ88</f>
        <v>0.1875</v>
      </c>
      <c r="AH36" s="31">
        <f ca="1">'Week E'!$AP88</f>
        <v>0.1875</v>
      </c>
      <c r="AI36" s="31">
        <f ca="1">'Week E'!$AV88</f>
        <v>0.20833333333333337</v>
      </c>
      <c r="AJ36" s="31">
        <f ca="1">'Week E'!$BB88</f>
        <v>0.37500000000000006</v>
      </c>
      <c r="AK36" s="31" t="str">
        <f ca="1">'Week E'!$BH88</f>
        <v/>
      </c>
      <c r="AL36" s="31" t="str">
        <f ca="1">'Week E'!$BN88</f>
        <v/>
      </c>
      <c r="AM36" s="31" t="str">
        <f ca="1">'Week E'!$BT88</f>
        <v/>
      </c>
      <c r="AN36" s="31" t="str">
        <f ca="1">'Week F'!$AJ88</f>
        <v/>
      </c>
      <c r="AO36" s="31" t="str">
        <f ca="1">'Week F'!$AP88</f>
        <v/>
      </c>
      <c r="AP36" s="31" t="str">
        <f ca="1">'Week F'!$AV88</f>
        <v/>
      </c>
      <c r="AQ36" s="31" t="str">
        <f ca="1">'Week F'!$BB88</f>
        <v/>
      </c>
      <c r="AR36" s="31" t="str">
        <f ca="1">'Week F'!$BH88</f>
        <v/>
      </c>
      <c r="AS36" s="31" t="str">
        <f ca="1">'Week F'!$BN88</f>
        <v/>
      </c>
      <c r="AT36" s="31" t="str">
        <f ca="1">'Week F'!$BT88</f>
        <v/>
      </c>
    </row>
    <row r="37" spans="1:46" x14ac:dyDescent="0.2">
      <c r="A37" t="str">
        <f ca="1">'Week A'!AB89</f>
        <v>Orourke</v>
      </c>
      <c r="B37" t="str">
        <f ca="1">'Week A'!AC89</f>
        <v>Tiernan</v>
      </c>
      <c r="C37" t="str">
        <f ca="1">'Week A'!AD89</f>
        <v>Steward</v>
      </c>
      <c r="D37" t="str">
        <f ca="1">'Week A'!AE89</f>
        <v>Student</v>
      </c>
      <c r="E37" s="31" t="str">
        <f ca="1">'Week A'!$AJ89</f>
        <v/>
      </c>
      <c r="F37" s="31" t="str">
        <f ca="1">'Week A'!$AP89</f>
        <v/>
      </c>
      <c r="G37" s="31" t="str">
        <f ca="1">'Week A'!$AV89</f>
        <v/>
      </c>
      <c r="H37" s="31" t="str">
        <f ca="1">'Week A'!$BB89</f>
        <v/>
      </c>
      <c r="I37" s="31">
        <f ca="1">'Week A'!$BH89</f>
        <v>0.20833333333333337</v>
      </c>
      <c r="J37" s="31" t="str">
        <f ca="1">'Week A'!$BN89</f>
        <v/>
      </c>
      <c r="K37" s="31" t="str">
        <f ca="1">'Week A'!$BT89</f>
        <v/>
      </c>
      <c r="L37" s="31" t="str">
        <f ca="1">'Week B'!$AJ89</f>
        <v/>
      </c>
      <c r="M37" s="31" t="str">
        <f ca="1">'Week B'!$AP89</f>
        <v/>
      </c>
      <c r="N37" s="31" t="str">
        <f ca="1">'Week B'!$AV89</f>
        <v/>
      </c>
      <c r="O37" s="31" t="str">
        <f ca="1">'Week B'!$BB89</f>
        <v/>
      </c>
      <c r="P37" s="31">
        <f ca="1">'Week B'!$BH89</f>
        <v>0.20833333333333337</v>
      </c>
      <c r="Q37" s="31" t="str">
        <f ca="1">'Week B'!$BN89</f>
        <v/>
      </c>
      <c r="R37" s="31">
        <f ca="1">'Week B'!$BT89</f>
        <v>0.125</v>
      </c>
      <c r="S37" s="31">
        <f ca="1">'Week C'!$AJ89</f>
        <v>0.125</v>
      </c>
      <c r="T37" s="31" t="str">
        <f ca="1">'Week C'!$AP89</f>
        <v/>
      </c>
      <c r="U37" s="31" t="str">
        <f ca="1">'Week C'!$AV89</f>
        <v/>
      </c>
      <c r="V37" s="31" t="str">
        <f ca="1">'Week C'!$BB89</f>
        <v/>
      </c>
      <c r="W37" s="31" t="str">
        <f ca="1">'Week C'!$BH89</f>
        <v/>
      </c>
      <c r="X37" s="31" t="str">
        <f ca="1">'Week C'!$BN89</f>
        <v/>
      </c>
      <c r="Y37" s="31">
        <f ca="1">'Week C'!$BT89</f>
        <v>0.125</v>
      </c>
      <c r="Z37" s="31" t="str">
        <f ca="1">'Week D'!$AJ89</f>
        <v/>
      </c>
      <c r="AA37" s="31">
        <f ca="1">'Week D'!$AP89</f>
        <v>0.125</v>
      </c>
      <c r="AB37" s="31" t="str">
        <f ca="1">'Week D'!$AV89</f>
        <v/>
      </c>
      <c r="AC37" s="31" t="str">
        <f ca="1">'Week D'!$BB89</f>
        <v/>
      </c>
      <c r="AD37" s="31">
        <f ca="1">'Week D'!$BH89</f>
        <v>0.1875</v>
      </c>
      <c r="AE37" s="31">
        <f ca="1">'Week D'!$BN89</f>
        <v>0.1875</v>
      </c>
      <c r="AF37" s="31" t="str">
        <f ca="1">'Week D'!$BT89</f>
        <v/>
      </c>
      <c r="AG37" s="31" t="str">
        <f ca="1">'Week E'!$AJ89</f>
        <v/>
      </c>
      <c r="AH37" s="31" t="str">
        <f ca="1">'Week E'!$AP89</f>
        <v/>
      </c>
      <c r="AI37" s="31">
        <f ca="1">'Week E'!$AV89</f>
        <v>0.20833333333333337</v>
      </c>
      <c r="AJ37" s="31">
        <f ca="1">'Week E'!$BB89</f>
        <v>0.1875</v>
      </c>
      <c r="AK37" s="31">
        <f ca="1">'Week E'!$BH89</f>
        <v>0.1875</v>
      </c>
      <c r="AL37" s="31" t="str">
        <f ca="1">'Week E'!$BN89</f>
        <v/>
      </c>
      <c r="AM37" s="31" t="str">
        <f ca="1">'Week E'!$BT89</f>
        <v/>
      </c>
      <c r="AN37" s="31" t="str">
        <f ca="1">'Week F'!$AJ89</f>
        <v/>
      </c>
      <c r="AO37" s="31" t="str">
        <f ca="1">'Week F'!$AP89</f>
        <v/>
      </c>
      <c r="AP37" s="31" t="str">
        <f ca="1">'Week F'!$AV89</f>
        <v/>
      </c>
      <c r="AQ37" s="31" t="str">
        <f ca="1">'Week F'!$BB89</f>
        <v/>
      </c>
      <c r="AR37" s="31" t="str">
        <f ca="1">'Week F'!$BH89</f>
        <v/>
      </c>
      <c r="AS37" s="31" t="str">
        <f ca="1">'Week F'!$BN89</f>
        <v/>
      </c>
      <c r="AT37" s="31" t="str">
        <f ca="1">'Week F'!$BT89</f>
        <v/>
      </c>
    </row>
    <row r="38" spans="1:46" x14ac:dyDescent="0.2">
      <c r="A38" t="str">
        <f ca="1">'Week A'!AB90</f>
        <v>Aouriaghel</v>
      </c>
      <c r="B38" t="str">
        <f ca="1">'Week A'!AC90</f>
        <v>Yassine</v>
      </c>
      <c r="C38" t="str">
        <f ca="1">'Week A'!AD90</f>
        <v>Steward</v>
      </c>
      <c r="D38" t="str">
        <f ca="1">'Week A'!AE90</f>
        <v>Student</v>
      </c>
      <c r="E38" s="31" t="str">
        <f ca="1">'Week A'!$AJ90</f>
        <v/>
      </c>
      <c r="F38" s="31" t="str">
        <f ca="1">'Week A'!$AP90</f>
        <v/>
      </c>
      <c r="G38" s="31" t="str">
        <f ca="1">'Week A'!$AV90</f>
        <v/>
      </c>
      <c r="H38" s="31" t="str">
        <f ca="1">'Week A'!$BB90</f>
        <v/>
      </c>
      <c r="I38" s="31" t="str">
        <f ca="1">'Week A'!$BH90</f>
        <v/>
      </c>
      <c r="J38" s="31" t="str">
        <f ca="1">'Week A'!$BN90</f>
        <v/>
      </c>
      <c r="K38" s="31" t="str">
        <f ca="1">'Week A'!$BT90</f>
        <v/>
      </c>
      <c r="L38" s="31" t="str">
        <f ca="1">'Week B'!$AJ90</f>
        <v/>
      </c>
      <c r="M38" s="31" t="str">
        <f ca="1">'Week B'!$AP90</f>
        <v/>
      </c>
      <c r="N38" s="31" t="str">
        <f ca="1">'Week B'!$AV90</f>
        <v/>
      </c>
      <c r="O38" s="31" t="str">
        <f ca="1">'Week B'!$BB90</f>
        <v/>
      </c>
      <c r="P38" s="31">
        <f ca="1">'Week B'!$BH90</f>
        <v>0.20833333333333337</v>
      </c>
      <c r="Q38" s="31" t="str">
        <f ca="1">'Week B'!$BN90</f>
        <v/>
      </c>
      <c r="R38" s="31" t="str">
        <f ca="1">'Week B'!$BT90</f>
        <v/>
      </c>
      <c r="S38" s="31" t="str">
        <f ca="1">'Week C'!$AJ90</f>
        <v/>
      </c>
      <c r="T38" s="31" t="str">
        <f ca="1">'Week C'!$AP90</f>
        <v/>
      </c>
      <c r="U38" s="31">
        <f ca="1">'Week C'!$AV90</f>
        <v>0.1875</v>
      </c>
      <c r="V38" s="31">
        <f ca="1">'Week C'!$BB90</f>
        <v>0.37500000000000006</v>
      </c>
      <c r="W38" s="31" t="str">
        <f ca="1">'Week C'!$BH90</f>
        <v/>
      </c>
      <c r="X38" s="31" t="str">
        <f ca="1">'Week C'!$BN90</f>
        <v/>
      </c>
      <c r="Y38" s="31" t="str">
        <f ca="1">'Week C'!$BT90</f>
        <v/>
      </c>
      <c r="Z38" s="31" t="str">
        <f ca="1">'Week D'!$AJ90</f>
        <v/>
      </c>
      <c r="AA38" s="31" t="str">
        <f ca="1">'Week D'!$AP90</f>
        <v/>
      </c>
      <c r="AB38" s="31" t="str">
        <f ca="1">'Week D'!$AV90</f>
        <v/>
      </c>
      <c r="AC38" s="31">
        <f ca="1">'Week D'!$BB90</f>
        <v>0.37500000000000006</v>
      </c>
      <c r="AD38" s="31">
        <f ca="1">'Week D'!$BH90</f>
        <v>0.20833333333333337</v>
      </c>
      <c r="AE38" s="31">
        <f ca="1">'Week D'!$BN90</f>
        <v>0.1875</v>
      </c>
      <c r="AF38" s="31">
        <f ca="1">'Week D'!$BT90</f>
        <v>0.20833333333333337</v>
      </c>
      <c r="AG38" s="31">
        <f ca="1">'Week E'!$AJ90</f>
        <v>0.20833333333333337</v>
      </c>
      <c r="AH38" s="31">
        <f ca="1">'Week E'!$AP90</f>
        <v>0.1875</v>
      </c>
      <c r="AI38" s="31" t="str">
        <f ca="1">'Week E'!$AV90</f>
        <v/>
      </c>
      <c r="AJ38" s="31">
        <f ca="1">'Week E'!$BB90</f>
        <v>0.37500000000000006</v>
      </c>
      <c r="AK38" s="31">
        <f ca="1">'Week E'!$BH90</f>
        <v>0.1875</v>
      </c>
      <c r="AL38" s="31">
        <f ca="1">'Week E'!$BN90</f>
        <v>0.1875</v>
      </c>
      <c r="AM38" s="31" t="str">
        <f ca="1">'Week E'!$BT90</f>
        <v/>
      </c>
      <c r="AN38" s="31" t="str">
        <f ca="1">'Week F'!$AJ90</f>
        <v/>
      </c>
      <c r="AO38" s="31" t="str">
        <f ca="1">'Week F'!$AP90</f>
        <v/>
      </c>
      <c r="AP38" s="31" t="str">
        <f ca="1">'Week F'!$AV90</f>
        <v/>
      </c>
      <c r="AQ38" s="31" t="str">
        <f ca="1">'Week F'!$BB90</f>
        <v/>
      </c>
      <c r="AR38" s="31" t="str">
        <f ca="1">'Week F'!$BH90</f>
        <v/>
      </c>
      <c r="AS38" s="31" t="str">
        <f ca="1">'Week F'!$BN90</f>
        <v/>
      </c>
      <c r="AT38" s="31" t="str">
        <f ca="1">'Week F'!$BT90</f>
        <v/>
      </c>
    </row>
    <row r="39" spans="1:46" x14ac:dyDescent="0.2">
      <c r="A39" t="str">
        <f ca="1">'Week A'!AB91</f>
        <v>Bentla</v>
      </c>
      <c r="B39" t="str">
        <f ca="1">'Week A'!AC91</f>
        <v>Yasmina</v>
      </c>
      <c r="C39" t="str">
        <f ca="1">'Week A'!AD91</f>
        <v>Steward</v>
      </c>
      <c r="D39" t="str">
        <f ca="1">'Week A'!AE91</f>
        <v>Student</v>
      </c>
      <c r="E39" s="31" t="str">
        <f ca="1">'Week A'!$AJ91</f>
        <v/>
      </c>
      <c r="F39" s="31" t="str">
        <f ca="1">'Week A'!$AP91</f>
        <v/>
      </c>
      <c r="G39" s="31" t="str">
        <f ca="1">'Week A'!$AV91</f>
        <v/>
      </c>
      <c r="H39" s="31" t="str">
        <f ca="1">'Week A'!$BB91</f>
        <v/>
      </c>
      <c r="I39" s="31">
        <f ca="1">'Week A'!$BH91</f>
        <v>0.20833333333333337</v>
      </c>
      <c r="J39" s="31" t="str">
        <f ca="1">'Week A'!$BN91</f>
        <v/>
      </c>
      <c r="K39" s="31" t="str">
        <f ca="1">'Week A'!$BT91</f>
        <v/>
      </c>
      <c r="L39" s="31" t="str">
        <f ca="1">'Week B'!$AJ91</f>
        <v/>
      </c>
      <c r="M39" s="31" t="str">
        <f ca="1">'Week B'!$AP91</f>
        <v/>
      </c>
      <c r="N39" s="31" t="str">
        <f ca="1">'Week B'!$AV91</f>
        <v/>
      </c>
      <c r="O39" s="31">
        <f ca="1">'Week B'!$BB91</f>
        <v>0.20833333333333337</v>
      </c>
      <c r="P39" s="31">
        <f ca="1">'Week B'!$BH91</f>
        <v>0.20833333333333337</v>
      </c>
      <c r="Q39" s="31" t="str">
        <f ca="1">'Week B'!$BN91</f>
        <v/>
      </c>
      <c r="R39" s="31" t="str">
        <f ca="1">'Week B'!$BT91</f>
        <v/>
      </c>
      <c r="S39" s="31" t="str">
        <f ca="1">'Week C'!$AJ91</f>
        <v/>
      </c>
      <c r="T39" s="31" t="str">
        <f ca="1">'Week C'!$AP91</f>
        <v/>
      </c>
      <c r="U39" s="31" t="str">
        <f ca="1">'Week C'!$AV91</f>
        <v/>
      </c>
      <c r="V39" s="31" t="str">
        <f ca="1">'Week C'!$BB91</f>
        <v/>
      </c>
      <c r="W39" s="31" t="str">
        <f ca="1">'Week C'!$BH91</f>
        <v/>
      </c>
      <c r="X39" s="31" t="str">
        <f ca="1">'Week C'!$BN91</f>
        <v/>
      </c>
      <c r="Y39" s="31" t="str">
        <f ca="1">'Week C'!$BT91</f>
        <v/>
      </c>
      <c r="Z39" s="31" t="str">
        <f ca="1">'Week D'!$AJ91</f>
        <v/>
      </c>
      <c r="AA39" s="31" t="str">
        <f ca="1">'Week D'!$AP91</f>
        <v/>
      </c>
      <c r="AB39" s="31" t="str">
        <f ca="1">'Week D'!$AV91</f>
        <v/>
      </c>
      <c r="AC39" s="31" t="str">
        <f ca="1">'Week D'!$BB91</f>
        <v/>
      </c>
      <c r="AD39" s="31" t="str">
        <f ca="1">'Week D'!$BH91</f>
        <v/>
      </c>
      <c r="AE39" s="31" t="str">
        <f ca="1">'Week D'!$BN91</f>
        <v/>
      </c>
      <c r="AF39" s="31" t="str">
        <f ca="1">'Week D'!$BT91</f>
        <v/>
      </c>
      <c r="AG39" s="31">
        <f ca="1">'Week E'!$AJ91</f>
        <v>0.20833333333333337</v>
      </c>
      <c r="AH39" s="31" t="str">
        <f ca="1">'Week E'!$AP91</f>
        <v/>
      </c>
      <c r="AI39" s="31" t="str">
        <f ca="1">'Week E'!$AV91</f>
        <v/>
      </c>
      <c r="AJ39" s="31" t="str">
        <f ca="1">'Week E'!$BB91</f>
        <v/>
      </c>
      <c r="AK39" s="31" t="str">
        <f ca="1">'Week E'!$BH91</f>
        <v/>
      </c>
      <c r="AL39" s="31" t="str">
        <f ca="1">'Week E'!$BN91</f>
        <v/>
      </c>
      <c r="AM39" s="31" t="str">
        <f ca="1">'Week E'!$BT91</f>
        <v/>
      </c>
      <c r="AN39" s="31" t="str">
        <f ca="1">'Week F'!$AJ91</f>
        <v/>
      </c>
      <c r="AO39" s="31" t="str">
        <f ca="1">'Week F'!$AP91</f>
        <v/>
      </c>
      <c r="AP39" s="31" t="str">
        <f ca="1">'Week F'!$AV91</f>
        <v/>
      </c>
      <c r="AQ39" s="31" t="str">
        <f ca="1">'Week F'!$BB91</f>
        <v/>
      </c>
      <c r="AR39" s="31" t="str">
        <f ca="1">'Week F'!$BH91</f>
        <v/>
      </c>
      <c r="AS39" s="31" t="str">
        <f ca="1">'Week F'!$BN91</f>
        <v/>
      </c>
      <c r="AT39" s="31" t="str">
        <f ca="1">'Week F'!$BT91</f>
        <v/>
      </c>
    </row>
    <row r="40" spans="1:46" x14ac:dyDescent="0.2">
      <c r="A40" t="str">
        <f ca="1">'Week A'!AB92</f>
        <v>Aouriaghel</v>
      </c>
      <c r="B40" t="str">
        <f ca="1">'Week A'!AC92</f>
        <v>Zakaria</v>
      </c>
      <c r="C40" t="str">
        <f ca="1">'Week A'!AD92</f>
        <v>Steward</v>
      </c>
      <c r="D40" t="str">
        <f ca="1">'Week A'!AE92</f>
        <v>Student</v>
      </c>
      <c r="E40" s="31" t="str">
        <f ca="1">'Week A'!$AJ92</f>
        <v/>
      </c>
      <c r="F40" s="31" t="str">
        <f ca="1">'Week A'!$AP92</f>
        <v/>
      </c>
      <c r="G40" s="31" t="str">
        <f ca="1">'Week A'!$AV92</f>
        <v/>
      </c>
      <c r="H40" s="31" t="str">
        <f ca="1">'Week A'!$BB92</f>
        <v/>
      </c>
      <c r="I40" s="31">
        <f ca="1">'Week A'!$BH92</f>
        <v>0.125</v>
      </c>
      <c r="J40" s="31" t="str">
        <f ca="1">'Week A'!$BN92</f>
        <v/>
      </c>
      <c r="K40" s="31" t="str">
        <f ca="1">'Week A'!$BT92</f>
        <v/>
      </c>
      <c r="L40" s="31" t="str">
        <f ca="1">'Week B'!$AJ92</f>
        <v/>
      </c>
      <c r="M40" s="31" t="str">
        <f ca="1">'Week B'!$AP92</f>
        <v/>
      </c>
      <c r="N40" s="31" t="str">
        <f ca="1">'Week B'!$AV92</f>
        <v/>
      </c>
      <c r="O40" s="31">
        <f ca="1">'Week B'!$BB92</f>
        <v>0.1875</v>
      </c>
      <c r="P40" s="31" t="str">
        <f ca="1">'Week B'!$BH92</f>
        <v/>
      </c>
      <c r="Q40" s="31" t="str">
        <f ca="1">'Week B'!$BN92</f>
        <v/>
      </c>
      <c r="R40" s="31" t="str">
        <f ca="1">'Week B'!$BT92</f>
        <v/>
      </c>
      <c r="S40" s="31" t="str">
        <f ca="1">'Week C'!$AJ92</f>
        <v/>
      </c>
      <c r="T40" s="31" t="str">
        <f ca="1">'Week C'!$AP92</f>
        <v/>
      </c>
      <c r="U40" s="31" t="str">
        <f ca="1">'Week C'!$AV92</f>
        <v/>
      </c>
      <c r="V40" s="31" t="str">
        <f ca="1">'Week C'!$BB92</f>
        <v/>
      </c>
      <c r="W40" s="31" t="str">
        <f ca="1">'Week C'!$BH92</f>
        <v/>
      </c>
      <c r="X40" s="31" t="str">
        <f ca="1">'Week C'!$BN92</f>
        <v/>
      </c>
      <c r="Y40" s="31" t="str">
        <f ca="1">'Week C'!$BT92</f>
        <v/>
      </c>
      <c r="Z40" s="31">
        <f ca="1">'Week D'!$AJ92</f>
        <v>0.125</v>
      </c>
      <c r="AA40" s="31" t="str">
        <f ca="1">'Week D'!$AP92</f>
        <v/>
      </c>
      <c r="AB40" s="31">
        <f ca="1">'Week D'!$AV92</f>
        <v>0.1875</v>
      </c>
      <c r="AC40" s="31">
        <f ca="1">'Week D'!$BB92</f>
        <v>0.1875</v>
      </c>
      <c r="AD40" s="31">
        <f ca="1">'Week D'!$BH92</f>
        <v>0.1875</v>
      </c>
      <c r="AE40" s="31" t="str">
        <f ca="1">'Week D'!$BN92</f>
        <v/>
      </c>
      <c r="AF40" s="31" t="str">
        <f ca="1">'Week D'!$BT92</f>
        <v/>
      </c>
      <c r="AG40" s="31">
        <f ca="1">'Week E'!$AJ92</f>
        <v>0.1875</v>
      </c>
      <c r="AH40" s="31">
        <f ca="1">'Week E'!$AP92</f>
        <v>0.1875</v>
      </c>
      <c r="AI40" s="31">
        <f ca="1">'Week E'!$AV92</f>
        <v>0.1875</v>
      </c>
      <c r="AJ40" s="31">
        <f ca="1">'Week E'!$BB92</f>
        <v>0.1875</v>
      </c>
      <c r="AK40" s="31">
        <f ca="1">'Week E'!$BH92</f>
        <v>0.1875</v>
      </c>
      <c r="AL40" s="31" t="str">
        <f ca="1">'Week E'!$BN92</f>
        <v/>
      </c>
      <c r="AM40" s="31" t="str">
        <f ca="1">'Week E'!$BT92</f>
        <v/>
      </c>
      <c r="AN40" s="31" t="str">
        <f ca="1">'Week F'!$AJ92</f>
        <v/>
      </c>
      <c r="AO40" s="31" t="str">
        <f ca="1">'Week F'!$AP92</f>
        <v/>
      </c>
      <c r="AP40" s="31" t="str">
        <f ca="1">'Week F'!$AV92</f>
        <v/>
      </c>
      <c r="AQ40" s="31" t="str">
        <f ca="1">'Week F'!$BB92</f>
        <v/>
      </c>
      <c r="AR40" s="31" t="str">
        <f ca="1">'Week F'!$BH92</f>
        <v/>
      </c>
      <c r="AS40" s="31" t="str">
        <f ca="1">'Week F'!$BN92</f>
        <v/>
      </c>
      <c r="AT40" s="31" t="str">
        <f ca="1">'Week F'!$BT92</f>
        <v/>
      </c>
    </row>
    <row r="41" spans="1:46" x14ac:dyDescent="0.2">
      <c r="A41" t="str">
        <f ca="1">'Week A'!AB93</f>
        <v>Agbaze</v>
      </c>
      <c r="B41" t="str">
        <f ca="1">'Week A'!AC93</f>
        <v>Jedidiah</v>
      </c>
      <c r="C41" t="str">
        <f ca="1">'Week A'!AD93</f>
        <v>Steward</v>
      </c>
      <c r="D41" t="str">
        <f ca="1">'Week A'!AE93</f>
        <v>Student</v>
      </c>
      <c r="E41" s="31" t="str">
        <f ca="1">'Week A'!$AJ93</f>
        <v/>
      </c>
      <c r="F41" s="31" t="str">
        <f ca="1">'Week A'!$AP93</f>
        <v/>
      </c>
      <c r="G41" s="31" t="str">
        <f ca="1">'Week A'!$AV93</f>
        <v/>
      </c>
      <c r="H41" s="31" t="str">
        <f ca="1">'Week A'!$BB93</f>
        <v/>
      </c>
      <c r="I41" s="31" t="str">
        <f ca="1">'Week A'!$BH93</f>
        <v/>
      </c>
      <c r="J41" s="31" t="str">
        <f ca="1">'Week A'!$BN93</f>
        <v/>
      </c>
      <c r="K41" s="31" t="str">
        <f ca="1">'Week A'!$BT93</f>
        <v/>
      </c>
      <c r="L41" s="31" t="str">
        <f ca="1">'Week B'!$AJ93</f>
        <v/>
      </c>
      <c r="M41" s="31" t="str">
        <f ca="1">'Week B'!$AP93</f>
        <v/>
      </c>
      <c r="N41" s="31" t="str">
        <f ca="1">'Week B'!$AV93</f>
        <v/>
      </c>
      <c r="O41" s="31" t="str">
        <f ca="1">'Week B'!$BB93</f>
        <v/>
      </c>
      <c r="P41" s="31" t="str">
        <f ca="1">'Week B'!$BH93</f>
        <v/>
      </c>
      <c r="Q41" s="31" t="str">
        <f ca="1">'Week B'!$BN93</f>
        <v/>
      </c>
      <c r="R41" s="31" t="str">
        <f ca="1">'Week B'!$BT93</f>
        <v/>
      </c>
      <c r="S41" s="31" t="str">
        <f ca="1">'Week C'!$AJ93</f>
        <v/>
      </c>
      <c r="T41" s="31" t="str">
        <f ca="1">'Week C'!$AP93</f>
        <v/>
      </c>
      <c r="U41" s="31" t="str">
        <f ca="1">'Week C'!$AV93</f>
        <v/>
      </c>
      <c r="V41" s="31" t="str">
        <f ca="1">'Week C'!$BB93</f>
        <v/>
      </c>
      <c r="W41" s="31" t="str">
        <f ca="1">'Week C'!$BH93</f>
        <v/>
      </c>
      <c r="X41" s="31" t="str">
        <f ca="1">'Week C'!$BN93</f>
        <v/>
      </c>
      <c r="Y41" s="31" t="str">
        <f ca="1">'Week C'!$BT93</f>
        <v/>
      </c>
      <c r="Z41" s="31" t="str">
        <f ca="1">'Week D'!$AJ93</f>
        <v/>
      </c>
      <c r="AA41" s="31" t="str">
        <f ca="1">'Week D'!$AP93</f>
        <v/>
      </c>
      <c r="AB41" s="31" t="str">
        <f ca="1">'Week D'!$AV93</f>
        <v/>
      </c>
      <c r="AC41" s="31" t="str">
        <f ca="1">'Week D'!$BB93</f>
        <v/>
      </c>
      <c r="AD41" s="31" t="str">
        <f ca="1">'Week D'!$BH93</f>
        <v/>
      </c>
      <c r="AE41" s="31" t="str">
        <f ca="1">'Week D'!$BN93</f>
        <v/>
      </c>
      <c r="AF41" s="31" t="str">
        <f ca="1">'Week D'!$BT93</f>
        <v/>
      </c>
      <c r="AG41" s="31" t="str">
        <f ca="1">'Week E'!$AJ93</f>
        <v/>
      </c>
      <c r="AH41" s="31">
        <f ca="1">'Week E'!$AP93</f>
        <v>0.25</v>
      </c>
      <c r="AI41" s="31">
        <f ca="1">'Week E'!$AV93</f>
        <v>0.25</v>
      </c>
      <c r="AJ41" s="31">
        <f ca="1">'Week E'!$BB93</f>
        <v>0.25</v>
      </c>
      <c r="AK41" s="31">
        <f ca="1">'Week E'!$BH93</f>
        <v>0.37499999999999994</v>
      </c>
      <c r="AL41" s="31">
        <f ca="1">'Week E'!$BN93</f>
        <v>0.25</v>
      </c>
      <c r="AM41" s="31" t="str">
        <f ca="1">'Week E'!$BT93</f>
        <v/>
      </c>
      <c r="AN41" s="31" t="str">
        <f ca="1">'Week F'!$AJ93</f>
        <v/>
      </c>
      <c r="AO41" s="31" t="str">
        <f ca="1">'Week F'!$AP93</f>
        <v/>
      </c>
      <c r="AP41" s="31" t="str">
        <f ca="1">'Week F'!$AV93</f>
        <v/>
      </c>
      <c r="AQ41" s="31" t="str">
        <f ca="1">'Week F'!$BB93</f>
        <v/>
      </c>
      <c r="AR41" s="31" t="str">
        <f ca="1">'Week F'!$BH93</f>
        <v/>
      </c>
      <c r="AS41" s="31" t="str">
        <f ca="1">'Week F'!$BN93</f>
        <v/>
      </c>
      <c r="AT41" s="31" t="str">
        <f ca="1">'Week F'!$BT93</f>
        <v/>
      </c>
    </row>
    <row r="42" spans="1:46" x14ac:dyDescent="0.2">
      <c r="A42" t="str">
        <f ca="1">'Week A'!AB94</f>
        <v>NAAM</v>
      </c>
      <c r="B42" t="str">
        <f ca="1">'Week A'!AC94</f>
        <v>Voornaam</v>
      </c>
      <c r="C42" t="str">
        <f ca="1">'Week A'!AD94</f>
        <v>Steward</v>
      </c>
      <c r="D42" t="str">
        <f ca="1">'Week A'!AE94</f>
        <v>Student</v>
      </c>
      <c r="E42" s="31" t="str">
        <f ca="1">'Week A'!$AJ94</f>
        <v/>
      </c>
      <c r="F42" s="31" t="str">
        <f ca="1">'Week A'!$AP94</f>
        <v/>
      </c>
      <c r="G42" s="31" t="str">
        <f ca="1">'Week A'!$AV94</f>
        <v/>
      </c>
      <c r="H42" s="31" t="str">
        <f ca="1">'Week A'!$BB94</f>
        <v/>
      </c>
      <c r="I42" s="31" t="str">
        <f ca="1">'Week A'!$BH94</f>
        <v/>
      </c>
      <c r="J42" s="31" t="str">
        <f ca="1">'Week A'!$BN94</f>
        <v/>
      </c>
      <c r="K42" s="31" t="str">
        <f ca="1">'Week A'!$BT94</f>
        <v/>
      </c>
      <c r="L42" s="31" t="str">
        <f ca="1">'Week B'!$AJ94</f>
        <v/>
      </c>
      <c r="M42" s="31" t="str">
        <f ca="1">'Week B'!$AP94</f>
        <v/>
      </c>
      <c r="N42" s="31" t="str">
        <f ca="1">'Week B'!$AV94</f>
        <v/>
      </c>
      <c r="O42" s="31" t="str">
        <f ca="1">'Week B'!$BB94</f>
        <v/>
      </c>
      <c r="P42" s="31" t="str">
        <f ca="1">'Week B'!$BH94</f>
        <v/>
      </c>
      <c r="Q42" s="31" t="str">
        <f ca="1">'Week B'!$BN94</f>
        <v/>
      </c>
      <c r="R42" s="31" t="str">
        <f ca="1">'Week B'!$BT94</f>
        <v/>
      </c>
      <c r="S42" s="31" t="str">
        <f ca="1">'Week C'!$AJ94</f>
        <v/>
      </c>
      <c r="T42" s="31" t="str">
        <f ca="1">'Week C'!$AP94</f>
        <v/>
      </c>
      <c r="U42" s="31" t="str">
        <f ca="1">'Week C'!$AV94</f>
        <v/>
      </c>
      <c r="V42" s="31" t="str">
        <f ca="1">'Week C'!$BB94</f>
        <v/>
      </c>
      <c r="W42" s="31" t="str">
        <f ca="1">'Week C'!$BH94</f>
        <v/>
      </c>
      <c r="X42" s="31" t="str">
        <f ca="1">'Week C'!$BN94</f>
        <v/>
      </c>
      <c r="Y42" s="31" t="str">
        <f ca="1">'Week C'!$BT94</f>
        <v/>
      </c>
      <c r="Z42" s="31" t="str">
        <f ca="1">'Week D'!$AJ94</f>
        <v/>
      </c>
      <c r="AA42" s="31" t="str">
        <f ca="1">'Week D'!$AP94</f>
        <v/>
      </c>
      <c r="AB42" s="31" t="str">
        <f ca="1">'Week D'!$AV94</f>
        <v/>
      </c>
      <c r="AC42" s="31" t="str">
        <f ca="1">'Week D'!$BB94</f>
        <v/>
      </c>
      <c r="AD42" s="31" t="str">
        <f ca="1">'Week D'!$BH94</f>
        <v/>
      </c>
      <c r="AE42" s="31" t="str">
        <f ca="1">'Week D'!$BN94</f>
        <v/>
      </c>
      <c r="AF42" s="31" t="str">
        <f ca="1">'Week D'!$BT94</f>
        <v/>
      </c>
      <c r="AG42" s="31" t="str">
        <f ca="1">'Week E'!$AJ94</f>
        <v/>
      </c>
      <c r="AH42" s="31" t="str">
        <f ca="1">'Week E'!$AP94</f>
        <v/>
      </c>
      <c r="AI42" s="31" t="str">
        <f ca="1">'Week E'!$AV94</f>
        <v/>
      </c>
      <c r="AJ42" s="31" t="str">
        <f ca="1">'Week E'!$BB94</f>
        <v/>
      </c>
      <c r="AK42" s="31" t="str">
        <f ca="1">'Week E'!$BH94</f>
        <v/>
      </c>
      <c r="AL42" s="31" t="str">
        <f ca="1">'Week E'!$BN94</f>
        <v/>
      </c>
      <c r="AM42" s="31" t="str">
        <f ca="1">'Week E'!$BT94</f>
        <v/>
      </c>
      <c r="AN42" s="31" t="str">
        <f ca="1">'Week F'!$AJ94</f>
        <v/>
      </c>
      <c r="AO42" s="31" t="str">
        <f ca="1">'Week F'!$AP94</f>
        <v/>
      </c>
      <c r="AP42" s="31" t="str">
        <f ca="1">'Week F'!$AV94</f>
        <v/>
      </c>
      <c r="AQ42" s="31" t="str">
        <f ca="1">'Week F'!$BB94</f>
        <v/>
      </c>
      <c r="AR42" s="31" t="str">
        <f ca="1">'Week F'!$BH94</f>
        <v/>
      </c>
      <c r="AS42" s="31" t="str">
        <f ca="1">'Week F'!$BN94</f>
        <v/>
      </c>
      <c r="AT42" s="31" t="str">
        <f ca="1">'Week F'!$BT94</f>
        <v/>
      </c>
    </row>
    <row r="43" spans="1:46" x14ac:dyDescent="0.2">
      <c r="A43" t="str">
        <f ca="1">'Week A'!AB95</f>
        <v>NAAM</v>
      </c>
      <c r="B43" t="str">
        <f ca="1">'Week A'!AC95</f>
        <v>Voornaam</v>
      </c>
      <c r="C43" t="str">
        <f ca="1">'Week A'!AD95</f>
        <v>Steward</v>
      </c>
      <c r="D43" t="str">
        <f ca="1">'Week A'!AE95</f>
        <v>Student</v>
      </c>
      <c r="E43" s="31" t="str">
        <f ca="1">'Week A'!$AJ95</f>
        <v/>
      </c>
      <c r="F43" s="31" t="str">
        <f ca="1">'Week A'!$AP95</f>
        <v/>
      </c>
      <c r="G43" s="31" t="str">
        <f ca="1">'Week A'!$AV95</f>
        <v/>
      </c>
      <c r="H43" s="31" t="str">
        <f ca="1">'Week A'!$BB95</f>
        <v/>
      </c>
      <c r="I43" s="31" t="str">
        <f ca="1">'Week A'!$BH95</f>
        <v/>
      </c>
      <c r="J43" s="31" t="str">
        <f ca="1">'Week A'!$BN95</f>
        <v/>
      </c>
      <c r="K43" s="31" t="str">
        <f ca="1">'Week A'!$BT95</f>
        <v/>
      </c>
      <c r="L43" s="31" t="str">
        <f ca="1">'Week B'!$AJ95</f>
        <v/>
      </c>
      <c r="M43" s="31" t="str">
        <f ca="1">'Week B'!$AP95</f>
        <v/>
      </c>
      <c r="N43" s="31" t="str">
        <f ca="1">'Week B'!$AV95</f>
        <v/>
      </c>
      <c r="O43" s="31" t="str">
        <f ca="1">'Week B'!$BB95</f>
        <v/>
      </c>
      <c r="P43" s="31" t="str">
        <f ca="1">'Week B'!$BH95</f>
        <v/>
      </c>
      <c r="Q43" s="31" t="str">
        <f ca="1">'Week B'!$BN95</f>
        <v/>
      </c>
      <c r="R43" s="31" t="str">
        <f ca="1">'Week B'!$BT95</f>
        <v/>
      </c>
      <c r="S43" s="31" t="str">
        <f ca="1">'Week C'!$AJ95</f>
        <v/>
      </c>
      <c r="T43" s="31" t="str">
        <f ca="1">'Week C'!$AP95</f>
        <v/>
      </c>
      <c r="U43" s="31" t="str">
        <f ca="1">'Week C'!$AV95</f>
        <v/>
      </c>
      <c r="V43" s="31" t="str">
        <f ca="1">'Week C'!$BB95</f>
        <v/>
      </c>
      <c r="W43" s="31" t="str">
        <f ca="1">'Week C'!$BH95</f>
        <v/>
      </c>
      <c r="X43" s="31" t="str">
        <f ca="1">'Week C'!$BN95</f>
        <v/>
      </c>
      <c r="Y43" s="31" t="str">
        <f ca="1">'Week C'!$BT95</f>
        <v/>
      </c>
      <c r="Z43" s="31" t="str">
        <f ca="1">'Week D'!$AJ95</f>
        <v/>
      </c>
      <c r="AA43" s="31" t="str">
        <f ca="1">'Week D'!$AP95</f>
        <v/>
      </c>
      <c r="AB43" s="31" t="str">
        <f ca="1">'Week D'!$AV95</f>
        <v/>
      </c>
      <c r="AC43" s="31" t="str">
        <f ca="1">'Week D'!$BB95</f>
        <v/>
      </c>
      <c r="AD43" s="31" t="str">
        <f ca="1">'Week D'!$BH95</f>
        <v/>
      </c>
      <c r="AE43" s="31" t="str">
        <f ca="1">'Week D'!$BN95</f>
        <v/>
      </c>
      <c r="AF43" s="31" t="str">
        <f ca="1">'Week D'!$BT95</f>
        <v/>
      </c>
      <c r="AG43" s="31" t="str">
        <f ca="1">'Week E'!$AJ95</f>
        <v/>
      </c>
      <c r="AH43" s="31" t="str">
        <f ca="1">'Week E'!$AP95</f>
        <v/>
      </c>
      <c r="AI43" s="31" t="str">
        <f ca="1">'Week E'!$AV95</f>
        <v/>
      </c>
      <c r="AJ43" s="31" t="str">
        <f ca="1">'Week E'!$BB95</f>
        <v/>
      </c>
      <c r="AK43" s="31" t="str">
        <f ca="1">'Week E'!$BH95</f>
        <v/>
      </c>
      <c r="AL43" s="31" t="str">
        <f ca="1">'Week E'!$BN95</f>
        <v/>
      </c>
      <c r="AM43" s="31" t="str">
        <f ca="1">'Week E'!$BT95</f>
        <v/>
      </c>
      <c r="AN43" s="31" t="str">
        <f ca="1">'Week F'!$AJ95</f>
        <v/>
      </c>
      <c r="AO43" s="31" t="str">
        <f ca="1">'Week F'!$AP95</f>
        <v/>
      </c>
      <c r="AP43" s="31" t="str">
        <f ca="1">'Week F'!$AV95</f>
        <v/>
      </c>
      <c r="AQ43" s="31" t="str">
        <f ca="1">'Week F'!$BB95</f>
        <v/>
      </c>
      <c r="AR43" s="31" t="str">
        <f ca="1">'Week F'!$BH95</f>
        <v/>
      </c>
      <c r="AS43" s="31" t="str">
        <f ca="1">'Week F'!$BN95</f>
        <v/>
      </c>
      <c r="AT43" s="31" t="str">
        <f ca="1">'Week F'!$BT95</f>
        <v/>
      </c>
    </row>
    <row r="44" spans="1:46" x14ac:dyDescent="0.2">
      <c r="A44" t="str">
        <f ca="1">'Week A'!AB96</f>
        <v>NAAM</v>
      </c>
      <c r="B44" t="str">
        <f ca="1">'Week A'!AC96</f>
        <v>Voornaam</v>
      </c>
      <c r="C44" t="str">
        <f ca="1">'Week A'!AD96</f>
        <v>Steward</v>
      </c>
      <c r="D44" t="str">
        <f ca="1">'Week A'!AE96</f>
        <v>Student</v>
      </c>
      <c r="E44" s="31" t="str">
        <f ca="1">'Week A'!$AJ96</f>
        <v/>
      </c>
      <c r="F44" s="31" t="str">
        <f ca="1">'Week A'!$AP96</f>
        <v/>
      </c>
      <c r="G44" s="31" t="str">
        <f ca="1">'Week A'!$AV96</f>
        <v/>
      </c>
      <c r="H44" s="31" t="str">
        <f ca="1">'Week A'!$BB96</f>
        <v/>
      </c>
      <c r="I44" s="31" t="str">
        <f ca="1">'Week A'!$BH96</f>
        <v/>
      </c>
      <c r="J44" s="31" t="str">
        <f ca="1">'Week A'!$BN96</f>
        <v/>
      </c>
      <c r="K44" s="31" t="str">
        <f ca="1">'Week A'!$BT96</f>
        <v/>
      </c>
      <c r="L44" s="31" t="str">
        <f ca="1">'Week B'!$AJ96</f>
        <v/>
      </c>
      <c r="M44" s="31" t="str">
        <f ca="1">'Week B'!$AP96</f>
        <v/>
      </c>
      <c r="N44" s="31" t="str">
        <f ca="1">'Week B'!$AV96</f>
        <v/>
      </c>
      <c r="O44" s="31" t="str">
        <f ca="1">'Week B'!$BB96</f>
        <v/>
      </c>
      <c r="P44" s="31" t="str">
        <f ca="1">'Week B'!$BH96</f>
        <v/>
      </c>
      <c r="Q44" s="31" t="str">
        <f ca="1">'Week B'!$BN96</f>
        <v/>
      </c>
      <c r="R44" s="31" t="str">
        <f ca="1">'Week B'!$BT96</f>
        <v/>
      </c>
      <c r="S44" s="31" t="str">
        <f ca="1">'Week C'!$AJ96</f>
        <v/>
      </c>
      <c r="T44" s="31" t="str">
        <f ca="1">'Week C'!$AP96</f>
        <v/>
      </c>
      <c r="U44" s="31" t="str">
        <f ca="1">'Week C'!$AV96</f>
        <v/>
      </c>
      <c r="V44" s="31" t="str">
        <f ca="1">'Week C'!$BB96</f>
        <v/>
      </c>
      <c r="W44" s="31" t="str">
        <f ca="1">'Week C'!$BH96</f>
        <v/>
      </c>
      <c r="X44" s="31" t="str">
        <f ca="1">'Week C'!$BN96</f>
        <v/>
      </c>
      <c r="Y44" s="31" t="str">
        <f ca="1">'Week C'!$BT96</f>
        <v/>
      </c>
      <c r="Z44" s="31" t="str">
        <f ca="1">'Week D'!$AJ96</f>
        <v/>
      </c>
      <c r="AA44" s="31" t="str">
        <f ca="1">'Week D'!$AP96</f>
        <v/>
      </c>
      <c r="AB44" s="31" t="str">
        <f ca="1">'Week D'!$AV96</f>
        <v/>
      </c>
      <c r="AC44" s="31" t="str">
        <f ca="1">'Week D'!$BB96</f>
        <v/>
      </c>
      <c r="AD44" s="31" t="str">
        <f ca="1">'Week D'!$BH96</f>
        <v/>
      </c>
      <c r="AE44" s="31" t="str">
        <f ca="1">'Week D'!$BN96</f>
        <v/>
      </c>
      <c r="AF44" s="31" t="str">
        <f ca="1">'Week D'!$BT96</f>
        <v/>
      </c>
      <c r="AG44" s="31" t="str">
        <f ca="1">'Week E'!$AJ96</f>
        <v/>
      </c>
      <c r="AH44" s="31" t="str">
        <f ca="1">'Week E'!$AP96</f>
        <v/>
      </c>
      <c r="AI44" s="31" t="str">
        <f ca="1">'Week E'!$AV96</f>
        <v/>
      </c>
      <c r="AJ44" s="31" t="str">
        <f ca="1">'Week E'!$BB96</f>
        <v/>
      </c>
      <c r="AK44" s="31" t="str">
        <f ca="1">'Week E'!$BH96</f>
        <v/>
      </c>
      <c r="AL44" s="31" t="str">
        <f ca="1">'Week E'!$BN96</f>
        <v/>
      </c>
      <c r="AM44" s="31" t="str">
        <f ca="1">'Week E'!$BT96</f>
        <v/>
      </c>
      <c r="AN44" s="31" t="str">
        <f ca="1">'Week F'!$AJ96</f>
        <v/>
      </c>
      <c r="AO44" s="31" t="str">
        <f ca="1">'Week F'!$AP96</f>
        <v/>
      </c>
      <c r="AP44" s="31" t="str">
        <f ca="1">'Week F'!$AV96</f>
        <v/>
      </c>
      <c r="AQ44" s="31" t="str">
        <f ca="1">'Week F'!$BB96</f>
        <v/>
      </c>
      <c r="AR44" s="31" t="str">
        <f ca="1">'Week F'!$BH96</f>
        <v/>
      </c>
      <c r="AS44" s="31" t="str">
        <f ca="1">'Week F'!$BN96</f>
        <v/>
      </c>
      <c r="AT44" s="31" t="str">
        <f ca="1">'Week F'!$BT96</f>
        <v/>
      </c>
    </row>
    <row r="45" spans="1:46" x14ac:dyDescent="0.2">
      <c r="A45" t="str">
        <f ca="1">'Week A'!AB97</f>
        <v>NAAM</v>
      </c>
      <c r="B45" t="str">
        <f ca="1">'Week A'!AC97</f>
        <v>Voornaam</v>
      </c>
      <c r="C45" t="str">
        <f ca="1">'Week A'!AD97</f>
        <v>Steward</v>
      </c>
      <c r="D45" t="str">
        <f ca="1">'Week A'!AE97</f>
        <v>Student</v>
      </c>
      <c r="E45" s="31" t="str">
        <f ca="1">'Week A'!$AJ97</f>
        <v/>
      </c>
      <c r="F45" s="31" t="str">
        <f ca="1">'Week A'!$AP97</f>
        <v/>
      </c>
      <c r="G45" s="31" t="str">
        <f ca="1">'Week A'!$AV97</f>
        <v/>
      </c>
      <c r="H45" s="31" t="str">
        <f ca="1">'Week A'!$BB97</f>
        <v/>
      </c>
      <c r="I45" s="31" t="str">
        <f ca="1">'Week A'!$BH97</f>
        <v/>
      </c>
      <c r="J45" s="31" t="str">
        <f ca="1">'Week A'!$BN97</f>
        <v/>
      </c>
      <c r="K45" s="31" t="str">
        <f ca="1">'Week A'!$BT97</f>
        <v/>
      </c>
      <c r="L45" s="31" t="str">
        <f ca="1">'Week B'!$AJ97</f>
        <v/>
      </c>
      <c r="M45" s="31" t="str">
        <f ca="1">'Week B'!$AP97</f>
        <v/>
      </c>
      <c r="N45" s="31" t="str">
        <f ca="1">'Week B'!$AV97</f>
        <v/>
      </c>
      <c r="O45" s="31" t="str">
        <f ca="1">'Week B'!$BB97</f>
        <v/>
      </c>
      <c r="P45" s="31" t="str">
        <f ca="1">'Week B'!$BH97</f>
        <v/>
      </c>
      <c r="Q45" s="31" t="str">
        <f ca="1">'Week B'!$BN97</f>
        <v/>
      </c>
      <c r="R45" s="31" t="str">
        <f ca="1">'Week B'!$BT97</f>
        <v/>
      </c>
      <c r="S45" s="31" t="str">
        <f ca="1">'Week C'!$AJ97</f>
        <v/>
      </c>
      <c r="T45" s="31" t="str">
        <f ca="1">'Week C'!$AP97</f>
        <v/>
      </c>
      <c r="U45" s="31" t="str">
        <f ca="1">'Week C'!$AV97</f>
        <v/>
      </c>
      <c r="V45" s="31" t="str">
        <f ca="1">'Week C'!$BB97</f>
        <v/>
      </c>
      <c r="W45" s="31" t="str">
        <f ca="1">'Week C'!$BH97</f>
        <v/>
      </c>
      <c r="X45" s="31" t="str">
        <f ca="1">'Week C'!$BN97</f>
        <v/>
      </c>
      <c r="Y45" s="31" t="str">
        <f ca="1">'Week C'!$BT97</f>
        <v/>
      </c>
      <c r="Z45" s="31" t="str">
        <f ca="1">'Week D'!$AJ97</f>
        <v/>
      </c>
      <c r="AA45" s="31" t="str">
        <f ca="1">'Week D'!$AP97</f>
        <v/>
      </c>
      <c r="AB45" s="31" t="str">
        <f ca="1">'Week D'!$AV97</f>
        <v/>
      </c>
      <c r="AC45" s="31" t="str">
        <f ca="1">'Week D'!$BB97</f>
        <v/>
      </c>
      <c r="AD45" s="31" t="str">
        <f ca="1">'Week D'!$BH97</f>
        <v/>
      </c>
      <c r="AE45" s="31" t="str">
        <f ca="1">'Week D'!$BN97</f>
        <v/>
      </c>
      <c r="AF45" s="31" t="str">
        <f ca="1">'Week D'!$BT97</f>
        <v/>
      </c>
      <c r="AG45" s="31" t="str">
        <f ca="1">'Week E'!$AJ97</f>
        <v/>
      </c>
      <c r="AH45" s="31" t="str">
        <f ca="1">'Week E'!$AP97</f>
        <v/>
      </c>
      <c r="AI45" s="31" t="str">
        <f ca="1">'Week E'!$AV97</f>
        <v/>
      </c>
      <c r="AJ45" s="31" t="str">
        <f ca="1">'Week E'!$BB97</f>
        <v/>
      </c>
      <c r="AK45" s="31" t="str">
        <f ca="1">'Week E'!$BH97</f>
        <v/>
      </c>
      <c r="AL45" s="31" t="str">
        <f ca="1">'Week E'!$BN97</f>
        <v/>
      </c>
      <c r="AM45" s="31" t="str">
        <f ca="1">'Week E'!$BT97</f>
        <v/>
      </c>
      <c r="AN45" s="31" t="str">
        <f ca="1">'Week F'!$AJ97</f>
        <v/>
      </c>
      <c r="AO45" s="31" t="str">
        <f ca="1">'Week F'!$AP97</f>
        <v/>
      </c>
      <c r="AP45" s="31" t="str">
        <f ca="1">'Week F'!$AV97</f>
        <v/>
      </c>
      <c r="AQ45" s="31" t="str">
        <f ca="1">'Week F'!$BB97</f>
        <v/>
      </c>
      <c r="AR45" s="31" t="str">
        <f ca="1">'Week F'!$BH97</f>
        <v/>
      </c>
      <c r="AS45" s="31" t="str">
        <f ca="1">'Week F'!$BN97</f>
        <v/>
      </c>
      <c r="AT45" s="31" t="str">
        <f ca="1">'Week F'!$BT97</f>
        <v/>
      </c>
    </row>
    <row r="46" spans="1:46" x14ac:dyDescent="0.2">
      <c r="A46" t="str">
        <f ca="1">'Week A'!AB98</f>
        <v>NAAM</v>
      </c>
      <c r="B46" t="str">
        <f ca="1">'Week A'!AC98</f>
        <v>Voornaam</v>
      </c>
      <c r="C46" t="str">
        <f ca="1">'Week A'!AD98</f>
        <v>Steward</v>
      </c>
      <c r="D46" t="str">
        <f ca="1">'Week A'!AE98</f>
        <v>Student</v>
      </c>
      <c r="E46" s="31" t="str">
        <f ca="1">'Week A'!$AJ98</f>
        <v/>
      </c>
      <c r="F46" s="31" t="str">
        <f ca="1">'Week A'!$AP98</f>
        <v/>
      </c>
      <c r="G46" s="31" t="str">
        <f ca="1">'Week A'!$AV98</f>
        <v/>
      </c>
      <c r="H46" s="31" t="str">
        <f ca="1">'Week A'!$BB98</f>
        <v/>
      </c>
      <c r="I46" s="31" t="str">
        <f ca="1">'Week A'!$BH98</f>
        <v/>
      </c>
      <c r="J46" s="31" t="str">
        <f ca="1">'Week A'!$BN98</f>
        <v/>
      </c>
      <c r="K46" s="31" t="str">
        <f ca="1">'Week A'!$BT98</f>
        <v/>
      </c>
      <c r="L46" s="31" t="str">
        <f ca="1">'Week B'!$AJ98</f>
        <v/>
      </c>
      <c r="M46" s="31" t="str">
        <f ca="1">'Week B'!$AP98</f>
        <v/>
      </c>
      <c r="N46" s="31" t="str">
        <f ca="1">'Week B'!$AV98</f>
        <v/>
      </c>
      <c r="O46" s="31" t="str">
        <f ca="1">'Week B'!$BB98</f>
        <v/>
      </c>
      <c r="P46" s="31" t="str">
        <f ca="1">'Week B'!$BH98</f>
        <v/>
      </c>
      <c r="Q46" s="31" t="str">
        <f ca="1">'Week B'!$BN98</f>
        <v/>
      </c>
      <c r="R46" s="31" t="str">
        <f ca="1">'Week B'!$BT98</f>
        <v/>
      </c>
      <c r="S46" s="31" t="str">
        <f ca="1">'Week C'!$AJ98</f>
        <v/>
      </c>
      <c r="T46" s="31" t="str">
        <f ca="1">'Week C'!$AP98</f>
        <v/>
      </c>
      <c r="U46" s="31" t="str">
        <f ca="1">'Week C'!$AV98</f>
        <v/>
      </c>
      <c r="V46" s="31" t="str">
        <f ca="1">'Week C'!$BB98</f>
        <v/>
      </c>
      <c r="W46" s="31" t="str">
        <f ca="1">'Week C'!$BH98</f>
        <v/>
      </c>
      <c r="X46" s="31" t="str">
        <f ca="1">'Week C'!$BN98</f>
        <v/>
      </c>
      <c r="Y46" s="31" t="str">
        <f ca="1">'Week C'!$BT98</f>
        <v/>
      </c>
      <c r="Z46" s="31" t="str">
        <f ca="1">'Week D'!$AJ98</f>
        <v/>
      </c>
      <c r="AA46" s="31" t="str">
        <f ca="1">'Week D'!$AP98</f>
        <v/>
      </c>
      <c r="AB46" s="31" t="str">
        <f ca="1">'Week D'!$AV98</f>
        <v/>
      </c>
      <c r="AC46" s="31" t="str">
        <f ca="1">'Week D'!$BB98</f>
        <v/>
      </c>
      <c r="AD46" s="31" t="str">
        <f ca="1">'Week D'!$BH98</f>
        <v/>
      </c>
      <c r="AE46" s="31" t="str">
        <f ca="1">'Week D'!$BN98</f>
        <v/>
      </c>
      <c r="AF46" s="31" t="str">
        <f ca="1">'Week D'!$BT98</f>
        <v/>
      </c>
      <c r="AG46" s="31" t="str">
        <f ca="1">'Week E'!$AJ98</f>
        <v/>
      </c>
      <c r="AH46" s="31" t="str">
        <f ca="1">'Week E'!$AP98</f>
        <v/>
      </c>
      <c r="AI46" s="31" t="str">
        <f ca="1">'Week E'!$AV98</f>
        <v/>
      </c>
      <c r="AJ46" s="31" t="str">
        <f ca="1">'Week E'!$BB98</f>
        <v/>
      </c>
      <c r="AK46" s="31" t="str">
        <f ca="1">'Week E'!$BH98</f>
        <v/>
      </c>
      <c r="AL46" s="31" t="str">
        <f ca="1">'Week E'!$BN98</f>
        <v/>
      </c>
      <c r="AM46" s="31" t="str">
        <f ca="1">'Week E'!$BT98</f>
        <v/>
      </c>
      <c r="AN46" s="31" t="str">
        <f ca="1">'Week F'!$AJ98</f>
        <v/>
      </c>
      <c r="AO46" s="31" t="str">
        <f ca="1">'Week F'!$AP98</f>
        <v/>
      </c>
      <c r="AP46" s="31" t="str">
        <f ca="1">'Week F'!$AV98</f>
        <v/>
      </c>
      <c r="AQ46" s="31" t="str">
        <f ca="1">'Week F'!$BB98</f>
        <v/>
      </c>
      <c r="AR46" s="31" t="str">
        <f ca="1">'Week F'!$BH98</f>
        <v/>
      </c>
      <c r="AS46" s="31" t="str">
        <f ca="1">'Week F'!$BN98</f>
        <v/>
      </c>
      <c r="AT46" s="31" t="str">
        <f ca="1">'Week F'!$BT98</f>
        <v/>
      </c>
    </row>
    <row r="47" spans="1:46" x14ac:dyDescent="0.2">
      <c r="A47" t="str">
        <f ca="1">'Week A'!AB99</f>
        <v>NAAM</v>
      </c>
      <c r="B47" t="str">
        <f ca="1">'Week A'!AC99</f>
        <v>Voornaam</v>
      </c>
      <c r="C47" t="str">
        <f ca="1">'Week A'!AD99</f>
        <v>Steward</v>
      </c>
      <c r="D47" t="str">
        <f ca="1">'Week A'!AE99</f>
        <v>Student</v>
      </c>
      <c r="E47" s="31" t="str">
        <f ca="1">'Week A'!$AJ99</f>
        <v/>
      </c>
      <c r="F47" s="31" t="str">
        <f ca="1">'Week A'!$AP99</f>
        <v/>
      </c>
      <c r="G47" s="31" t="str">
        <f ca="1">'Week A'!$AV99</f>
        <v/>
      </c>
      <c r="H47" s="31" t="str">
        <f ca="1">'Week A'!$BB99</f>
        <v/>
      </c>
      <c r="I47" s="31" t="str">
        <f ca="1">'Week A'!$BH99</f>
        <v/>
      </c>
      <c r="J47" s="31" t="str">
        <f ca="1">'Week A'!$BN99</f>
        <v/>
      </c>
      <c r="K47" s="31" t="str">
        <f ca="1">'Week A'!$BT99</f>
        <v/>
      </c>
      <c r="L47" s="31" t="str">
        <f ca="1">'Week B'!$AJ99</f>
        <v/>
      </c>
      <c r="M47" s="31" t="str">
        <f ca="1">'Week B'!$AP99</f>
        <v/>
      </c>
      <c r="N47" s="31" t="str">
        <f ca="1">'Week B'!$AV99</f>
        <v/>
      </c>
      <c r="O47" s="31" t="str">
        <f ca="1">'Week B'!$BB99</f>
        <v/>
      </c>
      <c r="P47" s="31" t="str">
        <f ca="1">'Week B'!$BH99</f>
        <v/>
      </c>
      <c r="Q47" s="31" t="str">
        <f ca="1">'Week B'!$BN99</f>
        <v/>
      </c>
      <c r="R47" s="31" t="str">
        <f ca="1">'Week B'!$BT99</f>
        <v/>
      </c>
      <c r="S47" s="31" t="str">
        <f ca="1">'Week C'!$AJ99</f>
        <v/>
      </c>
      <c r="T47" s="31" t="str">
        <f ca="1">'Week C'!$AP99</f>
        <v/>
      </c>
      <c r="U47" s="31" t="str">
        <f ca="1">'Week C'!$AV99</f>
        <v/>
      </c>
      <c r="V47" s="31" t="str">
        <f ca="1">'Week C'!$BB99</f>
        <v/>
      </c>
      <c r="W47" s="31" t="str">
        <f ca="1">'Week C'!$BH99</f>
        <v/>
      </c>
      <c r="X47" s="31" t="str">
        <f ca="1">'Week C'!$BN99</f>
        <v/>
      </c>
      <c r="Y47" s="31" t="str">
        <f ca="1">'Week C'!$BT99</f>
        <v/>
      </c>
      <c r="Z47" s="31" t="str">
        <f ca="1">'Week D'!$AJ99</f>
        <v/>
      </c>
      <c r="AA47" s="31" t="str">
        <f ca="1">'Week D'!$AP99</f>
        <v/>
      </c>
      <c r="AB47" s="31" t="str">
        <f ca="1">'Week D'!$AV99</f>
        <v/>
      </c>
      <c r="AC47" s="31" t="str">
        <f ca="1">'Week D'!$BB99</f>
        <v/>
      </c>
      <c r="AD47" s="31" t="str">
        <f ca="1">'Week D'!$BH99</f>
        <v/>
      </c>
      <c r="AE47" s="31" t="str">
        <f ca="1">'Week D'!$BN99</f>
        <v/>
      </c>
      <c r="AF47" s="31" t="str">
        <f ca="1">'Week D'!$BT99</f>
        <v/>
      </c>
      <c r="AG47" s="31" t="str">
        <f ca="1">'Week E'!$AJ99</f>
        <v/>
      </c>
      <c r="AH47" s="31" t="str">
        <f ca="1">'Week E'!$AP99</f>
        <v/>
      </c>
      <c r="AI47" s="31" t="str">
        <f ca="1">'Week E'!$AV99</f>
        <v/>
      </c>
      <c r="AJ47" s="31" t="str">
        <f ca="1">'Week E'!$BB99</f>
        <v/>
      </c>
      <c r="AK47" s="31" t="str">
        <f ca="1">'Week E'!$BH99</f>
        <v/>
      </c>
      <c r="AL47" s="31" t="str">
        <f ca="1">'Week E'!$BN99</f>
        <v/>
      </c>
      <c r="AM47" s="31" t="str">
        <f ca="1">'Week E'!$BT99</f>
        <v/>
      </c>
      <c r="AN47" s="31" t="str">
        <f ca="1">'Week F'!$AJ99</f>
        <v/>
      </c>
      <c r="AO47" s="31" t="str">
        <f ca="1">'Week F'!$AP99</f>
        <v/>
      </c>
      <c r="AP47" s="31" t="str">
        <f ca="1">'Week F'!$AV99</f>
        <v/>
      </c>
      <c r="AQ47" s="31" t="str">
        <f ca="1">'Week F'!$BB99</f>
        <v/>
      </c>
      <c r="AR47" s="31" t="str">
        <f ca="1">'Week F'!$BH99</f>
        <v/>
      </c>
      <c r="AS47" s="31" t="str">
        <f ca="1">'Week F'!$BN99</f>
        <v/>
      </c>
      <c r="AT47" s="31" t="str">
        <f ca="1">'Week F'!$BT99</f>
        <v/>
      </c>
    </row>
    <row r="48" spans="1:46" x14ac:dyDescent="0.2">
      <c r="A48" t="str">
        <f ca="1">'Week A'!AB100</f>
        <v>NAAM</v>
      </c>
      <c r="B48" t="str">
        <f ca="1">'Week A'!AC100</f>
        <v>Voornaam</v>
      </c>
      <c r="C48" t="str">
        <f ca="1">'Week A'!AD100</f>
        <v>Steward</v>
      </c>
      <c r="D48" t="str">
        <f ca="1">'Week A'!AE100</f>
        <v>Student</v>
      </c>
      <c r="E48" s="31" t="str">
        <f ca="1">'Week A'!$AJ100</f>
        <v/>
      </c>
      <c r="F48" s="31" t="str">
        <f ca="1">'Week A'!$AP100</f>
        <v/>
      </c>
      <c r="G48" s="31" t="str">
        <f ca="1">'Week A'!$AV100</f>
        <v/>
      </c>
      <c r="H48" s="31" t="str">
        <f ca="1">'Week A'!$BB100</f>
        <v/>
      </c>
      <c r="I48" s="31" t="str">
        <f ca="1">'Week A'!$BH100</f>
        <v/>
      </c>
      <c r="J48" s="31" t="str">
        <f ca="1">'Week A'!$BN100</f>
        <v/>
      </c>
      <c r="K48" s="31" t="str">
        <f ca="1">'Week A'!$BT100</f>
        <v/>
      </c>
      <c r="L48" s="31" t="str">
        <f ca="1">'Week B'!$AJ100</f>
        <v/>
      </c>
      <c r="M48" s="31" t="str">
        <f ca="1">'Week B'!$AP100</f>
        <v/>
      </c>
      <c r="N48" s="31" t="str">
        <f ca="1">'Week B'!$AV100</f>
        <v/>
      </c>
      <c r="O48" s="31" t="str">
        <f ca="1">'Week B'!$BB100</f>
        <v/>
      </c>
      <c r="P48" s="31" t="str">
        <f ca="1">'Week B'!$BH100</f>
        <v/>
      </c>
      <c r="Q48" s="31" t="str">
        <f ca="1">'Week B'!$BN100</f>
        <v/>
      </c>
      <c r="R48" s="31" t="str">
        <f ca="1">'Week B'!$BT100</f>
        <v/>
      </c>
      <c r="S48" s="31" t="str">
        <f ca="1">'Week C'!$AJ100</f>
        <v/>
      </c>
      <c r="T48" s="31" t="str">
        <f ca="1">'Week C'!$AP100</f>
        <v/>
      </c>
      <c r="U48" s="31" t="str">
        <f ca="1">'Week C'!$AV100</f>
        <v/>
      </c>
      <c r="V48" s="31" t="str">
        <f ca="1">'Week C'!$BB100</f>
        <v/>
      </c>
      <c r="W48" s="31" t="str">
        <f ca="1">'Week C'!$BH100</f>
        <v/>
      </c>
      <c r="X48" s="31" t="str">
        <f ca="1">'Week C'!$BN100</f>
        <v/>
      </c>
      <c r="Y48" s="31" t="str">
        <f ca="1">'Week C'!$BT100</f>
        <v/>
      </c>
      <c r="Z48" s="31" t="str">
        <f ca="1">'Week D'!$AJ100</f>
        <v/>
      </c>
      <c r="AA48" s="31" t="str">
        <f ca="1">'Week D'!$AP100</f>
        <v/>
      </c>
      <c r="AB48" s="31" t="str">
        <f ca="1">'Week D'!$AV100</f>
        <v/>
      </c>
      <c r="AC48" s="31" t="str">
        <f ca="1">'Week D'!$BB100</f>
        <v/>
      </c>
      <c r="AD48" s="31" t="str">
        <f ca="1">'Week D'!$BH100</f>
        <v/>
      </c>
      <c r="AE48" s="31" t="str">
        <f ca="1">'Week D'!$BN100</f>
        <v/>
      </c>
      <c r="AF48" s="31" t="str">
        <f ca="1">'Week D'!$BT100</f>
        <v/>
      </c>
      <c r="AG48" s="31" t="str">
        <f ca="1">'Week E'!$AJ100</f>
        <v/>
      </c>
      <c r="AH48" s="31" t="str">
        <f ca="1">'Week E'!$AP100</f>
        <v/>
      </c>
      <c r="AI48" s="31" t="str">
        <f ca="1">'Week E'!$AV100</f>
        <v/>
      </c>
      <c r="AJ48" s="31" t="str">
        <f ca="1">'Week E'!$BB100</f>
        <v/>
      </c>
      <c r="AK48" s="31" t="str">
        <f ca="1">'Week E'!$BH100</f>
        <v/>
      </c>
      <c r="AL48" s="31" t="str">
        <f ca="1">'Week E'!$BN100</f>
        <v/>
      </c>
      <c r="AM48" s="31" t="str">
        <f ca="1">'Week E'!$BT100</f>
        <v/>
      </c>
      <c r="AN48" s="31" t="str">
        <f ca="1">'Week F'!$AJ100</f>
        <v/>
      </c>
      <c r="AO48" s="31" t="str">
        <f ca="1">'Week F'!$AP100</f>
        <v/>
      </c>
      <c r="AP48" s="31" t="str">
        <f ca="1">'Week F'!$AV100</f>
        <v/>
      </c>
      <c r="AQ48" s="31" t="str">
        <f ca="1">'Week F'!$BB100</f>
        <v/>
      </c>
      <c r="AR48" s="31" t="str">
        <f ca="1">'Week F'!$BH100</f>
        <v/>
      </c>
      <c r="AS48" s="31" t="str">
        <f ca="1">'Week F'!$BN100</f>
        <v/>
      </c>
      <c r="AT48" s="31" t="str">
        <f ca="1">'Week F'!$BT100</f>
        <v/>
      </c>
    </row>
    <row r="49" spans="1:46" x14ac:dyDescent="0.2">
      <c r="A49" t="str">
        <f ca="1">'Week A'!AB101</f>
        <v>NAAM</v>
      </c>
      <c r="B49" t="str">
        <f ca="1">'Week A'!AC101</f>
        <v>Voornaam</v>
      </c>
      <c r="C49" t="str">
        <f ca="1">'Week A'!AD101</f>
        <v>Steward</v>
      </c>
      <c r="D49" t="str">
        <f ca="1">'Week A'!AE101</f>
        <v>Student</v>
      </c>
      <c r="E49" s="31" t="str">
        <f ca="1">'Week A'!$AJ101</f>
        <v/>
      </c>
      <c r="F49" s="31" t="str">
        <f ca="1">'Week A'!$AP101</f>
        <v/>
      </c>
      <c r="G49" s="31" t="str">
        <f ca="1">'Week A'!$AV101</f>
        <v/>
      </c>
      <c r="H49" s="31" t="str">
        <f ca="1">'Week A'!$BB101</f>
        <v/>
      </c>
      <c r="I49" s="31" t="str">
        <f ca="1">'Week A'!$BH101</f>
        <v/>
      </c>
      <c r="J49" s="31" t="str">
        <f ca="1">'Week A'!$BN101</f>
        <v/>
      </c>
      <c r="K49" s="31" t="str">
        <f ca="1">'Week A'!$BT101</f>
        <v/>
      </c>
      <c r="L49" s="31" t="str">
        <f ca="1">'Week B'!$AJ101</f>
        <v/>
      </c>
      <c r="M49" s="31" t="str">
        <f ca="1">'Week B'!$AP101</f>
        <v/>
      </c>
      <c r="N49" s="31" t="str">
        <f ca="1">'Week B'!$AV101</f>
        <v/>
      </c>
      <c r="O49" s="31" t="str">
        <f ca="1">'Week B'!$BB101</f>
        <v/>
      </c>
      <c r="P49" s="31" t="str">
        <f ca="1">'Week B'!$BH101</f>
        <v/>
      </c>
      <c r="Q49" s="31" t="str">
        <f ca="1">'Week B'!$BN101</f>
        <v/>
      </c>
      <c r="R49" s="31" t="str">
        <f ca="1">'Week B'!$BT101</f>
        <v/>
      </c>
      <c r="S49" s="31" t="str">
        <f ca="1">'Week C'!$AJ101</f>
        <v/>
      </c>
      <c r="T49" s="31" t="str">
        <f ca="1">'Week C'!$AP101</f>
        <v/>
      </c>
      <c r="U49" s="31" t="str">
        <f ca="1">'Week C'!$AV101</f>
        <v/>
      </c>
      <c r="V49" s="31" t="str">
        <f ca="1">'Week C'!$BB101</f>
        <v/>
      </c>
      <c r="W49" s="31" t="str">
        <f ca="1">'Week C'!$BH101</f>
        <v/>
      </c>
      <c r="X49" s="31" t="str">
        <f ca="1">'Week C'!$BN101</f>
        <v/>
      </c>
      <c r="Y49" s="31" t="str">
        <f ca="1">'Week C'!$BT101</f>
        <v/>
      </c>
      <c r="Z49" s="31" t="str">
        <f ca="1">'Week D'!$AJ101</f>
        <v/>
      </c>
      <c r="AA49" s="31" t="str">
        <f ca="1">'Week D'!$AP101</f>
        <v/>
      </c>
      <c r="AB49" s="31" t="str">
        <f ca="1">'Week D'!$AV101</f>
        <v/>
      </c>
      <c r="AC49" s="31" t="str">
        <f ca="1">'Week D'!$BB101</f>
        <v/>
      </c>
      <c r="AD49" s="31" t="str">
        <f ca="1">'Week D'!$BH101</f>
        <v/>
      </c>
      <c r="AE49" s="31" t="str">
        <f ca="1">'Week D'!$BN101</f>
        <v/>
      </c>
      <c r="AF49" s="31" t="str">
        <f ca="1">'Week D'!$BT101</f>
        <v/>
      </c>
      <c r="AG49" s="31" t="str">
        <f ca="1">'Week E'!$AJ101</f>
        <v/>
      </c>
      <c r="AH49" s="31" t="str">
        <f ca="1">'Week E'!$AP101</f>
        <v/>
      </c>
      <c r="AI49" s="31" t="str">
        <f ca="1">'Week E'!$AV101</f>
        <v/>
      </c>
      <c r="AJ49" s="31" t="str">
        <f ca="1">'Week E'!$BB101</f>
        <v/>
      </c>
      <c r="AK49" s="31" t="str">
        <f ca="1">'Week E'!$BH101</f>
        <v/>
      </c>
      <c r="AL49" s="31" t="str">
        <f ca="1">'Week E'!$BN101</f>
        <v/>
      </c>
      <c r="AM49" s="31" t="str">
        <f ca="1">'Week E'!$BT101</f>
        <v/>
      </c>
      <c r="AN49" s="31" t="str">
        <f ca="1">'Week F'!$AJ101</f>
        <v/>
      </c>
      <c r="AO49" s="31" t="str">
        <f ca="1">'Week F'!$AP101</f>
        <v/>
      </c>
      <c r="AP49" s="31" t="str">
        <f ca="1">'Week F'!$AV101</f>
        <v/>
      </c>
      <c r="AQ49" s="31" t="str">
        <f ca="1">'Week F'!$BB101</f>
        <v/>
      </c>
      <c r="AR49" s="31" t="str">
        <f ca="1">'Week F'!$BH101</f>
        <v/>
      </c>
      <c r="AS49" s="31" t="str">
        <f ca="1">'Week F'!$BN101</f>
        <v/>
      </c>
      <c r="AT49" s="31" t="str">
        <f ca="1">'Week F'!$BT101</f>
        <v/>
      </c>
    </row>
    <row r="50" spans="1:46" x14ac:dyDescent="0.2">
      <c r="A50" t="str">
        <f ca="1">'Week A'!AB102</f>
        <v>NAAM</v>
      </c>
      <c r="B50" t="str">
        <f ca="1">'Week A'!AC102</f>
        <v>Voornaam</v>
      </c>
      <c r="C50" t="str">
        <f ca="1">'Week A'!AD102</f>
        <v>Steward</v>
      </c>
      <c r="D50" t="str">
        <f ca="1">'Week A'!AE102</f>
        <v>Student</v>
      </c>
      <c r="E50" s="31" t="str">
        <f ca="1">'Week A'!$AJ102</f>
        <v/>
      </c>
      <c r="F50" s="31" t="str">
        <f ca="1">'Week A'!$AP102</f>
        <v/>
      </c>
      <c r="G50" s="31" t="str">
        <f ca="1">'Week A'!$AV102</f>
        <v/>
      </c>
      <c r="H50" s="31" t="str">
        <f ca="1">'Week A'!$BB102</f>
        <v/>
      </c>
      <c r="I50" s="31" t="str">
        <f ca="1">'Week A'!$BH102</f>
        <v/>
      </c>
      <c r="J50" s="31" t="str">
        <f ca="1">'Week A'!$BN102</f>
        <v/>
      </c>
      <c r="K50" s="31" t="str">
        <f ca="1">'Week A'!$BT102</f>
        <v/>
      </c>
      <c r="L50" s="31" t="str">
        <f ca="1">'Week B'!$AJ102</f>
        <v/>
      </c>
      <c r="M50" s="31" t="str">
        <f ca="1">'Week B'!$AP102</f>
        <v/>
      </c>
      <c r="N50" s="31" t="str">
        <f ca="1">'Week B'!$AV102</f>
        <v/>
      </c>
      <c r="O50" s="31" t="str">
        <f ca="1">'Week B'!$BB102</f>
        <v/>
      </c>
      <c r="P50" s="31" t="str">
        <f ca="1">'Week B'!$BH102</f>
        <v/>
      </c>
      <c r="Q50" s="31" t="str">
        <f ca="1">'Week B'!$BN102</f>
        <v/>
      </c>
      <c r="R50" s="31" t="str">
        <f ca="1">'Week B'!$BT102</f>
        <v/>
      </c>
      <c r="S50" s="31" t="str">
        <f ca="1">'Week C'!$AJ102</f>
        <v/>
      </c>
      <c r="T50" s="31" t="str">
        <f ca="1">'Week C'!$AP102</f>
        <v/>
      </c>
      <c r="U50" s="31" t="str">
        <f ca="1">'Week C'!$AV102</f>
        <v/>
      </c>
      <c r="V50" s="31" t="str">
        <f ca="1">'Week C'!$BB102</f>
        <v/>
      </c>
      <c r="W50" s="31" t="str">
        <f ca="1">'Week C'!$BH102</f>
        <v/>
      </c>
      <c r="X50" s="31" t="str">
        <f ca="1">'Week C'!$BN102</f>
        <v/>
      </c>
      <c r="Y50" s="31" t="str">
        <f ca="1">'Week C'!$BT102</f>
        <v/>
      </c>
      <c r="Z50" s="31" t="str">
        <f ca="1">'Week D'!$AJ102</f>
        <v/>
      </c>
      <c r="AA50" s="31" t="str">
        <f ca="1">'Week D'!$AP102</f>
        <v/>
      </c>
      <c r="AB50" s="31" t="str">
        <f ca="1">'Week D'!$AV102</f>
        <v/>
      </c>
      <c r="AC50" s="31" t="str">
        <f ca="1">'Week D'!$BB102</f>
        <v/>
      </c>
      <c r="AD50" s="31" t="str">
        <f ca="1">'Week D'!$BH102</f>
        <v/>
      </c>
      <c r="AE50" s="31" t="str">
        <f ca="1">'Week D'!$BN102</f>
        <v/>
      </c>
      <c r="AF50" s="31" t="str">
        <f ca="1">'Week D'!$BT102</f>
        <v/>
      </c>
      <c r="AG50" s="31" t="str">
        <f ca="1">'Week E'!$AJ102</f>
        <v/>
      </c>
      <c r="AH50" s="31" t="str">
        <f ca="1">'Week E'!$AP102</f>
        <v/>
      </c>
      <c r="AI50" s="31" t="str">
        <f ca="1">'Week E'!$AV102</f>
        <v/>
      </c>
      <c r="AJ50" s="31" t="str">
        <f ca="1">'Week E'!$BB102</f>
        <v/>
      </c>
      <c r="AK50" s="31" t="str">
        <f ca="1">'Week E'!$BH102</f>
        <v/>
      </c>
      <c r="AL50" s="31" t="str">
        <f ca="1">'Week E'!$BN102</f>
        <v/>
      </c>
      <c r="AM50" s="31" t="str">
        <f ca="1">'Week E'!$BT102</f>
        <v/>
      </c>
      <c r="AN50" s="31" t="str">
        <f ca="1">'Week F'!$AJ102</f>
        <v/>
      </c>
      <c r="AO50" s="31" t="str">
        <f ca="1">'Week F'!$AP102</f>
        <v/>
      </c>
      <c r="AP50" s="31" t="str">
        <f ca="1">'Week F'!$AV102</f>
        <v/>
      </c>
      <c r="AQ50" s="31" t="str">
        <f ca="1">'Week F'!$BB102</f>
        <v/>
      </c>
      <c r="AR50" s="31" t="str">
        <f ca="1">'Week F'!$BH102</f>
        <v/>
      </c>
      <c r="AS50" s="31" t="str">
        <f ca="1">'Week F'!$BN102</f>
        <v/>
      </c>
      <c r="AT50" s="31" t="str">
        <f ca="1">'Week F'!$BT102</f>
        <v/>
      </c>
    </row>
    <row r="51" spans="1:46" x14ac:dyDescent="0.2">
      <c r="A51" t="str">
        <f ca="1">'Week A'!AB103</f>
        <v>NAAM</v>
      </c>
      <c r="B51" t="str">
        <f ca="1">'Week A'!AC103</f>
        <v>Voornaam</v>
      </c>
      <c r="C51" t="str">
        <f ca="1">'Week A'!AD103</f>
        <v>Steward</v>
      </c>
      <c r="D51" t="str">
        <f ca="1">'Week A'!AE103</f>
        <v>Student</v>
      </c>
      <c r="E51" s="31" t="str">
        <f ca="1">'Week A'!$AJ103</f>
        <v/>
      </c>
      <c r="F51" s="31" t="str">
        <f ca="1">'Week A'!$AP103</f>
        <v/>
      </c>
      <c r="G51" s="31" t="str">
        <f ca="1">'Week A'!$AV103</f>
        <v/>
      </c>
      <c r="H51" s="31" t="str">
        <f ca="1">'Week A'!$BB103</f>
        <v/>
      </c>
      <c r="I51" s="31" t="str">
        <f ca="1">'Week A'!$BH103</f>
        <v/>
      </c>
      <c r="J51" s="31" t="str">
        <f ca="1">'Week A'!$BN103</f>
        <v/>
      </c>
      <c r="K51" s="31" t="str">
        <f ca="1">'Week A'!$BT103</f>
        <v/>
      </c>
      <c r="L51" s="31" t="str">
        <f ca="1">'Week B'!$AJ103</f>
        <v/>
      </c>
      <c r="M51" s="31" t="str">
        <f ca="1">'Week B'!$AP103</f>
        <v/>
      </c>
      <c r="N51" s="31" t="str">
        <f ca="1">'Week B'!$AV103</f>
        <v/>
      </c>
      <c r="O51" s="31" t="str">
        <f ca="1">'Week B'!$BB103</f>
        <v/>
      </c>
      <c r="P51" s="31" t="str">
        <f ca="1">'Week B'!$BH103</f>
        <v/>
      </c>
      <c r="Q51" s="31" t="str">
        <f ca="1">'Week B'!$BN103</f>
        <v/>
      </c>
      <c r="R51" s="31" t="str">
        <f ca="1">'Week B'!$BT103</f>
        <v/>
      </c>
      <c r="S51" s="31" t="str">
        <f ca="1">'Week C'!$AJ103</f>
        <v/>
      </c>
      <c r="T51" s="31" t="str">
        <f ca="1">'Week C'!$AP103</f>
        <v/>
      </c>
      <c r="U51" s="31" t="str">
        <f ca="1">'Week C'!$AV103</f>
        <v/>
      </c>
      <c r="V51" s="31" t="str">
        <f ca="1">'Week C'!$BB103</f>
        <v/>
      </c>
      <c r="W51" s="31" t="str">
        <f ca="1">'Week C'!$BH103</f>
        <v/>
      </c>
      <c r="X51" s="31" t="str">
        <f ca="1">'Week C'!$BN103</f>
        <v/>
      </c>
      <c r="Y51" s="31" t="str">
        <f ca="1">'Week C'!$BT103</f>
        <v/>
      </c>
      <c r="Z51" s="31" t="str">
        <f ca="1">'Week D'!$AJ103</f>
        <v/>
      </c>
      <c r="AA51" s="31" t="str">
        <f ca="1">'Week D'!$AP103</f>
        <v/>
      </c>
      <c r="AB51" s="31" t="str">
        <f ca="1">'Week D'!$AV103</f>
        <v/>
      </c>
      <c r="AC51" s="31" t="str">
        <f ca="1">'Week D'!$BB103</f>
        <v/>
      </c>
      <c r="AD51" s="31" t="str">
        <f ca="1">'Week D'!$BH103</f>
        <v/>
      </c>
      <c r="AE51" s="31" t="str">
        <f ca="1">'Week D'!$BN103</f>
        <v/>
      </c>
      <c r="AF51" s="31" t="str">
        <f ca="1">'Week D'!$BT103</f>
        <v/>
      </c>
      <c r="AG51" s="31" t="str">
        <f ca="1">'Week E'!$AJ103</f>
        <v/>
      </c>
      <c r="AH51" s="31" t="str">
        <f ca="1">'Week E'!$AP103</f>
        <v/>
      </c>
      <c r="AI51" s="31" t="str">
        <f ca="1">'Week E'!$AV103</f>
        <v/>
      </c>
      <c r="AJ51" s="31" t="str">
        <f ca="1">'Week E'!$BB103</f>
        <v/>
      </c>
      <c r="AK51" s="31" t="str">
        <f ca="1">'Week E'!$BH103</f>
        <v/>
      </c>
      <c r="AL51" s="31" t="str">
        <f ca="1">'Week E'!$BN103</f>
        <v/>
      </c>
      <c r="AM51" s="31" t="str">
        <f ca="1">'Week E'!$BT103</f>
        <v/>
      </c>
      <c r="AN51" s="31" t="str">
        <f ca="1">'Week F'!$AJ103</f>
        <v/>
      </c>
      <c r="AO51" s="31" t="str">
        <f ca="1">'Week F'!$AP103</f>
        <v/>
      </c>
      <c r="AP51" s="31" t="str">
        <f ca="1">'Week F'!$AV103</f>
        <v/>
      </c>
      <c r="AQ51" s="31" t="str">
        <f ca="1">'Week F'!$BB103</f>
        <v/>
      </c>
      <c r="AR51" s="31" t="str">
        <f ca="1">'Week F'!$BH103</f>
        <v/>
      </c>
      <c r="AS51" s="31" t="str">
        <f ca="1">'Week F'!$BN103</f>
        <v/>
      </c>
      <c r="AT51" s="31" t="str">
        <f ca="1">'Week F'!$BT103</f>
        <v/>
      </c>
    </row>
    <row r="52" spans="1:46" x14ac:dyDescent="0.2">
      <c r="A52" t="str">
        <f ca="1">'Week A'!AB104</f>
        <v>NAAM</v>
      </c>
      <c r="B52" t="str">
        <f ca="1">'Week A'!AC104</f>
        <v>Voornaam</v>
      </c>
      <c r="C52" t="str">
        <f ca="1">'Week A'!AD104</f>
        <v>Steward</v>
      </c>
      <c r="D52" t="str">
        <f ca="1">'Week A'!AE104</f>
        <v>Student</v>
      </c>
      <c r="E52" s="31" t="str">
        <f ca="1">'Week A'!$AJ104</f>
        <v/>
      </c>
      <c r="F52" s="31" t="str">
        <f ca="1">'Week A'!$AP104</f>
        <v/>
      </c>
      <c r="G52" s="31" t="str">
        <f ca="1">'Week A'!$AV104</f>
        <v/>
      </c>
      <c r="H52" s="31" t="str">
        <f ca="1">'Week A'!$BB104</f>
        <v/>
      </c>
      <c r="I52" s="31" t="str">
        <f ca="1">'Week A'!$BH104</f>
        <v/>
      </c>
      <c r="J52" s="31" t="str">
        <f ca="1">'Week A'!$BN104</f>
        <v/>
      </c>
      <c r="K52" s="31" t="str">
        <f ca="1">'Week A'!$BT104</f>
        <v/>
      </c>
      <c r="L52" s="31" t="str">
        <f ca="1">'Week B'!$AJ104</f>
        <v/>
      </c>
      <c r="M52" s="31" t="str">
        <f ca="1">'Week B'!$AP104</f>
        <v/>
      </c>
      <c r="N52" s="31" t="str">
        <f ca="1">'Week B'!$AV104</f>
        <v/>
      </c>
      <c r="O52" s="31" t="str">
        <f ca="1">'Week B'!$BB104</f>
        <v/>
      </c>
      <c r="P52" s="31" t="str">
        <f ca="1">'Week B'!$BH104</f>
        <v/>
      </c>
      <c r="Q52" s="31" t="str">
        <f ca="1">'Week B'!$BN104</f>
        <v/>
      </c>
      <c r="R52" s="31" t="str">
        <f ca="1">'Week B'!$BT104</f>
        <v/>
      </c>
      <c r="S52" s="31" t="str">
        <f ca="1">'Week C'!$AJ104</f>
        <v/>
      </c>
      <c r="T52" s="31" t="str">
        <f ca="1">'Week C'!$AP104</f>
        <v/>
      </c>
      <c r="U52" s="31" t="str">
        <f ca="1">'Week C'!$AV104</f>
        <v/>
      </c>
      <c r="V52" s="31" t="str">
        <f ca="1">'Week C'!$BB104</f>
        <v/>
      </c>
      <c r="W52" s="31" t="str">
        <f ca="1">'Week C'!$BH104</f>
        <v/>
      </c>
      <c r="X52" s="31" t="str">
        <f ca="1">'Week C'!$BN104</f>
        <v/>
      </c>
      <c r="Y52" s="31" t="str">
        <f ca="1">'Week C'!$BT104</f>
        <v/>
      </c>
      <c r="Z52" s="31" t="str">
        <f ca="1">'Week D'!$AJ104</f>
        <v/>
      </c>
      <c r="AA52" s="31" t="str">
        <f ca="1">'Week D'!$AP104</f>
        <v/>
      </c>
      <c r="AB52" s="31" t="str">
        <f ca="1">'Week D'!$AV104</f>
        <v/>
      </c>
      <c r="AC52" s="31" t="str">
        <f ca="1">'Week D'!$BB104</f>
        <v/>
      </c>
      <c r="AD52" s="31" t="str">
        <f ca="1">'Week D'!$BH104</f>
        <v/>
      </c>
      <c r="AE52" s="31" t="str">
        <f ca="1">'Week D'!$BN104</f>
        <v/>
      </c>
      <c r="AF52" s="31" t="str">
        <f ca="1">'Week D'!$BT104</f>
        <v/>
      </c>
      <c r="AG52" s="31" t="str">
        <f ca="1">'Week E'!$AJ104</f>
        <v/>
      </c>
      <c r="AH52" s="31" t="str">
        <f ca="1">'Week E'!$AP104</f>
        <v/>
      </c>
      <c r="AI52" s="31" t="str">
        <f ca="1">'Week E'!$AV104</f>
        <v/>
      </c>
      <c r="AJ52" s="31" t="str">
        <f ca="1">'Week E'!$BB104</f>
        <v/>
      </c>
      <c r="AK52" s="31" t="str">
        <f ca="1">'Week E'!$BH104</f>
        <v/>
      </c>
      <c r="AL52" s="31" t="str">
        <f ca="1">'Week E'!$BN104</f>
        <v/>
      </c>
      <c r="AM52" s="31" t="str">
        <f ca="1">'Week E'!$BT104</f>
        <v/>
      </c>
      <c r="AN52" s="31" t="str">
        <f ca="1">'Week F'!$AJ104</f>
        <v/>
      </c>
      <c r="AO52" s="31" t="str">
        <f ca="1">'Week F'!$AP104</f>
        <v/>
      </c>
      <c r="AP52" s="31" t="str">
        <f ca="1">'Week F'!$AV104</f>
        <v/>
      </c>
      <c r="AQ52" s="31" t="str">
        <f ca="1">'Week F'!$BB104</f>
        <v/>
      </c>
      <c r="AR52" s="31" t="str">
        <f ca="1">'Week F'!$BH104</f>
        <v/>
      </c>
      <c r="AS52" s="31" t="str">
        <f ca="1">'Week F'!$BN104</f>
        <v/>
      </c>
      <c r="AT52" s="31" t="str">
        <f ca="1">'Week F'!$BT104</f>
        <v/>
      </c>
    </row>
    <row r="53" spans="1:46" x14ac:dyDescent="0.2">
      <c r="A53" t="str">
        <f ca="1">'Week A'!AB105</f>
        <v>NAAM</v>
      </c>
      <c r="B53" t="str">
        <f ca="1">'Week A'!AC105</f>
        <v>Voornaam</v>
      </c>
      <c r="C53" t="str">
        <f ca="1">'Week A'!AD105</f>
        <v>Steward</v>
      </c>
      <c r="D53" t="str">
        <f ca="1">'Week A'!AE105</f>
        <v>Student</v>
      </c>
      <c r="E53" s="31" t="str">
        <f ca="1">'Week A'!$AJ105</f>
        <v/>
      </c>
      <c r="F53" s="31" t="str">
        <f ca="1">'Week A'!$AP105</f>
        <v/>
      </c>
      <c r="G53" s="31" t="str">
        <f ca="1">'Week A'!$AV105</f>
        <v/>
      </c>
      <c r="H53" s="31" t="str">
        <f ca="1">'Week A'!$BB105</f>
        <v/>
      </c>
      <c r="I53" s="31" t="str">
        <f ca="1">'Week A'!$BH105</f>
        <v/>
      </c>
      <c r="J53" s="31" t="str">
        <f ca="1">'Week A'!$BN105</f>
        <v/>
      </c>
      <c r="K53" s="31" t="str">
        <f ca="1">'Week A'!$BT105</f>
        <v/>
      </c>
      <c r="L53" s="31" t="str">
        <f ca="1">'Week B'!$AJ105</f>
        <v/>
      </c>
      <c r="M53" s="31" t="str">
        <f ca="1">'Week B'!$AP105</f>
        <v/>
      </c>
      <c r="N53" s="31" t="str">
        <f ca="1">'Week B'!$AV105</f>
        <v/>
      </c>
      <c r="O53" s="31" t="str">
        <f ca="1">'Week B'!$BB105</f>
        <v/>
      </c>
      <c r="P53" s="31" t="str">
        <f ca="1">'Week B'!$BH105</f>
        <v/>
      </c>
      <c r="Q53" s="31" t="str">
        <f ca="1">'Week B'!$BN105</f>
        <v/>
      </c>
      <c r="R53" s="31" t="str">
        <f ca="1">'Week B'!$BT105</f>
        <v/>
      </c>
      <c r="S53" s="31" t="str">
        <f ca="1">'Week C'!$AJ105</f>
        <v/>
      </c>
      <c r="T53" s="31" t="str">
        <f ca="1">'Week C'!$AP105</f>
        <v/>
      </c>
      <c r="U53" s="31" t="str">
        <f ca="1">'Week C'!$AV105</f>
        <v/>
      </c>
      <c r="V53" s="31" t="str">
        <f ca="1">'Week C'!$BB105</f>
        <v/>
      </c>
      <c r="W53" s="31" t="str">
        <f ca="1">'Week C'!$BH105</f>
        <v/>
      </c>
      <c r="X53" s="31" t="str">
        <f ca="1">'Week C'!$BN105</f>
        <v/>
      </c>
      <c r="Y53" s="31" t="str">
        <f ca="1">'Week C'!$BT105</f>
        <v/>
      </c>
      <c r="Z53" s="31" t="str">
        <f ca="1">'Week D'!$AJ105</f>
        <v/>
      </c>
      <c r="AA53" s="31" t="str">
        <f ca="1">'Week D'!$AP105</f>
        <v/>
      </c>
      <c r="AB53" s="31" t="str">
        <f ca="1">'Week D'!$AV105</f>
        <v/>
      </c>
      <c r="AC53" s="31" t="str">
        <f ca="1">'Week D'!$BB105</f>
        <v/>
      </c>
      <c r="AD53" s="31" t="str">
        <f ca="1">'Week D'!$BH105</f>
        <v/>
      </c>
      <c r="AE53" s="31" t="str">
        <f ca="1">'Week D'!$BN105</f>
        <v/>
      </c>
      <c r="AF53" s="31" t="str">
        <f ca="1">'Week D'!$BT105</f>
        <v/>
      </c>
      <c r="AG53" s="31" t="str">
        <f ca="1">'Week E'!$AJ105</f>
        <v/>
      </c>
      <c r="AH53" s="31" t="str">
        <f ca="1">'Week E'!$AP105</f>
        <v/>
      </c>
      <c r="AI53" s="31" t="str">
        <f ca="1">'Week E'!$AV105</f>
        <v/>
      </c>
      <c r="AJ53" s="31" t="str">
        <f ca="1">'Week E'!$BB105</f>
        <v/>
      </c>
      <c r="AK53" s="31" t="str">
        <f ca="1">'Week E'!$BH105</f>
        <v/>
      </c>
      <c r="AL53" s="31" t="str">
        <f ca="1">'Week E'!$BN105</f>
        <v/>
      </c>
      <c r="AM53" s="31" t="str">
        <f ca="1">'Week E'!$BT105</f>
        <v/>
      </c>
      <c r="AN53" s="31" t="str">
        <f ca="1">'Week F'!$AJ105</f>
        <v/>
      </c>
      <c r="AO53" s="31" t="str">
        <f ca="1">'Week F'!$AP105</f>
        <v/>
      </c>
      <c r="AP53" s="31" t="str">
        <f ca="1">'Week F'!$AV105</f>
        <v/>
      </c>
      <c r="AQ53" s="31" t="str">
        <f ca="1">'Week F'!$BB105</f>
        <v/>
      </c>
      <c r="AR53" s="31" t="str">
        <f ca="1">'Week F'!$BH105</f>
        <v/>
      </c>
      <c r="AS53" s="31" t="str">
        <f ca="1">'Week F'!$BN105</f>
        <v/>
      </c>
      <c r="AT53" s="31" t="str">
        <f ca="1">'Week F'!$BT105</f>
        <v/>
      </c>
    </row>
    <row r="54" spans="1:46" x14ac:dyDescent="0.2">
      <c r="A54" t="str">
        <f ca="1">'Week A'!AB106</f>
        <v>NAAM</v>
      </c>
      <c r="B54" t="str">
        <f ca="1">'Week A'!AC106</f>
        <v>Voornaam</v>
      </c>
      <c r="C54" t="str">
        <f ca="1">'Week A'!AD106</f>
        <v>Steward</v>
      </c>
      <c r="D54" t="str">
        <f ca="1">'Week A'!AE106</f>
        <v>Student</v>
      </c>
      <c r="E54" s="31" t="str">
        <f ca="1">'Week A'!$AJ106</f>
        <v/>
      </c>
      <c r="F54" s="31" t="str">
        <f ca="1">'Week A'!$AP106</f>
        <v/>
      </c>
      <c r="G54" s="31" t="str">
        <f ca="1">'Week A'!$AV106</f>
        <v/>
      </c>
      <c r="H54" s="31" t="str">
        <f ca="1">'Week A'!$BB106</f>
        <v/>
      </c>
      <c r="I54" s="31" t="str">
        <f ca="1">'Week A'!$BH106</f>
        <v/>
      </c>
      <c r="J54" s="31" t="str">
        <f ca="1">'Week A'!$BN106</f>
        <v/>
      </c>
      <c r="K54" s="31" t="str">
        <f ca="1">'Week A'!$BT106</f>
        <v/>
      </c>
      <c r="L54" s="31" t="str">
        <f ca="1">'Week B'!$AJ106</f>
        <v/>
      </c>
      <c r="M54" s="31" t="str">
        <f ca="1">'Week B'!$AP106</f>
        <v/>
      </c>
      <c r="N54" s="31" t="str">
        <f ca="1">'Week B'!$AV106</f>
        <v/>
      </c>
      <c r="O54" s="31" t="str">
        <f ca="1">'Week B'!$BB106</f>
        <v/>
      </c>
      <c r="P54" s="31" t="str">
        <f ca="1">'Week B'!$BH106</f>
        <v/>
      </c>
      <c r="Q54" s="31" t="str">
        <f ca="1">'Week B'!$BN106</f>
        <v/>
      </c>
      <c r="R54" s="31" t="str">
        <f ca="1">'Week B'!$BT106</f>
        <v/>
      </c>
      <c r="S54" s="31" t="str">
        <f ca="1">'Week C'!$AJ106</f>
        <v/>
      </c>
      <c r="T54" s="31" t="str">
        <f ca="1">'Week C'!$AP106</f>
        <v/>
      </c>
      <c r="U54" s="31" t="str">
        <f ca="1">'Week C'!$AV106</f>
        <v/>
      </c>
      <c r="V54" s="31" t="str">
        <f ca="1">'Week C'!$BB106</f>
        <v/>
      </c>
      <c r="W54" s="31" t="str">
        <f ca="1">'Week C'!$BH106</f>
        <v/>
      </c>
      <c r="X54" s="31" t="str">
        <f ca="1">'Week C'!$BN106</f>
        <v/>
      </c>
      <c r="Y54" s="31" t="str">
        <f ca="1">'Week C'!$BT106</f>
        <v/>
      </c>
      <c r="Z54" s="31" t="str">
        <f ca="1">'Week D'!$AJ106</f>
        <v/>
      </c>
      <c r="AA54" s="31" t="str">
        <f ca="1">'Week D'!$AP106</f>
        <v/>
      </c>
      <c r="AB54" s="31" t="str">
        <f ca="1">'Week D'!$AV106</f>
        <v/>
      </c>
      <c r="AC54" s="31" t="str">
        <f ca="1">'Week D'!$BB106</f>
        <v/>
      </c>
      <c r="AD54" s="31" t="str">
        <f ca="1">'Week D'!$BH106</f>
        <v/>
      </c>
      <c r="AE54" s="31" t="str">
        <f ca="1">'Week D'!$BN106</f>
        <v/>
      </c>
      <c r="AF54" s="31" t="str">
        <f ca="1">'Week D'!$BT106</f>
        <v/>
      </c>
      <c r="AG54" s="31" t="str">
        <f ca="1">'Week E'!$AJ106</f>
        <v/>
      </c>
      <c r="AH54" s="31" t="str">
        <f ca="1">'Week E'!$AP106</f>
        <v/>
      </c>
      <c r="AI54" s="31" t="str">
        <f ca="1">'Week E'!$AV106</f>
        <v/>
      </c>
      <c r="AJ54" s="31" t="str">
        <f ca="1">'Week E'!$BB106</f>
        <v/>
      </c>
      <c r="AK54" s="31" t="str">
        <f ca="1">'Week E'!$BH106</f>
        <v/>
      </c>
      <c r="AL54" s="31" t="str">
        <f ca="1">'Week E'!$BN106</f>
        <v/>
      </c>
      <c r="AM54" s="31" t="str">
        <f ca="1">'Week E'!$BT106</f>
        <v/>
      </c>
      <c r="AN54" s="31" t="str">
        <f ca="1">'Week F'!$AJ106</f>
        <v/>
      </c>
      <c r="AO54" s="31" t="str">
        <f ca="1">'Week F'!$AP106</f>
        <v/>
      </c>
      <c r="AP54" s="31" t="str">
        <f ca="1">'Week F'!$AV106</f>
        <v/>
      </c>
      <c r="AQ54" s="31" t="str">
        <f ca="1">'Week F'!$BB106</f>
        <v/>
      </c>
      <c r="AR54" s="31" t="str">
        <f ca="1">'Week F'!$BH106</f>
        <v/>
      </c>
      <c r="AS54" s="31" t="str">
        <f ca="1">'Week F'!$BN106</f>
        <v/>
      </c>
      <c r="AT54" s="31" t="str">
        <f ca="1">'Week F'!$BT106</f>
        <v/>
      </c>
    </row>
    <row r="55" spans="1:46" x14ac:dyDescent="0.2">
      <c r="A55" t="str">
        <f ca="1">'Week A'!AB107</f>
        <v>NAAM</v>
      </c>
      <c r="B55" t="str">
        <f ca="1">'Week A'!AC107</f>
        <v>Voornaam</v>
      </c>
      <c r="C55" t="str">
        <f ca="1">'Week A'!AD107</f>
        <v>Steward</v>
      </c>
      <c r="D55" t="str">
        <f ca="1">'Week A'!AE107</f>
        <v>Student</v>
      </c>
      <c r="E55" s="31" t="str">
        <f ca="1">'Week A'!$AJ107</f>
        <v/>
      </c>
      <c r="F55" s="31" t="str">
        <f ca="1">'Week A'!$AP107</f>
        <v/>
      </c>
      <c r="G55" s="31" t="str">
        <f ca="1">'Week A'!$AV107</f>
        <v/>
      </c>
      <c r="H55" s="31" t="str">
        <f ca="1">'Week A'!$BB107</f>
        <v/>
      </c>
      <c r="I55" s="31" t="str">
        <f ca="1">'Week A'!$BH107</f>
        <v/>
      </c>
      <c r="J55" s="31" t="str">
        <f ca="1">'Week A'!$BN107</f>
        <v/>
      </c>
      <c r="K55" s="31" t="str">
        <f ca="1">'Week A'!$BT107</f>
        <v/>
      </c>
      <c r="L55" s="31" t="str">
        <f ca="1">'Week B'!$AJ107</f>
        <v/>
      </c>
      <c r="M55" s="31" t="str">
        <f ca="1">'Week B'!$AP107</f>
        <v/>
      </c>
      <c r="N55" s="31" t="str">
        <f ca="1">'Week B'!$AV107</f>
        <v/>
      </c>
      <c r="O55" s="31" t="str">
        <f ca="1">'Week B'!$BB107</f>
        <v/>
      </c>
      <c r="P55" s="31" t="str">
        <f ca="1">'Week B'!$BH107</f>
        <v/>
      </c>
      <c r="Q55" s="31" t="str">
        <f ca="1">'Week B'!$BN107</f>
        <v/>
      </c>
      <c r="R55" s="31" t="str">
        <f ca="1">'Week B'!$BT107</f>
        <v/>
      </c>
      <c r="S55" s="31" t="str">
        <f ca="1">'Week C'!$AJ107</f>
        <v/>
      </c>
      <c r="T55" s="31" t="str">
        <f ca="1">'Week C'!$AP107</f>
        <v/>
      </c>
      <c r="U55" s="31" t="str">
        <f ca="1">'Week C'!$AV107</f>
        <v/>
      </c>
      <c r="V55" s="31" t="str">
        <f ca="1">'Week C'!$BB107</f>
        <v/>
      </c>
      <c r="W55" s="31" t="str">
        <f ca="1">'Week C'!$BH107</f>
        <v/>
      </c>
      <c r="X55" s="31" t="str">
        <f ca="1">'Week C'!$BN107</f>
        <v/>
      </c>
      <c r="Y55" s="31" t="str">
        <f ca="1">'Week C'!$BT107</f>
        <v/>
      </c>
      <c r="Z55" s="31" t="str">
        <f ca="1">'Week D'!$AJ107</f>
        <v/>
      </c>
      <c r="AA55" s="31" t="str">
        <f ca="1">'Week D'!$AP107</f>
        <v/>
      </c>
      <c r="AB55" s="31" t="str">
        <f ca="1">'Week D'!$AV107</f>
        <v/>
      </c>
      <c r="AC55" s="31" t="str">
        <f ca="1">'Week D'!$BB107</f>
        <v/>
      </c>
      <c r="AD55" s="31" t="str">
        <f ca="1">'Week D'!$BH107</f>
        <v/>
      </c>
      <c r="AE55" s="31" t="str">
        <f ca="1">'Week D'!$BN107</f>
        <v/>
      </c>
      <c r="AF55" s="31" t="str">
        <f ca="1">'Week D'!$BT107</f>
        <v/>
      </c>
      <c r="AG55" s="31" t="str">
        <f ca="1">'Week E'!$AJ107</f>
        <v/>
      </c>
      <c r="AH55" s="31" t="str">
        <f ca="1">'Week E'!$AP107</f>
        <v/>
      </c>
      <c r="AI55" s="31" t="str">
        <f ca="1">'Week E'!$AV107</f>
        <v/>
      </c>
      <c r="AJ55" s="31" t="str">
        <f ca="1">'Week E'!$BB107</f>
        <v/>
      </c>
      <c r="AK55" s="31" t="str">
        <f ca="1">'Week E'!$BH107</f>
        <v/>
      </c>
      <c r="AL55" s="31" t="str">
        <f ca="1">'Week E'!$BN107</f>
        <v/>
      </c>
      <c r="AM55" s="31" t="str">
        <f ca="1">'Week E'!$BT107</f>
        <v/>
      </c>
      <c r="AN55" s="31" t="str">
        <f ca="1">'Week F'!$AJ107</f>
        <v/>
      </c>
      <c r="AO55" s="31" t="str">
        <f ca="1">'Week F'!$AP107</f>
        <v/>
      </c>
      <c r="AP55" s="31" t="str">
        <f ca="1">'Week F'!$AV107</f>
        <v/>
      </c>
      <c r="AQ55" s="31" t="str">
        <f ca="1">'Week F'!$BB107</f>
        <v/>
      </c>
      <c r="AR55" s="31" t="str">
        <f ca="1">'Week F'!$BH107</f>
        <v/>
      </c>
      <c r="AS55" s="31" t="str">
        <f ca="1">'Week F'!$BN107</f>
        <v/>
      </c>
      <c r="AT55" s="31" t="str">
        <f ca="1">'Week F'!$BT107</f>
        <v/>
      </c>
    </row>
    <row r="56" spans="1:46" x14ac:dyDescent="0.2">
      <c r="A56" t="str">
        <f ca="1">'Week A'!AB108</f>
        <v>NAAM</v>
      </c>
      <c r="B56" t="str">
        <f ca="1">'Week A'!AC108</f>
        <v>Voornaam</v>
      </c>
      <c r="C56" t="str">
        <f ca="1">'Week A'!AD108</f>
        <v>Steward</v>
      </c>
      <c r="D56" t="str">
        <f ca="1">'Week A'!AE108</f>
        <v>Student</v>
      </c>
      <c r="E56" s="31" t="str">
        <f ca="1">'Week A'!$AJ108</f>
        <v/>
      </c>
      <c r="F56" s="31" t="str">
        <f ca="1">'Week A'!$AP108</f>
        <v/>
      </c>
      <c r="G56" s="31" t="str">
        <f ca="1">'Week A'!$AV108</f>
        <v/>
      </c>
      <c r="H56" s="31" t="str">
        <f ca="1">'Week A'!$BB108</f>
        <v/>
      </c>
      <c r="I56" s="31" t="str">
        <f ca="1">'Week A'!$BH108</f>
        <v/>
      </c>
      <c r="J56" s="31" t="str">
        <f ca="1">'Week A'!$BN108</f>
        <v/>
      </c>
      <c r="K56" s="31" t="str">
        <f ca="1">'Week A'!$BT108</f>
        <v/>
      </c>
      <c r="L56" s="31" t="str">
        <f ca="1">'Week B'!$AJ108</f>
        <v/>
      </c>
      <c r="M56" s="31" t="str">
        <f ca="1">'Week B'!$AP108</f>
        <v/>
      </c>
      <c r="N56" s="31" t="str">
        <f ca="1">'Week B'!$AV108</f>
        <v/>
      </c>
      <c r="O56" s="31" t="str">
        <f ca="1">'Week B'!$BB108</f>
        <v/>
      </c>
      <c r="P56" s="31" t="str">
        <f ca="1">'Week B'!$BH108</f>
        <v/>
      </c>
      <c r="Q56" s="31" t="str">
        <f ca="1">'Week B'!$BN108</f>
        <v/>
      </c>
      <c r="R56" s="31" t="str">
        <f ca="1">'Week B'!$BT108</f>
        <v/>
      </c>
      <c r="S56" s="31" t="str">
        <f ca="1">'Week C'!$AJ108</f>
        <v/>
      </c>
      <c r="T56" s="31" t="str">
        <f ca="1">'Week C'!$AP108</f>
        <v/>
      </c>
      <c r="U56" s="31" t="str">
        <f ca="1">'Week C'!$AV108</f>
        <v/>
      </c>
      <c r="V56" s="31" t="str">
        <f ca="1">'Week C'!$BB108</f>
        <v/>
      </c>
      <c r="W56" s="31" t="str">
        <f ca="1">'Week C'!$BH108</f>
        <v/>
      </c>
      <c r="X56" s="31" t="str">
        <f ca="1">'Week C'!$BN108</f>
        <v/>
      </c>
      <c r="Y56" s="31" t="str">
        <f ca="1">'Week C'!$BT108</f>
        <v/>
      </c>
      <c r="Z56" s="31" t="str">
        <f ca="1">'Week D'!$AJ108</f>
        <v/>
      </c>
      <c r="AA56" s="31" t="str">
        <f ca="1">'Week D'!$AP108</f>
        <v/>
      </c>
      <c r="AB56" s="31" t="str">
        <f ca="1">'Week D'!$AV108</f>
        <v/>
      </c>
      <c r="AC56" s="31" t="str">
        <f ca="1">'Week D'!$BB108</f>
        <v/>
      </c>
      <c r="AD56" s="31" t="str">
        <f ca="1">'Week D'!$BH108</f>
        <v/>
      </c>
      <c r="AE56" s="31" t="str">
        <f ca="1">'Week D'!$BN108</f>
        <v/>
      </c>
      <c r="AF56" s="31" t="str">
        <f ca="1">'Week D'!$BT108</f>
        <v/>
      </c>
      <c r="AG56" s="31" t="str">
        <f ca="1">'Week E'!$AJ108</f>
        <v/>
      </c>
      <c r="AH56" s="31" t="str">
        <f ca="1">'Week E'!$AP108</f>
        <v/>
      </c>
      <c r="AI56" s="31" t="str">
        <f ca="1">'Week E'!$AV108</f>
        <v/>
      </c>
      <c r="AJ56" s="31" t="str">
        <f ca="1">'Week E'!$BB108</f>
        <v/>
      </c>
      <c r="AK56" s="31" t="str">
        <f ca="1">'Week E'!$BH108</f>
        <v/>
      </c>
      <c r="AL56" s="31" t="str">
        <f ca="1">'Week E'!$BN108</f>
        <v/>
      </c>
      <c r="AM56" s="31" t="str">
        <f ca="1">'Week E'!$BT108</f>
        <v/>
      </c>
      <c r="AN56" s="31" t="str">
        <f ca="1">'Week F'!$AJ108</f>
        <v/>
      </c>
      <c r="AO56" s="31" t="str">
        <f ca="1">'Week F'!$AP108</f>
        <v/>
      </c>
      <c r="AP56" s="31" t="str">
        <f ca="1">'Week F'!$AV108</f>
        <v/>
      </c>
      <c r="AQ56" s="31" t="str">
        <f ca="1">'Week F'!$BB108</f>
        <v/>
      </c>
      <c r="AR56" s="31" t="str">
        <f ca="1">'Week F'!$BH108</f>
        <v/>
      </c>
      <c r="AS56" s="31" t="str">
        <f ca="1">'Week F'!$BN108</f>
        <v/>
      </c>
      <c r="AT56" s="31" t="str">
        <f ca="1">'Week F'!$BT108</f>
        <v/>
      </c>
    </row>
    <row r="57" spans="1:46" x14ac:dyDescent="0.2">
      <c r="A57" t="str">
        <f ca="1">'Week A'!AB109</f>
        <v>NAAM</v>
      </c>
      <c r="B57" t="str">
        <f ca="1">'Week A'!AC109</f>
        <v>Voornaam</v>
      </c>
      <c r="C57" t="str">
        <f ca="1">'Week A'!AD109</f>
        <v>Steward</v>
      </c>
      <c r="D57" t="str">
        <f ca="1">'Week A'!AE109</f>
        <v>Student</v>
      </c>
      <c r="E57" s="31" t="str">
        <f ca="1">'Week A'!$AJ109</f>
        <v/>
      </c>
      <c r="F57" s="31" t="str">
        <f ca="1">'Week A'!$AP109</f>
        <v/>
      </c>
      <c r="G57" s="31" t="str">
        <f ca="1">'Week A'!$AV109</f>
        <v/>
      </c>
      <c r="H57" s="31" t="str">
        <f ca="1">'Week A'!$BB109</f>
        <v/>
      </c>
      <c r="I57" s="31" t="str">
        <f ca="1">'Week A'!$BH109</f>
        <v/>
      </c>
      <c r="J57" s="31" t="str">
        <f ca="1">'Week A'!$BN109</f>
        <v/>
      </c>
      <c r="K57" s="31" t="str">
        <f ca="1">'Week A'!$BT109</f>
        <v/>
      </c>
      <c r="L57" s="31" t="str">
        <f ca="1">'Week B'!$AJ109</f>
        <v/>
      </c>
      <c r="M57" s="31" t="str">
        <f ca="1">'Week B'!$AP109</f>
        <v/>
      </c>
      <c r="N57" s="31" t="str">
        <f ca="1">'Week B'!$AV109</f>
        <v/>
      </c>
      <c r="O57" s="31" t="str">
        <f ca="1">'Week B'!$BB109</f>
        <v/>
      </c>
      <c r="P57" s="31" t="str">
        <f ca="1">'Week B'!$BH109</f>
        <v/>
      </c>
      <c r="Q57" s="31" t="str">
        <f ca="1">'Week B'!$BN109</f>
        <v/>
      </c>
      <c r="R57" s="31" t="str">
        <f ca="1">'Week B'!$BT109</f>
        <v/>
      </c>
      <c r="S57" s="31" t="str">
        <f ca="1">'Week C'!$AJ109</f>
        <v/>
      </c>
      <c r="T57" s="31" t="str">
        <f ca="1">'Week C'!$AP109</f>
        <v/>
      </c>
      <c r="U57" s="31" t="str">
        <f ca="1">'Week C'!$AV109</f>
        <v/>
      </c>
      <c r="V57" s="31" t="str">
        <f ca="1">'Week C'!$BB109</f>
        <v/>
      </c>
      <c r="W57" s="31" t="str">
        <f ca="1">'Week C'!$BH109</f>
        <v/>
      </c>
      <c r="X57" s="31" t="str">
        <f ca="1">'Week C'!$BN109</f>
        <v/>
      </c>
      <c r="Y57" s="31" t="str">
        <f ca="1">'Week C'!$BT109</f>
        <v/>
      </c>
      <c r="Z57" s="31" t="str">
        <f ca="1">'Week D'!$AJ109</f>
        <v/>
      </c>
      <c r="AA57" s="31" t="str">
        <f ca="1">'Week D'!$AP109</f>
        <v/>
      </c>
      <c r="AB57" s="31" t="str">
        <f ca="1">'Week D'!$AV109</f>
        <v/>
      </c>
      <c r="AC57" s="31" t="str">
        <f ca="1">'Week D'!$BB109</f>
        <v/>
      </c>
      <c r="AD57" s="31" t="str">
        <f ca="1">'Week D'!$BH109</f>
        <v/>
      </c>
      <c r="AE57" s="31" t="str">
        <f ca="1">'Week D'!$BN109</f>
        <v/>
      </c>
      <c r="AF57" s="31" t="str">
        <f ca="1">'Week D'!$BT109</f>
        <v/>
      </c>
      <c r="AG57" s="31" t="str">
        <f ca="1">'Week E'!$AJ109</f>
        <v/>
      </c>
      <c r="AH57" s="31" t="str">
        <f ca="1">'Week E'!$AP109</f>
        <v/>
      </c>
      <c r="AI57" s="31" t="str">
        <f ca="1">'Week E'!$AV109</f>
        <v/>
      </c>
      <c r="AJ57" s="31" t="str">
        <f ca="1">'Week E'!$BB109</f>
        <v/>
      </c>
      <c r="AK57" s="31" t="str">
        <f ca="1">'Week E'!$BH109</f>
        <v/>
      </c>
      <c r="AL57" s="31" t="str">
        <f ca="1">'Week E'!$BN109</f>
        <v/>
      </c>
      <c r="AM57" s="31" t="str">
        <f ca="1">'Week E'!$BT109</f>
        <v/>
      </c>
      <c r="AN57" s="31" t="str">
        <f ca="1">'Week F'!$AJ109</f>
        <v/>
      </c>
      <c r="AO57" s="31" t="str">
        <f ca="1">'Week F'!$AP109</f>
        <v/>
      </c>
      <c r="AP57" s="31" t="str">
        <f ca="1">'Week F'!$AV109</f>
        <v/>
      </c>
      <c r="AQ57" s="31" t="str">
        <f ca="1">'Week F'!$BB109</f>
        <v/>
      </c>
      <c r="AR57" s="31" t="str">
        <f ca="1">'Week F'!$BH109</f>
        <v/>
      </c>
      <c r="AS57" s="31" t="str">
        <f ca="1">'Week F'!$BN109</f>
        <v/>
      </c>
      <c r="AT57" s="31" t="str">
        <f ca="1">'Week F'!$BT109</f>
        <v/>
      </c>
    </row>
    <row r="58" spans="1:46" x14ac:dyDescent="0.2">
      <c r="A58" t="str">
        <f ca="1">'Week A'!AB110</f>
        <v>NAAM</v>
      </c>
      <c r="B58" t="str">
        <f ca="1">'Week A'!AC110</f>
        <v>Voornaam</v>
      </c>
      <c r="C58" t="str">
        <f ca="1">'Week A'!AD110</f>
        <v>Steward</v>
      </c>
      <c r="D58" t="str">
        <f ca="1">'Week A'!AE110</f>
        <v>Student</v>
      </c>
      <c r="E58" s="31" t="str">
        <f ca="1">'Week A'!$AJ110</f>
        <v/>
      </c>
      <c r="F58" s="31" t="str">
        <f ca="1">'Week A'!$AP110</f>
        <v/>
      </c>
      <c r="G58" s="31" t="str">
        <f ca="1">'Week A'!$AV110</f>
        <v/>
      </c>
      <c r="H58" s="31" t="str">
        <f ca="1">'Week A'!$BB110</f>
        <v/>
      </c>
      <c r="I58" s="31" t="str">
        <f ca="1">'Week A'!$BH110</f>
        <v/>
      </c>
      <c r="J58" s="31" t="str">
        <f ca="1">'Week A'!$BN110</f>
        <v/>
      </c>
      <c r="K58" s="31" t="str">
        <f ca="1">'Week A'!$BT110</f>
        <v/>
      </c>
      <c r="L58" s="31" t="str">
        <f ca="1">'Week B'!$AJ110</f>
        <v/>
      </c>
      <c r="M58" s="31" t="str">
        <f ca="1">'Week B'!$AP110</f>
        <v/>
      </c>
      <c r="N58" s="31" t="str">
        <f ca="1">'Week B'!$AV110</f>
        <v/>
      </c>
      <c r="O58" s="31" t="str">
        <f ca="1">'Week B'!$BB110</f>
        <v/>
      </c>
      <c r="P58" s="31" t="str">
        <f ca="1">'Week B'!$BH110</f>
        <v/>
      </c>
      <c r="Q58" s="31" t="str">
        <f ca="1">'Week B'!$BN110</f>
        <v/>
      </c>
      <c r="R58" s="31" t="str">
        <f ca="1">'Week B'!$BT110</f>
        <v/>
      </c>
      <c r="S58" s="31" t="str">
        <f ca="1">'Week C'!$AJ110</f>
        <v/>
      </c>
      <c r="T58" s="31" t="str">
        <f ca="1">'Week C'!$AP110</f>
        <v/>
      </c>
      <c r="U58" s="31" t="str">
        <f ca="1">'Week C'!$AV110</f>
        <v/>
      </c>
      <c r="V58" s="31" t="str">
        <f ca="1">'Week C'!$BB110</f>
        <v/>
      </c>
      <c r="W58" s="31" t="str">
        <f ca="1">'Week C'!$BH110</f>
        <v/>
      </c>
      <c r="X58" s="31" t="str">
        <f ca="1">'Week C'!$BN110</f>
        <v/>
      </c>
      <c r="Y58" s="31" t="str">
        <f ca="1">'Week C'!$BT110</f>
        <v/>
      </c>
      <c r="Z58" s="31" t="str">
        <f ca="1">'Week D'!$AJ110</f>
        <v/>
      </c>
      <c r="AA58" s="31" t="str">
        <f ca="1">'Week D'!$AP110</f>
        <v/>
      </c>
      <c r="AB58" s="31" t="str">
        <f ca="1">'Week D'!$AV110</f>
        <v/>
      </c>
      <c r="AC58" s="31" t="str">
        <f ca="1">'Week D'!$BB110</f>
        <v/>
      </c>
      <c r="AD58" s="31" t="str">
        <f ca="1">'Week D'!$BH110</f>
        <v/>
      </c>
      <c r="AE58" s="31" t="str">
        <f ca="1">'Week D'!$BN110</f>
        <v/>
      </c>
      <c r="AF58" s="31" t="str">
        <f ca="1">'Week D'!$BT110</f>
        <v/>
      </c>
      <c r="AG58" s="31" t="str">
        <f ca="1">'Week E'!$AJ110</f>
        <v/>
      </c>
      <c r="AH58" s="31" t="str">
        <f ca="1">'Week E'!$AP110</f>
        <v/>
      </c>
      <c r="AI58" s="31" t="str">
        <f ca="1">'Week E'!$AV110</f>
        <v/>
      </c>
      <c r="AJ58" s="31" t="str">
        <f ca="1">'Week E'!$BB110</f>
        <v/>
      </c>
      <c r="AK58" s="31" t="str">
        <f ca="1">'Week E'!$BH110</f>
        <v/>
      </c>
      <c r="AL58" s="31" t="str">
        <f ca="1">'Week E'!$BN110</f>
        <v/>
      </c>
      <c r="AM58" s="31" t="str">
        <f ca="1">'Week E'!$BT110</f>
        <v/>
      </c>
      <c r="AN58" s="31" t="str">
        <f ca="1">'Week F'!$AJ110</f>
        <v/>
      </c>
      <c r="AO58" s="31" t="str">
        <f ca="1">'Week F'!$AP110</f>
        <v/>
      </c>
      <c r="AP58" s="31" t="str">
        <f ca="1">'Week F'!$AV110</f>
        <v/>
      </c>
      <c r="AQ58" s="31" t="str">
        <f ca="1">'Week F'!$BB110</f>
        <v/>
      </c>
      <c r="AR58" s="31" t="str">
        <f ca="1">'Week F'!$BH110</f>
        <v/>
      </c>
      <c r="AS58" s="31" t="str">
        <f ca="1">'Week F'!$BN110</f>
        <v/>
      </c>
      <c r="AT58" s="31" t="str">
        <f ca="1">'Week F'!$BT110</f>
        <v/>
      </c>
    </row>
    <row r="59" spans="1:46" x14ac:dyDescent="0.2">
      <c r="A59" t="str">
        <f ca="1">'Week A'!AB111</f>
        <v>NAAM</v>
      </c>
      <c r="B59" t="str">
        <f ca="1">'Week A'!AC111</f>
        <v>Voornaam</v>
      </c>
      <c r="C59" t="str">
        <f ca="1">'Week A'!AD111</f>
        <v>Steward</v>
      </c>
      <c r="D59" t="str">
        <f ca="1">'Week A'!AE111</f>
        <v>Student</v>
      </c>
      <c r="E59" s="31" t="str">
        <f ca="1">'Week A'!$AJ111</f>
        <v/>
      </c>
      <c r="F59" s="31" t="str">
        <f ca="1">'Week A'!$AP111</f>
        <v/>
      </c>
      <c r="G59" s="31" t="str">
        <f ca="1">'Week A'!$AV111</f>
        <v/>
      </c>
      <c r="H59" s="31" t="str">
        <f ca="1">'Week A'!$BB111</f>
        <v/>
      </c>
      <c r="I59" s="31" t="str">
        <f ca="1">'Week A'!$BH111</f>
        <v/>
      </c>
      <c r="J59" s="31" t="str">
        <f ca="1">'Week A'!$BN111</f>
        <v/>
      </c>
      <c r="K59" s="31" t="str">
        <f ca="1">'Week A'!$BT111</f>
        <v/>
      </c>
      <c r="L59" s="31" t="str">
        <f ca="1">'Week B'!$AJ111</f>
        <v/>
      </c>
      <c r="M59" s="31" t="str">
        <f ca="1">'Week B'!$AP111</f>
        <v/>
      </c>
      <c r="N59" s="31" t="str">
        <f ca="1">'Week B'!$AV111</f>
        <v/>
      </c>
      <c r="O59" s="31" t="str">
        <f ca="1">'Week B'!$BB111</f>
        <v/>
      </c>
      <c r="P59" s="31" t="str">
        <f ca="1">'Week B'!$BH111</f>
        <v/>
      </c>
      <c r="Q59" s="31" t="str">
        <f ca="1">'Week B'!$BN111</f>
        <v/>
      </c>
      <c r="R59" s="31" t="str">
        <f ca="1">'Week B'!$BT111</f>
        <v/>
      </c>
      <c r="S59" s="31" t="str">
        <f ca="1">'Week C'!$AJ111</f>
        <v/>
      </c>
      <c r="T59" s="31" t="str">
        <f ca="1">'Week C'!$AP111</f>
        <v/>
      </c>
      <c r="U59" s="31" t="str">
        <f ca="1">'Week C'!$AV111</f>
        <v/>
      </c>
      <c r="V59" s="31" t="str">
        <f ca="1">'Week C'!$BB111</f>
        <v/>
      </c>
      <c r="W59" s="31" t="str">
        <f ca="1">'Week C'!$BH111</f>
        <v/>
      </c>
      <c r="X59" s="31" t="str">
        <f ca="1">'Week C'!$BN111</f>
        <v/>
      </c>
      <c r="Y59" s="31" t="str">
        <f ca="1">'Week C'!$BT111</f>
        <v/>
      </c>
      <c r="Z59" s="31" t="str">
        <f ca="1">'Week D'!$AJ111</f>
        <v/>
      </c>
      <c r="AA59" s="31" t="str">
        <f ca="1">'Week D'!$AP111</f>
        <v/>
      </c>
      <c r="AB59" s="31" t="str">
        <f ca="1">'Week D'!$AV111</f>
        <v/>
      </c>
      <c r="AC59" s="31" t="str">
        <f ca="1">'Week D'!$BB111</f>
        <v/>
      </c>
      <c r="AD59" s="31" t="str">
        <f ca="1">'Week D'!$BH111</f>
        <v/>
      </c>
      <c r="AE59" s="31" t="str">
        <f ca="1">'Week D'!$BN111</f>
        <v/>
      </c>
      <c r="AF59" s="31" t="str">
        <f ca="1">'Week D'!$BT111</f>
        <v/>
      </c>
      <c r="AG59" s="31" t="str">
        <f ca="1">'Week E'!$AJ111</f>
        <v/>
      </c>
      <c r="AH59" s="31" t="str">
        <f ca="1">'Week E'!$AP111</f>
        <v/>
      </c>
      <c r="AI59" s="31" t="str">
        <f ca="1">'Week E'!$AV111</f>
        <v/>
      </c>
      <c r="AJ59" s="31" t="str">
        <f ca="1">'Week E'!$BB111</f>
        <v/>
      </c>
      <c r="AK59" s="31" t="str">
        <f ca="1">'Week E'!$BH111</f>
        <v/>
      </c>
      <c r="AL59" s="31" t="str">
        <f ca="1">'Week E'!$BN111</f>
        <v/>
      </c>
      <c r="AM59" s="31" t="str">
        <f ca="1">'Week E'!$BT111</f>
        <v/>
      </c>
      <c r="AN59" s="31" t="str">
        <f ca="1">'Week F'!$AJ111</f>
        <v/>
      </c>
      <c r="AO59" s="31" t="str">
        <f ca="1">'Week F'!$AP111</f>
        <v/>
      </c>
      <c r="AP59" s="31" t="str">
        <f ca="1">'Week F'!$AV111</f>
        <v/>
      </c>
      <c r="AQ59" s="31" t="str">
        <f ca="1">'Week F'!$BB111</f>
        <v/>
      </c>
      <c r="AR59" s="31" t="str">
        <f ca="1">'Week F'!$BH111</f>
        <v/>
      </c>
      <c r="AS59" s="31" t="str">
        <f ca="1">'Week F'!$BN111</f>
        <v/>
      </c>
      <c r="AT59" s="31" t="str">
        <f ca="1">'Week F'!$BT111</f>
        <v/>
      </c>
    </row>
    <row r="60" spans="1:46" x14ac:dyDescent="0.2">
      <c r="A60" t="str">
        <f ca="1">'Week A'!AB112</f>
        <v>NAAM</v>
      </c>
      <c r="B60" t="str">
        <f ca="1">'Week A'!AC112</f>
        <v>Voornaam</v>
      </c>
      <c r="C60" t="str">
        <f ca="1">'Week A'!AD112</f>
        <v>Steward</v>
      </c>
      <c r="D60" t="str">
        <f ca="1">'Week A'!AE112</f>
        <v>Student</v>
      </c>
      <c r="E60" s="31" t="str">
        <f ca="1">'Week A'!$AJ112</f>
        <v/>
      </c>
      <c r="F60" s="31" t="str">
        <f ca="1">'Week A'!$AP112</f>
        <v/>
      </c>
      <c r="G60" s="31" t="str">
        <f ca="1">'Week A'!$AV112</f>
        <v/>
      </c>
      <c r="H60" s="31" t="str">
        <f ca="1">'Week A'!$BB112</f>
        <v/>
      </c>
      <c r="I60" s="31" t="str">
        <f ca="1">'Week A'!$BH112</f>
        <v/>
      </c>
      <c r="J60" s="31" t="str">
        <f ca="1">'Week A'!$BN112</f>
        <v/>
      </c>
      <c r="K60" s="31" t="str">
        <f ca="1">'Week A'!$BT112</f>
        <v/>
      </c>
      <c r="L60" s="31" t="str">
        <f ca="1">'Week B'!$AJ112</f>
        <v/>
      </c>
      <c r="M60" s="31" t="str">
        <f ca="1">'Week B'!$AP112</f>
        <v/>
      </c>
      <c r="N60" s="31" t="str">
        <f ca="1">'Week B'!$AV112</f>
        <v/>
      </c>
      <c r="O60" s="31" t="str">
        <f ca="1">'Week B'!$BB112</f>
        <v/>
      </c>
      <c r="P60" s="31" t="str">
        <f ca="1">'Week B'!$BH112</f>
        <v/>
      </c>
      <c r="Q60" s="31" t="str">
        <f ca="1">'Week B'!$BN112</f>
        <v/>
      </c>
      <c r="R60" s="31" t="str">
        <f ca="1">'Week B'!$BT112</f>
        <v/>
      </c>
      <c r="S60" s="31" t="str">
        <f ca="1">'Week C'!$AJ112</f>
        <v/>
      </c>
      <c r="T60" s="31" t="str">
        <f ca="1">'Week C'!$AP112</f>
        <v/>
      </c>
      <c r="U60" s="31" t="str">
        <f ca="1">'Week C'!$AV112</f>
        <v/>
      </c>
      <c r="V60" s="31" t="str">
        <f ca="1">'Week C'!$BB112</f>
        <v/>
      </c>
      <c r="W60" s="31" t="str">
        <f ca="1">'Week C'!$BH112</f>
        <v/>
      </c>
      <c r="X60" s="31" t="str">
        <f ca="1">'Week C'!$BN112</f>
        <v/>
      </c>
      <c r="Y60" s="31" t="str">
        <f ca="1">'Week C'!$BT112</f>
        <v/>
      </c>
      <c r="Z60" s="31" t="str">
        <f ca="1">'Week D'!$AJ112</f>
        <v/>
      </c>
      <c r="AA60" s="31" t="str">
        <f ca="1">'Week D'!$AP112</f>
        <v/>
      </c>
      <c r="AB60" s="31" t="str">
        <f ca="1">'Week D'!$AV112</f>
        <v/>
      </c>
      <c r="AC60" s="31" t="str">
        <f ca="1">'Week D'!$BB112</f>
        <v/>
      </c>
      <c r="AD60" s="31" t="str">
        <f ca="1">'Week D'!$BH112</f>
        <v/>
      </c>
      <c r="AE60" s="31" t="str">
        <f ca="1">'Week D'!$BN112</f>
        <v/>
      </c>
      <c r="AF60" s="31" t="str">
        <f ca="1">'Week D'!$BT112</f>
        <v/>
      </c>
      <c r="AG60" s="31" t="str">
        <f ca="1">'Week E'!$AJ112</f>
        <v/>
      </c>
      <c r="AH60" s="31" t="str">
        <f ca="1">'Week E'!$AP112</f>
        <v/>
      </c>
      <c r="AI60" s="31" t="str">
        <f ca="1">'Week E'!$AV112</f>
        <v/>
      </c>
      <c r="AJ60" s="31" t="str">
        <f ca="1">'Week E'!$BB112</f>
        <v/>
      </c>
      <c r="AK60" s="31" t="str">
        <f ca="1">'Week E'!$BH112</f>
        <v/>
      </c>
      <c r="AL60" s="31" t="str">
        <f ca="1">'Week E'!$BN112</f>
        <v/>
      </c>
      <c r="AM60" s="31" t="str">
        <f ca="1">'Week E'!$BT112</f>
        <v/>
      </c>
      <c r="AN60" s="31" t="str">
        <f ca="1">'Week F'!$AJ112</f>
        <v/>
      </c>
      <c r="AO60" s="31" t="str">
        <f ca="1">'Week F'!$AP112</f>
        <v/>
      </c>
      <c r="AP60" s="31" t="str">
        <f ca="1">'Week F'!$AV112</f>
        <v/>
      </c>
      <c r="AQ60" s="31" t="str">
        <f ca="1">'Week F'!$BB112</f>
        <v/>
      </c>
      <c r="AR60" s="31" t="str">
        <f ca="1">'Week F'!$BH112</f>
        <v/>
      </c>
      <c r="AS60" s="31" t="str">
        <f ca="1">'Week F'!$BN112</f>
        <v/>
      </c>
      <c r="AT60" s="31" t="str">
        <f ca="1">'Week F'!$BT112</f>
        <v/>
      </c>
    </row>
    <row r="61" spans="1:46" x14ac:dyDescent="0.2">
      <c r="A61" t="str">
        <f ca="1">'Week A'!AB113</f>
        <v>NAAM</v>
      </c>
      <c r="B61" t="str">
        <f ca="1">'Week A'!AC113</f>
        <v>Voornaam</v>
      </c>
      <c r="C61" t="str">
        <f ca="1">'Week A'!AD113</f>
        <v>Steward</v>
      </c>
      <c r="D61" t="str">
        <f ca="1">'Week A'!AE113</f>
        <v>Student</v>
      </c>
      <c r="E61" s="31" t="str">
        <f ca="1">'Week A'!$AJ113</f>
        <v/>
      </c>
      <c r="F61" s="31" t="str">
        <f ca="1">'Week A'!$AP113</f>
        <v/>
      </c>
      <c r="G61" s="31" t="str">
        <f ca="1">'Week A'!$AV113</f>
        <v/>
      </c>
      <c r="H61" s="31" t="str">
        <f ca="1">'Week A'!$BB113</f>
        <v/>
      </c>
      <c r="I61" s="31" t="str">
        <f ca="1">'Week A'!$BH113</f>
        <v/>
      </c>
      <c r="J61" s="31" t="str">
        <f ca="1">'Week A'!$BN113</f>
        <v/>
      </c>
      <c r="K61" s="31" t="str">
        <f ca="1">'Week A'!$BT113</f>
        <v/>
      </c>
      <c r="L61" s="31" t="str">
        <f ca="1">'Week B'!$AJ113</f>
        <v/>
      </c>
      <c r="M61" s="31" t="str">
        <f ca="1">'Week B'!$AP113</f>
        <v/>
      </c>
      <c r="N61" s="31" t="str">
        <f ca="1">'Week B'!$AV113</f>
        <v/>
      </c>
      <c r="O61" s="31" t="str">
        <f ca="1">'Week B'!$BB113</f>
        <v/>
      </c>
      <c r="P61" s="31" t="str">
        <f ca="1">'Week B'!$BH113</f>
        <v/>
      </c>
      <c r="Q61" s="31" t="str">
        <f ca="1">'Week B'!$BN113</f>
        <v/>
      </c>
      <c r="R61" s="31" t="str">
        <f ca="1">'Week B'!$BT113</f>
        <v/>
      </c>
      <c r="S61" s="31" t="str">
        <f ca="1">'Week C'!$AJ113</f>
        <v/>
      </c>
      <c r="T61" s="31" t="str">
        <f ca="1">'Week C'!$AP113</f>
        <v/>
      </c>
      <c r="U61" s="31" t="str">
        <f ca="1">'Week C'!$AV113</f>
        <v/>
      </c>
      <c r="V61" s="31" t="str">
        <f ca="1">'Week C'!$BB113</f>
        <v/>
      </c>
      <c r="W61" s="31" t="str">
        <f ca="1">'Week C'!$BH113</f>
        <v/>
      </c>
      <c r="X61" s="31" t="str">
        <f ca="1">'Week C'!$BN113</f>
        <v/>
      </c>
      <c r="Y61" s="31" t="str">
        <f ca="1">'Week C'!$BT113</f>
        <v/>
      </c>
      <c r="Z61" s="31" t="str">
        <f ca="1">'Week D'!$AJ113</f>
        <v/>
      </c>
      <c r="AA61" s="31" t="str">
        <f ca="1">'Week D'!$AP113</f>
        <v/>
      </c>
      <c r="AB61" s="31" t="str">
        <f ca="1">'Week D'!$AV113</f>
        <v/>
      </c>
      <c r="AC61" s="31" t="str">
        <f ca="1">'Week D'!$BB113</f>
        <v/>
      </c>
      <c r="AD61" s="31" t="str">
        <f ca="1">'Week D'!$BH113</f>
        <v/>
      </c>
      <c r="AE61" s="31" t="str">
        <f ca="1">'Week D'!$BN113</f>
        <v/>
      </c>
      <c r="AF61" s="31" t="str">
        <f ca="1">'Week D'!$BT113</f>
        <v/>
      </c>
      <c r="AG61" s="31" t="str">
        <f ca="1">'Week E'!$AJ113</f>
        <v/>
      </c>
      <c r="AH61" s="31" t="str">
        <f ca="1">'Week E'!$AP113</f>
        <v/>
      </c>
      <c r="AI61" s="31" t="str">
        <f ca="1">'Week E'!$AV113</f>
        <v/>
      </c>
      <c r="AJ61" s="31" t="str">
        <f ca="1">'Week E'!$BB113</f>
        <v/>
      </c>
      <c r="AK61" s="31" t="str">
        <f ca="1">'Week E'!$BH113</f>
        <v/>
      </c>
      <c r="AL61" s="31" t="str">
        <f ca="1">'Week E'!$BN113</f>
        <v/>
      </c>
      <c r="AM61" s="31" t="str">
        <f ca="1">'Week E'!$BT113</f>
        <v/>
      </c>
      <c r="AN61" s="31" t="str">
        <f ca="1">'Week F'!$AJ113</f>
        <v/>
      </c>
      <c r="AO61" s="31" t="str">
        <f ca="1">'Week F'!$AP113</f>
        <v/>
      </c>
      <c r="AP61" s="31" t="str">
        <f ca="1">'Week F'!$AV113</f>
        <v/>
      </c>
      <c r="AQ61" s="31" t="str">
        <f ca="1">'Week F'!$BB113</f>
        <v/>
      </c>
      <c r="AR61" s="31" t="str">
        <f ca="1">'Week F'!$BH113</f>
        <v/>
      </c>
      <c r="AS61" s="31" t="str">
        <f ca="1">'Week F'!$BN113</f>
        <v/>
      </c>
      <c r="AT61" s="31" t="str">
        <f ca="1">'Week F'!$BT113</f>
        <v/>
      </c>
    </row>
    <row r="62" spans="1:46" x14ac:dyDescent="0.2">
      <c r="A62" t="str">
        <f ca="1">'Week A'!AB114</f>
        <v>NAAM</v>
      </c>
      <c r="B62" t="str">
        <f ca="1">'Week A'!AC114</f>
        <v>Voornaam</v>
      </c>
      <c r="C62" t="str">
        <f ca="1">'Week A'!AD114</f>
        <v>Steward</v>
      </c>
      <c r="D62" t="str">
        <f ca="1">'Week A'!AE114</f>
        <v>Student</v>
      </c>
      <c r="E62" s="31" t="str">
        <f ca="1">'Week A'!$AJ114</f>
        <v/>
      </c>
      <c r="F62" s="31" t="str">
        <f ca="1">'Week A'!$AP114</f>
        <v/>
      </c>
      <c r="G62" s="31" t="str">
        <f ca="1">'Week A'!$AV114</f>
        <v/>
      </c>
      <c r="H62" s="31" t="str">
        <f ca="1">'Week A'!$BB114</f>
        <v/>
      </c>
      <c r="I62" s="31" t="str">
        <f ca="1">'Week A'!$BH114</f>
        <v/>
      </c>
      <c r="J62" s="31" t="str">
        <f ca="1">'Week A'!$BN114</f>
        <v/>
      </c>
      <c r="K62" s="31" t="str">
        <f ca="1">'Week A'!$BT114</f>
        <v/>
      </c>
      <c r="L62" s="31" t="str">
        <f ca="1">'Week B'!$AJ114</f>
        <v/>
      </c>
      <c r="M62" s="31" t="str">
        <f ca="1">'Week B'!$AP114</f>
        <v/>
      </c>
      <c r="N62" s="31" t="str">
        <f ca="1">'Week B'!$AV114</f>
        <v/>
      </c>
      <c r="O62" s="31" t="str">
        <f ca="1">'Week B'!$BB114</f>
        <v/>
      </c>
      <c r="P62" s="31" t="str">
        <f ca="1">'Week B'!$BH114</f>
        <v/>
      </c>
      <c r="Q62" s="31" t="str">
        <f ca="1">'Week B'!$BN114</f>
        <v/>
      </c>
      <c r="R62" s="31" t="str">
        <f ca="1">'Week B'!$BT114</f>
        <v/>
      </c>
      <c r="S62" s="31" t="str">
        <f ca="1">'Week C'!$AJ114</f>
        <v/>
      </c>
      <c r="T62" s="31" t="str">
        <f ca="1">'Week C'!$AP114</f>
        <v/>
      </c>
      <c r="U62" s="31" t="str">
        <f ca="1">'Week C'!$AV114</f>
        <v/>
      </c>
      <c r="V62" s="31" t="str">
        <f ca="1">'Week C'!$BB114</f>
        <v/>
      </c>
      <c r="W62" s="31" t="str">
        <f ca="1">'Week C'!$BH114</f>
        <v/>
      </c>
      <c r="X62" s="31" t="str">
        <f ca="1">'Week C'!$BN114</f>
        <v/>
      </c>
      <c r="Y62" s="31" t="str">
        <f ca="1">'Week C'!$BT114</f>
        <v/>
      </c>
      <c r="Z62" s="31" t="str">
        <f ca="1">'Week D'!$AJ114</f>
        <v/>
      </c>
      <c r="AA62" s="31" t="str">
        <f ca="1">'Week D'!$AP114</f>
        <v/>
      </c>
      <c r="AB62" s="31" t="str">
        <f ca="1">'Week D'!$AV114</f>
        <v/>
      </c>
      <c r="AC62" s="31" t="str">
        <f ca="1">'Week D'!$BB114</f>
        <v/>
      </c>
      <c r="AD62" s="31" t="str">
        <f ca="1">'Week D'!$BH114</f>
        <v/>
      </c>
      <c r="AE62" s="31" t="str">
        <f ca="1">'Week D'!$BN114</f>
        <v/>
      </c>
      <c r="AF62" s="31" t="str">
        <f ca="1">'Week D'!$BT114</f>
        <v/>
      </c>
      <c r="AG62" s="31" t="str">
        <f ca="1">'Week E'!$AJ114</f>
        <v/>
      </c>
      <c r="AH62" s="31" t="str">
        <f ca="1">'Week E'!$AP114</f>
        <v/>
      </c>
      <c r="AI62" s="31" t="str">
        <f ca="1">'Week E'!$AV114</f>
        <v/>
      </c>
      <c r="AJ62" s="31" t="str">
        <f ca="1">'Week E'!$BB114</f>
        <v/>
      </c>
      <c r="AK62" s="31" t="str">
        <f ca="1">'Week E'!$BH114</f>
        <v/>
      </c>
      <c r="AL62" s="31" t="str">
        <f ca="1">'Week E'!$BN114</f>
        <v/>
      </c>
      <c r="AM62" s="31" t="str">
        <f ca="1">'Week E'!$BT114</f>
        <v/>
      </c>
      <c r="AN62" s="31" t="str">
        <f ca="1">'Week F'!$AJ114</f>
        <v/>
      </c>
      <c r="AO62" s="31" t="str">
        <f ca="1">'Week F'!$AP114</f>
        <v/>
      </c>
      <c r="AP62" s="31" t="str">
        <f ca="1">'Week F'!$AV114</f>
        <v/>
      </c>
      <c r="AQ62" s="31" t="str">
        <f ca="1">'Week F'!$BB114</f>
        <v/>
      </c>
      <c r="AR62" s="31" t="str">
        <f ca="1">'Week F'!$BH114</f>
        <v/>
      </c>
      <c r="AS62" s="31" t="str">
        <f ca="1">'Week F'!$BN114</f>
        <v/>
      </c>
      <c r="AT62" s="31" t="str">
        <f ca="1">'Week F'!$BT114</f>
        <v/>
      </c>
    </row>
    <row r="63" spans="1:46" x14ac:dyDescent="0.2">
      <c r="A63" t="str">
        <f ca="1">'Week A'!AB115</f>
        <v>NAAM</v>
      </c>
      <c r="B63" t="str">
        <f ca="1">'Week A'!AC115</f>
        <v>Voornaam</v>
      </c>
      <c r="C63" t="str">
        <f ca="1">'Week A'!AD115</f>
        <v>Steward</v>
      </c>
      <c r="D63" t="str">
        <f ca="1">'Week A'!AE115</f>
        <v>Student</v>
      </c>
      <c r="E63" s="31" t="str">
        <f ca="1">'Week A'!$AJ115</f>
        <v/>
      </c>
      <c r="F63" s="31" t="str">
        <f ca="1">'Week A'!$AP115</f>
        <v/>
      </c>
      <c r="G63" s="31" t="str">
        <f ca="1">'Week A'!$AV115</f>
        <v/>
      </c>
      <c r="H63" s="31" t="str">
        <f ca="1">'Week A'!$BB115</f>
        <v/>
      </c>
      <c r="I63" s="31" t="str">
        <f ca="1">'Week A'!$BH115</f>
        <v/>
      </c>
      <c r="J63" s="31" t="str">
        <f ca="1">'Week A'!$BN115</f>
        <v/>
      </c>
      <c r="K63" s="31" t="str">
        <f ca="1">'Week A'!$BT115</f>
        <v/>
      </c>
      <c r="L63" s="31" t="str">
        <f ca="1">'Week B'!$AJ115</f>
        <v/>
      </c>
      <c r="M63" s="31" t="str">
        <f ca="1">'Week B'!$AP115</f>
        <v/>
      </c>
      <c r="N63" s="31" t="str">
        <f ca="1">'Week B'!$AV115</f>
        <v/>
      </c>
      <c r="O63" s="31" t="str">
        <f ca="1">'Week B'!$BB115</f>
        <v/>
      </c>
      <c r="P63" s="31" t="str">
        <f ca="1">'Week B'!$BH115</f>
        <v/>
      </c>
      <c r="Q63" s="31" t="str">
        <f ca="1">'Week B'!$BN115</f>
        <v/>
      </c>
      <c r="R63" s="31" t="str">
        <f ca="1">'Week B'!$BT115</f>
        <v/>
      </c>
      <c r="S63" s="31" t="str">
        <f ca="1">'Week C'!$AJ115</f>
        <v/>
      </c>
      <c r="T63" s="31" t="str">
        <f ca="1">'Week C'!$AP115</f>
        <v/>
      </c>
      <c r="U63" s="31" t="str">
        <f ca="1">'Week C'!$AV115</f>
        <v/>
      </c>
      <c r="V63" s="31" t="str">
        <f ca="1">'Week C'!$BB115</f>
        <v/>
      </c>
      <c r="W63" s="31" t="str">
        <f ca="1">'Week C'!$BH115</f>
        <v/>
      </c>
      <c r="X63" s="31" t="str">
        <f ca="1">'Week C'!$BN115</f>
        <v/>
      </c>
      <c r="Y63" s="31" t="str">
        <f ca="1">'Week C'!$BT115</f>
        <v/>
      </c>
      <c r="Z63" s="31" t="str">
        <f ca="1">'Week D'!$AJ115</f>
        <v/>
      </c>
      <c r="AA63" s="31" t="str">
        <f ca="1">'Week D'!$AP115</f>
        <v/>
      </c>
      <c r="AB63" s="31" t="str">
        <f ca="1">'Week D'!$AV115</f>
        <v/>
      </c>
      <c r="AC63" s="31" t="str">
        <f ca="1">'Week D'!$BB115</f>
        <v/>
      </c>
      <c r="AD63" s="31" t="str">
        <f ca="1">'Week D'!$BH115</f>
        <v/>
      </c>
      <c r="AE63" s="31" t="str">
        <f ca="1">'Week D'!$BN115</f>
        <v/>
      </c>
      <c r="AF63" s="31" t="str">
        <f ca="1">'Week D'!$BT115</f>
        <v/>
      </c>
      <c r="AG63" s="31" t="str">
        <f ca="1">'Week E'!$AJ115</f>
        <v/>
      </c>
      <c r="AH63" s="31" t="str">
        <f ca="1">'Week E'!$AP115</f>
        <v/>
      </c>
      <c r="AI63" s="31" t="str">
        <f ca="1">'Week E'!$AV115</f>
        <v/>
      </c>
      <c r="AJ63" s="31" t="str">
        <f ca="1">'Week E'!$BB115</f>
        <v/>
      </c>
      <c r="AK63" s="31" t="str">
        <f ca="1">'Week E'!$BH115</f>
        <v/>
      </c>
      <c r="AL63" s="31" t="str">
        <f ca="1">'Week E'!$BN115</f>
        <v/>
      </c>
      <c r="AM63" s="31" t="str">
        <f ca="1">'Week E'!$BT115</f>
        <v/>
      </c>
      <c r="AN63" s="31" t="str">
        <f ca="1">'Week F'!$AJ115</f>
        <v/>
      </c>
      <c r="AO63" s="31" t="str">
        <f ca="1">'Week F'!$AP115</f>
        <v/>
      </c>
      <c r="AP63" s="31" t="str">
        <f ca="1">'Week F'!$AV115</f>
        <v/>
      </c>
      <c r="AQ63" s="31" t="str">
        <f ca="1">'Week F'!$BB115</f>
        <v/>
      </c>
      <c r="AR63" s="31" t="str">
        <f ca="1">'Week F'!$BH115</f>
        <v/>
      </c>
      <c r="AS63" s="31" t="str">
        <f ca="1">'Week F'!$BN115</f>
        <v/>
      </c>
      <c r="AT63" s="31" t="str">
        <f ca="1">'Week F'!$BT115</f>
        <v/>
      </c>
    </row>
    <row r="64" spans="1:46" x14ac:dyDescent="0.2">
      <c r="A64" t="str">
        <f ca="1">'Week A'!AB116</f>
        <v>NAAM</v>
      </c>
      <c r="B64" t="str">
        <f ca="1">'Week A'!AC116</f>
        <v>Voornaam</v>
      </c>
      <c r="C64" t="str">
        <f ca="1">'Week A'!AD116</f>
        <v>Steward</v>
      </c>
      <c r="D64" t="str">
        <f ca="1">'Week A'!AE116</f>
        <v>Student</v>
      </c>
      <c r="E64" s="31" t="str">
        <f ca="1">'Week A'!$AJ116</f>
        <v/>
      </c>
      <c r="F64" s="31" t="str">
        <f ca="1">'Week A'!$AP116</f>
        <v/>
      </c>
      <c r="G64" s="31" t="str">
        <f ca="1">'Week A'!$AV116</f>
        <v/>
      </c>
      <c r="H64" s="31" t="str">
        <f ca="1">'Week A'!$BB116</f>
        <v/>
      </c>
      <c r="I64" s="31" t="str">
        <f ca="1">'Week A'!$BH116</f>
        <v/>
      </c>
      <c r="J64" s="31" t="str">
        <f ca="1">'Week A'!$BN116</f>
        <v/>
      </c>
      <c r="K64" s="31" t="str">
        <f ca="1">'Week A'!$BT116</f>
        <v/>
      </c>
      <c r="L64" s="31" t="str">
        <f ca="1">'Week B'!$AJ116</f>
        <v/>
      </c>
      <c r="M64" s="31" t="str">
        <f ca="1">'Week B'!$AP116</f>
        <v/>
      </c>
      <c r="N64" s="31" t="str">
        <f ca="1">'Week B'!$AV116</f>
        <v/>
      </c>
      <c r="O64" s="31" t="str">
        <f ca="1">'Week B'!$BB116</f>
        <v/>
      </c>
      <c r="P64" s="31" t="str">
        <f ca="1">'Week B'!$BH116</f>
        <v/>
      </c>
      <c r="Q64" s="31" t="str">
        <f ca="1">'Week B'!$BN116</f>
        <v/>
      </c>
      <c r="R64" s="31" t="str">
        <f ca="1">'Week B'!$BT116</f>
        <v/>
      </c>
      <c r="S64" s="31" t="str">
        <f ca="1">'Week C'!$AJ116</f>
        <v/>
      </c>
      <c r="T64" s="31" t="str">
        <f ca="1">'Week C'!$AP116</f>
        <v/>
      </c>
      <c r="U64" s="31" t="str">
        <f ca="1">'Week C'!$AV116</f>
        <v/>
      </c>
      <c r="V64" s="31" t="str">
        <f ca="1">'Week C'!$BB116</f>
        <v/>
      </c>
      <c r="W64" s="31" t="str">
        <f ca="1">'Week C'!$BH116</f>
        <v/>
      </c>
      <c r="X64" s="31" t="str">
        <f ca="1">'Week C'!$BN116</f>
        <v/>
      </c>
      <c r="Y64" s="31" t="str">
        <f ca="1">'Week C'!$BT116</f>
        <v/>
      </c>
      <c r="Z64" s="31" t="str">
        <f ca="1">'Week D'!$AJ116</f>
        <v/>
      </c>
      <c r="AA64" s="31" t="str">
        <f ca="1">'Week D'!$AP116</f>
        <v/>
      </c>
      <c r="AB64" s="31" t="str">
        <f ca="1">'Week D'!$AV116</f>
        <v/>
      </c>
      <c r="AC64" s="31" t="str">
        <f ca="1">'Week D'!$BB116</f>
        <v/>
      </c>
      <c r="AD64" s="31" t="str">
        <f ca="1">'Week D'!$BH116</f>
        <v/>
      </c>
      <c r="AE64" s="31" t="str">
        <f ca="1">'Week D'!$BN116</f>
        <v/>
      </c>
      <c r="AF64" s="31" t="str">
        <f ca="1">'Week D'!$BT116</f>
        <v/>
      </c>
      <c r="AG64" s="31" t="str">
        <f ca="1">'Week E'!$AJ116</f>
        <v/>
      </c>
      <c r="AH64" s="31" t="str">
        <f ca="1">'Week E'!$AP116</f>
        <v/>
      </c>
      <c r="AI64" s="31" t="str">
        <f ca="1">'Week E'!$AV116</f>
        <v/>
      </c>
      <c r="AJ64" s="31" t="str">
        <f ca="1">'Week E'!$BB116</f>
        <v/>
      </c>
      <c r="AK64" s="31" t="str">
        <f ca="1">'Week E'!$BH116</f>
        <v/>
      </c>
      <c r="AL64" s="31" t="str">
        <f ca="1">'Week E'!$BN116</f>
        <v/>
      </c>
      <c r="AM64" s="31" t="str">
        <f ca="1">'Week E'!$BT116</f>
        <v/>
      </c>
      <c r="AN64" s="31" t="str">
        <f ca="1">'Week F'!$AJ116</f>
        <v/>
      </c>
      <c r="AO64" s="31" t="str">
        <f ca="1">'Week F'!$AP116</f>
        <v/>
      </c>
      <c r="AP64" s="31" t="str">
        <f ca="1">'Week F'!$AV116</f>
        <v/>
      </c>
      <c r="AQ64" s="31" t="str">
        <f ca="1">'Week F'!$BB116</f>
        <v/>
      </c>
      <c r="AR64" s="31" t="str">
        <f ca="1">'Week F'!$BH116</f>
        <v/>
      </c>
      <c r="AS64" s="31" t="str">
        <f ca="1">'Week F'!$BN116</f>
        <v/>
      </c>
      <c r="AT64" s="31" t="str">
        <f ca="1">'Week F'!$BT116</f>
        <v/>
      </c>
    </row>
    <row r="65" spans="1:46" x14ac:dyDescent="0.2">
      <c r="A65" t="str">
        <f ca="1">'Week A'!AB117</f>
        <v>NAAM</v>
      </c>
      <c r="B65" t="str">
        <f ca="1">'Week A'!AC117</f>
        <v>Voornaam</v>
      </c>
      <c r="C65" t="str">
        <f ca="1">'Week A'!AD117</f>
        <v>Steward</v>
      </c>
      <c r="D65" t="str">
        <f ca="1">'Week A'!AE117</f>
        <v>Student</v>
      </c>
      <c r="E65" s="31" t="str">
        <f ca="1">'Week A'!$AJ117</f>
        <v/>
      </c>
      <c r="F65" s="31" t="str">
        <f ca="1">'Week A'!$AP117</f>
        <v/>
      </c>
      <c r="G65" s="31" t="str">
        <f ca="1">'Week A'!$AV117</f>
        <v/>
      </c>
      <c r="H65" s="31" t="str">
        <f ca="1">'Week A'!$BB117</f>
        <v/>
      </c>
      <c r="I65" s="31" t="str">
        <f ca="1">'Week A'!$BH117</f>
        <v/>
      </c>
      <c r="J65" s="31" t="str">
        <f ca="1">'Week A'!$BN117</f>
        <v/>
      </c>
      <c r="K65" s="31" t="str">
        <f ca="1">'Week A'!$BT117</f>
        <v/>
      </c>
      <c r="L65" s="31" t="str">
        <f ca="1">'Week B'!$AJ117</f>
        <v/>
      </c>
      <c r="M65" s="31" t="str">
        <f ca="1">'Week B'!$AP117</f>
        <v/>
      </c>
      <c r="N65" s="31" t="str">
        <f ca="1">'Week B'!$AV117</f>
        <v/>
      </c>
      <c r="O65" s="31" t="str">
        <f ca="1">'Week B'!$BB117</f>
        <v/>
      </c>
      <c r="P65" s="31" t="str">
        <f ca="1">'Week B'!$BH117</f>
        <v/>
      </c>
      <c r="Q65" s="31" t="str">
        <f ca="1">'Week B'!$BN117</f>
        <v/>
      </c>
      <c r="R65" s="31" t="str">
        <f ca="1">'Week B'!$BT117</f>
        <v/>
      </c>
      <c r="S65" s="31" t="str">
        <f ca="1">'Week C'!$AJ117</f>
        <v/>
      </c>
      <c r="T65" s="31" t="str">
        <f ca="1">'Week C'!$AP117</f>
        <v/>
      </c>
      <c r="U65" s="31" t="str">
        <f ca="1">'Week C'!$AV117</f>
        <v/>
      </c>
      <c r="V65" s="31" t="str">
        <f ca="1">'Week C'!$BB117</f>
        <v/>
      </c>
      <c r="W65" s="31" t="str">
        <f ca="1">'Week C'!$BH117</f>
        <v/>
      </c>
      <c r="X65" s="31" t="str">
        <f ca="1">'Week C'!$BN117</f>
        <v/>
      </c>
      <c r="Y65" s="31" t="str">
        <f ca="1">'Week C'!$BT117</f>
        <v/>
      </c>
      <c r="Z65" s="31" t="str">
        <f ca="1">'Week D'!$AJ117</f>
        <v/>
      </c>
      <c r="AA65" s="31" t="str">
        <f ca="1">'Week D'!$AP117</f>
        <v/>
      </c>
      <c r="AB65" s="31" t="str">
        <f ca="1">'Week D'!$AV117</f>
        <v/>
      </c>
      <c r="AC65" s="31" t="str">
        <f ca="1">'Week D'!$BB117</f>
        <v/>
      </c>
      <c r="AD65" s="31" t="str">
        <f ca="1">'Week D'!$BH117</f>
        <v/>
      </c>
      <c r="AE65" s="31" t="str">
        <f ca="1">'Week D'!$BN117</f>
        <v/>
      </c>
      <c r="AF65" s="31" t="str">
        <f ca="1">'Week D'!$BT117</f>
        <v/>
      </c>
      <c r="AG65" s="31" t="str">
        <f ca="1">'Week E'!$AJ117</f>
        <v/>
      </c>
      <c r="AH65" s="31" t="str">
        <f ca="1">'Week E'!$AP117</f>
        <v/>
      </c>
      <c r="AI65" s="31" t="str">
        <f ca="1">'Week E'!$AV117</f>
        <v/>
      </c>
      <c r="AJ65" s="31" t="str">
        <f ca="1">'Week E'!$BB117</f>
        <v/>
      </c>
      <c r="AK65" s="31" t="str">
        <f ca="1">'Week E'!$BH117</f>
        <v/>
      </c>
      <c r="AL65" s="31" t="str">
        <f ca="1">'Week E'!$BN117</f>
        <v/>
      </c>
      <c r="AM65" s="31" t="str">
        <f ca="1">'Week E'!$BT117</f>
        <v/>
      </c>
      <c r="AN65" s="31" t="str">
        <f ca="1">'Week F'!$AJ117</f>
        <v/>
      </c>
      <c r="AO65" s="31" t="str">
        <f ca="1">'Week F'!$AP117</f>
        <v/>
      </c>
      <c r="AP65" s="31" t="str">
        <f ca="1">'Week F'!$AV117</f>
        <v/>
      </c>
      <c r="AQ65" s="31" t="str">
        <f ca="1">'Week F'!$BB117</f>
        <v/>
      </c>
      <c r="AR65" s="31" t="str">
        <f ca="1">'Week F'!$BH117</f>
        <v/>
      </c>
      <c r="AS65" s="31" t="str">
        <f ca="1">'Week F'!$BN117</f>
        <v/>
      </c>
      <c r="AT65" s="31" t="str">
        <f ca="1">'Week F'!$BT117</f>
        <v/>
      </c>
    </row>
    <row r="66" spans="1:46" x14ac:dyDescent="0.2">
      <c r="A66" t="str">
        <f ca="1">'Week A'!AB118</f>
        <v>NAAM</v>
      </c>
      <c r="B66" t="str">
        <f ca="1">'Week A'!AC118</f>
        <v>Voornaam</v>
      </c>
      <c r="C66" t="str">
        <f ca="1">'Week A'!AD118</f>
        <v>Steward</v>
      </c>
      <c r="D66" t="str">
        <f ca="1">'Week A'!AE118</f>
        <v>Student</v>
      </c>
      <c r="E66" s="31" t="str">
        <f ca="1">'Week A'!$AJ118</f>
        <v/>
      </c>
      <c r="F66" s="31" t="str">
        <f ca="1">'Week A'!$AP118</f>
        <v/>
      </c>
      <c r="G66" s="31" t="str">
        <f ca="1">'Week A'!$AV118</f>
        <v/>
      </c>
      <c r="H66" s="31" t="str">
        <f ca="1">'Week A'!$BB118</f>
        <v/>
      </c>
      <c r="I66" s="31" t="str">
        <f ca="1">'Week A'!$BH118</f>
        <v/>
      </c>
      <c r="J66" s="31" t="str">
        <f ca="1">'Week A'!$BN118</f>
        <v/>
      </c>
      <c r="K66" s="31" t="str">
        <f ca="1">'Week A'!$BT118</f>
        <v/>
      </c>
      <c r="L66" s="31" t="str">
        <f ca="1">'Week B'!$AJ118</f>
        <v/>
      </c>
      <c r="M66" s="31" t="str">
        <f ca="1">'Week B'!$AP118</f>
        <v/>
      </c>
      <c r="N66" s="31" t="str">
        <f ca="1">'Week B'!$AV118</f>
        <v/>
      </c>
      <c r="O66" s="31" t="str">
        <f ca="1">'Week B'!$BB118</f>
        <v/>
      </c>
      <c r="P66" s="31" t="str">
        <f ca="1">'Week B'!$BH118</f>
        <v/>
      </c>
      <c r="Q66" s="31" t="str">
        <f ca="1">'Week B'!$BN118</f>
        <v/>
      </c>
      <c r="R66" s="31" t="str">
        <f ca="1">'Week B'!$BT118</f>
        <v/>
      </c>
      <c r="S66" s="31" t="str">
        <f ca="1">'Week C'!$AJ118</f>
        <v/>
      </c>
      <c r="T66" s="31" t="str">
        <f ca="1">'Week C'!$AP118</f>
        <v/>
      </c>
      <c r="U66" s="31" t="str">
        <f ca="1">'Week C'!$AV118</f>
        <v/>
      </c>
      <c r="V66" s="31" t="str">
        <f ca="1">'Week C'!$BB118</f>
        <v/>
      </c>
      <c r="W66" s="31" t="str">
        <f ca="1">'Week C'!$BH118</f>
        <v/>
      </c>
      <c r="X66" s="31" t="str">
        <f ca="1">'Week C'!$BN118</f>
        <v/>
      </c>
      <c r="Y66" s="31" t="str">
        <f ca="1">'Week C'!$BT118</f>
        <v/>
      </c>
      <c r="Z66" s="31" t="str">
        <f ca="1">'Week D'!$AJ118</f>
        <v/>
      </c>
      <c r="AA66" s="31" t="str">
        <f ca="1">'Week D'!$AP118</f>
        <v/>
      </c>
      <c r="AB66" s="31" t="str">
        <f ca="1">'Week D'!$AV118</f>
        <v/>
      </c>
      <c r="AC66" s="31" t="str">
        <f ca="1">'Week D'!$BB118</f>
        <v/>
      </c>
      <c r="AD66" s="31" t="str">
        <f ca="1">'Week D'!$BH118</f>
        <v/>
      </c>
      <c r="AE66" s="31" t="str">
        <f ca="1">'Week D'!$BN118</f>
        <v/>
      </c>
      <c r="AF66" s="31" t="str">
        <f ca="1">'Week D'!$BT118</f>
        <v/>
      </c>
      <c r="AG66" s="31" t="str">
        <f ca="1">'Week E'!$AJ118</f>
        <v/>
      </c>
      <c r="AH66" s="31" t="str">
        <f ca="1">'Week E'!$AP118</f>
        <v/>
      </c>
      <c r="AI66" s="31" t="str">
        <f ca="1">'Week E'!$AV118</f>
        <v/>
      </c>
      <c r="AJ66" s="31" t="str">
        <f ca="1">'Week E'!$BB118</f>
        <v/>
      </c>
      <c r="AK66" s="31" t="str">
        <f ca="1">'Week E'!$BH118</f>
        <v/>
      </c>
      <c r="AL66" s="31" t="str">
        <f ca="1">'Week E'!$BN118</f>
        <v/>
      </c>
      <c r="AM66" s="31" t="str">
        <f ca="1">'Week E'!$BT118</f>
        <v/>
      </c>
      <c r="AN66" s="31" t="str">
        <f ca="1">'Week F'!$AJ118</f>
        <v/>
      </c>
      <c r="AO66" s="31" t="str">
        <f ca="1">'Week F'!$AP118</f>
        <v/>
      </c>
      <c r="AP66" s="31" t="str">
        <f ca="1">'Week F'!$AV118</f>
        <v/>
      </c>
      <c r="AQ66" s="31" t="str">
        <f ca="1">'Week F'!$BB118</f>
        <v/>
      </c>
      <c r="AR66" s="31" t="str">
        <f ca="1">'Week F'!$BH118</f>
        <v/>
      </c>
      <c r="AS66" s="31" t="str">
        <f ca="1">'Week F'!$BN118</f>
        <v/>
      </c>
      <c r="AT66" s="31" t="str">
        <f ca="1">'Week F'!$BT118</f>
        <v/>
      </c>
    </row>
    <row r="67" spans="1:46" x14ac:dyDescent="0.2">
      <c r="A67" t="str">
        <f ca="1">'Week A'!AB119</f>
        <v>NAAM</v>
      </c>
      <c r="B67" t="str">
        <f ca="1">'Week A'!AC119</f>
        <v>Voornaam</v>
      </c>
      <c r="C67" t="str">
        <f ca="1">'Week A'!AD119</f>
        <v>Steward</v>
      </c>
      <c r="D67" t="str">
        <f ca="1">'Week A'!AE119</f>
        <v>Student</v>
      </c>
      <c r="E67" s="31" t="str">
        <f ca="1">'Week A'!$AJ119</f>
        <v/>
      </c>
      <c r="F67" s="31" t="str">
        <f ca="1">'Week A'!$AP119</f>
        <v/>
      </c>
      <c r="G67" s="31" t="str">
        <f ca="1">'Week A'!$AV119</f>
        <v/>
      </c>
      <c r="H67" s="31" t="str">
        <f ca="1">'Week A'!$BB119</f>
        <v/>
      </c>
      <c r="I67" s="31" t="str">
        <f ca="1">'Week A'!$BH119</f>
        <v/>
      </c>
      <c r="J67" s="31" t="str">
        <f ca="1">'Week A'!$BN119</f>
        <v/>
      </c>
      <c r="K67" s="31" t="str">
        <f ca="1">'Week A'!$BT119</f>
        <v/>
      </c>
      <c r="L67" s="31" t="str">
        <f ca="1">'Week B'!$AJ119</f>
        <v/>
      </c>
      <c r="M67" s="31" t="str">
        <f ca="1">'Week B'!$AP119</f>
        <v/>
      </c>
      <c r="N67" s="31" t="str">
        <f ca="1">'Week B'!$AV119</f>
        <v/>
      </c>
      <c r="O67" s="31" t="str">
        <f ca="1">'Week B'!$BB119</f>
        <v/>
      </c>
      <c r="P67" s="31" t="str">
        <f ca="1">'Week B'!$BH119</f>
        <v/>
      </c>
      <c r="Q67" s="31" t="str">
        <f ca="1">'Week B'!$BN119</f>
        <v/>
      </c>
      <c r="R67" s="31" t="str">
        <f ca="1">'Week B'!$BT119</f>
        <v/>
      </c>
      <c r="S67" s="31" t="str">
        <f ca="1">'Week C'!$AJ119</f>
        <v/>
      </c>
      <c r="T67" s="31" t="str">
        <f ca="1">'Week C'!$AP119</f>
        <v/>
      </c>
      <c r="U67" s="31" t="str">
        <f ca="1">'Week C'!$AV119</f>
        <v/>
      </c>
      <c r="V67" s="31" t="str">
        <f ca="1">'Week C'!$BB119</f>
        <v/>
      </c>
      <c r="W67" s="31" t="str">
        <f ca="1">'Week C'!$BH119</f>
        <v/>
      </c>
      <c r="X67" s="31" t="str">
        <f ca="1">'Week C'!$BN119</f>
        <v/>
      </c>
      <c r="Y67" s="31" t="str">
        <f ca="1">'Week C'!$BT119</f>
        <v/>
      </c>
      <c r="Z67" s="31" t="str">
        <f ca="1">'Week D'!$AJ119</f>
        <v/>
      </c>
      <c r="AA67" s="31" t="str">
        <f ca="1">'Week D'!$AP119</f>
        <v/>
      </c>
      <c r="AB67" s="31" t="str">
        <f ca="1">'Week D'!$AV119</f>
        <v/>
      </c>
      <c r="AC67" s="31" t="str">
        <f ca="1">'Week D'!$BB119</f>
        <v/>
      </c>
      <c r="AD67" s="31" t="str">
        <f ca="1">'Week D'!$BH119</f>
        <v/>
      </c>
      <c r="AE67" s="31" t="str">
        <f ca="1">'Week D'!$BN119</f>
        <v/>
      </c>
      <c r="AF67" s="31" t="str">
        <f ca="1">'Week D'!$BT119</f>
        <v/>
      </c>
      <c r="AG67" s="31" t="str">
        <f ca="1">'Week E'!$AJ119</f>
        <v/>
      </c>
      <c r="AH67" s="31" t="str">
        <f ca="1">'Week E'!$AP119</f>
        <v/>
      </c>
      <c r="AI67" s="31" t="str">
        <f ca="1">'Week E'!$AV119</f>
        <v/>
      </c>
      <c r="AJ67" s="31" t="str">
        <f ca="1">'Week E'!$BB119</f>
        <v/>
      </c>
      <c r="AK67" s="31" t="str">
        <f ca="1">'Week E'!$BH119</f>
        <v/>
      </c>
      <c r="AL67" s="31" t="str">
        <f ca="1">'Week E'!$BN119</f>
        <v/>
      </c>
      <c r="AM67" s="31" t="str">
        <f ca="1">'Week E'!$BT119</f>
        <v/>
      </c>
      <c r="AN67" s="31" t="str">
        <f ca="1">'Week F'!$AJ119</f>
        <v/>
      </c>
      <c r="AO67" s="31" t="str">
        <f ca="1">'Week F'!$AP119</f>
        <v/>
      </c>
      <c r="AP67" s="31" t="str">
        <f ca="1">'Week F'!$AV119</f>
        <v/>
      </c>
      <c r="AQ67" s="31" t="str">
        <f ca="1">'Week F'!$BB119</f>
        <v/>
      </c>
      <c r="AR67" s="31" t="str">
        <f ca="1">'Week F'!$BH119</f>
        <v/>
      </c>
      <c r="AS67" s="31" t="str">
        <f ca="1">'Week F'!$BN119</f>
        <v/>
      </c>
      <c r="AT67" s="31" t="str">
        <f ca="1">'Week F'!$BT119</f>
        <v/>
      </c>
    </row>
    <row r="68" spans="1:46" x14ac:dyDescent="0.2">
      <c r="A68" t="str">
        <f ca="1">'Week A'!AB120</f>
        <v>NAAM</v>
      </c>
      <c r="B68" t="str">
        <f ca="1">'Week A'!AC120</f>
        <v>Voornaam</v>
      </c>
      <c r="C68" t="str">
        <f ca="1">'Week A'!AD120</f>
        <v>Steward</v>
      </c>
      <c r="D68" t="str">
        <f ca="1">'Week A'!AE120</f>
        <v>Student</v>
      </c>
      <c r="E68" s="31" t="str">
        <f ca="1">'Week A'!$AJ120</f>
        <v/>
      </c>
      <c r="F68" s="31" t="str">
        <f ca="1">'Week A'!$AP120</f>
        <v/>
      </c>
      <c r="G68" s="31" t="str">
        <f ca="1">'Week A'!$AV120</f>
        <v/>
      </c>
      <c r="H68" s="31" t="str">
        <f ca="1">'Week A'!$BB120</f>
        <v/>
      </c>
      <c r="I68" s="31" t="str">
        <f ca="1">'Week A'!$BH120</f>
        <v/>
      </c>
      <c r="J68" s="31" t="str">
        <f ca="1">'Week A'!$BN120</f>
        <v/>
      </c>
      <c r="K68" s="31" t="str">
        <f ca="1">'Week A'!$BT120</f>
        <v/>
      </c>
      <c r="L68" s="31" t="str">
        <f ca="1">'Week B'!$AJ120</f>
        <v/>
      </c>
      <c r="M68" s="31" t="str">
        <f ca="1">'Week B'!$AP120</f>
        <v/>
      </c>
      <c r="N68" s="31" t="str">
        <f ca="1">'Week B'!$AV120</f>
        <v/>
      </c>
      <c r="O68" s="31" t="str">
        <f ca="1">'Week B'!$BB120</f>
        <v/>
      </c>
      <c r="P68" s="31" t="str">
        <f ca="1">'Week B'!$BH120</f>
        <v/>
      </c>
      <c r="Q68" s="31" t="str">
        <f ca="1">'Week B'!$BN120</f>
        <v/>
      </c>
      <c r="R68" s="31" t="str">
        <f ca="1">'Week B'!$BT120</f>
        <v/>
      </c>
      <c r="S68" s="31" t="str">
        <f ca="1">'Week C'!$AJ120</f>
        <v/>
      </c>
      <c r="T68" s="31" t="str">
        <f ca="1">'Week C'!$AP120</f>
        <v/>
      </c>
      <c r="U68" s="31" t="str">
        <f ca="1">'Week C'!$AV120</f>
        <v/>
      </c>
      <c r="V68" s="31" t="str">
        <f ca="1">'Week C'!$BB120</f>
        <v/>
      </c>
      <c r="W68" s="31" t="str">
        <f ca="1">'Week C'!$BH120</f>
        <v/>
      </c>
      <c r="X68" s="31" t="str">
        <f ca="1">'Week C'!$BN120</f>
        <v/>
      </c>
      <c r="Y68" s="31" t="str">
        <f ca="1">'Week C'!$BT120</f>
        <v/>
      </c>
      <c r="Z68" s="31" t="str">
        <f ca="1">'Week D'!$AJ120</f>
        <v/>
      </c>
      <c r="AA68" s="31" t="str">
        <f ca="1">'Week D'!$AP120</f>
        <v/>
      </c>
      <c r="AB68" s="31" t="str">
        <f ca="1">'Week D'!$AV120</f>
        <v/>
      </c>
      <c r="AC68" s="31" t="str">
        <f ca="1">'Week D'!$BB120</f>
        <v/>
      </c>
      <c r="AD68" s="31" t="str">
        <f ca="1">'Week D'!$BH120</f>
        <v/>
      </c>
      <c r="AE68" s="31" t="str">
        <f ca="1">'Week D'!$BN120</f>
        <v/>
      </c>
      <c r="AF68" s="31" t="str">
        <f ca="1">'Week D'!$BT120</f>
        <v/>
      </c>
      <c r="AG68" s="31" t="str">
        <f ca="1">'Week E'!$AJ120</f>
        <v/>
      </c>
      <c r="AH68" s="31" t="str">
        <f ca="1">'Week E'!$AP120</f>
        <v/>
      </c>
      <c r="AI68" s="31" t="str">
        <f ca="1">'Week E'!$AV120</f>
        <v/>
      </c>
      <c r="AJ68" s="31" t="str">
        <f ca="1">'Week E'!$BB120</f>
        <v/>
      </c>
      <c r="AK68" s="31" t="str">
        <f ca="1">'Week E'!$BH120</f>
        <v/>
      </c>
      <c r="AL68" s="31" t="str">
        <f ca="1">'Week E'!$BN120</f>
        <v/>
      </c>
      <c r="AM68" s="31" t="str">
        <f ca="1">'Week E'!$BT120</f>
        <v/>
      </c>
      <c r="AN68" s="31" t="str">
        <f ca="1">'Week F'!$AJ120</f>
        <v/>
      </c>
      <c r="AO68" s="31" t="str">
        <f ca="1">'Week F'!$AP120</f>
        <v/>
      </c>
      <c r="AP68" s="31" t="str">
        <f ca="1">'Week F'!$AV120</f>
        <v/>
      </c>
      <c r="AQ68" s="31" t="str">
        <f ca="1">'Week F'!$BB120</f>
        <v/>
      </c>
      <c r="AR68" s="31" t="str">
        <f ca="1">'Week F'!$BH120</f>
        <v/>
      </c>
      <c r="AS68" s="31" t="str">
        <f ca="1">'Week F'!$BN120</f>
        <v/>
      </c>
      <c r="AT68" s="31" t="str">
        <f ca="1">'Week F'!$BT120</f>
        <v/>
      </c>
    </row>
    <row r="69" spans="1:46" x14ac:dyDescent="0.2">
      <c r="A69" t="str">
        <f ca="1">'Week A'!AB121</f>
        <v>NAAM</v>
      </c>
      <c r="B69" t="str">
        <f ca="1">'Week A'!AC121</f>
        <v>Voornaam</v>
      </c>
      <c r="C69" t="str">
        <f ca="1">'Week A'!AD121</f>
        <v>Steward</v>
      </c>
      <c r="D69" t="str">
        <f ca="1">'Week A'!AE121</f>
        <v>Student</v>
      </c>
      <c r="E69" s="31" t="str">
        <f ca="1">'Week A'!$AJ121</f>
        <v/>
      </c>
      <c r="F69" s="31" t="str">
        <f ca="1">'Week A'!$AP121</f>
        <v/>
      </c>
      <c r="G69" s="31" t="str">
        <f ca="1">'Week A'!$AV121</f>
        <v/>
      </c>
      <c r="H69" s="31" t="str">
        <f ca="1">'Week A'!$BB121</f>
        <v/>
      </c>
      <c r="I69" s="31" t="str">
        <f ca="1">'Week A'!$BH121</f>
        <v/>
      </c>
      <c r="J69" s="31" t="str">
        <f ca="1">'Week A'!$BN121</f>
        <v/>
      </c>
      <c r="K69" s="31" t="str">
        <f ca="1">'Week A'!$BT121</f>
        <v/>
      </c>
      <c r="L69" s="31" t="str">
        <f ca="1">'Week B'!$AJ121</f>
        <v/>
      </c>
      <c r="M69" s="31" t="str">
        <f ca="1">'Week B'!$AP121</f>
        <v/>
      </c>
      <c r="N69" s="31" t="str">
        <f ca="1">'Week B'!$AV121</f>
        <v/>
      </c>
      <c r="O69" s="31" t="str">
        <f ca="1">'Week B'!$BB121</f>
        <v/>
      </c>
      <c r="P69" s="31" t="str">
        <f ca="1">'Week B'!$BH121</f>
        <v/>
      </c>
      <c r="Q69" s="31" t="str">
        <f ca="1">'Week B'!$BN121</f>
        <v/>
      </c>
      <c r="R69" s="31" t="str">
        <f ca="1">'Week B'!$BT121</f>
        <v/>
      </c>
      <c r="S69" s="31" t="str">
        <f ca="1">'Week C'!$AJ121</f>
        <v/>
      </c>
      <c r="T69" s="31" t="str">
        <f ca="1">'Week C'!$AP121</f>
        <v/>
      </c>
      <c r="U69" s="31" t="str">
        <f ca="1">'Week C'!$AV121</f>
        <v/>
      </c>
      <c r="V69" s="31" t="str">
        <f ca="1">'Week C'!$BB121</f>
        <v/>
      </c>
      <c r="W69" s="31" t="str">
        <f ca="1">'Week C'!$BH121</f>
        <v/>
      </c>
      <c r="X69" s="31" t="str">
        <f ca="1">'Week C'!$BN121</f>
        <v/>
      </c>
      <c r="Y69" s="31" t="str">
        <f ca="1">'Week C'!$BT121</f>
        <v/>
      </c>
      <c r="Z69" s="31" t="str">
        <f ca="1">'Week D'!$AJ121</f>
        <v/>
      </c>
      <c r="AA69" s="31" t="str">
        <f ca="1">'Week D'!$AP121</f>
        <v/>
      </c>
      <c r="AB69" s="31" t="str">
        <f ca="1">'Week D'!$AV121</f>
        <v/>
      </c>
      <c r="AC69" s="31" t="str">
        <f ca="1">'Week D'!$BB121</f>
        <v/>
      </c>
      <c r="AD69" s="31" t="str">
        <f ca="1">'Week D'!$BH121</f>
        <v/>
      </c>
      <c r="AE69" s="31" t="str">
        <f ca="1">'Week D'!$BN121</f>
        <v/>
      </c>
      <c r="AF69" s="31" t="str">
        <f ca="1">'Week D'!$BT121</f>
        <v/>
      </c>
      <c r="AG69" s="31" t="str">
        <f ca="1">'Week E'!$AJ121</f>
        <v/>
      </c>
      <c r="AH69" s="31" t="str">
        <f ca="1">'Week E'!$AP121</f>
        <v/>
      </c>
      <c r="AI69" s="31" t="str">
        <f ca="1">'Week E'!$AV121</f>
        <v/>
      </c>
      <c r="AJ69" s="31" t="str">
        <f ca="1">'Week E'!$BB121</f>
        <v/>
      </c>
      <c r="AK69" s="31" t="str">
        <f ca="1">'Week E'!$BH121</f>
        <v/>
      </c>
      <c r="AL69" s="31" t="str">
        <f ca="1">'Week E'!$BN121</f>
        <v/>
      </c>
      <c r="AM69" s="31" t="str">
        <f ca="1">'Week E'!$BT121</f>
        <v/>
      </c>
      <c r="AN69" s="31" t="str">
        <f ca="1">'Week F'!$AJ121</f>
        <v/>
      </c>
      <c r="AO69" s="31" t="str">
        <f ca="1">'Week F'!$AP121</f>
        <v/>
      </c>
      <c r="AP69" s="31" t="str">
        <f ca="1">'Week F'!$AV121</f>
        <v/>
      </c>
      <c r="AQ69" s="31" t="str">
        <f ca="1">'Week F'!$BB121</f>
        <v/>
      </c>
      <c r="AR69" s="31" t="str">
        <f ca="1">'Week F'!$BH121</f>
        <v/>
      </c>
      <c r="AS69" s="31" t="str">
        <f ca="1">'Week F'!$BN121</f>
        <v/>
      </c>
      <c r="AT69" s="31" t="str">
        <f ca="1">'Week F'!$BT121</f>
        <v/>
      </c>
    </row>
    <row r="70" spans="1:46" x14ac:dyDescent="0.2">
      <c r="A70" t="str">
        <f ca="1">'Week A'!AB122</f>
        <v>NAAM</v>
      </c>
      <c r="B70" t="str">
        <f ca="1">'Week A'!AC122</f>
        <v>Voornaam</v>
      </c>
      <c r="C70" t="str">
        <f ca="1">'Week A'!AD122</f>
        <v>Steward</v>
      </c>
      <c r="D70" t="str">
        <f ca="1">'Week A'!AE122</f>
        <v>Student</v>
      </c>
      <c r="E70" s="31" t="str">
        <f ca="1">'Week A'!$AJ122</f>
        <v/>
      </c>
      <c r="F70" s="31" t="str">
        <f ca="1">'Week A'!$AP122</f>
        <v/>
      </c>
      <c r="G70" s="31" t="str">
        <f ca="1">'Week A'!$AV122</f>
        <v/>
      </c>
      <c r="H70" s="31" t="str">
        <f ca="1">'Week A'!$BB122</f>
        <v/>
      </c>
      <c r="I70" s="31" t="str">
        <f ca="1">'Week A'!$BH122</f>
        <v/>
      </c>
      <c r="J70" s="31" t="str">
        <f ca="1">'Week A'!$BN122</f>
        <v/>
      </c>
      <c r="K70" s="31" t="str">
        <f ca="1">'Week A'!$BT122</f>
        <v/>
      </c>
      <c r="L70" s="31" t="str">
        <f ca="1">'Week B'!$AJ122</f>
        <v/>
      </c>
      <c r="M70" s="31" t="str">
        <f ca="1">'Week B'!$AP122</f>
        <v/>
      </c>
      <c r="N70" s="31" t="str">
        <f ca="1">'Week B'!$AV122</f>
        <v/>
      </c>
      <c r="O70" s="31" t="str">
        <f ca="1">'Week B'!$BB122</f>
        <v/>
      </c>
      <c r="P70" s="31" t="str">
        <f ca="1">'Week B'!$BH122</f>
        <v/>
      </c>
      <c r="Q70" s="31" t="str">
        <f ca="1">'Week B'!$BN122</f>
        <v/>
      </c>
      <c r="R70" s="31" t="str">
        <f ca="1">'Week B'!$BT122</f>
        <v/>
      </c>
      <c r="S70" s="31" t="str">
        <f ca="1">'Week C'!$AJ122</f>
        <v/>
      </c>
      <c r="T70" s="31" t="str">
        <f ca="1">'Week C'!$AP122</f>
        <v/>
      </c>
      <c r="U70" s="31" t="str">
        <f ca="1">'Week C'!$AV122</f>
        <v/>
      </c>
      <c r="V70" s="31" t="str">
        <f ca="1">'Week C'!$BB122</f>
        <v/>
      </c>
      <c r="W70" s="31" t="str">
        <f ca="1">'Week C'!$BH122</f>
        <v/>
      </c>
      <c r="X70" s="31" t="str">
        <f ca="1">'Week C'!$BN122</f>
        <v/>
      </c>
      <c r="Y70" s="31" t="str">
        <f ca="1">'Week C'!$BT122</f>
        <v/>
      </c>
      <c r="Z70" s="31" t="str">
        <f ca="1">'Week D'!$AJ122</f>
        <v/>
      </c>
      <c r="AA70" s="31" t="str">
        <f ca="1">'Week D'!$AP122</f>
        <v/>
      </c>
      <c r="AB70" s="31" t="str">
        <f ca="1">'Week D'!$AV122</f>
        <v/>
      </c>
      <c r="AC70" s="31" t="str">
        <f ca="1">'Week D'!$BB122</f>
        <v/>
      </c>
      <c r="AD70" s="31" t="str">
        <f ca="1">'Week D'!$BH122</f>
        <v/>
      </c>
      <c r="AE70" s="31" t="str">
        <f ca="1">'Week D'!$BN122</f>
        <v/>
      </c>
      <c r="AF70" s="31" t="str">
        <f ca="1">'Week D'!$BT122</f>
        <v/>
      </c>
      <c r="AG70" s="31" t="str">
        <f ca="1">'Week E'!$AJ122</f>
        <v/>
      </c>
      <c r="AH70" s="31" t="str">
        <f ca="1">'Week E'!$AP122</f>
        <v/>
      </c>
      <c r="AI70" s="31" t="str">
        <f ca="1">'Week E'!$AV122</f>
        <v/>
      </c>
      <c r="AJ70" s="31" t="str">
        <f ca="1">'Week E'!$BB122</f>
        <v/>
      </c>
      <c r="AK70" s="31" t="str">
        <f ca="1">'Week E'!$BH122</f>
        <v/>
      </c>
      <c r="AL70" s="31" t="str">
        <f ca="1">'Week E'!$BN122</f>
        <v/>
      </c>
      <c r="AM70" s="31" t="str">
        <f ca="1">'Week E'!$BT122</f>
        <v/>
      </c>
      <c r="AN70" s="31" t="str">
        <f ca="1">'Week F'!$AJ122</f>
        <v/>
      </c>
      <c r="AO70" s="31" t="str">
        <f ca="1">'Week F'!$AP122</f>
        <v/>
      </c>
      <c r="AP70" s="31" t="str">
        <f ca="1">'Week F'!$AV122</f>
        <v/>
      </c>
      <c r="AQ70" s="31" t="str">
        <f ca="1">'Week F'!$BB122</f>
        <v/>
      </c>
      <c r="AR70" s="31" t="str">
        <f ca="1">'Week F'!$BH122</f>
        <v/>
      </c>
      <c r="AS70" s="31" t="str">
        <f ca="1">'Week F'!$BN122</f>
        <v/>
      </c>
      <c r="AT70" s="31" t="str">
        <f ca="1">'Week F'!$BT122</f>
        <v/>
      </c>
    </row>
    <row r="71" spans="1:46" x14ac:dyDescent="0.2">
      <c r="A71" t="str">
        <f ca="1">'Week A'!AB123</f>
        <v>NAAM</v>
      </c>
      <c r="B71" t="str">
        <f ca="1">'Week A'!AC123</f>
        <v>Voornaam</v>
      </c>
      <c r="C71" t="str">
        <f ca="1">'Week A'!AD123</f>
        <v>Steward</v>
      </c>
      <c r="D71" t="str">
        <f ca="1">'Week A'!AE123</f>
        <v>Student</v>
      </c>
      <c r="E71" s="31" t="str">
        <f ca="1">'Week A'!$AJ123</f>
        <v/>
      </c>
      <c r="F71" s="31" t="str">
        <f ca="1">'Week A'!$AP123</f>
        <v/>
      </c>
      <c r="G71" s="31" t="str">
        <f ca="1">'Week A'!$AV123</f>
        <v/>
      </c>
      <c r="H71" s="31" t="str">
        <f ca="1">'Week A'!$BB123</f>
        <v/>
      </c>
      <c r="I71" s="31" t="str">
        <f ca="1">'Week A'!$BH123</f>
        <v/>
      </c>
      <c r="J71" s="31" t="str">
        <f ca="1">'Week A'!$BN123</f>
        <v/>
      </c>
      <c r="K71" s="31" t="str">
        <f ca="1">'Week A'!$BT123</f>
        <v/>
      </c>
      <c r="L71" s="31" t="str">
        <f ca="1">'Week B'!$AJ123</f>
        <v/>
      </c>
      <c r="M71" s="31" t="str">
        <f ca="1">'Week B'!$AP123</f>
        <v/>
      </c>
      <c r="N71" s="31" t="str">
        <f ca="1">'Week B'!$AV123</f>
        <v/>
      </c>
      <c r="O71" s="31" t="str">
        <f ca="1">'Week B'!$BB123</f>
        <v/>
      </c>
      <c r="P71" s="31" t="str">
        <f ca="1">'Week B'!$BH123</f>
        <v/>
      </c>
      <c r="Q71" s="31" t="str">
        <f ca="1">'Week B'!$BN123</f>
        <v/>
      </c>
      <c r="R71" s="31" t="str">
        <f ca="1">'Week B'!$BT123</f>
        <v/>
      </c>
      <c r="S71" s="31" t="str">
        <f ca="1">'Week C'!$AJ123</f>
        <v/>
      </c>
      <c r="T71" s="31" t="str">
        <f ca="1">'Week C'!$AP123</f>
        <v/>
      </c>
      <c r="U71" s="31" t="str">
        <f ca="1">'Week C'!$AV123</f>
        <v/>
      </c>
      <c r="V71" s="31" t="str">
        <f ca="1">'Week C'!$BB123</f>
        <v/>
      </c>
      <c r="W71" s="31" t="str">
        <f ca="1">'Week C'!$BH123</f>
        <v/>
      </c>
      <c r="X71" s="31" t="str">
        <f ca="1">'Week C'!$BN123</f>
        <v/>
      </c>
      <c r="Y71" s="31" t="str">
        <f ca="1">'Week C'!$BT123</f>
        <v/>
      </c>
      <c r="Z71" s="31" t="str">
        <f ca="1">'Week D'!$AJ123</f>
        <v/>
      </c>
      <c r="AA71" s="31" t="str">
        <f ca="1">'Week D'!$AP123</f>
        <v/>
      </c>
      <c r="AB71" s="31" t="str">
        <f ca="1">'Week D'!$AV123</f>
        <v/>
      </c>
      <c r="AC71" s="31" t="str">
        <f ca="1">'Week D'!$BB123</f>
        <v/>
      </c>
      <c r="AD71" s="31" t="str">
        <f ca="1">'Week D'!$BH123</f>
        <v/>
      </c>
      <c r="AE71" s="31" t="str">
        <f ca="1">'Week D'!$BN123</f>
        <v/>
      </c>
      <c r="AF71" s="31" t="str">
        <f ca="1">'Week D'!$BT123</f>
        <v/>
      </c>
      <c r="AG71" s="31" t="str">
        <f ca="1">'Week E'!$AJ123</f>
        <v/>
      </c>
      <c r="AH71" s="31" t="str">
        <f ca="1">'Week E'!$AP123</f>
        <v/>
      </c>
      <c r="AI71" s="31" t="str">
        <f ca="1">'Week E'!$AV123</f>
        <v/>
      </c>
      <c r="AJ71" s="31" t="str">
        <f ca="1">'Week E'!$BB123</f>
        <v/>
      </c>
      <c r="AK71" s="31" t="str">
        <f ca="1">'Week E'!$BH123</f>
        <v/>
      </c>
      <c r="AL71" s="31" t="str">
        <f ca="1">'Week E'!$BN123</f>
        <v/>
      </c>
      <c r="AM71" s="31" t="str">
        <f ca="1">'Week E'!$BT123</f>
        <v/>
      </c>
      <c r="AN71" s="31" t="str">
        <f ca="1">'Week F'!$AJ123</f>
        <v/>
      </c>
      <c r="AO71" s="31" t="str">
        <f ca="1">'Week F'!$AP123</f>
        <v/>
      </c>
      <c r="AP71" s="31" t="str">
        <f ca="1">'Week F'!$AV123</f>
        <v/>
      </c>
      <c r="AQ71" s="31" t="str">
        <f ca="1">'Week F'!$BB123</f>
        <v/>
      </c>
      <c r="AR71" s="31" t="str">
        <f ca="1">'Week F'!$BH123</f>
        <v/>
      </c>
      <c r="AS71" s="31" t="str">
        <f ca="1">'Week F'!$BN123</f>
        <v/>
      </c>
      <c r="AT71" s="31" t="str">
        <f ca="1">'Week F'!$BT123</f>
        <v/>
      </c>
    </row>
    <row r="72" spans="1:46" x14ac:dyDescent="0.2">
      <c r="A72" t="str">
        <f ca="1">'Week A'!AB124</f>
        <v>NAAM</v>
      </c>
      <c r="B72" t="str">
        <f ca="1">'Week A'!AC124</f>
        <v>Voornaam</v>
      </c>
      <c r="C72" t="str">
        <f ca="1">'Week A'!AD124</f>
        <v>Steward</v>
      </c>
      <c r="D72" t="str">
        <f ca="1">'Week A'!AE124</f>
        <v>Student</v>
      </c>
      <c r="E72" s="31" t="str">
        <f ca="1">'Week A'!$AJ124</f>
        <v/>
      </c>
      <c r="F72" s="31" t="str">
        <f ca="1">'Week A'!$AP124</f>
        <v/>
      </c>
      <c r="G72" s="31" t="str">
        <f ca="1">'Week A'!$AV124</f>
        <v/>
      </c>
      <c r="H72" s="31" t="str">
        <f ca="1">'Week A'!$BB124</f>
        <v/>
      </c>
      <c r="I72" s="31" t="str">
        <f ca="1">'Week A'!$BH124</f>
        <v/>
      </c>
      <c r="J72" s="31" t="str">
        <f ca="1">'Week A'!$BN124</f>
        <v/>
      </c>
      <c r="K72" s="31" t="str">
        <f ca="1">'Week A'!$BT124</f>
        <v/>
      </c>
      <c r="L72" s="31" t="str">
        <f ca="1">'Week B'!$AJ124</f>
        <v/>
      </c>
      <c r="M72" s="31" t="str">
        <f ca="1">'Week B'!$AP124</f>
        <v/>
      </c>
      <c r="N72" s="31" t="str">
        <f ca="1">'Week B'!$AV124</f>
        <v/>
      </c>
      <c r="O72" s="31" t="str">
        <f ca="1">'Week B'!$BB124</f>
        <v/>
      </c>
      <c r="P72" s="31" t="str">
        <f ca="1">'Week B'!$BH124</f>
        <v/>
      </c>
      <c r="Q72" s="31" t="str">
        <f ca="1">'Week B'!$BN124</f>
        <v/>
      </c>
      <c r="R72" s="31" t="str">
        <f ca="1">'Week B'!$BT124</f>
        <v/>
      </c>
      <c r="S72" s="31" t="str">
        <f ca="1">'Week C'!$AJ124</f>
        <v/>
      </c>
      <c r="T72" s="31" t="str">
        <f ca="1">'Week C'!$AP124</f>
        <v/>
      </c>
      <c r="U72" s="31" t="str">
        <f ca="1">'Week C'!$AV124</f>
        <v/>
      </c>
      <c r="V72" s="31" t="str">
        <f ca="1">'Week C'!$BB124</f>
        <v/>
      </c>
      <c r="W72" s="31" t="str">
        <f ca="1">'Week C'!$BH124</f>
        <v/>
      </c>
      <c r="X72" s="31" t="str">
        <f ca="1">'Week C'!$BN124</f>
        <v/>
      </c>
      <c r="Y72" s="31" t="str">
        <f ca="1">'Week C'!$BT124</f>
        <v/>
      </c>
      <c r="Z72" s="31" t="str">
        <f ca="1">'Week D'!$AJ124</f>
        <v/>
      </c>
      <c r="AA72" s="31" t="str">
        <f ca="1">'Week D'!$AP124</f>
        <v/>
      </c>
      <c r="AB72" s="31" t="str">
        <f ca="1">'Week D'!$AV124</f>
        <v/>
      </c>
      <c r="AC72" s="31" t="str">
        <f ca="1">'Week D'!$BB124</f>
        <v/>
      </c>
      <c r="AD72" s="31" t="str">
        <f ca="1">'Week D'!$BH124</f>
        <v/>
      </c>
      <c r="AE72" s="31" t="str">
        <f ca="1">'Week D'!$BN124</f>
        <v/>
      </c>
      <c r="AF72" s="31" t="str">
        <f ca="1">'Week D'!$BT124</f>
        <v/>
      </c>
      <c r="AG72" s="31" t="str">
        <f ca="1">'Week E'!$AJ124</f>
        <v/>
      </c>
      <c r="AH72" s="31" t="str">
        <f ca="1">'Week E'!$AP124</f>
        <v/>
      </c>
      <c r="AI72" s="31" t="str">
        <f ca="1">'Week E'!$AV124</f>
        <v/>
      </c>
      <c r="AJ72" s="31" t="str">
        <f ca="1">'Week E'!$BB124</f>
        <v/>
      </c>
      <c r="AK72" s="31" t="str">
        <f ca="1">'Week E'!$BH124</f>
        <v/>
      </c>
      <c r="AL72" s="31" t="str">
        <f ca="1">'Week E'!$BN124</f>
        <v/>
      </c>
      <c r="AM72" s="31" t="str">
        <f ca="1">'Week E'!$BT124</f>
        <v/>
      </c>
      <c r="AN72" s="31" t="str">
        <f ca="1">'Week F'!$AJ124</f>
        <v/>
      </c>
      <c r="AO72" s="31" t="str">
        <f ca="1">'Week F'!$AP124</f>
        <v/>
      </c>
      <c r="AP72" s="31" t="str">
        <f ca="1">'Week F'!$AV124</f>
        <v/>
      </c>
      <c r="AQ72" s="31" t="str">
        <f ca="1">'Week F'!$BB124</f>
        <v/>
      </c>
      <c r="AR72" s="31" t="str">
        <f ca="1">'Week F'!$BH124</f>
        <v/>
      </c>
      <c r="AS72" s="31" t="str">
        <f ca="1">'Week F'!$BN124</f>
        <v/>
      </c>
      <c r="AT72" s="31" t="str">
        <f ca="1">'Week F'!$BT124</f>
        <v/>
      </c>
    </row>
    <row r="73" spans="1:46" x14ac:dyDescent="0.2">
      <c r="A73" t="str">
        <f ca="1">'Week A'!AB125</f>
        <v>NAAM</v>
      </c>
      <c r="B73" t="str">
        <f ca="1">'Week A'!AC125</f>
        <v>Voornaam</v>
      </c>
      <c r="C73" t="str">
        <f ca="1">'Week A'!AD125</f>
        <v>Steward</v>
      </c>
      <c r="D73" t="str">
        <f ca="1">'Week A'!AE125</f>
        <v>Student</v>
      </c>
      <c r="E73" s="31" t="str">
        <f ca="1">'Week A'!$AJ125</f>
        <v/>
      </c>
      <c r="F73" s="31" t="str">
        <f ca="1">'Week A'!$AP125</f>
        <v/>
      </c>
      <c r="G73" s="31" t="str">
        <f ca="1">'Week A'!$AV125</f>
        <v/>
      </c>
      <c r="H73" s="31" t="str">
        <f ca="1">'Week A'!$BB125</f>
        <v/>
      </c>
      <c r="I73" s="31" t="str">
        <f ca="1">'Week A'!$BH125</f>
        <v/>
      </c>
      <c r="J73" s="31" t="str">
        <f ca="1">'Week A'!$BN125</f>
        <v/>
      </c>
      <c r="K73" s="31" t="str">
        <f ca="1">'Week A'!$BT125</f>
        <v/>
      </c>
      <c r="L73" s="31" t="str">
        <f ca="1">'Week B'!$AJ125</f>
        <v/>
      </c>
      <c r="M73" s="31" t="str">
        <f ca="1">'Week B'!$AP125</f>
        <v/>
      </c>
      <c r="N73" s="31" t="str">
        <f ca="1">'Week B'!$AV125</f>
        <v/>
      </c>
      <c r="O73" s="31" t="str">
        <f ca="1">'Week B'!$BB125</f>
        <v/>
      </c>
      <c r="P73" s="31" t="str">
        <f ca="1">'Week B'!$BH125</f>
        <v/>
      </c>
      <c r="Q73" s="31" t="str">
        <f ca="1">'Week B'!$BN125</f>
        <v/>
      </c>
      <c r="R73" s="31" t="str">
        <f ca="1">'Week B'!$BT125</f>
        <v/>
      </c>
      <c r="S73" s="31" t="str">
        <f ca="1">'Week C'!$AJ125</f>
        <v/>
      </c>
      <c r="T73" s="31" t="str">
        <f ca="1">'Week C'!$AP125</f>
        <v/>
      </c>
      <c r="U73" s="31" t="str">
        <f ca="1">'Week C'!$AV125</f>
        <v/>
      </c>
      <c r="V73" s="31" t="str">
        <f ca="1">'Week C'!$BB125</f>
        <v/>
      </c>
      <c r="W73" s="31" t="str">
        <f ca="1">'Week C'!$BH125</f>
        <v/>
      </c>
      <c r="X73" s="31" t="str">
        <f ca="1">'Week C'!$BN125</f>
        <v/>
      </c>
      <c r="Y73" s="31" t="str">
        <f ca="1">'Week C'!$BT125</f>
        <v/>
      </c>
      <c r="Z73" s="31" t="str">
        <f ca="1">'Week D'!$AJ125</f>
        <v/>
      </c>
      <c r="AA73" s="31" t="str">
        <f ca="1">'Week D'!$AP125</f>
        <v/>
      </c>
      <c r="AB73" s="31" t="str">
        <f ca="1">'Week D'!$AV125</f>
        <v/>
      </c>
      <c r="AC73" s="31" t="str">
        <f ca="1">'Week D'!$BB125</f>
        <v/>
      </c>
      <c r="AD73" s="31" t="str">
        <f ca="1">'Week D'!$BH125</f>
        <v/>
      </c>
      <c r="AE73" s="31" t="str">
        <f ca="1">'Week D'!$BN125</f>
        <v/>
      </c>
      <c r="AF73" s="31" t="str">
        <f ca="1">'Week D'!$BT125</f>
        <v/>
      </c>
      <c r="AG73" s="31" t="str">
        <f ca="1">'Week E'!$AJ125</f>
        <v/>
      </c>
      <c r="AH73" s="31" t="str">
        <f ca="1">'Week E'!$AP125</f>
        <v/>
      </c>
      <c r="AI73" s="31" t="str">
        <f ca="1">'Week E'!$AV125</f>
        <v/>
      </c>
      <c r="AJ73" s="31" t="str">
        <f ca="1">'Week E'!$BB125</f>
        <v/>
      </c>
      <c r="AK73" s="31" t="str">
        <f ca="1">'Week E'!$BH125</f>
        <v/>
      </c>
      <c r="AL73" s="31" t="str">
        <f ca="1">'Week E'!$BN125</f>
        <v/>
      </c>
      <c r="AM73" s="31" t="str">
        <f ca="1">'Week E'!$BT125</f>
        <v/>
      </c>
      <c r="AN73" s="31" t="str">
        <f ca="1">'Week F'!$AJ125</f>
        <v/>
      </c>
      <c r="AO73" s="31" t="str">
        <f ca="1">'Week F'!$AP125</f>
        <v/>
      </c>
      <c r="AP73" s="31" t="str">
        <f ca="1">'Week F'!$AV125</f>
        <v/>
      </c>
      <c r="AQ73" s="31" t="str">
        <f ca="1">'Week F'!$BB125</f>
        <v/>
      </c>
      <c r="AR73" s="31" t="str">
        <f ca="1">'Week F'!$BH125</f>
        <v/>
      </c>
      <c r="AS73" s="31" t="str">
        <f ca="1">'Week F'!$BN125</f>
        <v/>
      </c>
      <c r="AT73" s="31" t="str">
        <f ca="1">'Week F'!$BT125</f>
        <v/>
      </c>
    </row>
    <row r="74" spans="1:46" x14ac:dyDescent="0.2">
      <c r="A74" t="str">
        <f ca="1">'Week A'!AB126</f>
        <v>NAAM</v>
      </c>
      <c r="B74" t="str">
        <f ca="1">'Week A'!AC126</f>
        <v>Voornaam</v>
      </c>
      <c r="C74" t="str">
        <f ca="1">'Week A'!AD126</f>
        <v>Steward</v>
      </c>
      <c r="D74" t="str">
        <f ca="1">'Week A'!AE126</f>
        <v>Student</v>
      </c>
      <c r="E74" s="31" t="str">
        <f ca="1">'Week A'!$AJ126</f>
        <v/>
      </c>
      <c r="F74" s="31" t="str">
        <f ca="1">'Week A'!$AP126</f>
        <v/>
      </c>
      <c r="G74" s="31" t="str">
        <f ca="1">'Week A'!$AV126</f>
        <v/>
      </c>
      <c r="H74" s="31" t="str">
        <f ca="1">'Week A'!$BB126</f>
        <v/>
      </c>
      <c r="I74" s="31" t="str">
        <f ca="1">'Week A'!$BH126</f>
        <v/>
      </c>
      <c r="J74" s="31" t="str">
        <f ca="1">'Week A'!$BN126</f>
        <v/>
      </c>
      <c r="K74" s="31" t="str">
        <f ca="1">'Week A'!$BT126</f>
        <v/>
      </c>
      <c r="L74" s="31" t="str">
        <f ca="1">'Week B'!$AJ126</f>
        <v/>
      </c>
      <c r="M74" s="31" t="str">
        <f ca="1">'Week B'!$AP126</f>
        <v/>
      </c>
      <c r="N74" s="31" t="str">
        <f ca="1">'Week B'!$AV126</f>
        <v/>
      </c>
      <c r="O74" s="31" t="str">
        <f ca="1">'Week B'!$BB126</f>
        <v/>
      </c>
      <c r="P74" s="31" t="str">
        <f ca="1">'Week B'!$BH126</f>
        <v/>
      </c>
      <c r="Q74" s="31" t="str">
        <f ca="1">'Week B'!$BN126</f>
        <v/>
      </c>
      <c r="R74" s="31" t="str">
        <f ca="1">'Week B'!$BT126</f>
        <v/>
      </c>
      <c r="S74" s="31" t="str">
        <f ca="1">'Week C'!$AJ126</f>
        <v/>
      </c>
      <c r="T74" s="31" t="str">
        <f ca="1">'Week C'!$AP126</f>
        <v/>
      </c>
      <c r="U74" s="31" t="str">
        <f ca="1">'Week C'!$AV126</f>
        <v/>
      </c>
      <c r="V74" s="31" t="str">
        <f ca="1">'Week C'!$BB126</f>
        <v/>
      </c>
      <c r="W74" s="31" t="str">
        <f ca="1">'Week C'!$BH126</f>
        <v/>
      </c>
      <c r="X74" s="31" t="str">
        <f ca="1">'Week C'!$BN126</f>
        <v/>
      </c>
      <c r="Y74" s="31" t="str">
        <f ca="1">'Week C'!$BT126</f>
        <v/>
      </c>
      <c r="Z74" s="31" t="str">
        <f ca="1">'Week D'!$AJ126</f>
        <v/>
      </c>
      <c r="AA74" s="31" t="str">
        <f ca="1">'Week D'!$AP126</f>
        <v/>
      </c>
      <c r="AB74" s="31" t="str">
        <f ca="1">'Week D'!$AV126</f>
        <v/>
      </c>
      <c r="AC74" s="31" t="str">
        <f ca="1">'Week D'!$BB126</f>
        <v/>
      </c>
      <c r="AD74" s="31" t="str">
        <f ca="1">'Week D'!$BH126</f>
        <v/>
      </c>
      <c r="AE74" s="31" t="str">
        <f ca="1">'Week D'!$BN126</f>
        <v/>
      </c>
      <c r="AF74" s="31" t="str">
        <f ca="1">'Week D'!$BT126</f>
        <v/>
      </c>
      <c r="AG74" s="31" t="str">
        <f ca="1">'Week E'!$AJ126</f>
        <v/>
      </c>
      <c r="AH74" s="31" t="str">
        <f ca="1">'Week E'!$AP126</f>
        <v/>
      </c>
      <c r="AI74" s="31" t="str">
        <f ca="1">'Week E'!$AV126</f>
        <v/>
      </c>
      <c r="AJ74" s="31" t="str">
        <f ca="1">'Week E'!$BB126</f>
        <v/>
      </c>
      <c r="AK74" s="31" t="str">
        <f ca="1">'Week E'!$BH126</f>
        <v/>
      </c>
      <c r="AL74" s="31" t="str">
        <f ca="1">'Week E'!$BN126</f>
        <v/>
      </c>
      <c r="AM74" s="31" t="str">
        <f ca="1">'Week E'!$BT126</f>
        <v/>
      </c>
      <c r="AN74" s="31" t="str">
        <f ca="1">'Week F'!$AJ126</f>
        <v/>
      </c>
      <c r="AO74" s="31" t="str">
        <f ca="1">'Week F'!$AP126</f>
        <v/>
      </c>
      <c r="AP74" s="31" t="str">
        <f ca="1">'Week F'!$AV126</f>
        <v/>
      </c>
      <c r="AQ74" s="31" t="str">
        <f ca="1">'Week F'!$BB126</f>
        <v/>
      </c>
      <c r="AR74" s="31" t="str">
        <f ca="1">'Week F'!$BH126</f>
        <v/>
      </c>
      <c r="AS74" s="31" t="str">
        <f ca="1">'Week F'!$BN126</f>
        <v/>
      </c>
      <c r="AT74" s="31" t="str">
        <f ca="1">'Week F'!$BT126</f>
        <v/>
      </c>
    </row>
    <row r="75" spans="1:46" x14ac:dyDescent="0.2">
      <c r="A75" t="str">
        <f ca="1">'Week A'!AB127</f>
        <v>NAAM</v>
      </c>
      <c r="B75" t="str">
        <f ca="1">'Week A'!AC127</f>
        <v>Voornaam</v>
      </c>
      <c r="C75" t="str">
        <f ca="1">'Week A'!AD127</f>
        <v>Steward</v>
      </c>
      <c r="D75" t="str">
        <f ca="1">'Week A'!AE127</f>
        <v>Student</v>
      </c>
      <c r="E75" s="31" t="str">
        <f ca="1">'Week A'!$AJ127</f>
        <v/>
      </c>
      <c r="F75" s="31" t="str">
        <f ca="1">'Week A'!$AP127</f>
        <v/>
      </c>
      <c r="G75" s="31" t="str">
        <f ca="1">'Week A'!$AV127</f>
        <v/>
      </c>
      <c r="H75" s="31" t="str">
        <f ca="1">'Week A'!$BB127</f>
        <v/>
      </c>
      <c r="I75" s="31" t="str">
        <f ca="1">'Week A'!$BH127</f>
        <v/>
      </c>
      <c r="J75" s="31" t="str">
        <f ca="1">'Week A'!$BN127</f>
        <v/>
      </c>
      <c r="K75" s="31" t="str">
        <f ca="1">'Week A'!$BT127</f>
        <v/>
      </c>
      <c r="L75" s="31" t="str">
        <f ca="1">'Week B'!$AJ127</f>
        <v/>
      </c>
      <c r="M75" s="31" t="str">
        <f ca="1">'Week B'!$AP127</f>
        <v/>
      </c>
      <c r="N75" s="31" t="str">
        <f ca="1">'Week B'!$AV127</f>
        <v/>
      </c>
      <c r="O75" s="31" t="str">
        <f ca="1">'Week B'!$BB127</f>
        <v/>
      </c>
      <c r="P75" s="31" t="str">
        <f ca="1">'Week B'!$BH127</f>
        <v/>
      </c>
      <c r="Q75" s="31" t="str">
        <f ca="1">'Week B'!$BN127</f>
        <v/>
      </c>
      <c r="R75" s="31" t="str">
        <f ca="1">'Week B'!$BT127</f>
        <v/>
      </c>
      <c r="S75" s="31" t="str">
        <f ca="1">'Week C'!$AJ127</f>
        <v/>
      </c>
      <c r="T75" s="31" t="str">
        <f ca="1">'Week C'!$AP127</f>
        <v/>
      </c>
      <c r="U75" s="31" t="str">
        <f ca="1">'Week C'!$AV127</f>
        <v/>
      </c>
      <c r="V75" s="31" t="str">
        <f ca="1">'Week C'!$BB127</f>
        <v/>
      </c>
      <c r="W75" s="31" t="str">
        <f ca="1">'Week C'!$BH127</f>
        <v/>
      </c>
      <c r="X75" s="31" t="str">
        <f ca="1">'Week C'!$BN127</f>
        <v/>
      </c>
      <c r="Y75" s="31" t="str">
        <f ca="1">'Week C'!$BT127</f>
        <v/>
      </c>
      <c r="Z75" s="31" t="str">
        <f ca="1">'Week D'!$AJ127</f>
        <v/>
      </c>
      <c r="AA75" s="31" t="str">
        <f ca="1">'Week D'!$AP127</f>
        <v/>
      </c>
      <c r="AB75" s="31" t="str">
        <f ca="1">'Week D'!$AV127</f>
        <v/>
      </c>
      <c r="AC75" s="31" t="str">
        <f ca="1">'Week D'!$BB127</f>
        <v/>
      </c>
      <c r="AD75" s="31" t="str">
        <f ca="1">'Week D'!$BH127</f>
        <v/>
      </c>
      <c r="AE75" s="31" t="str">
        <f ca="1">'Week D'!$BN127</f>
        <v/>
      </c>
      <c r="AF75" s="31" t="str">
        <f ca="1">'Week D'!$BT127</f>
        <v/>
      </c>
      <c r="AG75" s="31" t="str">
        <f ca="1">'Week E'!$AJ127</f>
        <v/>
      </c>
      <c r="AH75" s="31" t="str">
        <f ca="1">'Week E'!$AP127</f>
        <v/>
      </c>
      <c r="AI75" s="31" t="str">
        <f ca="1">'Week E'!$AV127</f>
        <v/>
      </c>
      <c r="AJ75" s="31" t="str">
        <f ca="1">'Week E'!$BB127</f>
        <v/>
      </c>
      <c r="AK75" s="31" t="str">
        <f ca="1">'Week E'!$BH127</f>
        <v/>
      </c>
      <c r="AL75" s="31" t="str">
        <f ca="1">'Week E'!$BN127</f>
        <v/>
      </c>
      <c r="AM75" s="31" t="str">
        <f ca="1">'Week E'!$BT127</f>
        <v/>
      </c>
      <c r="AN75" s="31" t="str">
        <f ca="1">'Week F'!$AJ127</f>
        <v/>
      </c>
      <c r="AO75" s="31" t="str">
        <f ca="1">'Week F'!$AP127</f>
        <v/>
      </c>
      <c r="AP75" s="31" t="str">
        <f ca="1">'Week F'!$AV127</f>
        <v/>
      </c>
      <c r="AQ75" s="31" t="str">
        <f ca="1">'Week F'!$BB127</f>
        <v/>
      </c>
      <c r="AR75" s="31" t="str">
        <f ca="1">'Week F'!$BH127</f>
        <v/>
      </c>
      <c r="AS75" s="31" t="str">
        <f ca="1">'Week F'!$BN127</f>
        <v/>
      </c>
      <c r="AT75" s="31" t="str">
        <f ca="1">'Week F'!$BT127</f>
        <v/>
      </c>
    </row>
    <row r="76" spans="1:46" x14ac:dyDescent="0.2">
      <c r="A76" t="str">
        <f ca="1">'Week A'!AB128</f>
        <v>NAAM</v>
      </c>
      <c r="B76" t="str">
        <f ca="1">'Week A'!AC128</f>
        <v>Voornaam</v>
      </c>
      <c r="C76" t="str">
        <f ca="1">'Week A'!AD128</f>
        <v>Steward</v>
      </c>
      <c r="D76" t="str">
        <f ca="1">'Week A'!AE128</f>
        <v>Student</v>
      </c>
      <c r="E76" s="31" t="str">
        <f ca="1">'Week A'!$AJ128</f>
        <v/>
      </c>
      <c r="F76" s="31" t="str">
        <f ca="1">'Week A'!$AP128</f>
        <v/>
      </c>
      <c r="G76" s="31" t="str">
        <f ca="1">'Week A'!$AV128</f>
        <v/>
      </c>
      <c r="H76" s="31" t="str">
        <f ca="1">'Week A'!$BB128</f>
        <v/>
      </c>
      <c r="I76" s="31" t="str">
        <f ca="1">'Week A'!$BH128</f>
        <v/>
      </c>
      <c r="J76" s="31" t="str">
        <f ca="1">'Week A'!$BN128</f>
        <v/>
      </c>
      <c r="K76" s="31" t="str">
        <f ca="1">'Week A'!$BT128</f>
        <v/>
      </c>
      <c r="L76" s="31" t="str">
        <f ca="1">'Week B'!$AJ128</f>
        <v/>
      </c>
      <c r="M76" s="31" t="str">
        <f ca="1">'Week B'!$AP128</f>
        <v/>
      </c>
      <c r="N76" s="31" t="str">
        <f ca="1">'Week B'!$AV128</f>
        <v/>
      </c>
      <c r="O76" s="31" t="str">
        <f ca="1">'Week B'!$BB128</f>
        <v/>
      </c>
      <c r="P76" s="31" t="str">
        <f ca="1">'Week B'!$BH128</f>
        <v/>
      </c>
      <c r="Q76" s="31" t="str">
        <f ca="1">'Week B'!$BN128</f>
        <v/>
      </c>
      <c r="R76" s="31" t="str">
        <f ca="1">'Week B'!$BT128</f>
        <v/>
      </c>
      <c r="S76" s="31" t="str">
        <f ca="1">'Week C'!$AJ128</f>
        <v/>
      </c>
      <c r="T76" s="31" t="str">
        <f ca="1">'Week C'!$AP128</f>
        <v/>
      </c>
      <c r="U76" s="31" t="str">
        <f ca="1">'Week C'!$AV128</f>
        <v/>
      </c>
      <c r="V76" s="31" t="str">
        <f ca="1">'Week C'!$BB128</f>
        <v/>
      </c>
      <c r="W76" s="31" t="str">
        <f ca="1">'Week C'!$BH128</f>
        <v/>
      </c>
      <c r="X76" s="31" t="str">
        <f ca="1">'Week C'!$BN128</f>
        <v/>
      </c>
      <c r="Y76" s="31" t="str">
        <f ca="1">'Week C'!$BT128</f>
        <v/>
      </c>
      <c r="Z76" s="31" t="str">
        <f ca="1">'Week D'!$AJ128</f>
        <v/>
      </c>
      <c r="AA76" s="31" t="str">
        <f ca="1">'Week D'!$AP128</f>
        <v/>
      </c>
      <c r="AB76" s="31" t="str">
        <f ca="1">'Week D'!$AV128</f>
        <v/>
      </c>
      <c r="AC76" s="31" t="str">
        <f ca="1">'Week D'!$BB128</f>
        <v/>
      </c>
      <c r="AD76" s="31" t="str">
        <f ca="1">'Week D'!$BH128</f>
        <v/>
      </c>
      <c r="AE76" s="31" t="str">
        <f ca="1">'Week D'!$BN128</f>
        <v/>
      </c>
      <c r="AF76" s="31" t="str">
        <f ca="1">'Week D'!$BT128</f>
        <v/>
      </c>
      <c r="AG76" s="31" t="str">
        <f ca="1">'Week E'!$AJ128</f>
        <v/>
      </c>
      <c r="AH76" s="31" t="str">
        <f ca="1">'Week E'!$AP128</f>
        <v/>
      </c>
      <c r="AI76" s="31" t="str">
        <f ca="1">'Week E'!$AV128</f>
        <v/>
      </c>
      <c r="AJ76" s="31" t="str">
        <f ca="1">'Week E'!$BB128</f>
        <v/>
      </c>
      <c r="AK76" s="31" t="str">
        <f ca="1">'Week E'!$BH128</f>
        <v/>
      </c>
      <c r="AL76" s="31" t="str">
        <f ca="1">'Week E'!$BN128</f>
        <v/>
      </c>
      <c r="AM76" s="31" t="str">
        <f ca="1">'Week E'!$BT128</f>
        <v/>
      </c>
      <c r="AN76" s="31" t="str">
        <f ca="1">'Week F'!$AJ128</f>
        <v/>
      </c>
      <c r="AO76" s="31" t="str">
        <f ca="1">'Week F'!$AP128</f>
        <v/>
      </c>
      <c r="AP76" s="31" t="str">
        <f ca="1">'Week F'!$AV128</f>
        <v/>
      </c>
      <c r="AQ76" s="31" t="str">
        <f ca="1">'Week F'!$BB128</f>
        <v/>
      </c>
      <c r="AR76" s="31" t="str">
        <f ca="1">'Week F'!$BH128</f>
        <v/>
      </c>
      <c r="AS76" s="31" t="str">
        <f ca="1">'Week F'!$BN128</f>
        <v/>
      </c>
      <c r="AT76" s="31" t="str">
        <f ca="1">'Week F'!$BT128</f>
        <v/>
      </c>
    </row>
    <row r="77" spans="1:46" x14ac:dyDescent="0.2">
      <c r="A77" t="str">
        <f ca="1">'Week A'!AB129</f>
        <v>NAAM</v>
      </c>
      <c r="B77" t="str">
        <f ca="1">'Week A'!AC129</f>
        <v>Voornaam</v>
      </c>
      <c r="C77" t="str">
        <f ca="1">'Week A'!AD129</f>
        <v>Steward</v>
      </c>
      <c r="D77" t="str">
        <f ca="1">'Week A'!AE129</f>
        <v>Student</v>
      </c>
      <c r="E77" s="31" t="str">
        <f ca="1">'Week A'!$AJ129</f>
        <v/>
      </c>
      <c r="F77" s="31" t="str">
        <f ca="1">'Week A'!$AP129</f>
        <v/>
      </c>
      <c r="G77" s="31" t="str">
        <f ca="1">'Week A'!$AV129</f>
        <v/>
      </c>
      <c r="H77" s="31" t="str">
        <f ca="1">'Week A'!$BB129</f>
        <v/>
      </c>
      <c r="I77" s="31" t="str">
        <f ca="1">'Week A'!$BH129</f>
        <v/>
      </c>
      <c r="J77" s="31" t="str">
        <f ca="1">'Week A'!$BN129</f>
        <v/>
      </c>
      <c r="K77" s="31" t="str">
        <f ca="1">'Week A'!$BT129</f>
        <v/>
      </c>
      <c r="L77" s="31" t="str">
        <f ca="1">'Week B'!$AJ129</f>
        <v/>
      </c>
      <c r="M77" s="31" t="str">
        <f ca="1">'Week B'!$AP129</f>
        <v/>
      </c>
      <c r="N77" s="31" t="str">
        <f ca="1">'Week B'!$AV129</f>
        <v/>
      </c>
      <c r="O77" s="31" t="str">
        <f ca="1">'Week B'!$BB129</f>
        <v/>
      </c>
      <c r="P77" s="31" t="str">
        <f ca="1">'Week B'!$BH129</f>
        <v/>
      </c>
      <c r="Q77" s="31" t="str">
        <f ca="1">'Week B'!$BN129</f>
        <v/>
      </c>
      <c r="R77" s="31" t="str">
        <f ca="1">'Week B'!$BT129</f>
        <v/>
      </c>
      <c r="S77" s="31" t="str">
        <f ca="1">'Week C'!$AJ129</f>
        <v/>
      </c>
      <c r="T77" s="31" t="str">
        <f ca="1">'Week C'!$AP129</f>
        <v/>
      </c>
      <c r="U77" s="31" t="str">
        <f ca="1">'Week C'!$AV129</f>
        <v/>
      </c>
      <c r="V77" s="31" t="str">
        <f ca="1">'Week C'!$BB129</f>
        <v/>
      </c>
      <c r="W77" s="31" t="str">
        <f ca="1">'Week C'!$BH129</f>
        <v/>
      </c>
      <c r="X77" s="31" t="str">
        <f ca="1">'Week C'!$BN129</f>
        <v/>
      </c>
      <c r="Y77" s="31" t="str">
        <f ca="1">'Week C'!$BT129</f>
        <v/>
      </c>
      <c r="Z77" s="31" t="str">
        <f ca="1">'Week D'!$AJ129</f>
        <v/>
      </c>
      <c r="AA77" s="31" t="str">
        <f ca="1">'Week D'!$AP129</f>
        <v/>
      </c>
      <c r="AB77" s="31" t="str">
        <f ca="1">'Week D'!$AV129</f>
        <v/>
      </c>
      <c r="AC77" s="31" t="str">
        <f ca="1">'Week D'!$BB129</f>
        <v/>
      </c>
      <c r="AD77" s="31" t="str">
        <f ca="1">'Week D'!$BH129</f>
        <v/>
      </c>
      <c r="AE77" s="31" t="str">
        <f ca="1">'Week D'!$BN129</f>
        <v/>
      </c>
      <c r="AF77" s="31" t="str">
        <f ca="1">'Week D'!$BT129</f>
        <v/>
      </c>
      <c r="AG77" s="31" t="str">
        <f ca="1">'Week E'!$AJ129</f>
        <v/>
      </c>
      <c r="AH77" s="31" t="str">
        <f ca="1">'Week E'!$AP129</f>
        <v/>
      </c>
      <c r="AI77" s="31" t="str">
        <f ca="1">'Week E'!$AV129</f>
        <v/>
      </c>
      <c r="AJ77" s="31" t="str">
        <f ca="1">'Week E'!$BB129</f>
        <v/>
      </c>
      <c r="AK77" s="31" t="str">
        <f ca="1">'Week E'!$BH129</f>
        <v/>
      </c>
      <c r="AL77" s="31" t="str">
        <f ca="1">'Week E'!$BN129</f>
        <v/>
      </c>
      <c r="AM77" s="31" t="str">
        <f ca="1">'Week E'!$BT129</f>
        <v/>
      </c>
      <c r="AN77" s="31" t="str">
        <f ca="1">'Week F'!$AJ129</f>
        <v/>
      </c>
      <c r="AO77" s="31" t="str">
        <f ca="1">'Week F'!$AP129</f>
        <v/>
      </c>
      <c r="AP77" s="31" t="str">
        <f ca="1">'Week F'!$AV129</f>
        <v/>
      </c>
      <c r="AQ77" s="31" t="str">
        <f ca="1">'Week F'!$BB129</f>
        <v/>
      </c>
      <c r="AR77" s="31" t="str">
        <f ca="1">'Week F'!$BH129</f>
        <v/>
      </c>
      <c r="AS77" s="31" t="str">
        <f ca="1">'Week F'!$BN129</f>
        <v/>
      </c>
      <c r="AT77" s="31" t="str">
        <f ca="1">'Week F'!$BT129</f>
        <v/>
      </c>
    </row>
    <row r="78" spans="1:46" x14ac:dyDescent="0.2">
      <c r="A78" t="str">
        <f ca="1">'Week A'!AB130</f>
        <v>NAAM</v>
      </c>
      <c r="B78" t="str">
        <f ca="1">'Week A'!AC130</f>
        <v>Voornaam</v>
      </c>
      <c r="C78" t="str">
        <f ca="1">'Week A'!AD130</f>
        <v>Steward</v>
      </c>
      <c r="D78" t="str">
        <f ca="1">'Week A'!AE130</f>
        <v>Student</v>
      </c>
      <c r="E78" s="31" t="str">
        <f ca="1">'Week A'!$AJ130</f>
        <v/>
      </c>
      <c r="F78" s="31" t="str">
        <f ca="1">'Week A'!$AP130</f>
        <v/>
      </c>
      <c r="G78" s="31" t="str">
        <f ca="1">'Week A'!$AV130</f>
        <v/>
      </c>
      <c r="H78" s="31" t="str">
        <f ca="1">'Week A'!$BB130</f>
        <v/>
      </c>
      <c r="I78" s="31" t="str">
        <f ca="1">'Week A'!$BH130</f>
        <v/>
      </c>
      <c r="J78" s="31" t="str">
        <f ca="1">'Week A'!$BN130</f>
        <v/>
      </c>
      <c r="K78" s="31" t="str">
        <f ca="1">'Week A'!$BT130</f>
        <v/>
      </c>
      <c r="L78" s="31" t="str">
        <f ca="1">'Week B'!$AJ130</f>
        <v/>
      </c>
      <c r="M78" s="31" t="str">
        <f ca="1">'Week B'!$AP130</f>
        <v/>
      </c>
      <c r="N78" s="31" t="str">
        <f ca="1">'Week B'!$AV130</f>
        <v/>
      </c>
      <c r="O78" s="31" t="str">
        <f ca="1">'Week B'!$BB130</f>
        <v/>
      </c>
      <c r="P78" s="31" t="str">
        <f ca="1">'Week B'!$BH130</f>
        <v/>
      </c>
      <c r="Q78" s="31" t="str">
        <f ca="1">'Week B'!$BN130</f>
        <v/>
      </c>
      <c r="R78" s="31" t="str">
        <f ca="1">'Week B'!$BT130</f>
        <v/>
      </c>
      <c r="S78" s="31" t="str">
        <f ca="1">'Week C'!$AJ130</f>
        <v/>
      </c>
      <c r="T78" s="31" t="str">
        <f ca="1">'Week C'!$AP130</f>
        <v/>
      </c>
      <c r="U78" s="31" t="str">
        <f ca="1">'Week C'!$AV130</f>
        <v/>
      </c>
      <c r="V78" s="31" t="str">
        <f ca="1">'Week C'!$BB130</f>
        <v/>
      </c>
      <c r="W78" s="31" t="str">
        <f ca="1">'Week C'!$BH130</f>
        <v/>
      </c>
      <c r="X78" s="31" t="str">
        <f ca="1">'Week C'!$BN130</f>
        <v/>
      </c>
      <c r="Y78" s="31" t="str">
        <f ca="1">'Week C'!$BT130</f>
        <v/>
      </c>
      <c r="Z78" s="31" t="str">
        <f ca="1">'Week D'!$AJ130</f>
        <v/>
      </c>
      <c r="AA78" s="31" t="str">
        <f ca="1">'Week D'!$AP130</f>
        <v/>
      </c>
      <c r="AB78" s="31" t="str">
        <f ca="1">'Week D'!$AV130</f>
        <v/>
      </c>
      <c r="AC78" s="31" t="str">
        <f ca="1">'Week D'!$BB130</f>
        <v/>
      </c>
      <c r="AD78" s="31" t="str">
        <f ca="1">'Week D'!$BH130</f>
        <v/>
      </c>
      <c r="AE78" s="31" t="str">
        <f ca="1">'Week D'!$BN130</f>
        <v/>
      </c>
      <c r="AF78" s="31" t="str">
        <f ca="1">'Week D'!$BT130</f>
        <v/>
      </c>
      <c r="AG78" s="31" t="str">
        <f ca="1">'Week E'!$AJ130</f>
        <v/>
      </c>
      <c r="AH78" s="31" t="str">
        <f ca="1">'Week E'!$AP130</f>
        <v/>
      </c>
      <c r="AI78" s="31" t="str">
        <f ca="1">'Week E'!$AV130</f>
        <v/>
      </c>
      <c r="AJ78" s="31" t="str">
        <f ca="1">'Week E'!$BB130</f>
        <v/>
      </c>
      <c r="AK78" s="31" t="str">
        <f ca="1">'Week E'!$BH130</f>
        <v/>
      </c>
      <c r="AL78" s="31" t="str">
        <f ca="1">'Week E'!$BN130</f>
        <v/>
      </c>
      <c r="AM78" s="31" t="str">
        <f ca="1">'Week E'!$BT130</f>
        <v/>
      </c>
      <c r="AN78" s="31" t="str">
        <f ca="1">'Week F'!$AJ130</f>
        <v/>
      </c>
      <c r="AO78" s="31" t="str">
        <f ca="1">'Week F'!$AP130</f>
        <v/>
      </c>
      <c r="AP78" s="31" t="str">
        <f ca="1">'Week F'!$AV130</f>
        <v/>
      </c>
      <c r="AQ78" s="31" t="str">
        <f ca="1">'Week F'!$BB130</f>
        <v/>
      </c>
      <c r="AR78" s="31" t="str">
        <f ca="1">'Week F'!$BH130</f>
        <v/>
      </c>
      <c r="AS78" s="31" t="str">
        <f ca="1">'Week F'!$BN130</f>
        <v/>
      </c>
      <c r="AT78" s="31" t="str">
        <f ca="1">'Week F'!$BT130</f>
        <v/>
      </c>
    </row>
    <row r="79" spans="1:46" x14ac:dyDescent="0.2">
      <c r="A79" t="str">
        <f ca="1">'Week A'!AB131</f>
        <v>NAAM</v>
      </c>
      <c r="B79" t="str">
        <f ca="1">'Week A'!AC131</f>
        <v>Voornaam</v>
      </c>
      <c r="C79" t="str">
        <f ca="1">'Week A'!AD131</f>
        <v>Steward</v>
      </c>
      <c r="D79" t="str">
        <f ca="1">'Week A'!AE131</f>
        <v>Student</v>
      </c>
      <c r="E79" s="31" t="str">
        <f ca="1">'Week A'!$AJ131</f>
        <v/>
      </c>
      <c r="F79" s="31" t="str">
        <f ca="1">'Week A'!$AP131</f>
        <v/>
      </c>
      <c r="G79" s="31" t="str">
        <f ca="1">'Week A'!$AV131</f>
        <v/>
      </c>
      <c r="H79" s="31" t="str">
        <f ca="1">'Week A'!$BB131</f>
        <v/>
      </c>
      <c r="I79" s="31" t="str">
        <f ca="1">'Week A'!$BH131</f>
        <v/>
      </c>
      <c r="J79" s="31" t="str">
        <f ca="1">'Week A'!$BN131</f>
        <v/>
      </c>
      <c r="K79" s="31" t="str">
        <f ca="1">'Week A'!$BT131</f>
        <v/>
      </c>
      <c r="L79" s="31" t="str">
        <f ca="1">'Week B'!$AJ131</f>
        <v/>
      </c>
      <c r="M79" s="31" t="str">
        <f ca="1">'Week B'!$AP131</f>
        <v/>
      </c>
      <c r="N79" s="31" t="str">
        <f ca="1">'Week B'!$AV131</f>
        <v/>
      </c>
      <c r="O79" s="31" t="str">
        <f ca="1">'Week B'!$BB131</f>
        <v/>
      </c>
      <c r="P79" s="31" t="str">
        <f ca="1">'Week B'!$BH131</f>
        <v/>
      </c>
      <c r="Q79" s="31" t="str">
        <f ca="1">'Week B'!$BN131</f>
        <v/>
      </c>
      <c r="R79" s="31" t="str">
        <f ca="1">'Week B'!$BT131</f>
        <v/>
      </c>
      <c r="S79" s="31" t="str">
        <f ca="1">'Week C'!$AJ131</f>
        <v/>
      </c>
      <c r="T79" s="31" t="str">
        <f ca="1">'Week C'!$AP131</f>
        <v/>
      </c>
      <c r="U79" s="31" t="str">
        <f ca="1">'Week C'!$AV131</f>
        <v/>
      </c>
      <c r="V79" s="31" t="str">
        <f ca="1">'Week C'!$BB131</f>
        <v/>
      </c>
      <c r="W79" s="31" t="str">
        <f ca="1">'Week C'!$BH131</f>
        <v/>
      </c>
      <c r="X79" s="31" t="str">
        <f ca="1">'Week C'!$BN131</f>
        <v/>
      </c>
      <c r="Y79" s="31" t="str">
        <f ca="1">'Week C'!$BT131</f>
        <v/>
      </c>
      <c r="Z79" s="31" t="str">
        <f ca="1">'Week D'!$AJ131</f>
        <v/>
      </c>
      <c r="AA79" s="31" t="str">
        <f ca="1">'Week D'!$AP131</f>
        <v/>
      </c>
      <c r="AB79" s="31" t="str">
        <f ca="1">'Week D'!$AV131</f>
        <v/>
      </c>
      <c r="AC79" s="31" t="str">
        <f ca="1">'Week D'!$BB131</f>
        <v/>
      </c>
      <c r="AD79" s="31" t="str">
        <f ca="1">'Week D'!$BH131</f>
        <v/>
      </c>
      <c r="AE79" s="31" t="str">
        <f ca="1">'Week D'!$BN131</f>
        <v/>
      </c>
      <c r="AF79" s="31" t="str">
        <f ca="1">'Week D'!$BT131</f>
        <v/>
      </c>
      <c r="AG79" s="31" t="str">
        <f ca="1">'Week E'!$AJ131</f>
        <v/>
      </c>
      <c r="AH79" s="31" t="str">
        <f ca="1">'Week E'!$AP131</f>
        <v/>
      </c>
      <c r="AI79" s="31" t="str">
        <f ca="1">'Week E'!$AV131</f>
        <v/>
      </c>
      <c r="AJ79" s="31" t="str">
        <f ca="1">'Week E'!$BB131</f>
        <v/>
      </c>
      <c r="AK79" s="31" t="str">
        <f ca="1">'Week E'!$BH131</f>
        <v/>
      </c>
      <c r="AL79" s="31" t="str">
        <f ca="1">'Week E'!$BN131</f>
        <v/>
      </c>
      <c r="AM79" s="31" t="str">
        <f ca="1">'Week E'!$BT131</f>
        <v/>
      </c>
      <c r="AN79" s="31" t="str">
        <f ca="1">'Week F'!$AJ131</f>
        <v/>
      </c>
      <c r="AO79" s="31" t="str">
        <f ca="1">'Week F'!$AP131</f>
        <v/>
      </c>
      <c r="AP79" s="31" t="str">
        <f ca="1">'Week F'!$AV131</f>
        <v/>
      </c>
      <c r="AQ79" s="31" t="str">
        <f ca="1">'Week F'!$BB131</f>
        <v/>
      </c>
      <c r="AR79" s="31" t="str">
        <f ca="1">'Week F'!$BH131</f>
        <v/>
      </c>
      <c r="AS79" s="31" t="str">
        <f ca="1">'Week F'!$BN131</f>
        <v/>
      </c>
      <c r="AT79" s="31" t="str">
        <f ca="1">'Week F'!$BT131</f>
        <v/>
      </c>
    </row>
    <row r="80" spans="1:46" x14ac:dyDescent="0.2">
      <c r="A80" t="str">
        <f ca="1">'Week A'!AB132</f>
        <v>NAAM</v>
      </c>
      <c r="B80" t="str">
        <f ca="1">'Week A'!AC132</f>
        <v>Voornaam</v>
      </c>
      <c r="C80" t="str">
        <f ca="1">'Week A'!AD132</f>
        <v>Steward</v>
      </c>
      <c r="D80" t="str">
        <f ca="1">'Week A'!AE132</f>
        <v>Student</v>
      </c>
      <c r="E80" s="31" t="str">
        <f ca="1">'Week A'!$AJ132</f>
        <v/>
      </c>
      <c r="F80" s="31" t="str">
        <f ca="1">'Week A'!$AP132</f>
        <v/>
      </c>
      <c r="G80" s="31" t="str">
        <f ca="1">'Week A'!$AV132</f>
        <v/>
      </c>
      <c r="H80" s="31" t="str">
        <f ca="1">'Week A'!$BB132</f>
        <v/>
      </c>
      <c r="I80" s="31" t="str">
        <f ca="1">'Week A'!$BH132</f>
        <v/>
      </c>
      <c r="J80" s="31" t="str">
        <f ca="1">'Week A'!$BN132</f>
        <v/>
      </c>
      <c r="K80" s="31" t="str">
        <f ca="1">'Week A'!$BT132</f>
        <v/>
      </c>
      <c r="L80" s="31" t="str">
        <f ca="1">'Week B'!$AJ132</f>
        <v/>
      </c>
      <c r="M80" s="31" t="str">
        <f ca="1">'Week B'!$AP132</f>
        <v/>
      </c>
      <c r="N80" s="31" t="str">
        <f ca="1">'Week B'!$AV132</f>
        <v/>
      </c>
      <c r="O80" s="31" t="str">
        <f ca="1">'Week B'!$BB132</f>
        <v/>
      </c>
      <c r="P80" s="31" t="str">
        <f ca="1">'Week B'!$BH132</f>
        <v/>
      </c>
      <c r="Q80" s="31" t="str">
        <f ca="1">'Week B'!$BN132</f>
        <v/>
      </c>
      <c r="R80" s="31" t="str">
        <f ca="1">'Week B'!$BT132</f>
        <v/>
      </c>
      <c r="S80" s="31" t="str">
        <f ca="1">'Week C'!$AJ132</f>
        <v/>
      </c>
      <c r="T80" s="31" t="str">
        <f ca="1">'Week C'!$AP132</f>
        <v/>
      </c>
      <c r="U80" s="31" t="str">
        <f ca="1">'Week C'!$AV132</f>
        <v/>
      </c>
      <c r="V80" s="31" t="str">
        <f ca="1">'Week C'!$BB132</f>
        <v/>
      </c>
      <c r="W80" s="31" t="str">
        <f ca="1">'Week C'!$BH132</f>
        <v/>
      </c>
      <c r="X80" s="31" t="str">
        <f ca="1">'Week C'!$BN132</f>
        <v/>
      </c>
      <c r="Y80" s="31" t="str">
        <f ca="1">'Week C'!$BT132</f>
        <v/>
      </c>
      <c r="Z80" s="31" t="str">
        <f ca="1">'Week D'!$AJ132</f>
        <v/>
      </c>
      <c r="AA80" s="31" t="str">
        <f ca="1">'Week D'!$AP132</f>
        <v/>
      </c>
      <c r="AB80" s="31" t="str">
        <f ca="1">'Week D'!$AV132</f>
        <v/>
      </c>
      <c r="AC80" s="31" t="str">
        <f ca="1">'Week D'!$BB132</f>
        <v/>
      </c>
      <c r="AD80" s="31" t="str">
        <f ca="1">'Week D'!$BH132</f>
        <v/>
      </c>
      <c r="AE80" s="31" t="str">
        <f ca="1">'Week D'!$BN132</f>
        <v/>
      </c>
      <c r="AF80" s="31" t="str">
        <f ca="1">'Week D'!$BT132</f>
        <v/>
      </c>
      <c r="AG80" s="31" t="str">
        <f ca="1">'Week E'!$AJ132</f>
        <v/>
      </c>
      <c r="AH80" s="31" t="str">
        <f ca="1">'Week E'!$AP132</f>
        <v/>
      </c>
      <c r="AI80" s="31" t="str">
        <f ca="1">'Week E'!$AV132</f>
        <v/>
      </c>
      <c r="AJ80" s="31" t="str">
        <f ca="1">'Week E'!$BB132</f>
        <v/>
      </c>
      <c r="AK80" s="31" t="str">
        <f ca="1">'Week E'!$BH132</f>
        <v/>
      </c>
      <c r="AL80" s="31" t="str">
        <f ca="1">'Week E'!$BN132</f>
        <v/>
      </c>
      <c r="AM80" s="31" t="str">
        <f ca="1">'Week E'!$BT132</f>
        <v/>
      </c>
      <c r="AN80" s="31" t="str">
        <f ca="1">'Week F'!$AJ132</f>
        <v/>
      </c>
      <c r="AO80" s="31" t="str">
        <f ca="1">'Week F'!$AP132</f>
        <v/>
      </c>
      <c r="AP80" s="31" t="str">
        <f ca="1">'Week F'!$AV132</f>
        <v/>
      </c>
      <c r="AQ80" s="31" t="str">
        <f ca="1">'Week F'!$BB132</f>
        <v/>
      </c>
      <c r="AR80" s="31" t="str">
        <f ca="1">'Week F'!$BH132</f>
        <v/>
      </c>
      <c r="AS80" s="31" t="str">
        <f ca="1">'Week F'!$BN132</f>
        <v/>
      </c>
      <c r="AT80" s="31" t="str">
        <f ca="1">'Week F'!$BT132</f>
        <v/>
      </c>
    </row>
    <row r="81" spans="1:46" x14ac:dyDescent="0.2">
      <c r="A81" t="str">
        <f ca="1">'Week A'!AB133</f>
        <v>NAAM</v>
      </c>
      <c r="B81" t="str">
        <f ca="1">'Week A'!AC133</f>
        <v>Voornaam</v>
      </c>
      <c r="C81" t="str">
        <f ca="1">'Week A'!AD133</f>
        <v>Steward</v>
      </c>
      <c r="D81" t="str">
        <f ca="1">'Week A'!AE133</f>
        <v>Student</v>
      </c>
      <c r="E81" s="31" t="str">
        <f ca="1">'Week A'!$AJ133</f>
        <v/>
      </c>
      <c r="F81" s="31" t="str">
        <f ca="1">'Week A'!$AP133</f>
        <v/>
      </c>
      <c r="G81" s="31" t="str">
        <f ca="1">'Week A'!$AV133</f>
        <v/>
      </c>
      <c r="H81" s="31" t="str">
        <f ca="1">'Week A'!$BB133</f>
        <v/>
      </c>
      <c r="I81" s="31" t="str">
        <f ca="1">'Week A'!$BH133</f>
        <v/>
      </c>
      <c r="J81" s="31" t="str">
        <f ca="1">'Week A'!$BN133</f>
        <v/>
      </c>
      <c r="K81" s="31" t="str">
        <f ca="1">'Week A'!$BT133</f>
        <v/>
      </c>
      <c r="L81" s="31" t="str">
        <f ca="1">'Week B'!$AJ133</f>
        <v/>
      </c>
      <c r="M81" s="31" t="str">
        <f ca="1">'Week B'!$AP133</f>
        <v/>
      </c>
      <c r="N81" s="31" t="str">
        <f ca="1">'Week B'!$AV133</f>
        <v/>
      </c>
      <c r="O81" s="31" t="str">
        <f ca="1">'Week B'!$BB133</f>
        <v/>
      </c>
      <c r="P81" s="31" t="str">
        <f ca="1">'Week B'!$BH133</f>
        <v/>
      </c>
      <c r="Q81" s="31" t="str">
        <f ca="1">'Week B'!$BN133</f>
        <v/>
      </c>
      <c r="R81" s="31" t="str">
        <f ca="1">'Week B'!$BT133</f>
        <v/>
      </c>
      <c r="S81" s="31" t="str">
        <f ca="1">'Week C'!$AJ133</f>
        <v/>
      </c>
      <c r="T81" s="31" t="str">
        <f ca="1">'Week C'!$AP133</f>
        <v/>
      </c>
      <c r="U81" s="31" t="str">
        <f ca="1">'Week C'!$AV133</f>
        <v/>
      </c>
      <c r="V81" s="31" t="str">
        <f ca="1">'Week C'!$BB133</f>
        <v/>
      </c>
      <c r="W81" s="31" t="str">
        <f ca="1">'Week C'!$BH133</f>
        <v/>
      </c>
      <c r="X81" s="31" t="str">
        <f ca="1">'Week C'!$BN133</f>
        <v/>
      </c>
      <c r="Y81" s="31" t="str">
        <f ca="1">'Week C'!$BT133</f>
        <v/>
      </c>
      <c r="Z81" s="31" t="str">
        <f ca="1">'Week D'!$AJ133</f>
        <v/>
      </c>
      <c r="AA81" s="31" t="str">
        <f ca="1">'Week D'!$AP133</f>
        <v/>
      </c>
      <c r="AB81" s="31" t="str">
        <f ca="1">'Week D'!$AV133</f>
        <v/>
      </c>
      <c r="AC81" s="31" t="str">
        <f ca="1">'Week D'!$BB133</f>
        <v/>
      </c>
      <c r="AD81" s="31" t="str">
        <f ca="1">'Week D'!$BH133</f>
        <v/>
      </c>
      <c r="AE81" s="31" t="str">
        <f ca="1">'Week D'!$BN133</f>
        <v/>
      </c>
      <c r="AF81" s="31" t="str">
        <f ca="1">'Week D'!$BT133</f>
        <v/>
      </c>
      <c r="AG81" s="31" t="str">
        <f ca="1">'Week E'!$AJ133</f>
        <v/>
      </c>
      <c r="AH81" s="31" t="str">
        <f ca="1">'Week E'!$AP133</f>
        <v/>
      </c>
      <c r="AI81" s="31" t="str">
        <f ca="1">'Week E'!$AV133</f>
        <v/>
      </c>
      <c r="AJ81" s="31" t="str">
        <f ca="1">'Week E'!$BB133</f>
        <v/>
      </c>
      <c r="AK81" s="31" t="str">
        <f ca="1">'Week E'!$BH133</f>
        <v/>
      </c>
      <c r="AL81" s="31" t="str">
        <f ca="1">'Week E'!$BN133</f>
        <v/>
      </c>
      <c r="AM81" s="31" t="str">
        <f ca="1">'Week E'!$BT133</f>
        <v/>
      </c>
      <c r="AN81" s="31" t="str">
        <f ca="1">'Week F'!$AJ133</f>
        <v/>
      </c>
      <c r="AO81" s="31" t="str">
        <f ca="1">'Week F'!$AP133</f>
        <v/>
      </c>
      <c r="AP81" s="31" t="str">
        <f ca="1">'Week F'!$AV133</f>
        <v/>
      </c>
      <c r="AQ81" s="31" t="str">
        <f ca="1">'Week F'!$BB133</f>
        <v/>
      </c>
      <c r="AR81" s="31" t="str">
        <f ca="1">'Week F'!$BH133</f>
        <v/>
      </c>
      <c r="AS81" s="31" t="str">
        <f ca="1">'Week F'!$BN133</f>
        <v/>
      </c>
      <c r="AT81" s="31" t="str">
        <f ca="1">'Week F'!$BT133</f>
        <v/>
      </c>
    </row>
    <row r="82" spans="1:46" x14ac:dyDescent="0.2">
      <c r="A82" t="str">
        <f ca="1">'Week A'!AB134</f>
        <v>NAAM</v>
      </c>
      <c r="B82" t="str">
        <f ca="1">'Week A'!AC134</f>
        <v>Voornaam</v>
      </c>
      <c r="C82" t="str">
        <f ca="1">'Week A'!AD134</f>
        <v>Steward</v>
      </c>
      <c r="D82" t="str">
        <f ca="1">'Week A'!AE134</f>
        <v>Student</v>
      </c>
      <c r="E82" s="31" t="str">
        <f ca="1">'Week A'!$AJ134</f>
        <v/>
      </c>
      <c r="F82" s="31" t="str">
        <f ca="1">'Week A'!$AP134</f>
        <v/>
      </c>
      <c r="G82" s="31" t="str">
        <f ca="1">'Week A'!$AV134</f>
        <v/>
      </c>
      <c r="H82" s="31" t="str">
        <f ca="1">'Week A'!$BB134</f>
        <v/>
      </c>
      <c r="I82" s="31" t="str">
        <f ca="1">'Week A'!$BH134</f>
        <v/>
      </c>
      <c r="J82" s="31" t="str">
        <f ca="1">'Week A'!$BN134</f>
        <v/>
      </c>
      <c r="K82" s="31" t="str">
        <f ca="1">'Week A'!$BT134</f>
        <v/>
      </c>
      <c r="L82" s="31" t="str">
        <f ca="1">'Week B'!$AJ134</f>
        <v/>
      </c>
      <c r="M82" s="31" t="str">
        <f ca="1">'Week B'!$AP134</f>
        <v/>
      </c>
      <c r="N82" s="31" t="str">
        <f ca="1">'Week B'!$AV134</f>
        <v/>
      </c>
      <c r="O82" s="31" t="str">
        <f ca="1">'Week B'!$BB134</f>
        <v/>
      </c>
      <c r="P82" s="31" t="str">
        <f ca="1">'Week B'!$BH134</f>
        <v/>
      </c>
      <c r="Q82" s="31" t="str">
        <f ca="1">'Week B'!$BN134</f>
        <v/>
      </c>
      <c r="R82" s="31" t="str">
        <f ca="1">'Week B'!$BT134</f>
        <v/>
      </c>
      <c r="S82" s="31" t="str">
        <f ca="1">'Week C'!$AJ134</f>
        <v/>
      </c>
      <c r="T82" s="31" t="str">
        <f ca="1">'Week C'!$AP134</f>
        <v/>
      </c>
      <c r="U82" s="31" t="str">
        <f ca="1">'Week C'!$AV134</f>
        <v/>
      </c>
      <c r="V82" s="31" t="str">
        <f ca="1">'Week C'!$BB134</f>
        <v/>
      </c>
      <c r="W82" s="31" t="str">
        <f ca="1">'Week C'!$BH134</f>
        <v/>
      </c>
      <c r="X82" s="31" t="str">
        <f ca="1">'Week C'!$BN134</f>
        <v/>
      </c>
      <c r="Y82" s="31" t="str">
        <f ca="1">'Week C'!$BT134</f>
        <v/>
      </c>
      <c r="Z82" s="31" t="str">
        <f ca="1">'Week D'!$AJ134</f>
        <v/>
      </c>
      <c r="AA82" s="31" t="str">
        <f ca="1">'Week D'!$AP134</f>
        <v/>
      </c>
      <c r="AB82" s="31" t="str">
        <f ca="1">'Week D'!$AV134</f>
        <v/>
      </c>
      <c r="AC82" s="31" t="str">
        <f ca="1">'Week D'!$BB134</f>
        <v/>
      </c>
      <c r="AD82" s="31" t="str">
        <f ca="1">'Week D'!$BH134</f>
        <v/>
      </c>
      <c r="AE82" s="31" t="str">
        <f ca="1">'Week D'!$BN134</f>
        <v/>
      </c>
      <c r="AF82" s="31" t="str">
        <f ca="1">'Week D'!$BT134</f>
        <v/>
      </c>
      <c r="AG82" s="31" t="str">
        <f ca="1">'Week E'!$AJ134</f>
        <v/>
      </c>
      <c r="AH82" s="31" t="str">
        <f ca="1">'Week E'!$AP134</f>
        <v/>
      </c>
      <c r="AI82" s="31" t="str">
        <f ca="1">'Week E'!$AV134</f>
        <v/>
      </c>
      <c r="AJ82" s="31" t="str">
        <f ca="1">'Week E'!$BB134</f>
        <v/>
      </c>
      <c r="AK82" s="31" t="str">
        <f ca="1">'Week E'!$BH134</f>
        <v/>
      </c>
      <c r="AL82" s="31" t="str">
        <f ca="1">'Week E'!$BN134</f>
        <v/>
      </c>
      <c r="AM82" s="31" t="str">
        <f ca="1">'Week E'!$BT134</f>
        <v/>
      </c>
      <c r="AN82" s="31" t="str">
        <f ca="1">'Week F'!$AJ134</f>
        <v/>
      </c>
      <c r="AO82" s="31" t="str">
        <f ca="1">'Week F'!$AP134</f>
        <v/>
      </c>
      <c r="AP82" s="31" t="str">
        <f ca="1">'Week F'!$AV134</f>
        <v/>
      </c>
      <c r="AQ82" s="31" t="str">
        <f ca="1">'Week F'!$BB134</f>
        <v/>
      </c>
      <c r="AR82" s="31" t="str">
        <f ca="1">'Week F'!$BH134</f>
        <v/>
      </c>
      <c r="AS82" s="31" t="str">
        <f ca="1">'Week F'!$BN134</f>
        <v/>
      </c>
      <c r="AT82" s="31" t="str">
        <f ca="1">'Week F'!$BT134</f>
        <v/>
      </c>
    </row>
    <row r="83" spans="1:46" x14ac:dyDescent="0.2">
      <c r="A83" t="str">
        <f ca="1">'Week A'!AB135</f>
        <v>NAAM</v>
      </c>
      <c r="B83" t="str">
        <f ca="1">'Week A'!AC135</f>
        <v>Voornaam</v>
      </c>
      <c r="C83" t="str">
        <f ca="1">'Week A'!AD135</f>
        <v>Steward</v>
      </c>
      <c r="D83" t="str">
        <f ca="1">'Week A'!AE135</f>
        <v>Student</v>
      </c>
      <c r="E83" s="31" t="str">
        <f ca="1">'Week A'!$AJ135</f>
        <v/>
      </c>
      <c r="F83" s="31" t="str">
        <f ca="1">'Week A'!$AP135</f>
        <v/>
      </c>
      <c r="G83" s="31" t="str">
        <f ca="1">'Week A'!$AV135</f>
        <v/>
      </c>
      <c r="H83" s="31" t="str">
        <f ca="1">'Week A'!$BB135</f>
        <v/>
      </c>
      <c r="I83" s="31" t="str">
        <f ca="1">'Week A'!$BH135</f>
        <v/>
      </c>
      <c r="J83" s="31" t="str">
        <f ca="1">'Week A'!$BN135</f>
        <v/>
      </c>
      <c r="K83" s="31" t="str">
        <f ca="1">'Week A'!$BT135</f>
        <v/>
      </c>
      <c r="L83" s="31" t="str">
        <f ca="1">'Week B'!$AJ135</f>
        <v/>
      </c>
      <c r="M83" s="31" t="str">
        <f ca="1">'Week B'!$AP135</f>
        <v/>
      </c>
      <c r="N83" s="31" t="str">
        <f ca="1">'Week B'!$AV135</f>
        <v/>
      </c>
      <c r="O83" s="31" t="str">
        <f ca="1">'Week B'!$BB135</f>
        <v/>
      </c>
      <c r="P83" s="31" t="str">
        <f ca="1">'Week B'!$BH135</f>
        <v/>
      </c>
      <c r="Q83" s="31" t="str">
        <f ca="1">'Week B'!$BN135</f>
        <v/>
      </c>
      <c r="R83" s="31" t="str">
        <f ca="1">'Week B'!$BT135</f>
        <v/>
      </c>
      <c r="S83" s="31" t="str">
        <f ca="1">'Week C'!$AJ135</f>
        <v/>
      </c>
      <c r="T83" s="31" t="str">
        <f ca="1">'Week C'!$AP135</f>
        <v/>
      </c>
      <c r="U83" s="31" t="str">
        <f ca="1">'Week C'!$AV135</f>
        <v/>
      </c>
      <c r="V83" s="31" t="str">
        <f ca="1">'Week C'!$BB135</f>
        <v/>
      </c>
      <c r="W83" s="31" t="str">
        <f ca="1">'Week C'!$BH135</f>
        <v/>
      </c>
      <c r="X83" s="31" t="str">
        <f ca="1">'Week C'!$BN135</f>
        <v/>
      </c>
      <c r="Y83" s="31" t="str">
        <f ca="1">'Week C'!$BT135</f>
        <v/>
      </c>
      <c r="Z83" s="31" t="str">
        <f ca="1">'Week D'!$AJ135</f>
        <v/>
      </c>
      <c r="AA83" s="31" t="str">
        <f ca="1">'Week D'!$AP135</f>
        <v/>
      </c>
      <c r="AB83" s="31" t="str">
        <f ca="1">'Week D'!$AV135</f>
        <v/>
      </c>
      <c r="AC83" s="31" t="str">
        <f ca="1">'Week D'!$BB135</f>
        <v/>
      </c>
      <c r="AD83" s="31" t="str">
        <f ca="1">'Week D'!$BH135</f>
        <v/>
      </c>
      <c r="AE83" s="31" t="str">
        <f ca="1">'Week D'!$BN135</f>
        <v/>
      </c>
      <c r="AF83" s="31" t="str">
        <f ca="1">'Week D'!$BT135</f>
        <v/>
      </c>
      <c r="AG83" s="31" t="str">
        <f ca="1">'Week E'!$AJ135</f>
        <v/>
      </c>
      <c r="AH83" s="31" t="str">
        <f ca="1">'Week E'!$AP135</f>
        <v/>
      </c>
      <c r="AI83" s="31" t="str">
        <f ca="1">'Week E'!$AV135</f>
        <v/>
      </c>
      <c r="AJ83" s="31" t="str">
        <f ca="1">'Week E'!$BB135</f>
        <v/>
      </c>
      <c r="AK83" s="31" t="str">
        <f ca="1">'Week E'!$BH135</f>
        <v/>
      </c>
      <c r="AL83" s="31" t="str">
        <f ca="1">'Week E'!$BN135</f>
        <v/>
      </c>
      <c r="AM83" s="31" t="str">
        <f ca="1">'Week E'!$BT135</f>
        <v/>
      </c>
      <c r="AN83" s="31" t="str">
        <f ca="1">'Week F'!$AJ135</f>
        <v/>
      </c>
      <c r="AO83" s="31" t="str">
        <f ca="1">'Week F'!$AP135</f>
        <v/>
      </c>
      <c r="AP83" s="31" t="str">
        <f ca="1">'Week F'!$AV135</f>
        <v/>
      </c>
      <c r="AQ83" s="31" t="str">
        <f ca="1">'Week F'!$BB135</f>
        <v/>
      </c>
      <c r="AR83" s="31" t="str">
        <f ca="1">'Week F'!$BH135</f>
        <v/>
      </c>
      <c r="AS83" s="31" t="str">
        <f ca="1">'Week F'!$BN135</f>
        <v/>
      </c>
      <c r="AT83" s="31" t="str">
        <f ca="1">'Week F'!$BT135</f>
        <v/>
      </c>
    </row>
    <row r="84" spans="1:46" x14ac:dyDescent="0.2">
      <c r="A84" t="str">
        <f ca="1">'Week A'!AB136</f>
        <v>NAAM</v>
      </c>
      <c r="B84" t="str">
        <f ca="1">'Week A'!AC136</f>
        <v>Voornaam</v>
      </c>
      <c r="C84" t="str">
        <f ca="1">'Week A'!AD136</f>
        <v>Steward</v>
      </c>
      <c r="D84" t="str">
        <f ca="1">'Week A'!AE136</f>
        <v>Student</v>
      </c>
      <c r="E84" s="31" t="str">
        <f ca="1">'Week A'!$AJ136</f>
        <v/>
      </c>
      <c r="F84" s="31" t="str">
        <f ca="1">'Week A'!$AP136</f>
        <v/>
      </c>
      <c r="G84" s="31" t="str">
        <f ca="1">'Week A'!$AV136</f>
        <v/>
      </c>
      <c r="H84" s="31" t="str">
        <f ca="1">'Week A'!$BB136</f>
        <v/>
      </c>
      <c r="I84" s="31" t="str">
        <f ca="1">'Week A'!$BH136</f>
        <v/>
      </c>
      <c r="J84" s="31" t="str">
        <f ca="1">'Week A'!$BN136</f>
        <v/>
      </c>
      <c r="K84" s="31" t="str">
        <f ca="1">'Week A'!$BT136</f>
        <v/>
      </c>
      <c r="L84" s="31" t="str">
        <f ca="1">'Week B'!$AJ136</f>
        <v/>
      </c>
      <c r="M84" s="31" t="str">
        <f ca="1">'Week B'!$AP136</f>
        <v/>
      </c>
      <c r="N84" s="31" t="str">
        <f ca="1">'Week B'!$AV136</f>
        <v/>
      </c>
      <c r="O84" s="31" t="str">
        <f ca="1">'Week B'!$BB136</f>
        <v/>
      </c>
      <c r="P84" s="31" t="str">
        <f ca="1">'Week B'!$BH136</f>
        <v/>
      </c>
      <c r="Q84" s="31" t="str">
        <f ca="1">'Week B'!$BN136</f>
        <v/>
      </c>
      <c r="R84" s="31" t="str">
        <f ca="1">'Week B'!$BT136</f>
        <v/>
      </c>
      <c r="S84" s="31" t="str">
        <f ca="1">'Week C'!$AJ136</f>
        <v/>
      </c>
      <c r="T84" s="31" t="str">
        <f ca="1">'Week C'!$AP136</f>
        <v/>
      </c>
      <c r="U84" s="31" t="str">
        <f ca="1">'Week C'!$AV136</f>
        <v/>
      </c>
      <c r="V84" s="31" t="str">
        <f ca="1">'Week C'!$BB136</f>
        <v/>
      </c>
      <c r="W84" s="31" t="str">
        <f ca="1">'Week C'!$BH136</f>
        <v/>
      </c>
      <c r="X84" s="31" t="str">
        <f ca="1">'Week C'!$BN136</f>
        <v/>
      </c>
      <c r="Y84" s="31" t="str">
        <f ca="1">'Week C'!$BT136</f>
        <v/>
      </c>
      <c r="Z84" s="31" t="str">
        <f ca="1">'Week D'!$AJ136</f>
        <v/>
      </c>
      <c r="AA84" s="31" t="str">
        <f ca="1">'Week D'!$AP136</f>
        <v/>
      </c>
      <c r="AB84" s="31" t="str">
        <f ca="1">'Week D'!$AV136</f>
        <v/>
      </c>
      <c r="AC84" s="31" t="str">
        <f ca="1">'Week D'!$BB136</f>
        <v/>
      </c>
      <c r="AD84" s="31" t="str">
        <f ca="1">'Week D'!$BH136</f>
        <v/>
      </c>
      <c r="AE84" s="31" t="str">
        <f ca="1">'Week D'!$BN136</f>
        <v/>
      </c>
      <c r="AF84" s="31" t="str">
        <f ca="1">'Week D'!$BT136</f>
        <v/>
      </c>
      <c r="AG84" s="31" t="str">
        <f ca="1">'Week E'!$AJ136</f>
        <v/>
      </c>
      <c r="AH84" s="31" t="str">
        <f ca="1">'Week E'!$AP136</f>
        <v/>
      </c>
      <c r="AI84" s="31" t="str">
        <f ca="1">'Week E'!$AV136</f>
        <v/>
      </c>
      <c r="AJ84" s="31" t="str">
        <f ca="1">'Week E'!$BB136</f>
        <v/>
      </c>
      <c r="AK84" s="31" t="str">
        <f ca="1">'Week E'!$BH136</f>
        <v/>
      </c>
      <c r="AL84" s="31" t="str">
        <f ca="1">'Week E'!$BN136</f>
        <v/>
      </c>
      <c r="AM84" s="31" t="str">
        <f ca="1">'Week E'!$BT136</f>
        <v/>
      </c>
      <c r="AN84" s="31" t="str">
        <f ca="1">'Week F'!$AJ136</f>
        <v/>
      </c>
      <c r="AO84" s="31" t="str">
        <f ca="1">'Week F'!$AP136</f>
        <v/>
      </c>
      <c r="AP84" s="31" t="str">
        <f ca="1">'Week F'!$AV136</f>
        <v/>
      </c>
      <c r="AQ84" s="31" t="str">
        <f ca="1">'Week F'!$BB136</f>
        <v/>
      </c>
      <c r="AR84" s="31" t="str">
        <f ca="1">'Week F'!$BH136</f>
        <v/>
      </c>
      <c r="AS84" s="31" t="str">
        <f ca="1">'Week F'!$BN136</f>
        <v/>
      </c>
      <c r="AT84" s="31" t="str">
        <f ca="1">'Week F'!$BT136</f>
        <v/>
      </c>
    </row>
    <row r="85" spans="1:46" x14ac:dyDescent="0.2">
      <c r="A85" t="str">
        <f ca="1">'Week A'!AB137</f>
        <v>NAAM</v>
      </c>
      <c r="B85" t="str">
        <f ca="1">'Week A'!AC137</f>
        <v>Voornaam</v>
      </c>
      <c r="C85" t="str">
        <f ca="1">'Week A'!AD137</f>
        <v>Steward</v>
      </c>
      <c r="D85" t="str">
        <f ca="1">'Week A'!AE137</f>
        <v>Student</v>
      </c>
      <c r="E85" s="31" t="str">
        <f ca="1">'Week A'!$AJ137</f>
        <v/>
      </c>
      <c r="F85" s="31" t="str">
        <f ca="1">'Week A'!$AP137</f>
        <v/>
      </c>
      <c r="G85" s="31" t="str">
        <f ca="1">'Week A'!$AV137</f>
        <v/>
      </c>
      <c r="H85" s="31" t="str">
        <f ca="1">'Week A'!$BB137</f>
        <v/>
      </c>
      <c r="I85" s="31" t="str">
        <f ca="1">'Week A'!$BH137</f>
        <v/>
      </c>
      <c r="J85" s="31" t="str">
        <f ca="1">'Week A'!$BN137</f>
        <v/>
      </c>
      <c r="K85" s="31" t="str">
        <f ca="1">'Week A'!$BT137</f>
        <v/>
      </c>
      <c r="L85" s="31" t="str">
        <f ca="1">'Week B'!$AJ137</f>
        <v/>
      </c>
      <c r="M85" s="31" t="str">
        <f ca="1">'Week B'!$AP137</f>
        <v/>
      </c>
      <c r="N85" s="31" t="str">
        <f ca="1">'Week B'!$AV137</f>
        <v/>
      </c>
      <c r="O85" s="31" t="str">
        <f ca="1">'Week B'!$BB137</f>
        <v/>
      </c>
      <c r="P85" s="31" t="str">
        <f ca="1">'Week B'!$BH137</f>
        <v/>
      </c>
      <c r="Q85" s="31" t="str">
        <f ca="1">'Week B'!$BN137</f>
        <v/>
      </c>
      <c r="R85" s="31" t="str">
        <f ca="1">'Week B'!$BT137</f>
        <v/>
      </c>
      <c r="S85" s="31" t="str">
        <f ca="1">'Week C'!$AJ137</f>
        <v/>
      </c>
      <c r="T85" s="31" t="str">
        <f ca="1">'Week C'!$AP137</f>
        <v/>
      </c>
      <c r="U85" s="31" t="str">
        <f ca="1">'Week C'!$AV137</f>
        <v/>
      </c>
      <c r="V85" s="31" t="str">
        <f ca="1">'Week C'!$BB137</f>
        <v/>
      </c>
      <c r="W85" s="31" t="str">
        <f ca="1">'Week C'!$BH137</f>
        <v/>
      </c>
      <c r="X85" s="31" t="str">
        <f ca="1">'Week C'!$BN137</f>
        <v/>
      </c>
      <c r="Y85" s="31" t="str">
        <f ca="1">'Week C'!$BT137</f>
        <v/>
      </c>
      <c r="Z85" s="31" t="str">
        <f ca="1">'Week D'!$AJ137</f>
        <v/>
      </c>
      <c r="AA85" s="31" t="str">
        <f ca="1">'Week D'!$AP137</f>
        <v/>
      </c>
      <c r="AB85" s="31" t="str">
        <f ca="1">'Week D'!$AV137</f>
        <v/>
      </c>
      <c r="AC85" s="31" t="str">
        <f ca="1">'Week D'!$BB137</f>
        <v/>
      </c>
      <c r="AD85" s="31" t="str">
        <f ca="1">'Week D'!$BH137</f>
        <v/>
      </c>
      <c r="AE85" s="31" t="str">
        <f ca="1">'Week D'!$BN137</f>
        <v/>
      </c>
      <c r="AF85" s="31" t="str">
        <f ca="1">'Week D'!$BT137</f>
        <v/>
      </c>
      <c r="AG85" s="31" t="str">
        <f ca="1">'Week E'!$AJ137</f>
        <v/>
      </c>
      <c r="AH85" s="31" t="str">
        <f ca="1">'Week E'!$AP137</f>
        <v/>
      </c>
      <c r="AI85" s="31" t="str">
        <f ca="1">'Week E'!$AV137</f>
        <v/>
      </c>
      <c r="AJ85" s="31" t="str">
        <f ca="1">'Week E'!$BB137</f>
        <v/>
      </c>
      <c r="AK85" s="31" t="str">
        <f ca="1">'Week E'!$BH137</f>
        <v/>
      </c>
      <c r="AL85" s="31" t="str">
        <f ca="1">'Week E'!$BN137</f>
        <v/>
      </c>
      <c r="AM85" s="31" t="str">
        <f ca="1">'Week E'!$BT137</f>
        <v/>
      </c>
      <c r="AN85" s="31" t="str">
        <f ca="1">'Week F'!$AJ137</f>
        <v/>
      </c>
      <c r="AO85" s="31" t="str">
        <f ca="1">'Week F'!$AP137</f>
        <v/>
      </c>
      <c r="AP85" s="31" t="str">
        <f ca="1">'Week F'!$AV137</f>
        <v/>
      </c>
      <c r="AQ85" s="31" t="str">
        <f ca="1">'Week F'!$BB137</f>
        <v/>
      </c>
      <c r="AR85" s="31" t="str">
        <f ca="1">'Week F'!$BH137</f>
        <v/>
      </c>
      <c r="AS85" s="31" t="str">
        <f ca="1">'Week F'!$BN137</f>
        <v/>
      </c>
      <c r="AT85" s="31" t="str">
        <f ca="1">'Week F'!$BT137</f>
        <v/>
      </c>
    </row>
    <row r="86" spans="1:46" x14ac:dyDescent="0.2">
      <c r="A86" t="str">
        <f ca="1">'Week A'!AB138</f>
        <v>NAAM</v>
      </c>
      <c r="B86" t="str">
        <f ca="1">'Week A'!AC138</f>
        <v>Voornaam</v>
      </c>
      <c r="C86" t="str">
        <f ca="1">'Week A'!AD138</f>
        <v>Steward</v>
      </c>
      <c r="D86" t="str">
        <f ca="1">'Week A'!AE138</f>
        <v>Student</v>
      </c>
      <c r="E86" s="31" t="str">
        <f ca="1">'Week A'!$AJ138</f>
        <v/>
      </c>
      <c r="F86" s="31" t="str">
        <f ca="1">'Week A'!$AP138</f>
        <v/>
      </c>
      <c r="G86" s="31" t="str">
        <f ca="1">'Week A'!$AV138</f>
        <v/>
      </c>
      <c r="H86" s="31" t="str">
        <f ca="1">'Week A'!$BB138</f>
        <v/>
      </c>
      <c r="I86" s="31" t="str">
        <f ca="1">'Week A'!$BH138</f>
        <v/>
      </c>
      <c r="J86" s="31" t="str">
        <f ca="1">'Week A'!$BN138</f>
        <v/>
      </c>
      <c r="K86" s="31" t="str">
        <f ca="1">'Week A'!$BT138</f>
        <v/>
      </c>
      <c r="L86" s="31" t="str">
        <f ca="1">'Week B'!$AJ138</f>
        <v/>
      </c>
      <c r="M86" s="31" t="str">
        <f ca="1">'Week B'!$AP138</f>
        <v/>
      </c>
      <c r="N86" s="31" t="str">
        <f ca="1">'Week B'!$AV138</f>
        <v/>
      </c>
      <c r="O86" s="31" t="str">
        <f ca="1">'Week B'!$BB138</f>
        <v/>
      </c>
      <c r="P86" s="31" t="str">
        <f ca="1">'Week B'!$BH138</f>
        <v/>
      </c>
      <c r="Q86" s="31" t="str">
        <f ca="1">'Week B'!$BN138</f>
        <v/>
      </c>
      <c r="R86" s="31" t="str">
        <f ca="1">'Week B'!$BT138</f>
        <v/>
      </c>
      <c r="S86" s="31" t="str">
        <f ca="1">'Week C'!$AJ138</f>
        <v/>
      </c>
      <c r="T86" s="31" t="str">
        <f ca="1">'Week C'!$AP138</f>
        <v/>
      </c>
      <c r="U86" s="31" t="str">
        <f ca="1">'Week C'!$AV138</f>
        <v/>
      </c>
      <c r="V86" s="31" t="str">
        <f ca="1">'Week C'!$BB138</f>
        <v/>
      </c>
      <c r="W86" s="31" t="str">
        <f ca="1">'Week C'!$BH138</f>
        <v/>
      </c>
      <c r="X86" s="31" t="str">
        <f ca="1">'Week C'!$BN138</f>
        <v/>
      </c>
      <c r="Y86" s="31" t="str">
        <f ca="1">'Week C'!$BT138</f>
        <v/>
      </c>
      <c r="Z86" s="31" t="str">
        <f ca="1">'Week D'!$AJ138</f>
        <v/>
      </c>
      <c r="AA86" s="31" t="str">
        <f ca="1">'Week D'!$AP138</f>
        <v/>
      </c>
      <c r="AB86" s="31" t="str">
        <f ca="1">'Week D'!$AV138</f>
        <v/>
      </c>
      <c r="AC86" s="31" t="str">
        <f ca="1">'Week D'!$BB138</f>
        <v/>
      </c>
      <c r="AD86" s="31" t="str">
        <f ca="1">'Week D'!$BH138</f>
        <v/>
      </c>
      <c r="AE86" s="31" t="str">
        <f ca="1">'Week D'!$BN138</f>
        <v/>
      </c>
      <c r="AF86" s="31" t="str">
        <f ca="1">'Week D'!$BT138</f>
        <v/>
      </c>
      <c r="AG86" s="31" t="str">
        <f ca="1">'Week E'!$AJ138</f>
        <v/>
      </c>
      <c r="AH86" s="31" t="str">
        <f ca="1">'Week E'!$AP138</f>
        <v/>
      </c>
      <c r="AI86" s="31" t="str">
        <f ca="1">'Week E'!$AV138</f>
        <v/>
      </c>
      <c r="AJ86" s="31" t="str">
        <f ca="1">'Week E'!$BB138</f>
        <v/>
      </c>
      <c r="AK86" s="31" t="str">
        <f ca="1">'Week E'!$BH138</f>
        <v/>
      </c>
      <c r="AL86" s="31" t="str">
        <f ca="1">'Week E'!$BN138</f>
        <v/>
      </c>
      <c r="AM86" s="31" t="str">
        <f ca="1">'Week E'!$BT138</f>
        <v/>
      </c>
      <c r="AN86" s="31" t="str">
        <f ca="1">'Week F'!$AJ138</f>
        <v/>
      </c>
      <c r="AO86" s="31" t="str">
        <f ca="1">'Week F'!$AP138</f>
        <v/>
      </c>
      <c r="AP86" s="31" t="str">
        <f ca="1">'Week F'!$AV138</f>
        <v/>
      </c>
      <c r="AQ86" s="31" t="str">
        <f ca="1">'Week F'!$BB138</f>
        <v/>
      </c>
      <c r="AR86" s="31" t="str">
        <f ca="1">'Week F'!$BH138</f>
        <v/>
      </c>
      <c r="AS86" s="31" t="str">
        <f ca="1">'Week F'!$BN138</f>
        <v/>
      </c>
      <c r="AT86" s="31" t="str">
        <f ca="1">'Week F'!$BT138</f>
        <v/>
      </c>
    </row>
    <row r="87" spans="1:46" x14ac:dyDescent="0.2">
      <c r="A87" t="str">
        <f ca="1">'Week A'!AB139</f>
        <v>NAAM</v>
      </c>
      <c r="B87" t="str">
        <f ca="1">'Week A'!AC139</f>
        <v>Voornaam</v>
      </c>
      <c r="C87" t="str">
        <f ca="1">'Week A'!AD139</f>
        <v>Steward</v>
      </c>
      <c r="D87" t="str">
        <f ca="1">'Week A'!AE139</f>
        <v>Student</v>
      </c>
      <c r="E87" s="31" t="str">
        <f ca="1">'Week A'!$AJ139</f>
        <v/>
      </c>
      <c r="F87" s="31" t="str">
        <f ca="1">'Week A'!$AP139</f>
        <v/>
      </c>
      <c r="G87" s="31" t="str">
        <f ca="1">'Week A'!$AV139</f>
        <v/>
      </c>
      <c r="H87" s="31" t="str">
        <f ca="1">'Week A'!$BB139</f>
        <v/>
      </c>
      <c r="I87" s="31" t="str">
        <f ca="1">'Week A'!$BH139</f>
        <v/>
      </c>
      <c r="J87" s="31" t="str">
        <f ca="1">'Week A'!$BN139</f>
        <v/>
      </c>
      <c r="K87" s="31" t="str">
        <f ca="1">'Week A'!$BT139</f>
        <v/>
      </c>
      <c r="L87" s="31" t="str">
        <f ca="1">'Week B'!$AJ139</f>
        <v/>
      </c>
      <c r="M87" s="31" t="str">
        <f ca="1">'Week B'!$AP139</f>
        <v/>
      </c>
      <c r="N87" s="31" t="str">
        <f ca="1">'Week B'!$AV139</f>
        <v/>
      </c>
      <c r="O87" s="31" t="str">
        <f ca="1">'Week B'!$BB139</f>
        <v/>
      </c>
      <c r="P87" s="31" t="str">
        <f ca="1">'Week B'!$BH139</f>
        <v/>
      </c>
      <c r="Q87" s="31" t="str">
        <f ca="1">'Week B'!$BN139</f>
        <v/>
      </c>
      <c r="R87" s="31" t="str">
        <f ca="1">'Week B'!$BT139</f>
        <v/>
      </c>
      <c r="S87" s="31" t="str">
        <f ca="1">'Week C'!$AJ139</f>
        <v/>
      </c>
      <c r="T87" s="31" t="str">
        <f ca="1">'Week C'!$AP139</f>
        <v/>
      </c>
      <c r="U87" s="31" t="str">
        <f ca="1">'Week C'!$AV139</f>
        <v/>
      </c>
      <c r="V87" s="31" t="str">
        <f ca="1">'Week C'!$BB139</f>
        <v/>
      </c>
      <c r="W87" s="31" t="str">
        <f ca="1">'Week C'!$BH139</f>
        <v/>
      </c>
      <c r="X87" s="31" t="str">
        <f ca="1">'Week C'!$BN139</f>
        <v/>
      </c>
      <c r="Y87" s="31" t="str">
        <f ca="1">'Week C'!$BT139</f>
        <v/>
      </c>
      <c r="Z87" s="31" t="str">
        <f ca="1">'Week D'!$AJ139</f>
        <v/>
      </c>
      <c r="AA87" s="31" t="str">
        <f ca="1">'Week D'!$AP139</f>
        <v/>
      </c>
      <c r="AB87" s="31" t="str">
        <f ca="1">'Week D'!$AV139</f>
        <v/>
      </c>
      <c r="AC87" s="31" t="str">
        <f ca="1">'Week D'!$BB139</f>
        <v/>
      </c>
      <c r="AD87" s="31" t="str">
        <f ca="1">'Week D'!$BH139</f>
        <v/>
      </c>
      <c r="AE87" s="31" t="str">
        <f ca="1">'Week D'!$BN139</f>
        <v/>
      </c>
      <c r="AF87" s="31" t="str">
        <f ca="1">'Week D'!$BT139</f>
        <v/>
      </c>
      <c r="AG87" s="31" t="str">
        <f ca="1">'Week E'!$AJ139</f>
        <v/>
      </c>
      <c r="AH87" s="31" t="str">
        <f ca="1">'Week E'!$AP139</f>
        <v/>
      </c>
      <c r="AI87" s="31" t="str">
        <f ca="1">'Week E'!$AV139</f>
        <v/>
      </c>
      <c r="AJ87" s="31" t="str">
        <f ca="1">'Week E'!$BB139</f>
        <v/>
      </c>
      <c r="AK87" s="31" t="str">
        <f ca="1">'Week E'!$BH139</f>
        <v/>
      </c>
      <c r="AL87" s="31" t="str">
        <f ca="1">'Week E'!$BN139</f>
        <v/>
      </c>
      <c r="AM87" s="31" t="str">
        <f ca="1">'Week E'!$BT139</f>
        <v/>
      </c>
      <c r="AN87" s="31" t="str">
        <f ca="1">'Week F'!$AJ139</f>
        <v/>
      </c>
      <c r="AO87" s="31" t="str">
        <f ca="1">'Week F'!$AP139</f>
        <v/>
      </c>
      <c r="AP87" s="31" t="str">
        <f ca="1">'Week F'!$AV139</f>
        <v/>
      </c>
      <c r="AQ87" s="31" t="str">
        <f ca="1">'Week F'!$BB139</f>
        <v/>
      </c>
      <c r="AR87" s="31" t="str">
        <f ca="1">'Week F'!$BH139</f>
        <v/>
      </c>
      <c r="AS87" s="31" t="str">
        <f ca="1">'Week F'!$BN139</f>
        <v/>
      </c>
      <c r="AT87" s="31" t="str">
        <f ca="1">'Week F'!$BT139</f>
        <v/>
      </c>
    </row>
    <row r="88" spans="1:46" x14ac:dyDescent="0.2">
      <c r="A88" t="str">
        <f ca="1">'Week A'!AB140</f>
        <v>NAAM</v>
      </c>
      <c r="B88" t="str">
        <f ca="1">'Week A'!AC140</f>
        <v>Voornaam</v>
      </c>
      <c r="C88" t="str">
        <f ca="1">'Week A'!AD140</f>
        <v>Steward</v>
      </c>
      <c r="D88" t="str">
        <f ca="1">'Week A'!AE140</f>
        <v>Student</v>
      </c>
      <c r="E88" s="31" t="str">
        <f ca="1">'Week A'!$AJ140</f>
        <v/>
      </c>
      <c r="F88" s="31" t="str">
        <f ca="1">'Week A'!$AP140</f>
        <v/>
      </c>
      <c r="G88" s="31" t="str">
        <f ca="1">'Week A'!$AV140</f>
        <v/>
      </c>
      <c r="H88" s="31" t="str">
        <f ca="1">'Week A'!$BB140</f>
        <v/>
      </c>
      <c r="I88" s="31" t="str">
        <f ca="1">'Week A'!$BH140</f>
        <v/>
      </c>
      <c r="J88" s="31" t="str">
        <f ca="1">'Week A'!$BN140</f>
        <v/>
      </c>
      <c r="K88" s="31" t="str">
        <f ca="1">'Week A'!$BT140</f>
        <v/>
      </c>
      <c r="L88" s="31" t="str">
        <f ca="1">'Week B'!$AJ140</f>
        <v/>
      </c>
      <c r="M88" s="31" t="str">
        <f ca="1">'Week B'!$AP140</f>
        <v/>
      </c>
      <c r="N88" s="31" t="str">
        <f ca="1">'Week B'!$AV140</f>
        <v/>
      </c>
      <c r="O88" s="31" t="str">
        <f ca="1">'Week B'!$BB140</f>
        <v/>
      </c>
      <c r="P88" s="31" t="str">
        <f ca="1">'Week B'!$BH140</f>
        <v/>
      </c>
      <c r="Q88" s="31" t="str">
        <f ca="1">'Week B'!$BN140</f>
        <v/>
      </c>
      <c r="R88" s="31" t="str">
        <f ca="1">'Week B'!$BT140</f>
        <v/>
      </c>
      <c r="S88" s="31" t="str">
        <f ca="1">'Week C'!$AJ140</f>
        <v/>
      </c>
      <c r="T88" s="31" t="str">
        <f ca="1">'Week C'!$AP140</f>
        <v/>
      </c>
      <c r="U88" s="31" t="str">
        <f ca="1">'Week C'!$AV140</f>
        <v/>
      </c>
      <c r="V88" s="31" t="str">
        <f ca="1">'Week C'!$BB140</f>
        <v/>
      </c>
      <c r="W88" s="31" t="str">
        <f ca="1">'Week C'!$BH140</f>
        <v/>
      </c>
      <c r="X88" s="31" t="str">
        <f ca="1">'Week C'!$BN140</f>
        <v/>
      </c>
      <c r="Y88" s="31" t="str">
        <f ca="1">'Week C'!$BT140</f>
        <v/>
      </c>
      <c r="Z88" s="31" t="str">
        <f ca="1">'Week D'!$AJ140</f>
        <v/>
      </c>
      <c r="AA88" s="31" t="str">
        <f ca="1">'Week D'!$AP140</f>
        <v/>
      </c>
      <c r="AB88" s="31" t="str">
        <f ca="1">'Week D'!$AV140</f>
        <v/>
      </c>
      <c r="AC88" s="31" t="str">
        <f ca="1">'Week D'!$BB140</f>
        <v/>
      </c>
      <c r="AD88" s="31" t="str">
        <f ca="1">'Week D'!$BH140</f>
        <v/>
      </c>
      <c r="AE88" s="31" t="str">
        <f ca="1">'Week D'!$BN140</f>
        <v/>
      </c>
      <c r="AF88" s="31" t="str">
        <f ca="1">'Week D'!$BT140</f>
        <v/>
      </c>
      <c r="AG88" s="31" t="str">
        <f ca="1">'Week E'!$AJ140</f>
        <v/>
      </c>
      <c r="AH88" s="31" t="str">
        <f ca="1">'Week E'!$AP140</f>
        <v/>
      </c>
      <c r="AI88" s="31" t="str">
        <f ca="1">'Week E'!$AV140</f>
        <v/>
      </c>
      <c r="AJ88" s="31" t="str">
        <f ca="1">'Week E'!$BB140</f>
        <v/>
      </c>
      <c r="AK88" s="31" t="str">
        <f ca="1">'Week E'!$BH140</f>
        <v/>
      </c>
      <c r="AL88" s="31" t="str">
        <f ca="1">'Week E'!$BN140</f>
        <v/>
      </c>
      <c r="AM88" s="31" t="str">
        <f ca="1">'Week E'!$BT140</f>
        <v/>
      </c>
      <c r="AN88" s="31" t="str">
        <f ca="1">'Week F'!$AJ140</f>
        <v/>
      </c>
      <c r="AO88" s="31" t="str">
        <f ca="1">'Week F'!$AP140</f>
        <v/>
      </c>
      <c r="AP88" s="31" t="str">
        <f ca="1">'Week F'!$AV140</f>
        <v/>
      </c>
      <c r="AQ88" s="31" t="str">
        <f ca="1">'Week F'!$BB140</f>
        <v/>
      </c>
      <c r="AR88" s="31" t="str">
        <f ca="1">'Week F'!$BH140</f>
        <v/>
      </c>
      <c r="AS88" s="31" t="str">
        <f ca="1">'Week F'!$BN140</f>
        <v/>
      </c>
      <c r="AT88" s="31" t="str">
        <f ca="1">'Week F'!$BT140</f>
        <v/>
      </c>
    </row>
    <row r="89" spans="1:46" x14ac:dyDescent="0.2">
      <c r="A89" t="str">
        <f ca="1">'Week A'!AB141</f>
        <v>NAAM</v>
      </c>
      <c r="B89" t="str">
        <f ca="1">'Week A'!AC141</f>
        <v>Voornaam</v>
      </c>
      <c r="C89" t="str">
        <f ca="1">'Week A'!AD141</f>
        <v>Steward</v>
      </c>
      <c r="D89" t="str">
        <f ca="1">'Week A'!AE141</f>
        <v>Student</v>
      </c>
      <c r="E89" s="31" t="str">
        <f ca="1">'Week A'!$AJ141</f>
        <v/>
      </c>
      <c r="F89" s="31" t="str">
        <f ca="1">'Week A'!$AP141</f>
        <v/>
      </c>
      <c r="G89" s="31" t="str">
        <f ca="1">'Week A'!$AV141</f>
        <v/>
      </c>
      <c r="H89" s="31" t="str">
        <f ca="1">'Week A'!$BB141</f>
        <v/>
      </c>
      <c r="I89" s="31" t="str">
        <f ca="1">'Week A'!$BH141</f>
        <v/>
      </c>
      <c r="J89" s="31" t="str">
        <f ca="1">'Week A'!$BN141</f>
        <v/>
      </c>
      <c r="K89" s="31" t="str">
        <f ca="1">'Week A'!$BT141</f>
        <v/>
      </c>
      <c r="L89" s="31" t="str">
        <f ca="1">'Week B'!$AJ141</f>
        <v/>
      </c>
      <c r="M89" s="31" t="str">
        <f ca="1">'Week B'!$AP141</f>
        <v/>
      </c>
      <c r="N89" s="31" t="str">
        <f ca="1">'Week B'!$AV141</f>
        <v/>
      </c>
      <c r="O89" s="31" t="str">
        <f ca="1">'Week B'!$BB141</f>
        <v/>
      </c>
      <c r="P89" s="31" t="str">
        <f ca="1">'Week B'!$BH141</f>
        <v/>
      </c>
      <c r="Q89" s="31" t="str">
        <f ca="1">'Week B'!$BN141</f>
        <v/>
      </c>
      <c r="R89" s="31" t="str">
        <f ca="1">'Week B'!$BT141</f>
        <v/>
      </c>
      <c r="S89" s="31" t="str">
        <f ca="1">'Week C'!$AJ141</f>
        <v/>
      </c>
      <c r="T89" s="31" t="str">
        <f ca="1">'Week C'!$AP141</f>
        <v/>
      </c>
      <c r="U89" s="31" t="str">
        <f ca="1">'Week C'!$AV141</f>
        <v/>
      </c>
      <c r="V89" s="31" t="str">
        <f ca="1">'Week C'!$BB141</f>
        <v/>
      </c>
      <c r="W89" s="31" t="str">
        <f ca="1">'Week C'!$BH141</f>
        <v/>
      </c>
      <c r="X89" s="31" t="str">
        <f ca="1">'Week C'!$BN141</f>
        <v/>
      </c>
      <c r="Y89" s="31" t="str">
        <f ca="1">'Week C'!$BT141</f>
        <v/>
      </c>
      <c r="Z89" s="31" t="str">
        <f ca="1">'Week D'!$AJ141</f>
        <v/>
      </c>
      <c r="AA89" s="31" t="str">
        <f ca="1">'Week D'!$AP141</f>
        <v/>
      </c>
      <c r="AB89" s="31" t="str">
        <f ca="1">'Week D'!$AV141</f>
        <v/>
      </c>
      <c r="AC89" s="31" t="str">
        <f ca="1">'Week D'!$BB141</f>
        <v/>
      </c>
      <c r="AD89" s="31" t="str">
        <f ca="1">'Week D'!$BH141</f>
        <v/>
      </c>
      <c r="AE89" s="31" t="str">
        <f ca="1">'Week D'!$BN141</f>
        <v/>
      </c>
      <c r="AF89" s="31" t="str">
        <f ca="1">'Week D'!$BT141</f>
        <v/>
      </c>
      <c r="AG89" s="31" t="str">
        <f ca="1">'Week E'!$AJ141</f>
        <v/>
      </c>
      <c r="AH89" s="31" t="str">
        <f ca="1">'Week E'!$AP141</f>
        <v/>
      </c>
      <c r="AI89" s="31" t="str">
        <f ca="1">'Week E'!$AV141</f>
        <v/>
      </c>
      <c r="AJ89" s="31" t="str">
        <f ca="1">'Week E'!$BB141</f>
        <v/>
      </c>
      <c r="AK89" s="31" t="str">
        <f ca="1">'Week E'!$BH141</f>
        <v/>
      </c>
      <c r="AL89" s="31" t="str">
        <f ca="1">'Week E'!$BN141</f>
        <v/>
      </c>
      <c r="AM89" s="31" t="str">
        <f ca="1">'Week E'!$BT141</f>
        <v/>
      </c>
      <c r="AN89" s="31" t="str">
        <f ca="1">'Week F'!$AJ141</f>
        <v/>
      </c>
      <c r="AO89" s="31" t="str">
        <f ca="1">'Week F'!$AP141</f>
        <v/>
      </c>
      <c r="AP89" s="31" t="str">
        <f ca="1">'Week F'!$AV141</f>
        <v/>
      </c>
      <c r="AQ89" s="31" t="str">
        <f ca="1">'Week F'!$BB141</f>
        <v/>
      </c>
      <c r="AR89" s="31" t="str">
        <f ca="1">'Week F'!$BH141</f>
        <v/>
      </c>
      <c r="AS89" s="31" t="str">
        <f ca="1">'Week F'!$BN141</f>
        <v/>
      </c>
      <c r="AT89" s="31" t="str">
        <f ca="1">'Week F'!$BT141</f>
        <v/>
      </c>
    </row>
    <row r="90" spans="1:46" x14ac:dyDescent="0.2">
      <c r="A90" t="str">
        <f ca="1">'Week A'!AB142</f>
        <v>NAAM</v>
      </c>
      <c r="B90" t="str">
        <f ca="1">'Week A'!AC142</f>
        <v>Voornaam</v>
      </c>
      <c r="C90" t="str">
        <f ca="1">'Week A'!AD142</f>
        <v>Steward</v>
      </c>
      <c r="D90" t="str">
        <f ca="1">'Week A'!AE142</f>
        <v>Student</v>
      </c>
      <c r="E90" s="31" t="str">
        <f ca="1">'Week A'!$AJ142</f>
        <v/>
      </c>
      <c r="F90" s="31" t="str">
        <f ca="1">'Week A'!$AP142</f>
        <v/>
      </c>
      <c r="G90" s="31" t="str">
        <f ca="1">'Week A'!$AV142</f>
        <v/>
      </c>
      <c r="H90" s="31" t="str">
        <f ca="1">'Week A'!$BB142</f>
        <v/>
      </c>
      <c r="I90" s="31" t="str">
        <f ca="1">'Week A'!$BH142</f>
        <v/>
      </c>
      <c r="J90" s="31" t="str">
        <f ca="1">'Week A'!$BN142</f>
        <v/>
      </c>
      <c r="K90" s="31" t="str">
        <f ca="1">'Week A'!$BT142</f>
        <v/>
      </c>
      <c r="L90" s="31" t="str">
        <f ca="1">'Week B'!$AJ142</f>
        <v/>
      </c>
      <c r="M90" s="31" t="str">
        <f ca="1">'Week B'!$AP142</f>
        <v/>
      </c>
      <c r="N90" s="31" t="str">
        <f ca="1">'Week B'!$AV142</f>
        <v/>
      </c>
      <c r="O90" s="31" t="str">
        <f ca="1">'Week B'!$BB142</f>
        <v/>
      </c>
      <c r="P90" s="31" t="str">
        <f ca="1">'Week B'!$BH142</f>
        <v/>
      </c>
      <c r="Q90" s="31" t="str">
        <f ca="1">'Week B'!$BN142</f>
        <v/>
      </c>
      <c r="R90" s="31" t="str">
        <f ca="1">'Week B'!$BT142</f>
        <v/>
      </c>
      <c r="S90" s="31" t="str">
        <f ca="1">'Week C'!$AJ142</f>
        <v/>
      </c>
      <c r="T90" s="31" t="str">
        <f ca="1">'Week C'!$AP142</f>
        <v/>
      </c>
      <c r="U90" s="31" t="str">
        <f ca="1">'Week C'!$AV142</f>
        <v/>
      </c>
      <c r="V90" s="31" t="str">
        <f ca="1">'Week C'!$BB142</f>
        <v/>
      </c>
      <c r="W90" s="31" t="str">
        <f ca="1">'Week C'!$BH142</f>
        <v/>
      </c>
      <c r="X90" s="31" t="str">
        <f ca="1">'Week C'!$BN142</f>
        <v/>
      </c>
      <c r="Y90" s="31" t="str">
        <f ca="1">'Week C'!$BT142</f>
        <v/>
      </c>
      <c r="Z90" s="31" t="str">
        <f ca="1">'Week D'!$AJ142</f>
        <v/>
      </c>
      <c r="AA90" s="31" t="str">
        <f ca="1">'Week D'!$AP142</f>
        <v/>
      </c>
      <c r="AB90" s="31" t="str">
        <f ca="1">'Week D'!$AV142</f>
        <v/>
      </c>
      <c r="AC90" s="31" t="str">
        <f ca="1">'Week D'!$BB142</f>
        <v/>
      </c>
      <c r="AD90" s="31" t="str">
        <f ca="1">'Week D'!$BH142</f>
        <v/>
      </c>
      <c r="AE90" s="31" t="str">
        <f ca="1">'Week D'!$BN142</f>
        <v/>
      </c>
      <c r="AF90" s="31" t="str">
        <f ca="1">'Week D'!$BT142</f>
        <v/>
      </c>
      <c r="AG90" s="31" t="str">
        <f ca="1">'Week E'!$AJ142</f>
        <v/>
      </c>
      <c r="AH90" s="31" t="str">
        <f ca="1">'Week E'!$AP142</f>
        <v/>
      </c>
      <c r="AI90" s="31" t="str">
        <f ca="1">'Week E'!$AV142</f>
        <v/>
      </c>
      <c r="AJ90" s="31" t="str">
        <f ca="1">'Week E'!$BB142</f>
        <v/>
      </c>
      <c r="AK90" s="31" t="str">
        <f ca="1">'Week E'!$BH142</f>
        <v/>
      </c>
      <c r="AL90" s="31" t="str">
        <f ca="1">'Week E'!$BN142</f>
        <v/>
      </c>
      <c r="AM90" s="31" t="str">
        <f ca="1">'Week E'!$BT142</f>
        <v/>
      </c>
      <c r="AN90" s="31" t="str">
        <f ca="1">'Week F'!$AJ142</f>
        <v/>
      </c>
      <c r="AO90" s="31" t="str">
        <f ca="1">'Week F'!$AP142</f>
        <v/>
      </c>
      <c r="AP90" s="31" t="str">
        <f ca="1">'Week F'!$AV142</f>
        <v/>
      </c>
      <c r="AQ90" s="31" t="str">
        <f ca="1">'Week F'!$BB142</f>
        <v/>
      </c>
      <c r="AR90" s="31" t="str">
        <f ca="1">'Week F'!$BH142</f>
        <v/>
      </c>
      <c r="AS90" s="31" t="str">
        <f ca="1">'Week F'!$BN142</f>
        <v/>
      </c>
      <c r="AT90" s="31" t="str">
        <f ca="1">'Week F'!$BT142</f>
        <v/>
      </c>
    </row>
    <row r="91" spans="1:46" x14ac:dyDescent="0.2">
      <c r="A91" t="str">
        <f ca="1">'Week A'!AB143</f>
        <v>NAAM</v>
      </c>
      <c r="B91" t="str">
        <f ca="1">'Week A'!AC143</f>
        <v>Voornaam</v>
      </c>
      <c r="C91" t="str">
        <f ca="1">'Week A'!AD143</f>
        <v>Steward</v>
      </c>
      <c r="D91" t="str">
        <f ca="1">'Week A'!AE143</f>
        <v>Student</v>
      </c>
      <c r="E91" s="31" t="str">
        <f ca="1">'Week A'!$AJ143</f>
        <v/>
      </c>
      <c r="F91" s="31" t="str">
        <f ca="1">'Week A'!$AP143</f>
        <v/>
      </c>
      <c r="G91" s="31" t="str">
        <f ca="1">'Week A'!$AV143</f>
        <v/>
      </c>
      <c r="H91" s="31" t="str">
        <f ca="1">'Week A'!$BB143</f>
        <v/>
      </c>
      <c r="I91" s="31" t="str">
        <f ca="1">'Week A'!$BH143</f>
        <v/>
      </c>
      <c r="J91" s="31" t="str">
        <f ca="1">'Week A'!$BN143</f>
        <v/>
      </c>
      <c r="K91" s="31" t="str">
        <f ca="1">'Week A'!$BT143</f>
        <v/>
      </c>
      <c r="L91" s="31" t="str">
        <f ca="1">'Week B'!$AJ143</f>
        <v/>
      </c>
      <c r="M91" s="31" t="str">
        <f ca="1">'Week B'!$AP143</f>
        <v/>
      </c>
      <c r="N91" s="31" t="str">
        <f ca="1">'Week B'!$AV143</f>
        <v/>
      </c>
      <c r="O91" s="31" t="str">
        <f ca="1">'Week B'!$BB143</f>
        <v/>
      </c>
      <c r="P91" s="31" t="str">
        <f ca="1">'Week B'!$BH143</f>
        <v/>
      </c>
      <c r="Q91" s="31" t="str">
        <f ca="1">'Week B'!$BN143</f>
        <v/>
      </c>
      <c r="R91" s="31" t="str">
        <f ca="1">'Week B'!$BT143</f>
        <v/>
      </c>
      <c r="S91" s="31" t="str">
        <f ca="1">'Week C'!$AJ143</f>
        <v/>
      </c>
      <c r="T91" s="31" t="str">
        <f ca="1">'Week C'!$AP143</f>
        <v/>
      </c>
      <c r="U91" s="31" t="str">
        <f ca="1">'Week C'!$AV143</f>
        <v/>
      </c>
      <c r="V91" s="31" t="str">
        <f ca="1">'Week C'!$BB143</f>
        <v/>
      </c>
      <c r="W91" s="31" t="str">
        <f ca="1">'Week C'!$BH143</f>
        <v/>
      </c>
      <c r="X91" s="31" t="str">
        <f ca="1">'Week C'!$BN143</f>
        <v/>
      </c>
      <c r="Y91" s="31" t="str">
        <f ca="1">'Week C'!$BT143</f>
        <v/>
      </c>
      <c r="Z91" s="31" t="str">
        <f ca="1">'Week D'!$AJ143</f>
        <v/>
      </c>
      <c r="AA91" s="31" t="str">
        <f ca="1">'Week D'!$AP143</f>
        <v/>
      </c>
      <c r="AB91" s="31" t="str">
        <f ca="1">'Week D'!$AV143</f>
        <v/>
      </c>
      <c r="AC91" s="31" t="str">
        <f ca="1">'Week D'!$BB143</f>
        <v/>
      </c>
      <c r="AD91" s="31" t="str">
        <f ca="1">'Week D'!$BH143</f>
        <v/>
      </c>
      <c r="AE91" s="31" t="str">
        <f ca="1">'Week D'!$BN143</f>
        <v/>
      </c>
      <c r="AF91" s="31" t="str">
        <f ca="1">'Week D'!$BT143</f>
        <v/>
      </c>
      <c r="AG91" s="31" t="str">
        <f ca="1">'Week E'!$AJ143</f>
        <v/>
      </c>
      <c r="AH91" s="31" t="str">
        <f ca="1">'Week E'!$AP143</f>
        <v/>
      </c>
      <c r="AI91" s="31" t="str">
        <f ca="1">'Week E'!$AV143</f>
        <v/>
      </c>
      <c r="AJ91" s="31" t="str">
        <f ca="1">'Week E'!$BB143</f>
        <v/>
      </c>
      <c r="AK91" s="31" t="str">
        <f ca="1">'Week E'!$BH143</f>
        <v/>
      </c>
      <c r="AL91" s="31" t="str">
        <f ca="1">'Week E'!$BN143</f>
        <v/>
      </c>
      <c r="AM91" s="31" t="str">
        <f ca="1">'Week E'!$BT143</f>
        <v/>
      </c>
      <c r="AN91" s="31" t="str">
        <f ca="1">'Week F'!$AJ143</f>
        <v/>
      </c>
      <c r="AO91" s="31" t="str">
        <f ca="1">'Week F'!$AP143</f>
        <v/>
      </c>
      <c r="AP91" s="31" t="str">
        <f ca="1">'Week F'!$AV143</f>
        <v/>
      </c>
      <c r="AQ91" s="31" t="str">
        <f ca="1">'Week F'!$BB143</f>
        <v/>
      </c>
      <c r="AR91" s="31" t="str">
        <f ca="1">'Week F'!$BH143</f>
        <v/>
      </c>
      <c r="AS91" s="31" t="str">
        <f ca="1">'Week F'!$BN143</f>
        <v/>
      </c>
      <c r="AT91" s="31" t="str">
        <f ca="1">'Week F'!$BT143</f>
        <v/>
      </c>
    </row>
    <row r="92" spans="1:46" x14ac:dyDescent="0.2">
      <c r="A92" t="str">
        <f ca="1">'Week A'!AB144</f>
        <v>NAAM</v>
      </c>
      <c r="B92" t="str">
        <f ca="1">'Week A'!AC144</f>
        <v>Voornaam</v>
      </c>
      <c r="C92" t="str">
        <f ca="1">'Week A'!AD144</f>
        <v>Steward</v>
      </c>
      <c r="D92" t="str">
        <f ca="1">'Week A'!AE144</f>
        <v>Student</v>
      </c>
      <c r="E92" s="31" t="str">
        <f ca="1">'Week A'!$AJ144</f>
        <v/>
      </c>
      <c r="F92" s="31" t="str">
        <f ca="1">'Week A'!$AP144</f>
        <v/>
      </c>
      <c r="G92" s="31" t="str">
        <f ca="1">'Week A'!$AV144</f>
        <v/>
      </c>
      <c r="H92" s="31" t="str">
        <f ca="1">'Week A'!$BB144</f>
        <v/>
      </c>
      <c r="I92" s="31" t="str">
        <f ca="1">'Week A'!$BH144</f>
        <v/>
      </c>
      <c r="J92" s="31" t="str">
        <f ca="1">'Week A'!$BN144</f>
        <v/>
      </c>
      <c r="K92" s="31" t="str">
        <f ca="1">'Week A'!$BT144</f>
        <v/>
      </c>
      <c r="L92" s="31" t="str">
        <f ca="1">'Week B'!$AJ144</f>
        <v/>
      </c>
      <c r="M92" s="31" t="str">
        <f ca="1">'Week B'!$AP144</f>
        <v/>
      </c>
      <c r="N92" s="31" t="str">
        <f ca="1">'Week B'!$AV144</f>
        <v/>
      </c>
      <c r="O92" s="31" t="str">
        <f ca="1">'Week B'!$BB144</f>
        <v/>
      </c>
      <c r="P92" s="31" t="str">
        <f ca="1">'Week B'!$BH144</f>
        <v/>
      </c>
      <c r="Q92" s="31" t="str">
        <f ca="1">'Week B'!$BN144</f>
        <v/>
      </c>
      <c r="R92" s="31" t="str">
        <f ca="1">'Week B'!$BT144</f>
        <v/>
      </c>
      <c r="S92" s="31" t="str">
        <f ca="1">'Week C'!$AJ144</f>
        <v/>
      </c>
      <c r="T92" s="31" t="str">
        <f ca="1">'Week C'!$AP144</f>
        <v/>
      </c>
      <c r="U92" s="31" t="str">
        <f ca="1">'Week C'!$AV144</f>
        <v/>
      </c>
      <c r="V92" s="31" t="str">
        <f ca="1">'Week C'!$BB144</f>
        <v/>
      </c>
      <c r="W92" s="31" t="str">
        <f ca="1">'Week C'!$BH144</f>
        <v/>
      </c>
      <c r="X92" s="31" t="str">
        <f ca="1">'Week C'!$BN144</f>
        <v/>
      </c>
      <c r="Y92" s="31" t="str">
        <f ca="1">'Week C'!$BT144</f>
        <v/>
      </c>
      <c r="Z92" s="31" t="str">
        <f ca="1">'Week D'!$AJ144</f>
        <v/>
      </c>
      <c r="AA92" s="31" t="str">
        <f ca="1">'Week D'!$AP144</f>
        <v/>
      </c>
      <c r="AB92" s="31" t="str">
        <f ca="1">'Week D'!$AV144</f>
        <v/>
      </c>
      <c r="AC92" s="31" t="str">
        <f ca="1">'Week D'!$BB144</f>
        <v/>
      </c>
      <c r="AD92" s="31" t="str">
        <f ca="1">'Week D'!$BH144</f>
        <v/>
      </c>
      <c r="AE92" s="31" t="str">
        <f ca="1">'Week D'!$BN144</f>
        <v/>
      </c>
      <c r="AF92" s="31" t="str">
        <f ca="1">'Week D'!$BT144</f>
        <v/>
      </c>
      <c r="AG92" s="31" t="str">
        <f ca="1">'Week E'!$AJ144</f>
        <v/>
      </c>
      <c r="AH92" s="31" t="str">
        <f ca="1">'Week E'!$AP144</f>
        <v/>
      </c>
      <c r="AI92" s="31" t="str">
        <f ca="1">'Week E'!$AV144</f>
        <v/>
      </c>
      <c r="AJ92" s="31" t="str">
        <f ca="1">'Week E'!$BB144</f>
        <v/>
      </c>
      <c r="AK92" s="31" t="str">
        <f ca="1">'Week E'!$BH144</f>
        <v/>
      </c>
      <c r="AL92" s="31" t="str">
        <f ca="1">'Week E'!$BN144</f>
        <v/>
      </c>
      <c r="AM92" s="31" t="str">
        <f ca="1">'Week E'!$BT144</f>
        <v/>
      </c>
      <c r="AN92" s="31" t="str">
        <f ca="1">'Week F'!$AJ144</f>
        <v/>
      </c>
      <c r="AO92" s="31" t="str">
        <f ca="1">'Week F'!$AP144</f>
        <v/>
      </c>
      <c r="AP92" s="31" t="str">
        <f ca="1">'Week F'!$AV144</f>
        <v/>
      </c>
      <c r="AQ92" s="31" t="str">
        <f ca="1">'Week F'!$BB144</f>
        <v/>
      </c>
      <c r="AR92" s="31" t="str">
        <f ca="1">'Week F'!$BH144</f>
        <v/>
      </c>
      <c r="AS92" s="31" t="str">
        <f ca="1">'Week F'!$BN144</f>
        <v/>
      </c>
      <c r="AT92" s="31" t="str">
        <f ca="1">'Week F'!$BT144</f>
        <v/>
      </c>
    </row>
    <row r="93" spans="1:46" x14ac:dyDescent="0.2">
      <c r="A93" t="str">
        <f ca="1">'Week A'!AB145</f>
        <v>NAAM</v>
      </c>
      <c r="B93" t="str">
        <f ca="1">'Week A'!AC145</f>
        <v>Voornaam</v>
      </c>
      <c r="C93" t="str">
        <f ca="1">'Week A'!AD145</f>
        <v>Steward</v>
      </c>
      <c r="D93" t="str">
        <f ca="1">'Week A'!AE145</f>
        <v>Student</v>
      </c>
      <c r="E93" s="31" t="str">
        <f ca="1">'Week A'!$AJ145</f>
        <v/>
      </c>
      <c r="F93" s="31" t="str">
        <f ca="1">'Week A'!$AP145</f>
        <v/>
      </c>
      <c r="G93" s="31" t="str">
        <f ca="1">'Week A'!$AV145</f>
        <v/>
      </c>
      <c r="H93" s="31" t="str">
        <f ca="1">'Week A'!$BB145</f>
        <v/>
      </c>
      <c r="I93" s="31" t="str">
        <f ca="1">'Week A'!$BH145</f>
        <v/>
      </c>
      <c r="J93" s="31" t="str">
        <f ca="1">'Week A'!$BN145</f>
        <v/>
      </c>
      <c r="K93" s="31" t="str">
        <f ca="1">'Week A'!$BT145</f>
        <v/>
      </c>
      <c r="L93" s="31" t="str">
        <f ca="1">'Week B'!$AJ145</f>
        <v/>
      </c>
      <c r="M93" s="31" t="str">
        <f ca="1">'Week B'!$AP145</f>
        <v/>
      </c>
      <c r="N93" s="31" t="str">
        <f ca="1">'Week B'!$AV145</f>
        <v/>
      </c>
      <c r="O93" s="31" t="str">
        <f ca="1">'Week B'!$BB145</f>
        <v/>
      </c>
      <c r="P93" s="31" t="str">
        <f ca="1">'Week B'!$BH145</f>
        <v/>
      </c>
      <c r="Q93" s="31" t="str">
        <f ca="1">'Week B'!$BN145</f>
        <v/>
      </c>
      <c r="R93" s="31" t="str">
        <f ca="1">'Week B'!$BT145</f>
        <v/>
      </c>
      <c r="S93" s="31" t="str">
        <f ca="1">'Week C'!$AJ145</f>
        <v/>
      </c>
      <c r="T93" s="31" t="str">
        <f ca="1">'Week C'!$AP145</f>
        <v/>
      </c>
      <c r="U93" s="31" t="str">
        <f ca="1">'Week C'!$AV145</f>
        <v/>
      </c>
      <c r="V93" s="31" t="str">
        <f ca="1">'Week C'!$BB145</f>
        <v/>
      </c>
      <c r="W93" s="31" t="str">
        <f ca="1">'Week C'!$BH145</f>
        <v/>
      </c>
      <c r="X93" s="31" t="str">
        <f ca="1">'Week C'!$BN145</f>
        <v/>
      </c>
      <c r="Y93" s="31" t="str">
        <f ca="1">'Week C'!$BT145</f>
        <v/>
      </c>
      <c r="Z93" s="31" t="str">
        <f ca="1">'Week D'!$AJ145</f>
        <v/>
      </c>
      <c r="AA93" s="31" t="str">
        <f ca="1">'Week D'!$AP145</f>
        <v/>
      </c>
      <c r="AB93" s="31" t="str">
        <f ca="1">'Week D'!$AV145</f>
        <v/>
      </c>
      <c r="AC93" s="31" t="str">
        <f ca="1">'Week D'!$BB145</f>
        <v/>
      </c>
      <c r="AD93" s="31" t="str">
        <f ca="1">'Week D'!$BH145</f>
        <v/>
      </c>
      <c r="AE93" s="31" t="str">
        <f ca="1">'Week D'!$BN145</f>
        <v/>
      </c>
      <c r="AF93" s="31" t="str">
        <f ca="1">'Week D'!$BT145</f>
        <v/>
      </c>
      <c r="AG93" s="31" t="str">
        <f ca="1">'Week E'!$AJ145</f>
        <v/>
      </c>
      <c r="AH93" s="31" t="str">
        <f ca="1">'Week E'!$AP145</f>
        <v/>
      </c>
      <c r="AI93" s="31" t="str">
        <f ca="1">'Week E'!$AV145</f>
        <v/>
      </c>
      <c r="AJ93" s="31" t="str">
        <f ca="1">'Week E'!$BB145</f>
        <v/>
      </c>
      <c r="AK93" s="31" t="str">
        <f ca="1">'Week E'!$BH145</f>
        <v/>
      </c>
      <c r="AL93" s="31" t="str">
        <f ca="1">'Week E'!$BN145</f>
        <v/>
      </c>
      <c r="AM93" s="31" t="str">
        <f ca="1">'Week E'!$BT145</f>
        <v/>
      </c>
      <c r="AN93" s="31" t="str">
        <f ca="1">'Week F'!$AJ145</f>
        <v/>
      </c>
      <c r="AO93" s="31" t="str">
        <f ca="1">'Week F'!$AP145</f>
        <v/>
      </c>
      <c r="AP93" s="31" t="str">
        <f ca="1">'Week F'!$AV145</f>
        <v/>
      </c>
      <c r="AQ93" s="31" t="str">
        <f ca="1">'Week F'!$BB145</f>
        <v/>
      </c>
      <c r="AR93" s="31" t="str">
        <f ca="1">'Week F'!$BH145</f>
        <v/>
      </c>
      <c r="AS93" s="31" t="str">
        <f ca="1">'Week F'!$BN145</f>
        <v/>
      </c>
      <c r="AT93" s="31" t="str">
        <f ca="1">'Week F'!$BT145</f>
        <v/>
      </c>
    </row>
    <row r="94" spans="1:46" x14ac:dyDescent="0.2">
      <c r="A94" t="str">
        <f ca="1">'Week A'!AB146</f>
        <v>NAAM</v>
      </c>
      <c r="B94" t="str">
        <f ca="1">'Week A'!AC146</f>
        <v>Voornaam</v>
      </c>
      <c r="C94" t="str">
        <f ca="1">'Week A'!AD146</f>
        <v>Steward</v>
      </c>
      <c r="D94" t="str">
        <f ca="1">'Week A'!AE146</f>
        <v>Student</v>
      </c>
      <c r="E94" s="31" t="str">
        <f ca="1">'Week A'!$AJ146</f>
        <v/>
      </c>
      <c r="F94" s="31" t="str">
        <f ca="1">'Week A'!$AP146</f>
        <v/>
      </c>
      <c r="G94" s="31" t="str">
        <f ca="1">'Week A'!$AV146</f>
        <v/>
      </c>
      <c r="H94" s="31" t="str">
        <f ca="1">'Week A'!$BB146</f>
        <v/>
      </c>
      <c r="I94" s="31" t="str">
        <f ca="1">'Week A'!$BH146</f>
        <v/>
      </c>
      <c r="J94" s="31" t="str">
        <f ca="1">'Week A'!$BN146</f>
        <v/>
      </c>
      <c r="K94" s="31" t="str">
        <f ca="1">'Week A'!$BT146</f>
        <v/>
      </c>
      <c r="L94" s="31" t="str">
        <f ca="1">'Week B'!$AJ146</f>
        <v/>
      </c>
      <c r="M94" s="31" t="str">
        <f ca="1">'Week B'!$AP146</f>
        <v/>
      </c>
      <c r="N94" s="31" t="str">
        <f ca="1">'Week B'!$AV146</f>
        <v/>
      </c>
      <c r="O94" s="31" t="str">
        <f ca="1">'Week B'!$BB146</f>
        <v/>
      </c>
      <c r="P94" s="31" t="str">
        <f ca="1">'Week B'!$BH146</f>
        <v/>
      </c>
      <c r="Q94" s="31" t="str">
        <f ca="1">'Week B'!$BN146</f>
        <v/>
      </c>
      <c r="R94" s="31" t="str">
        <f ca="1">'Week B'!$BT146</f>
        <v/>
      </c>
      <c r="S94" s="31" t="str">
        <f ca="1">'Week C'!$AJ146</f>
        <v/>
      </c>
      <c r="T94" s="31" t="str">
        <f ca="1">'Week C'!$AP146</f>
        <v/>
      </c>
      <c r="U94" s="31" t="str">
        <f ca="1">'Week C'!$AV146</f>
        <v/>
      </c>
      <c r="V94" s="31" t="str">
        <f ca="1">'Week C'!$BB146</f>
        <v/>
      </c>
      <c r="W94" s="31" t="str">
        <f ca="1">'Week C'!$BH146</f>
        <v/>
      </c>
      <c r="X94" s="31" t="str">
        <f ca="1">'Week C'!$BN146</f>
        <v/>
      </c>
      <c r="Y94" s="31" t="str">
        <f ca="1">'Week C'!$BT146</f>
        <v/>
      </c>
      <c r="Z94" s="31" t="str">
        <f ca="1">'Week D'!$AJ146</f>
        <v/>
      </c>
      <c r="AA94" s="31" t="str">
        <f ca="1">'Week D'!$AP146</f>
        <v/>
      </c>
      <c r="AB94" s="31" t="str">
        <f ca="1">'Week D'!$AV146</f>
        <v/>
      </c>
      <c r="AC94" s="31" t="str">
        <f ca="1">'Week D'!$BB146</f>
        <v/>
      </c>
      <c r="AD94" s="31" t="str">
        <f ca="1">'Week D'!$BH146</f>
        <v/>
      </c>
      <c r="AE94" s="31" t="str">
        <f ca="1">'Week D'!$BN146</f>
        <v/>
      </c>
      <c r="AF94" s="31" t="str">
        <f ca="1">'Week D'!$BT146</f>
        <v/>
      </c>
      <c r="AG94" s="31" t="str">
        <f ca="1">'Week E'!$AJ146</f>
        <v/>
      </c>
      <c r="AH94" s="31" t="str">
        <f ca="1">'Week E'!$AP146</f>
        <v/>
      </c>
      <c r="AI94" s="31" t="str">
        <f ca="1">'Week E'!$AV146</f>
        <v/>
      </c>
      <c r="AJ94" s="31" t="str">
        <f ca="1">'Week E'!$BB146</f>
        <v/>
      </c>
      <c r="AK94" s="31" t="str">
        <f ca="1">'Week E'!$BH146</f>
        <v/>
      </c>
      <c r="AL94" s="31" t="str">
        <f ca="1">'Week E'!$BN146</f>
        <v/>
      </c>
      <c r="AM94" s="31" t="str">
        <f ca="1">'Week E'!$BT146</f>
        <v/>
      </c>
      <c r="AN94" s="31" t="str">
        <f ca="1">'Week F'!$AJ146</f>
        <v/>
      </c>
      <c r="AO94" s="31" t="str">
        <f ca="1">'Week F'!$AP146</f>
        <v/>
      </c>
      <c r="AP94" s="31" t="str">
        <f ca="1">'Week F'!$AV146</f>
        <v/>
      </c>
      <c r="AQ94" s="31" t="str">
        <f ca="1">'Week F'!$BB146</f>
        <v/>
      </c>
      <c r="AR94" s="31" t="str">
        <f ca="1">'Week F'!$BH146</f>
        <v/>
      </c>
      <c r="AS94" s="31" t="str">
        <f ca="1">'Week F'!$BN146</f>
        <v/>
      </c>
      <c r="AT94" s="31" t="str">
        <f ca="1">'Week F'!$BT146</f>
        <v/>
      </c>
    </row>
    <row r="95" spans="1:46" x14ac:dyDescent="0.2">
      <c r="A95" t="str">
        <f ca="1">'Week A'!AB147</f>
        <v>NAAM</v>
      </c>
      <c r="B95" t="str">
        <f ca="1">'Week A'!AC147</f>
        <v>Voornaam</v>
      </c>
      <c r="C95" t="str">
        <f ca="1">'Week A'!AD147</f>
        <v>Steward</v>
      </c>
      <c r="D95" t="str">
        <f ca="1">'Week A'!AE147</f>
        <v>Student</v>
      </c>
      <c r="E95" s="31" t="str">
        <f ca="1">'Week A'!$AJ147</f>
        <v/>
      </c>
      <c r="F95" s="31" t="str">
        <f ca="1">'Week A'!$AP147</f>
        <v/>
      </c>
      <c r="G95" s="31" t="str">
        <f ca="1">'Week A'!$AV147</f>
        <v/>
      </c>
      <c r="H95" s="31" t="str">
        <f ca="1">'Week A'!$BB147</f>
        <v/>
      </c>
      <c r="I95" s="31" t="str">
        <f ca="1">'Week A'!$BH147</f>
        <v/>
      </c>
      <c r="J95" s="31" t="str">
        <f ca="1">'Week A'!$BN147</f>
        <v/>
      </c>
      <c r="K95" s="31" t="str">
        <f ca="1">'Week A'!$BT147</f>
        <v/>
      </c>
      <c r="L95" s="31" t="str">
        <f ca="1">'Week B'!$AJ147</f>
        <v/>
      </c>
      <c r="M95" s="31" t="str">
        <f ca="1">'Week B'!$AP147</f>
        <v/>
      </c>
      <c r="N95" s="31" t="str">
        <f ca="1">'Week B'!$AV147</f>
        <v/>
      </c>
      <c r="O95" s="31" t="str">
        <f ca="1">'Week B'!$BB147</f>
        <v/>
      </c>
      <c r="P95" s="31" t="str">
        <f ca="1">'Week B'!$BH147</f>
        <v/>
      </c>
      <c r="Q95" s="31" t="str">
        <f ca="1">'Week B'!$BN147</f>
        <v/>
      </c>
      <c r="R95" s="31" t="str">
        <f ca="1">'Week B'!$BT147</f>
        <v/>
      </c>
      <c r="S95" s="31" t="str">
        <f ca="1">'Week C'!$AJ147</f>
        <v/>
      </c>
      <c r="T95" s="31" t="str">
        <f ca="1">'Week C'!$AP147</f>
        <v/>
      </c>
      <c r="U95" s="31" t="str">
        <f ca="1">'Week C'!$AV147</f>
        <v/>
      </c>
      <c r="V95" s="31" t="str">
        <f ca="1">'Week C'!$BB147</f>
        <v/>
      </c>
      <c r="W95" s="31" t="str">
        <f ca="1">'Week C'!$BH147</f>
        <v/>
      </c>
      <c r="X95" s="31" t="str">
        <f ca="1">'Week C'!$BN147</f>
        <v/>
      </c>
      <c r="Y95" s="31" t="str">
        <f ca="1">'Week C'!$BT147</f>
        <v/>
      </c>
      <c r="Z95" s="31" t="str">
        <f ca="1">'Week D'!$AJ147</f>
        <v/>
      </c>
      <c r="AA95" s="31" t="str">
        <f ca="1">'Week D'!$AP147</f>
        <v/>
      </c>
      <c r="AB95" s="31" t="str">
        <f ca="1">'Week D'!$AV147</f>
        <v/>
      </c>
      <c r="AC95" s="31" t="str">
        <f ca="1">'Week D'!$BB147</f>
        <v/>
      </c>
      <c r="AD95" s="31" t="str">
        <f ca="1">'Week D'!$BH147</f>
        <v/>
      </c>
      <c r="AE95" s="31" t="str">
        <f ca="1">'Week D'!$BN147</f>
        <v/>
      </c>
      <c r="AF95" s="31" t="str">
        <f ca="1">'Week D'!$BT147</f>
        <v/>
      </c>
      <c r="AG95" s="31" t="str">
        <f ca="1">'Week E'!$AJ147</f>
        <v/>
      </c>
      <c r="AH95" s="31" t="str">
        <f ca="1">'Week E'!$AP147</f>
        <v/>
      </c>
      <c r="AI95" s="31" t="str">
        <f ca="1">'Week E'!$AV147</f>
        <v/>
      </c>
      <c r="AJ95" s="31" t="str">
        <f ca="1">'Week E'!$BB147</f>
        <v/>
      </c>
      <c r="AK95" s="31" t="str">
        <f ca="1">'Week E'!$BH147</f>
        <v/>
      </c>
      <c r="AL95" s="31" t="str">
        <f ca="1">'Week E'!$BN147</f>
        <v/>
      </c>
      <c r="AM95" s="31" t="str">
        <f ca="1">'Week E'!$BT147</f>
        <v/>
      </c>
      <c r="AN95" s="31" t="str">
        <f ca="1">'Week F'!$AJ147</f>
        <v/>
      </c>
      <c r="AO95" s="31" t="str">
        <f ca="1">'Week F'!$AP147</f>
        <v/>
      </c>
      <c r="AP95" s="31" t="str">
        <f ca="1">'Week F'!$AV147</f>
        <v/>
      </c>
      <c r="AQ95" s="31" t="str">
        <f ca="1">'Week F'!$BB147</f>
        <v/>
      </c>
      <c r="AR95" s="31" t="str">
        <f ca="1">'Week F'!$BH147</f>
        <v/>
      </c>
      <c r="AS95" s="31" t="str">
        <f ca="1">'Week F'!$BN147</f>
        <v/>
      </c>
      <c r="AT95" s="31" t="str">
        <f ca="1">'Week F'!$BT147</f>
        <v/>
      </c>
    </row>
    <row r="96" spans="1:46" x14ac:dyDescent="0.2">
      <c r="A96" t="str">
        <f ca="1">'Week A'!AB148</f>
        <v>NAAM</v>
      </c>
      <c r="B96" t="str">
        <f ca="1">'Week A'!AC148</f>
        <v>Voornaam</v>
      </c>
      <c r="C96" t="str">
        <f ca="1">'Week A'!AD148</f>
        <v>Steward</v>
      </c>
      <c r="D96" t="str">
        <f ca="1">'Week A'!AE148</f>
        <v>Student</v>
      </c>
      <c r="E96" s="31" t="str">
        <f ca="1">'Week A'!$AJ148</f>
        <v/>
      </c>
      <c r="F96" s="31" t="str">
        <f ca="1">'Week A'!$AP148</f>
        <v/>
      </c>
      <c r="G96" s="31" t="str">
        <f ca="1">'Week A'!$AV148</f>
        <v/>
      </c>
      <c r="H96" s="31" t="str">
        <f ca="1">'Week A'!$BB148</f>
        <v/>
      </c>
      <c r="I96" s="31" t="str">
        <f ca="1">'Week A'!$BH148</f>
        <v/>
      </c>
      <c r="J96" s="31" t="str">
        <f ca="1">'Week A'!$BN148</f>
        <v/>
      </c>
      <c r="K96" s="31" t="str">
        <f ca="1">'Week A'!$BT148</f>
        <v/>
      </c>
      <c r="L96" s="31" t="str">
        <f ca="1">'Week B'!$AJ148</f>
        <v/>
      </c>
      <c r="M96" s="31" t="str">
        <f ca="1">'Week B'!$AP148</f>
        <v/>
      </c>
      <c r="N96" s="31" t="str">
        <f ca="1">'Week B'!$AV148</f>
        <v/>
      </c>
      <c r="O96" s="31" t="str">
        <f ca="1">'Week B'!$BB148</f>
        <v/>
      </c>
      <c r="P96" s="31" t="str">
        <f ca="1">'Week B'!$BH148</f>
        <v/>
      </c>
      <c r="Q96" s="31" t="str">
        <f ca="1">'Week B'!$BN148</f>
        <v/>
      </c>
      <c r="R96" s="31" t="str">
        <f ca="1">'Week B'!$BT148</f>
        <v/>
      </c>
      <c r="S96" s="31" t="str">
        <f ca="1">'Week C'!$AJ148</f>
        <v/>
      </c>
      <c r="T96" s="31" t="str">
        <f ca="1">'Week C'!$AP148</f>
        <v/>
      </c>
      <c r="U96" s="31" t="str">
        <f ca="1">'Week C'!$AV148</f>
        <v/>
      </c>
      <c r="V96" s="31" t="str">
        <f ca="1">'Week C'!$BB148</f>
        <v/>
      </c>
      <c r="W96" s="31" t="str">
        <f ca="1">'Week C'!$BH148</f>
        <v/>
      </c>
      <c r="X96" s="31" t="str">
        <f ca="1">'Week C'!$BN148</f>
        <v/>
      </c>
      <c r="Y96" s="31" t="str">
        <f ca="1">'Week C'!$BT148</f>
        <v/>
      </c>
      <c r="Z96" s="31" t="str">
        <f ca="1">'Week D'!$AJ148</f>
        <v/>
      </c>
      <c r="AA96" s="31" t="str">
        <f ca="1">'Week D'!$AP148</f>
        <v/>
      </c>
      <c r="AB96" s="31" t="str">
        <f ca="1">'Week D'!$AV148</f>
        <v/>
      </c>
      <c r="AC96" s="31" t="str">
        <f ca="1">'Week D'!$BB148</f>
        <v/>
      </c>
      <c r="AD96" s="31" t="str">
        <f ca="1">'Week D'!$BH148</f>
        <v/>
      </c>
      <c r="AE96" s="31" t="str">
        <f ca="1">'Week D'!$BN148</f>
        <v/>
      </c>
      <c r="AF96" s="31" t="str">
        <f ca="1">'Week D'!$BT148</f>
        <v/>
      </c>
      <c r="AG96" s="31" t="str">
        <f ca="1">'Week E'!$AJ148</f>
        <v/>
      </c>
      <c r="AH96" s="31" t="str">
        <f ca="1">'Week E'!$AP148</f>
        <v/>
      </c>
      <c r="AI96" s="31" t="str">
        <f ca="1">'Week E'!$AV148</f>
        <v/>
      </c>
      <c r="AJ96" s="31" t="str">
        <f ca="1">'Week E'!$BB148</f>
        <v/>
      </c>
      <c r="AK96" s="31" t="str">
        <f ca="1">'Week E'!$BH148</f>
        <v/>
      </c>
      <c r="AL96" s="31" t="str">
        <f ca="1">'Week E'!$BN148</f>
        <v/>
      </c>
      <c r="AM96" s="31" t="str">
        <f ca="1">'Week E'!$BT148</f>
        <v/>
      </c>
      <c r="AN96" s="31" t="str">
        <f ca="1">'Week F'!$AJ148</f>
        <v/>
      </c>
      <c r="AO96" s="31" t="str">
        <f ca="1">'Week F'!$AP148</f>
        <v/>
      </c>
      <c r="AP96" s="31" t="str">
        <f ca="1">'Week F'!$AV148</f>
        <v/>
      </c>
      <c r="AQ96" s="31" t="str">
        <f ca="1">'Week F'!$BB148</f>
        <v/>
      </c>
      <c r="AR96" s="31" t="str">
        <f ca="1">'Week F'!$BH148</f>
        <v/>
      </c>
      <c r="AS96" s="31" t="str">
        <f ca="1">'Week F'!$BN148</f>
        <v/>
      </c>
      <c r="AT96" s="31" t="str">
        <f ca="1">'Week F'!$BT148</f>
        <v/>
      </c>
    </row>
    <row r="97" spans="1:46" x14ac:dyDescent="0.2">
      <c r="A97" t="str">
        <f ca="1">'Week A'!AB149</f>
        <v>NAAM</v>
      </c>
      <c r="B97" t="str">
        <f ca="1">'Week A'!AC149</f>
        <v>Voornaam</v>
      </c>
      <c r="C97" t="str">
        <f ca="1">'Week A'!AD149</f>
        <v>Steward</v>
      </c>
      <c r="D97" t="str">
        <f ca="1">'Week A'!AE149</f>
        <v>Student</v>
      </c>
      <c r="E97" s="31" t="str">
        <f ca="1">'Week A'!$AJ149</f>
        <v/>
      </c>
      <c r="F97" s="31" t="str">
        <f ca="1">'Week A'!$AP149</f>
        <v/>
      </c>
      <c r="G97" s="31" t="str">
        <f ca="1">'Week A'!$AV149</f>
        <v/>
      </c>
      <c r="H97" s="31" t="str">
        <f ca="1">'Week A'!$BB149</f>
        <v/>
      </c>
      <c r="I97" s="31" t="str">
        <f ca="1">'Week A'!$BH149</f>
        <v/>
      </c>
      <c r="J97" s="31" t="str">
        <f ca="1">'Week A'!$BN149</f>
        <v/>
      </c>
      <c r="K97" s="31" t="str">
        <f ca="1">'Week A'!$BT149</f>
        <v/>
      </c>
      <c r="L97" s="31" t="str">
        <f ca="1">'Week B'!$AJ149</f>
        <v/>
      </c>
      <c r="M97" s="31" t="str">
        <f ca="1">'Week B'!$AP149</f>
        <v/>
      </c>
      <c r="N97" s="31" t="str">
        <f ca="1">'Week B'!$AV149</f>
        <v/>
      </c>
      <c r="O97" s="31" t="str">
        <f ca="1">'Week B'!$BB149</f>
        <v/>
      </c>
      <c r="P97" s="31" t="str">
        <f ca="1">'Week B'!$BH149</f>
        <v/>
      </c>
      <c r="Q97" s="31" t="str">
        <f ca="1">'Week B'!$BN149</f>
        <v/>
      </c>
      <c r="R97" s="31" t="str">
        <f ca="1">'Week B'!$BT149</f>
        <v/>
      </c>
      <c r="S97" s="31" t="str">
        <f ca="1">'Week C'!$AJ149</f>
        <v/>
      </c>
      <c r="T97" s="31" t="str">
        <f ca="1">'Week C'!$AP149</f>
        <v/>
      </c>
      <c r="U97" s="31" t="str">
        <f ca="1">'Week C'!$AV149</f>
        <v/>
      </c>
      <c r="V97" s="31" t="str">
        <f ca="1">'Week C'!$BB149</f>
        <v/>
      </c>
      <c r="W97" s="31" t="str">
        <f ca="1">'Week C'!$BH149</f>
        <v/>
      </c>
      <c r="X97" s="31" t="str">
        <f ca="1">'Week C'!$BN149</f>
        <v/>
      </c>
      <c r="Y97" s="31" t="str">
        <f ca="1">'Week C'!$BT149</f>
        <v/>
      </c>
      <c r="Z97" s="31" t="str">
        <f ca="1">'Week D'!$AJ149</f>
        <v/>
      </c>
      <c r="AA97" s="31" t="str">
        <f ca="1">'Week D'!$AP149</f>
        <v/>
      </c>
      <c r="AB97" s="31" t="str">
        <f ca="1">'Week D'!$AV149</f>
        <v/>
      </c>
      <c r="AC97" s="31" t="str">
        <f ca="1">'Week D'!$BB149</f>
        <v/>
      </c>
      <c r="AD97" s="31" t="str">
        <f ca="1">'Week D'!$BH149</f>
        <v/>
      </c>
      <c r="AE97" s="31" t="str">
        <f ca="1">'Week D'!$BN149</f>
        <v/>
      </c>
      <c r="AF97" s="31" t="str">
        <f ca="1">'Week D'!$BT149</f>
        <v/>
      </c>
      <c r="AG97" s="31" t="str">
        <f ca="1">'Week E'!$AJ149</f>
        <v/>
      </c>
      <c r="AH97" s="31" t="str">
        <f ca="1">'Week E'!$AP149</f>
        <v/>
      </c>
      <c r="AI97" s="31" t="str">
        <f ca="1">'Week E'!$AV149</f>
        <v/>
      </c>
      <c r="AJ97" s="31" t="str">
        <f ca="1">'Week E'!$BB149</f>
        <v/>
      </c>
      <c r="AK97" s="31" t="str">
        <f ca="1">'Week E'!$BH149</f>
        <v/>
      </c>
      <c r="AL97" s="31" t="str">
        <f ca="1">'Week E'!$BN149</f>
        <v/>
      </c>
      <c r="AM97" s="31" t="str">
        <f ca="1">'Week E'!$BT149</f>
        <v/>
      </c>
      <c r="AN97" s="31" t="str">
        <f ca="1">'Week F'!$AJ149</f>
        <v/>
      </c>
      <c r="AO97" s="31" t="str">
        <f ca="1">'Week F'!$AP149</f>
        <v/>
      </c>
      <c r="AP97" s="31" t="str">
        <f ca="1">'Week F'!$AV149</f>
        <v/>
      </c>
      <c r="AQ97" s="31" t="str">
        <f ca="1">'Week F'!$BB149</f>
        <v/>
      </c>
      <c r="AR97" s="31" t="str">
        <f ca="1">'Week F'!$BH149</f>
        <v/>
      </c>
      <c r="AS97" s="31" t="str">
        <f ca="1">'Week F'!$BN149</f>
        <v/>
      </c>
      <c r="AT97" s="31" t="str">
        <f ca="1">'Week F'!$BT149</f>
        <v/>
      </c>
    </row>
    <row r="98" spans="1:46" x14ac:dyDescent="0.2">
      <c r="A98" t="str">
        <f ca="1">'Week A'!AB150</f>
        <v>NAAM</v>
      </c>
      <c r="B98" t="str">
        <f ca="1">'Week A'!AC150</f>
        <v>Voornaam</v>
      </c>
      <c r="C98" t="str">
        <f ca="1">'Week A'!AD150</f>
        <v>Steward</v>
      </c>
      <c r="D98" t="str">
        <f ca="1">'Week A'!AE150</f>
        <v>Student</v>
      </c>
      <c r="E98" s="31" t="str">
        <f ca="1">'Week A'!$AJ150</f>
        <v/>
      </c>
      <c r="F98" s="31" t="str">
        <f ca="1">'Week A'!$AP150</f>
        <v/>
      </c>
      <c r="G98" s="31" t="str">
        <f ca="1">'Week A'!$AV150</f>
        <v/>
      </c>
      <c r="H98" s="31" t="str">
        <f ca="1">'Week A'!$BB150</f>
        <v/>
      </c>
      <c r="I98" s="31" t="str">
        <f ca="1">'Week A'!$BH150</f>
        <v/>
      </c>
      <c r="J98" s="31" t="str">
        <f ca="1">'Week A'!$BN150</f>
        <v/>
      </c>
      <c r="K98" s="31" t="str">
        <f ca="1">'Week A'!$BT150</f>
        <v/>
      </c>
      <c r="L98" s="31" t="str">
        <f ca="1">'Week B'!$AJ150</f>
        <v/>
      </c>
      <c r="M98" s="31" t="str">
        <f ca="1">'Week B'!$AP150</f>
        <v/>
      </c>
      <c r="N98" s="31" t="str">
        <f ca="1">'Week B'!$AV150</f>
        <v/>
      </c>
      <c r="O98" s="31" t="str">
        <f ca="1">'Week B'!$BB150</f>
        <v/>
      </c>
      <c r="P98" s="31" t="str">
        <f ca="1">'Week B'!$BH150</f>
        <v/>
      </c>
      <c r="Q98" s="31" t="str">
        <f ca="1">'Week B'!$BN150</f>
        <v/>
      </c>
      <c r="R98" s="31" t="str">
        <f ca="1">'Week B'!$BT150</f>
        <v/>
      </c>
      <c r="S98" s="31" t="str">
        <f ca="1">'Week C'!$AJ150</f>
        <v/>
      </c>
      <c r="T98" s="31" t="str">
        <f ca="1">'Week C'!$AP150</f>
        <v/>
      </c>
      <c r="U98" s="31" t="str">
        <f ca="1">'Week C'!$AV150</f>
        <v/>
      </c>
      <c r="V98" s="31" t="str">
        <f ca="1">'Week C'!$BB150</f>
        <v/>
      </c>
      <c r="W98" s="31" t="str">
        <f ca="1">'Week C'!$BH150</f>
        <v/>
      </c>
      <c r="X98" s="31" t="str">
        <f ca="1">'Week C'!$BN150</f>
        <v/>
      </c>
      <c r="Y98" s="31" t="str">
        <f ca="1">'Week C'!$BT150</f>
        <v/>
      </c>
      <c r="Z98" s="31" t="str">
        <f ca="1">'Week D'!$AJ150</f>
        <v/>
      </c>
      <c r="AA98" s="31" t="str">
        <f ca="1">'Week D'!$AP150</f>
        <v/>
      </c>
      <c r="AB98" s="31" t="str">
        <f ca="1">'Week D'!$AV150</f>
        <v/>
      </c>
      <c r="AC98" s="31" t="str">
        <f ca="1">'Week D'!$BB150</f>
        <v/>
      </c>
      <c r="AD98" s="31" t="str">
        <f ca="1">'Week D'!$BH150</f>
        <v/>
      </c>
      <c r="AE98" s="31" t="str">
        <f ca="1">'Week D'!$BN150</f>
        <v/>
      </c>
      <c r="AF98" s="31" t="str">
        <f ca="1">'Week D'!$BT150</f>
        <v/>
      </c>
      <c r="AG98" s="31" t="str">
        <f ca="1">'Week E'!$AJ150</f>
        <v/>
      </c>
      <c r="AH98" s="31" t="str">
        <f ca="1">'Week E'!$AP150</f>
        <v/>
      </c>
      <c r="AI98" s="31" t="str">
        <f ca="1">'Week E'!$AV150</f>
        <v/>
      </c>
      <c r="AJ98" s="31" t="str">
        <f ca="1">'Week E'!$BB150</f>
        <v/>
      </c>
      <c r="AK98" s="31" t="str">
        <f ca="1">'Week E'!$BH150</f>
        <v/>
      </c>
      <c r="AL98" s="31" t="str">
        <f ca="1">'Week E'!$BN150</f>
        <v/>
      </c>
      <c r="AM98" s="31" t="str">
        <f ca="1">'Week E'!$BT150</f>
        <v/>
      </c>
      <c r="AN98" s="31" t="str">
        <f ca="1">'Week F'!$AJ150</f>
        <v/>
      </c>
      <c r="AO98" s="31" t="str">
        <f ca="1">'Week F'!$AP150</f>
        <v/>
      </c>
      <c r="AP98" s="31" t="str">
        <f ca="1">'Week F'!$AV150</f>
        <v/>
      </c>
      <c r="AQ98" s="31" t="str">
        <f ca="1">'Week F'!$BB150</f>
        <v/>
      </c>
      <c r="AR98" s="31" t="str">
        <f ca="1">'Week F'!$BH150</f>
        <v/>
      </c>
      <c r="AS98" s="31" t="str">
        <f ca="1">'Week F'!$BN150</f>
        <v/>
      </c>
      <c r="AT98" s="31" t="str">
        <f ca="1">'Week F'!$BT150</f>
        <v/>
      </c>
    </row>
    <row r="99" spans="1:46" x14ac:dyDescent="0.2">
      <c r="A99" t="str">
        <f ca="1">'Week A'!AB151</f>
        <v>NAAM</v>
      </c>
      <c r="B99" t="str">
        <f ca="1">'Week A'!AC151</f>
        <v>Voornaam</v>
      </c>
      <c r="C99" t="str">
        <f ca="1">'Week A'!AD151</f>
        <v>Steward</v>
      </c>
      <c r="D99" t="str">
        <f ca="1">'Week A'!AE151</f>
        <v>Student</v>
      </c>
      <c r="E99" s="31" t="str">
        <f ca="1">'Week A'!$AJ151</f>
        <v/>
      </c>
      <c r="F99" s="31" t="str">
        <f ca="1">'Week A'!$AP151</f>
        <v/>
      </c>
      <c r="G99" s="31" t="str">
        <f ca="1">'Week A'!$AV151</f>
        <v/>
      </c>
      <c r="H99" s="31" t="str">
        <f ca="1">'Week A'!$BB151</f>
        <v/>
      </c>
      <c r="I99" s="31" t="str">
        <f ca="1">'Week A'!$BH151</f>
        <v/>
      </c>
      <c r="J99" s="31" t="str">
        <f ca="1">'Week A'!$BN151</f>
        <v/>
      </c>
      <c r="K99" s="31" t="str">
        <f ca="1">'Week A'!$BT151</f>
        <v/>
      </c>
      <c r="L99" s="31" t="str">
        <f ca="1">'Week B'!$AJ151</f>
        <v/>
      </c>
      <c r="M99" s="31" t="str">
        <f ca="1">'Week B'!$AP151</f>
        <v/>
      </c>
      <c r="N99" s="31" t="str">
        <f ca="1">'Week B'!$AV151</f>
        <v/>
      </c>
      <c r="O99" s="31" t="str">
        <f ca="1">'Week B'!$BB151</f>
        <v/>
      </c>
      <c r="P99" s="31" t="str">
        <f ca="1">'Week B'!$BH151</f>
        <v/>
      </c>
      <c r="Q99" s="31" t="str">
        <f ca="1">'Week B'!$BN151</f>
        <v/>
      </c>
      <c r="R99" s="31" t="str">
        <f ca="1">'Week B'!$BT151</f>
        <v/>
      </c>
      <c r="S99" s="31" t="str">
        <f ca="1">'Week C'!$AJ151</f>
        <v/>
      </c>
      <c r="T99" s="31" t="str">
        <f ca="1">'Week C'!$AP151</f>
        <v/>
      </c>
      <c r="U99" s="31" t="str">
        <f ca="1">'Week C'!$AV151</f>
        <v/>
      </c>
      <c r="V99" s="31" t="str">
        <f ca="1">'Week C'!$BB151</f>
        <v/>
      </c>
      <c r="W99" s="31" t="str">
        <f ca="1">'Week C'!$BH151</f>
        <v/>
      </c>
      <c r="X99" s="31" t="str">
        <f ca="1">'Week C'!$BN151</f>
        <v/>
      </c>
      <c r="Y99" s="31" t="str">
        <f ca="1">'Week C'!$BT151</f>
        <v/>
      </c>
      <c r="Z99" s="31" t="str">
        <f ca="1">'Week D'!$AJ151</f>
        <v/>
      </c>
      <c r="AA99" s="31" t="str">
        <f ca="1">'Week D'!$AP151</f>
        <v/>
      </c>
      <c r="AB99" s="31" t="str">
        <f ca="1">'Week D'!$AV151</f>
        <v/>
      </c>
      <c r="AC99" s="31" t="str">
        <f ca="1">'Week D'!$BB151</f>
        <v/>
      </c>
      <c r="AD99" s="31" t="str">
        <f ca="1">'Week D'!$BH151</f>
        <v/>
      </c>
      <c r="AE99" s="31" t="str">
        <f ca="1">'Week D'!$BN151</f>
        <v/>
      </c>
      <c r="AF99" s="31" t="str">
        <f ca="1">'Week D'!$BT151</f>
        <v/>
      </c>
      <c r="AG99" s="31" t="str">
        <f ca="1">'Week E'!$AJ151</f>
        <v/>
      </c>
      <c r="AH99" s="31" t="str">
        <f ca="1">'Week E'!$AP151</f>
        <v/>
      </c>
      <c r="AI99" s="31" t="str">
        <f ca="1">'Week E'!$AV151</f>
        <v/>
      </c>
      <c r="AJ99" s="31" t="str">
        <f ca="1">'Week E'!$BB151</f>
        <v/>
      </c>
      <c r="AK99" s="31" t="str">
        <f ca="1">'Week E'!$BH151</f>
        <v/>
      </c>
      <c r="AL99" s="31" t="str">
        <f ca="1">'Week E'!$BN151</f>
        <v/>
      </c>
      <c r="AM99" s="31" t="str">
        <f ca="1">'Week E'!$BT151</f>
        <v/>
      </c>
      <c r="AN99" s="31" t="str">
        <f ca="1">'Week F'!$AJ151</f>
        <v/>
      </c>
      <c r="AO99" s="31" t="str">
        <f ca="1">'Week F'!$AP151</f>
        <v/>
      </c>
      <c r="AP99" s="31" t="str">
        <f ca="1">'Week F'!$AV151</f>
        <v/>
      </c>
      <c r="AQ99" s="31" t="str">
        <f ca="1">'Week F'!$BB151</f>
        <v/>
      </c>
      <c r="AR99" s="31" t="str">
        <f ca="1">'Week F'!$BH151</f>
        <v/>
      </c>
      <c r="AS99" s="31" t="str">
        <f ca="1">'Week F'!$BN151</f>
        <v/>
      </c>
      <c r="AT99" s="31" t="str">
        <f ca="1">'Week F'!$BT151</f>
        <v/>
      </c>
    </row>
    <row r="100" spans="1:46" x14ac:dyDescent="0.2">
      <c r="A100" t="str">
        <f ca="1">'Week A'!AB152</f>
        <v>NAAM</v>
      </c>
      <c r="B100" t="str">
        <f ca="1">'Week A'!AC152</f>
        <v>Voornaam</v>
      </c>
      <c r="C100" t="str">
        <f ca="1">'Week A'!AD152</f>
        <v>Steward</v>
      </c>
      <c r="D100" t="str">
        <f ca="1">'Week A'!AE152</f>
        <v>Student</v>
      </c>
      <c r="E100" s="31" t="str">
        <f ca="1">'Week A'!$AJ152</f>
        <v/>
      </c>
      <c r="F100" s="31" t="str">
        <f ca="1">'Week A'!$AP152</f>
        <v/>
      </c>
      <c r="G100" s="31" t="str">
        <f ca="1">'Week A'!$AV152</f>
        <v/>
      </c>
      <c r="H100" s="31" t="str">
        <f ca="1">'Week A'!$BB152</f>
        <v/>
      </c>
      <c r="I100" s="31" t="str">
        <f ca="1">'Week A'!$BH152</f>
        <v/>
      </c>
      <c r="J100" s="31" t="str">
        <f ca="1">'Week A'!$BN152</f>
        <v/>
      </c>
      <c r="K100" s="31" t="str">
        <f ca="1">'Week A'!$BT152</f>
        <v/>
      </c>
      <c r="L100" s="31" t="str">
        <f ca="1">'Week B'!$AJ152</f>
        <v/>
      </c>
      <c r="M100" s="31" t="str">
        <f ca="1">'Week B'!$AP152</f>
        <v/>
      </c>
      <c r="N100" s="31" t="str">
        <f ca="1">'Week B'!$AV152</f>
        <v/>
      </c>
      <c r="O100" s="31" t="str">
        <f ca="1">'Week B'!$BB152</f>
        <v/>
      </c>
      <c r="P100" s="31" t="str">
        <f ca="1">'Week B'!$BH152</f>
        <v/>
      </c>
      <c r="Q100" s="31" t="str">
        <f ca="1">'Week B'!$BN152</f>
        <v/>
      </c>
      <c r="R100" s="31" t="str">
        <f ca="1">'Week B'!$BT152</f>
        <v/>
      </c>
      <c r="S100" s="31" t="str">
        <f ca="1">'Week C'!$AJ152</f>
        <v/>
      </c>
      <c r="T100" s="31" t="str">
        <f ca="1">'Week C'!$AP152</f>
        <v/>
      </c>
      <c r="U100" s="31" t="str">
        <f ca="1">'Week C'!$AV152</f>
        <v/>
      </c>
      <c r="V100" s="31" t="str">
        <f ca="1">'Week C'!$BB152</f>
        <v/>
      </c>
      <c r="W100" s="31" t="str">
        <f ca="1">'Week C'!$BH152</f>
        <v/>
      </c>
      <c r="X100" s="31" t="str">
        <f ca="1">'Week C'!$BN152</f>
        <v/>
      </c>
      <c r="Y100" s="31" t="str">
        <f ca="1">'Week C'!$BT152</f>
        <v/>
      </c>
      <c r="Z100" s="31" t="str">
        <f ca="1">'Week D'!$AJ152</f>
        <v/>
      </c>
      <c r="AA100" s="31" t="str">
        <f ca="1">'Week D'!$AP152</f>
        <v/>
      </c>
      <c r="AB100" s="31" t="str">
        <f ca="1">'Week D'!$AV152</f>
        <v/>
      </c>
      <c r="AC100" s="31" t="str">
        <f ca="1">'Week D'!$BB152</f>
        <v/>
      </c>
      <c r="AD100" s="31" t="str">
        <f ca="1">'Week D'!$BH152</f>
        <v/>
      </c>
      <c r="AE100" s="31" t="str">
        <f ca="1">'Week D'!$BN152</f>
        <v/>
      </c>
      <c r="AF100" s="31" t="str">
        <f ca="1">'Week D'!$BT152</f>
        <v/>
      </c>
      <c r="AG100" s="31" t="str">
        <f ca="1">'Week E'!$AJ152</f>
        <v/>
      </c>
      <c r="AH100" s="31" t="str">
        <f ca="1">'Week E'!$AP152</f>
        <v/>
      </c>
      <c r="AI100" s="31" t="str">
        <f ca="1">'Week E'!$AV152</f>
        <v/>
      </c>
      <c r="AJ100" s="31" t="str">
        <f ca="1">'Week E'!$BB152</f>
        <v/>
      </c>
      <c r="AK100" s="31" t="str">
        <f ca="1">'Week E'!$BH152</f>
        <v/>
      </c>
      <c r="AL100" s="31" t="str">
        <f ca="1">'Week E'!$BN152</f>
        <v/>
      </c>
      <c r="AM100" s="31" t="str">
        <f ca="1">'Week E'!$BT152</f>
        <v/>
      </c>
      <c r="AN100" s="31" t="str">
        <f ca="1">'Week F'!$AJ152</f>
        <v/>
      </c>
      <c r="AO100" s="31" t="str">
        <f ca="1">'Week F'!$AP152</f>
        <v/>
      </c>
      <c r="AP100" s="31" t="str">
        <f ca="1">'Week F'!$AV152</f>
        <v/>
      </c>
      <c r="AQ100" s="31" t="str">
        <f ca="1">'Week F'!$BB152</f>
        <v/>
      </c>
      <c r="AR100" s="31" t="str">
        <f ca="1">'Week F'!$BH152</f>
        <v/>
      </c>
      <c r="AS100" s="31" t="str">
        <f ca="1">'Week F'!$BN152</f>
        <v/>
      </c>
      <c r="AT100" s="31" t="str">
        <f ca="1">'Week F'!$BT152</f>
        <v/>
      </c>
    </row>
    <row r="101" spans="1:46" x14ac:dyDescent="0.2">
      <c r="A101" t="str">
        <f ca="1">'Week A'!AB153</f>
        <v>NAAM</v>
      </c>
      <c r="B101" t="str">
        <f ca="1">'Week A'!AC153</f>
        <v>Voornaam</v>
      </c>
      <c r="C101" t="str">
        <f ca="1">'Week A'!AD153</f>
        <v>Steward</v>
      </c>
      <c r="D101" t="str">
        <f ca="1">'Week A'!AE153</f>
        <v>Student</v>
      </c>
      <c r="E101" s="31" t="str">
        <f ca="1">'Week A'!$AJ153</f>
        <v/>
      </c>
      <c r="F101" s="31" t="str">
        <f ca="1">'Week A'!$AP153</f>
        <v/>
      </c>
      <c r="G101" s="31" t="str">
        <f ca="1">'Week A'!$AV153</f>
        <v/>
      </c>
      <c r="H101" s="31" t="str">
        <f ca="1">'Week A'!$BB153</f>
        <v/>
      </c>
      <c r="I101" s="31" t="str">
        <f ca="1">'Week A'!$BH153</f>
        <v/>
      </c>
      <c r="J101" s="31" t="str">
        <f ca="1">'Week A'!$BN153</f>
        <v/>
      </c>
      <c r="K101" s="31" t="str">
        <f ca="1">'Week A'!$BT153</f>
        <v/>
      </c>
      <c r="L101" s="31" t="str">
        <f ca="1">'Week B'!$AJ153</f>
        <v/>
      </c>
      <c r="M101" s="31" t="str">
        <f ca="1">'Week B'!$AP153</f>
        <v/>
      </c>
      <c r="N101" s="31" t="str">
        <f ca="1">'Week B'!$AV153</f>
        <v/>
      </c>
      <c r="O101" s="31" t="str">
        <f ca="1">'Week B'!$BB153</f>
        <v/>
      </c>
      <c r="P101" s="31" t="str">
        <f ca="1">'Week B'!$BH153</f>
        <v/>
      </c>
      <c r="Q101" s="31" t="str">
        <f ca="1">'Week B'!$BN153</f>
        <v/>
      </c>
      <c r="R101" s="31" t="str">
        <f ca="1">'Week B'!$BT153</f>
        <v/>
      </c>
      <c r="S101" s="31" t="str">
        <f ca="1">'Week C'!$AJ153</f>
        <v/>
      </c>
      <c r="T101" s="31" t="str">
        <f ca="1">'Week C'!$AP153</f>
        <v/>
      </c>
      <c r="U101" s="31" t="str">
        <f ca="1">'Week C'!$AV153</f>
        <v/>
      </c>
      <c r="V101" s="31" t="str">
        <f ca="1">'Week C'!$BB153</f>
        <v/>
      </c>
      <c r="W101" s="31" t="str">
        <f ca="1">'Week C'!$BH153</f>
        <v/>
      </c>
      <c r="X101" s="31" t="str">
        <f ca="1">'Week C'!$BN153</f>
        <v/>
      </c>
      <c r="Y101" s="31" t="str">
        <f ca="1">'Week C'!$BT153</f>
        <v/>
      </c>
      <c r="Z101" s="31" t="str">
        <f ca="1">'Week D'!$AJ153</f>
        <v/>
      </c>
      <c r="AA101" s="31" t="str">
        <f ca="1">'Week D'!$AP153</f>
        <v/>
      </c>
      <c r="AB101" s="31" t="str">
        <f ca="1">'Week D'!$AV153</f>
        <v/>
      </c>
      <c r="AC101" s="31" t="str">
        <f ca="1">'Week D'!$BB153</f>
        <v/>
      </c>
      <c r="AD101" s="31" t="str">
        <f ca="1">'Week D'!$BH153</f>
        <v/>
      </c>
      <c r="AE101" s="31" t="str">
        <f ca="1">'Week D'!$BN153</f>
        <v/>
      </c>
      <c r="AF101" s="31" t="str">
        <f ca="1">'Week D'!$BT153</f>
        <v/>
      </c>
      <c r="AG101" s="31" t="str">
        <f ca="1">'Week E'!$AJ153</f>
        <v/>
      </c>
      <c r="AH101" s="31" t="str">
        <f ca="1">'Week E'!$AP153</f>
        <v/>
      </c>
      <c r="AI101" s="31" t="str">
        <f ca="1">'Week E'!$AV153</f>
        <v/>
      </c>
      <c r="AJ101" s="31" t="str">
        <f ca="1">'Week E'!$BB153</f>
        <v/>
      </c>
      <c r="AK101" s="31" t="str">
        <f ca="1">'Week E'!$BH153</f>
        <v/>
      </c>
      <c r="AL101" s="31" t="str">
        <f ca="1">'Week E'!$BN153</f>
        <v/>
      </c>
      <c r="AM101" s="31" t="str">
        <f ca="1">'Week E'!$BT153</f>
        <v/>
      </c>
      <c r="AN101" s="31" t="str">
        <f ca="1">'Week F'!$AJ153</f>
        <v/>
      </c>
      <c r="AO101" s="31" t="str">
        <f ca="1">'Week F'!$AP153</f>
        <v/>
      </c>
      <c r="AP101" s="31" t="str">
        <f ca="1">'Week F'!$AV153</f>
        <v/>
      </c>
      <c r="AQ101" s="31" t="str">
        <f ca="1">'Week F'!$BB153</f>
        <v/>
      </c>
      <c r="AR101" s="31" t="str">
        <f ca="1">'Week F'!$BH153</f>
        <v/>
      </c>
      <c r="AS101" s="31" t="str">
        <f ca="1">'Week F'!$BN153</f>
        <v/>
      </c>
      <c r="AT101" s="31" t="str">
        <f ca="1">'Week F'!$BT153</f>
        <v/>
      </c>
    </row>
    <row r="102" spans="1:46" x14ac:dyDescent="0.2">
      <c r="A102" t="str">
        <f ca="1">'Week A'!AB154</f>
        <v>NAAM</v>
      </c>
      <c r="B102" t="str">
        <f ca="1">'Week A'!AC154</f>
        <v>Voornaam</v>
      </c>
      <c r="C102" t="str">
        <f ca="1">'Week A'!AD154</f>
        <v>Steward</v>
      </c>
      <c r="D102" t="str">
        <f ca="1">'Week A'!AE154</f>
        <v>Student</v>
      </c>
      <c r="E102" s="31" t="str">
        <f ca="1">'Week A'!$AJ154</f>
        <v/>
      </c>
      <c r="F102" s="31" t="str">
        <f ca="1">'Week A'!$AP154</f>
        <v/>
      </c>
      <c r="G102" s="31" t="str">
        <f ca="1">'Week A'!$AV154</f>
        <v/>
      </c>
      <c r="H102" s="31" t="str">
        <f ca="1">'Week A'!$BB154</f>
        <v/>
      </c>
      <c r="I102" s="31" t="str">
        <f ca="1">'Week A'!$BH154</f>
        <v/>
      </c>
      <c r="J102" s="31" t="str">
        <f ca="1">'Week A'!$BN154</f>
        <v/>
      </c>
      <c r="K102" s="31" t="str">
        <f ca="1">'Week A'!$BT154</f>
        <v/>
      </c>
      <c r="L102" s="31" t="str">
        <f ca="1">'Week B'!$AJ154</f>
        <v/>
      </c>
      <c r="M102" s="31" t="str">
        <f ca="1">'Week B'!$AP154</f>
        <v/>
      </c>
      <c r="N102" s="31" t="str">
        <f ca="1">'Week B'!$AV154</f>
        <v/>
      </c>
      <c r="O102" s="31" t="str">
        <f ca="1">'Week B'!$BB154</f>
        <v/>
      </c>
      <c r="P102" s="31" t="str">
        <f ca="1">'Week B'!$BH154</f>
        <v/>
      </c>
      <c r="Q102" s="31" t="str">
        <f ca="1">'Week B'!$BN154</f>
        <v/>
      </c>
      <c r="R102" s="31" t="str">
        <f ca="1">'Week B'!$BT154</f>
        <v/>
      </c>
      <c r="S102" s="31" t="str">
        <f ca="1">'Week C'!$AJ154</f>
        <v/>
      </c>
      <c r="T102" s="31" t="str">
        <f ca="1">'Week C'!$AP154</f>
        <v/>
      </c>
      <c r="U102" s="31" t="str">
        <f ca="1">'Week C'!$AV154</f>
        <v/>
      </c>
      <c r="V102" s="31" t="str">
        <f ca="1">'Week C'!$BB154</f>
        <v/>
      </c>
      <c r="W102" s="31" t="str">
        <f ca="1">'Week C'!$BH154</f>
        <v/>
      </c>
      <c r="X102" s="31" t="str">
        <f ca="1">'Week C'!$BN154</f>
        <v/>
      </c>
      <c r="Y102" s="31" t="str">
        <f ca="1">'Week C'!$BT154</f>
        <v/>
      </c>
      <c r="Z102" s="31" t="str">
        <f ca="1">'Week D'!$AJ154</f>
        <v/>
      </c>
      <c r="AA102" s="31" t="str">
        <f ca="1">'Week D'!$AP154</f>
        <v/>
      </c>
      <c r="AB102" s="31" t="str">
        <f ca="1">'Week D'!$AV154</f>
        <v/>
      </c>
      <c r="AC102" s="31" t="str">
        <f ca="1">'Week D'!$BB154</f>
        <v/>
      </c>
      <c r="AD102" s="31" t="str">
        <f ca="1">'Week D'!$BH154</f>
        <v/>
      </c>
      <c r="AE102" s="31" t="str">
        <f ca="1">'Week D'!$BN154</f>
        <v/>
      </c>
      <c r="AF102" s="31" t="str">
        <f ca="1">'Week D'!$BT154</f>
        <v/>
      </c>
      <c r="AG102" s="31" t="str">
        <f ca="1">'Week E'!$AJ154</f>
        <v/>
      </c>
      <c r="AH102" s="31" t="str">
        <f ca="1">'Week E'!$AP154</f>
        <v/>
      </c>
      <c r="AI102" s="31" t="str">
        <f ca="1">'Week E'!$AV154</f>
        <v/>
      </c>
      <c r="AJ102" s="31" t="str">
        <f ca="1">'Week E'!$BB154</f>
        <v/>
      </c>
      <c r="AK102" s="31" t="str">
        <f ca="1">'Week E'!$BH154</f>
        <v/>
      </c>
      <c r="AL102" s="31" t="str">
        <f ca="1">'Week E'!$BN154</f>
        <v/>
      </c>
      <c r="AM102" s="31" t="str">
        <f ca="1">'Week E'!$BT154</f>
        <v/>
      </c>
      <c r="AN102" s="31" t="str">
        <f ca="1">'Week F'!$AJ154</f>
        <v/>
      </c>
      <c r="AO102" s="31" t="str">
        <f ca="1">'Week F'!$AP154</f>
        <v/>
      </c>
      <c r="AP102" s="31" t="str">
        <f ca="1">'Week F'!$AV154</f>
        <v/>
      </c>
      <c r="AQ102" s="31" t="str">
        <f ca="1">'Week F'!$BB154</f>
        <v/>
      </c>
      <c r="AR102" s="31" t="str">
        <f ca="1">'Week F'!$BH154</f>
        <v/>
      </c>
      <c r="AS102" s="31" t="str">
        <f ca="1">'Week F'!$BN154</f>
        <v/>
      </c>
      <c r="AT102" s="31" t="str">
        <f ca="1">'Week F'!$BT154</f>
        <v/>
      </c>
    </row>
  </sheetData>
  <sheetProtection sheet="1" objects="1" scenarios="1" formatColumns="0" formatRows="0" sort="0" autoFilter="0" pivotTables="0"/>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9">
    <tabColor theme="0"/>
  </sheetPr>
  <dimension ref="A1:AT102"/>
  <sheetViews>
    <sheetView workbookViewId="0">
      <selection activeCell="Q3" sqref="Q3"/>
    </sheetView>
  </sheetViews>
  <sheetFormatPr defaultRowHeight="12.75" x14ac:dyDescent="0.2"/>
  <cols>
    <col min="1" max="4" width="12.7109375" customWidth="1"/>
    <col min="5" max="5" width="12.7109375" style="31" customWidth="1"/>
    <col min="6" max="79" width="12.7109375" customWidth="1"/>
  </cols>
  <sheetData>
    <row r="1" spans="1:46" x14ac:dyDescent="0.2">
      <c r="A1" s="16" t="s">
        <v>151</v>
      </c>
    </row>
    <row r="2" spans="1:46" x14ac:dyDescent="0.2">
      <c r="A2" t="s">
        <v>58</v>
      </c>
      <c r="B2" t="s">
        <v>103</v>
      </c>
      <c r="C2" t="s">
        <v>15</v>
      </c>
      <c r="D2" t="s">
        <v>16</v>
      </c>
      <c r="E2" s="18">
        <f>'Week A'!G4</f>
        <v>45623</v>
      </c>
      <c r="F2" s="18">
        <f>'Week A'!H4</f>
        <v>45624</v>
      </c>
      <c r="G2" s="18">
        <f>'Week A'!I4</f>
        <v>45625</v>
      </c>
      <c r="H2" s="18">
        <f>'Week A'!J4</f>
        <v>45626</v>
      </c>
      <c r="I2" s="18">
        <f>'Week A'!K4</f>
        <v>45627</v>
      </c>
      <c r="J2" s="18">
        <f>'Week A'!L4</f>
        <v>45628</v>
      </c>
      <c r="K2" s="18">
        <f>'Week A'!M4</f>
        <v>45629</v>
      </c>
      <c r="L2" s="18">
        <f>'Week B'!G4</f>
        <v>45630</v>
      </c>
      <c r="M2" s="18">
        <f>'Week B'!H4</f>
        <v>45631</v>
      </c>
      <c r="N2" s="18">
        <f>'Week B'!I4</f>
        <v>45632</v>
      </c>
      <c r="O2" s="18">
        <f>'Week B'!J4</f>
        <v>45633</v>
      </c>
      <c r="P2" s="18">
        <f>'Week B'!K4</f>
        <v>45634</v>
      </c>
      <c r="Q2" s="18">
        <f>'Week B'!L4</f>
        <v>45635</v>
      </c>
      <c r="R2" s="18">
        <f>'Week B'!M4</f>
        <v>45636</v>
      </c>
      <c r="S2" s="18">
        <f>'Week C'!G4</f>
        <v>45637</v>
      </c>
      <c r="T2" s="18">
        <f>'Week C'!H4</f>
        <v>45638</v>
      </c>
      <c r="U2" s="18">
        <f>'Week C'!I4</f>
        <v>45639</v>
      </c>
      <c r="V2" s="18">
        <f>'Week C'!J4</f>
        <v>45640</v>
      </c>
      <c r="W2" s="18">
        <f>'Week C'!K4</f>
        <v>45641</v>
      </c>
      <c r="X2" s="18">
        <f>'Week C'!L4</f>
        <v>45642</v>
      </c>
      <c r="Y2" s="18">
        <f>'Week C'!M4</f>
        <v>45643</v>
      </c>
      <c r="Z2" s="18">
        <f>'Week D'!G4</f>
        <v>45644</v>
      </c>
      <c r="AA2" s="18">
        <f>'Week D'!H4</f>
        <v>45645</v>
      </c>
      <c r="AB2" s="18">
        <f>'Week D'!I4</f>
        <v>45646</v>
      </c>
      <c r="AC2" s="18">
        <f>'Week D'!J4</f>
        <v>45647</v>
      </c>
      <c r="AD2" s="18">
        <f>'Week D'!K4</f>
        <v>45648</v>
      </c>
      <c r="AE2" s="18">
        <f>'Week D'!L4</f>
        <v>45649</v>
      </c>
      <c r="AF2" s="18">
        <f>'Week D'!M4</f>
        <v>45650</v>
      </c>
      <c r="AG2" s="18">
        <f>'Week E'!G4</f>
        <v>45651</v>
      </c>
      <c r="AH2" s="18">
        <f>'Week E'!H4</f>
        <v>45652</v>
      </c>
      <c r="AI2" s="18">
        <f>'Week E'!I4</f>
        <v>45653</v>
      </c>
      <c r="AJ2" s="18">
        <f>'Week E'!J4</f>
        <v>45654</v>
      </c>
      <c r="AK2" s="18">
        <f>'Week E'!K4</f>
        <v>45655</v>
      </c>
      <c r="AL2" s="18">
        <f>'Week E'!L4</f>
        <v>45656</v>
      </c>
      <c r="AM2" s="18">
        <f>'Week E'!M4</f>
        <v>45657</v>
      </c>
      <c r="AN2" s="18">
        <f>'Week F'!G4</f>
        <v>0</v>
      </c>
      <c r="AO2" s="18">
        <f>'Week F'!H4</f>
        <v>1</v>
      </c>
      <c r="AP2" s="18">
        <f>'Week F'!I4</f>
        <v>2</v>
      </c>
      <c r="AQ2" s="18">
        <f>'Week F'!J4</f>
        <v>3</v>
      </c>
      <c r="AR2" s="18">
        <f>'Week F'!K4</f>
        <v>4</v>
      </c>
      <c r="AS2" s="18">
        <f>'Week F'!L4</f>
        <v>5</v>
      </c>
      <c r="AT2" s="18">
        <f>'Week F'!M4</f>
        <v>6</v>
      </c>
    </row>
    <row r="3" spans="1:46" x14ac:dyDescent="0.2">
      <c r="A3" t="str">
        <f ca="1">'Week A'!AB55</f>
        <v>Van Assche</v>
      </c>
      <c r="B3" t="str">
        <f ca="1">'Week A'!AC55</f>
        <v>Steven</v>
      </c>
      <c r="C3" t="str">
        <f ca="1">'Week A'!AD55</f>
        <v>Theatre Manager</v>
      </c>
      <c r="D3" t="str">
        <f ca="1">'Week A'!AE55</f>
        <v>Bediende</v>
      </c>
      <c r="E3">
        <f ca="1">'Week A'!$AK55</f>
        <v>0</v>
      </c>
      <c r="F3">
        <f ca="1">'Week A'!$AQ55</f>
        <v>0</v>
      </c>
      <c r="G3">
        <f ca="1">'Week A'!$AW55</f>
        <v>0</v>
      </c>
      <c r="H3">
        <f ca="1">'Week A'!$BC55</f>
        <v>0</v>
      </c>
      <c r="I3">
        <f ca="1">'Week A'!$BI55</f>
        <v>0</v>
      </c>
      <c r="J3">
        <f ca="1">'Week A'!$BO55</f>
        <v>0</v>
      </c>
      <c r="K3">
        <f ca="1">'Week A'!$BU55</f>
        <v>0</v>
      </c>
      <c r="L3">
        <f ca="1">'Week B'!$AK55</f>
        <v>0</v>
      </c>
      <c r="M3">
        <f ca="1">'Week B'!$AQ55</f>
        <v>0</v>
      </c>
      <c r="N3">
        <f ca="1">'Week B'!$AW55</f>
        <v>0</v>
      </c>
      <c r="O3">
        <f ca="1">'Week B'!$BC55</f>
        <v>0</v>
      </c>
      <c r="P3">
        <f ca="1">'Week B'!$BI55</f>
        <v>0</v>
      </c>
      <c r="Q3">
        <f ca="1">'Week B'!$BO55</f>
        <v>0</v>
      </c>
      <c r="R3">
        <f ca="1">'Week B'!$BU55</f>
        <v>0</v>
      </c>
      <c r="S3">
        <f ca="1">'Week C'!$AK55</f>
        <v>0</v>
      </c>
      <c r="T3">
        <f ca="1">'Week C'!$AQ55</f>
        <v>0</v>
      </c>
      <c r="U3">
        <f ca="1">'Week C'!$AW55</f>
        <v>0</v>
      </c>
      <c r="V3">
        <f ca="1">'Week C'!$BC55</f>
        <v>0</v>
      </c>
      <c r="W3">
        <f ca="1">'Week C'!$BI55</f>
        <v>0</v>
      </c>
      <c r="X3">
        <f ca="1">'Week C'!$BO55</f>
        <v>0</v>
      </c>
      <c r="Y3">
        <f ca="1">'Week C'!$BU55</f>
        <v>0</v>
      </c>
      <c r="Z3">
        <f ca="1">'Week D'!$AK55</f>
        <v>0</v>
      </c>
      <c r="AA3">
        <f ca="1">'Week D'!$AQ55</f>
        <v>0</v>
      </c>
      <c r="AB3">
        <f ca="1">'Week D'!$AW55</f>
        <v>0</v>
      </c>
      <c r="AC3">
        <f ca="1">'Week D'!$BC55</f>
        <v>0</v>
      </c>
      <c r="AD3">
        <f ca="1">'Week D'!$BI55</f>
        <v>0</v>
      </c>
      <c r="AE3">
        <f ca="1">'Week D'!$BO55</f>
        <v>0</v>
      </c>
      <c r="AF3">
        <f ca="1">'Week D'!$BU55</f>
        <v>0</v>
      </c>
      <c r="AG3">
        <f ca="1">'Week E'!$AK55</f>
        <v>0</v>
      </c>
      <c r="AH3">
        <f ca="1">'Week E'!$AQ55</f>
        <v>0</v>
      </c>
      <c r="AI3">
        <f ca="1">'Week E'!$AW55</f>
        <v>0</v>
      </c>
      <c r="AJ3">
        <f ca="1">'Week E'!$BC55</f>
        <v>0</v>
      </c>
      <c r="AK3">
        <f ca="1">'Week E'!$BI55</f>
        <v>0</v>
      </c>
      <c r="AL3">
        <f ca="1">'Week E'!$BO55</f>
        <v>0</v>
      </c>
      <c r="AM3">
        <f ca="1">'Week E'!$BU55</f>
        <v>0</v>
      </c>
      <c r="AN3">
        <f ca="1">'Week F'!$AK55</f>
        <v>0</v>
      </c>
      <c r="AO3">
        <f ca="1">'Week F'!$AQ55</f>
        <v>0</v>
      </c>
      <c r="AP3">
        <f ca="1">'Week F'!$AW55</f>
        <v>0</v>
      </c>
      <c r="AQ3">
        <f ca="1">'Week F'!$BC55</f>
        <v>0</v>
      </c>
      <c r="AR3">
        <f ca="1">'Week F'!$BI55</f>
        <v>0</v>
      </c>
      <c r="AS3">
        <f ca="1">'Week F'!$BO55</f>
        <v>0</v>
      </c>
      <c r="AT3">
        <f ca="1">'Week F'!$BU55</f>
        <v>0</v>
      </c>
    </row>
    <row r="4" spans="1:46" x14ac:dyDescent="0.2">
      <c r="A4" t="str">
        <f ca="1">'Week A'!AB56</f>
        <v>Verschueren</v>
      </c>
      <c r="B4" t="str">
        <f ca="1">'Week A'!AC56</f>
        <v>Bettina</v>
      </c>
      <c r="C4" t="str">
        <f ca="1">'Week A'!AD56</f>
        <v>B2B-Secretaresse</v>
      </c>
      <c r="D4" t="str">
        <f ca="1">'Week A'!AE56</f>
        <v>Bediende</v>
      </c>
      <c r="E4">
        <f ca="1">'Week A'!$AK56</f>
        <v>0</v>
      </c>
      <c r="F4">
        <f ca="1">'Week A'!$AQ56</f>
        <v>0</v>
      </c>
      <c r="G4">
        <f ca="1">'Week A'!$AW56</f>
        <v>0</v>
      </c>
      <c r="H4">
        <f ca="1">'Week A'!$BC56</f>
        <v>0</v>
      </c>
      <c r="I4">
        <f ca="1">'Week A'!$BI56</f>
        <v>0</v>
      </c>
      <c r="J4">
        <f ca="1">'Week A'!$BO56</f>
        <v>0</v>
      </c>
      <c r="K4">
        <f ca="1">'Week A'!$BU56</f>
        <v>0</v>
      </c>
      <c r="L4">
        <f ca="1">'Week B'!$AK56</f>
        <v>0</v>
      </c>
      <c r="M4">
        <f ca="1">'Week B'!$AQ56</f>
        <v>0</v>
      </c>
      <c r="N4">
        <f ca="1">'Week B'!$AW56</f>
        <v>0</v>
      </c>
      <c r="O4">
        <f ca="1">'Week B'!$BC56</f>
        <v>0</v>
      </c>
      <c r="P4">
        <f ca="1">'Week B'!$BI56</f>
        <v>0</v>
      </c>
      <c r="Q4">
        <f ca="1">'Week B'!$BO56</f>
        <v>0</v>
      </c>
      <c r="R4">
        <f ca="1">'Week B'!$BU56</f>
        <v>0</v>
      </c>
      <c r="S4">
        <f ca="1">'Week C'!$AK56</f>
        <v>0</v>
      </c>
      <c r="T4">
        <f ca="1">'Week C'!$AQ56</f>
        <v>0</v>
      </c>
      <c r="U4">
        <f ca="1">'Week C'!$AW56</f>
        <v>0</v>
      </c>
      <c r="V4">
        <f ca="1">'Week C'!$BC56</f>
        <v>0</v>
      </c>
      <c r="W4">
        <f ca="1">'Week C'!$BI56</f>
        <v>0</v>
      </c>
      <c r="X4">
        <f ca="1">'Week C'!$BO56</f>
        <v>0</v>
      </c>
      <c r="Y4" t="str">
        <f ca="1">'Week C'!$BU56</f>
        <v>Verlof</v>
      </c>
      <c r="Z4" t="str">
        <f ca="1">'Week D'!$AK56</f>
        <v>Verlof</v>
      </c>
      <c r="AA4" t="str">
        <f ca="1">'Week D'!$AQ56</f>
        <v>Verlof</v>
      </c>
      <c r="AB4" t="str">
        <f ca="1">'Week D'!$AW56</f>
        <v>Verlof</v>
      </c>
      <c r="AC4">
        <f ca="1">'Week D'!$BC56</f>
        <v>0</v>
      </c>
      <c r="AD4">
        <f ca="1">'Week D'!$BI56</f>
        <v>0</v>
      </c>
      <c r="AE4">
        <f ca="1">'Week D'!$BO56</f>
        <v>0</v>
      </c>
      <c r="AF4">
        <f ca="1">'Week D'!$BU56</f>
        <v>0</v>
      </c>
      <c r="AG4">
        <f ca="1">'Week E'!$AK56</f>
        <v>0</v>
      </c>
      <c r="AH4">
        <f ca="1">'Week E'!$AQ56</f>
        <v>0</v>
      </c>
      <c r="AI4">
        <f ca="1">'Week E'!$AW56</f>
        <v>0</v>
      </c>
      <c r="AJ4">
        <f ca="1">'Week E'!$BC56</f>
        <v>0</v>
      </c>
      <c r="AK4">
        <f ca="1">'Week E'!$BI56</f>
        <v>0</v>
      </c>
      <c r="AL4">
        <f ca="1">'Week E'!$BO56</f>
        <v>0</v>
      </c>
      <c r="AM4">
        <f ca="1">'Week E'!$BU56</f>
        <v>0</v>
      </c>
      <c r="AN4">
        <f ca="1">'Week F'!$AK56</f>
        <v>0</v>
      </c>
      <c r="AO4">
        <f ca="1">'Week F'!$AQ56</f>
        <v>0</v>
      </c>
      <c r="AP4">
        <f ca="1">'Week F'!$AW56</f>
        <v>0</v>
      </c>
      <c r="AQ4">
        <f ca="1">'Week F'!$BC56</f>
        <v>0</v>
      </c>
      <c r="AR4">
        <f ca="1">'Week F'!$BI56</f>
        <v>0</v>
      </c>
      <c r="AS4">
        <f ca="1">'Week F'!$BO56</f>
        <v>0</v>
      </c>
      <c r="AT4">
        <f ca="1">'Week F'!$BU56</f>
        <v>0</v>
      </c>
    </row>
    <row r="5" spans="1:46" x14ac:dyDescent="0.2">
      <c r="A5" t="str">
        <f ca="1">'Week A'!AB57</f>
        <v>Broeckhoven</v>
      </c>
      <c r="B5" t="str">
        <f ca="1">'Week A'!AC57</f>
        <v>Sam</v>
      </c>
      <c r="C5" t="str">
        <f ca="1">'Week A'!AD57</f>
        <v>Assistant Theatre Manager</v>
      </c>
      <c r="D5" t="str">
        <f ca="1">'Week A'!AE57</f>
        <v>Bediende</v>
      </c>
      <c r="E5">
        <f ca="1">'Week A'!$AK57</f>
        <v>0</v>
      </c>
      <c r="F5">
        <f ca="1">'Week A'!$AQ57</f>
        <v>0</v>
      </c>
      <c r="G5">
        <f ca="1">'Week A'!$AW57</f>
        <v>0</v>
      </c>
      <c r="H5">
        <f ca="1">'Week A'!$BC57</f>
        <v>0</v>
      </c>
      <c r="I5">
        <f ca="1">'Week A'!$BI57</f>
        <v>0</v>
      </c>
      <c r="J5">
        <f ca="1">'Week A'!$BO57</f>
        <v>0</v>
      </c>
      <c r="K5">
        <f ca="1">'Week A'!$BU57</f>
        <v>0</v>
      </c>
      <c r="L5">
        <f ca="1">'Week B'!$AK57</f>
        <v>0</v>
      </c>
      <c r="M5">
        <f ca="1">'Week B'!$AQ57</f>
        <v>0</v>
      </c>
      <c r="N5">
        <f ca="1">'Week B'!$AW57</f>
        <v>0</v>
      </c>
      <c r="O5">
        <f ca="1">'Week B'!$BC57</f>
        <v>0</v>
      </c>
      <c r="P5">
        <f ca="1">'Week B'!$BI57</f>
        <v>0</v>
      </c>
      <c r="Q5" t="str">
        <f ca="1">'Week B'!$BO57</f>
        <v>Verlof</v>
      </c>
      <c r="R5" t="str">
        <f ca="1">'Week B'!$BU57</f>
        <v>Verlof</v>
      </c>
      <c r="S5" t="str">
        <f ca="1">'Week C'!$AK57</f>
        <v>Verlof</v>
      </c>
      <c r="T5" t="str">
        <f ca="1">'Week C'!$AQ57</f>
        <v>Verlof</v>
      </c>
      <c r="U5" t="str">
        <f ca="1">'Week C'!$AW57</f>
        <v>Verlof</v>
      </c>
      <c r="V5">
        <f ca="1">'Week C'!$BC57</f>
        <v>0</v>
      </c>
      <c r="W5">
        <f ca="1">'Week C'!$BI57</f>
        <v>0</v>
      </c>
      <c r="X5">
        <f ca="1">'Week C'!$BO57</f>
        <v>0</v>
      </c>
      <c r="Y5">
        <f ca="1">'Week C'!$BU57</f>
        <v>0</v>
      </c>
      <c r="Z5">
        <f ca="1">'Week D'!$AK57</f>
        <v>0</v>
      </c>
      <c r="AA5">
        <f ca="1">'Week D'!$AQ57</f>
        <v>0</v>
      </c>
      <c r="AB5">
        <f ca="1">'Week D'!$AW57</f>
        <v>0</v>
      </c>
      <c r="AC5">
        <f ca="1">'Week D'!$BC57</f>
        <v>0</v>
      </c>
      <c r="AD5">
        <f ca="1">'Week D'!$BI57</f>
        <v>0</v>
      </c>
      <c r="AE5">
        <f ca="1">'Week D'!$BO57</f>
        <v>0</v>
      </c>
      <c r="AF5">
        <f ca="1">'Week D'!$BU57</f>
        <v>0</v>
      </c>
      <c r="AG5">
        <f ca="1">'Week E'!$AK57</f>
        <v>0</v>
      </c>
      <c r="AH5">
        <f ca="1">'Week E'!$AQ57</f>
        <v>0</v>
      </c>
      <c r="AI5">
        <f ca="1">'Week E'!$AW57</f>
        <v>0</v>
      </c>
      <c r="AJ5">
        <f ca="1">'Week E'!$BC57</f>
        <v>0</v>
      </c>
      <c r="AK5">
        <f ca="1">'Week E'!$BI57</f>
        <v>0</v>
      </c>
      <c r="AL5">
        <f ca="1">'Week E'!$BO57</f>
        <v>0</v>
      </c>
      <c r="AM5">
        <f ca="1">'Week E'!$BU57</f>
        <v>0</v>
      </c>
      <c r="AN5">
        <f ca="1">'Week F'!$AK57</f>
        <v>0</v>
      </c>
      <c r="AO5">
        <f ca="1">'Week F'!$AQ57</f>
        <v>0</v>
      </c>
      <c r="AP5">
        <f ca="1">'Week F'!$AW57</f>
        <v>0</v>
      </c>
      <c r="AQ5">
        <f ca="1">'Week F'!$BC57</f>
        <v>0</v>
      </c>
      <c r="AR5">
        <f ca="1">'Week F'!$BI57</f>
        <v>0</v>
      </c>
      <c r="AS5">
        <f ca="1">'Week F'!$BO57</f>
        <v>0</v>
      </c>
      <c r="AT5">
        <f ca="1">'Week F'!$BU57</f>
        <v>0</v>
      </c>
    </row>
    <row r="6" spans="1:46" x14ac:dyDescent="0.2">
      <c r="A6" t="str">
        <f ca="1">'Week A'!AB58</f>
        <v>Van Kelst</v>
      </c>
      <c r="B6" t="str">
        <f ca="1">'Week A'!AC58</f>
        <v>Stef</v>
      </c>
      <c r="C6" t="str">
        <f ca="1">'Week A'!AD58</f>
        <v>Assistant Theatre Manager</v>
      </c>
      <c r="D6" t="str">
        <f ca="1">'Week A'!AE58</f>
        <v>Bediende</v>
      </c>
      <c r="E6">
        <f ca="1">'Week A'!$AK58</f>
        <v>0</v>
      </c>
      <c r="F6">
        <f ca="1">'Week A'!$AQ58</f>
        <v>0</v>
      </c>
      <c r="G6">
        <f ca="1">'Week A'!$AW58</f>
        <v>0</v>
      </c>
      <c r="H6">
        <f ca="1">'Week A'!$BC58</f>
        <v>0</v>
      </c>
      <c r="I6">
        <f ca="1">'Week A'!$BI58</f>
        <v>0</v>
      </c>
      <c r="J6">
        <f ca="1">'Week A'!$BO58</f>
        <v>0</v>
      </c>
      <c r="K6">
        <f ca="1">'Week A'!$BU58</f>
        <v>0</v>
      </c>
      <c r="L6">
        <f ca="1">'Week B'!$AK58</f>
        <v>0</v>
      </c>
      <c r="M6">
        <f ca="1">'Week B'!$AQ58</f>
        <v>0</v>
      </c>
      <c r="N6">
        <f ca="1">'Week B'!$AW58</f>
        <v>0</v>
      </c>
      <c r="O6">
        <f ca="1">'Week B'!$BC58</f>
        <v>0</v>
      </c>
      <c r="P6">
        <f ca="1">'Week B'!$BI58</f>
        <v>0</v>
      </c>
      <c r="Q6">
        <f ca="1">'Week B'!$BO58</f>
        <v>0</v>
      </c>
      <c r="R6">
        <f ca="1">'Week B'!$BU58</f>
        <v>0</v>
      </c>
      <c r="S6">
        <f ca="1">'Week C'!$AK58</f>
        <v>0</v>
      </c>
      <c r="T6">
        <f ca="1">'Week C'!$AQ58</f>
        <v>0</v>
      </c>
      <c r="U6">
        <f ca="1">'Week C'!$AW58</f>
        <v>0</v>
      </c>
      <c r="V6">
        <f ca="1">'Week C'!$BC58</f>
        <v>0</v>
      </c>
      <c r="W6">
        <f ca="1">'Week C'!$BI58</f>
        <v>0</v>
      </c>
      <c r="X6">
        <f ca="1">'Week C'!$BO58</f>
        <v>0</v>
      </c>
      <c r="Y6">
        <f ca="1">'Week C'!$BU58</f>
        <v>0</v>
      </c>
      <c r="Z6">
        <f ca="1">'Week D'!$AK58</f>
        <v>0</v>
      </c>
      <c r="AA6">
        <f ca="1">'Week D'!$AQ58</f>
        <v>0</v>
      </c>
      <c r="AB6">
        <f ca="1">'Week D'!$AW58</f>
        <v>0</v>
      </c>
      <c r="AC6">
        <f ca="1">'Week D'!$BC58</f>
        <v>0</v>
      </c>
      <c r="AD6">
        <f ca="1">'Week D'!$BI58</f>
        <v>0</v>
      </c>
      <c r="AE6">
        <f ca="1">'Week D'!$BO58</f>
        <v>0</v>
      </c>
      <c r="AF6">
        <f ca="1">'Week D'!$BU58</f>
        <v>0</v>
      </c>
      <c r="AG6">
        <f ca="1">'Week E'!$AK58</f>
        <v>0</v>
      </c>
      <c r="AH6">
        <f ca="1">'Week E'!$AQ58</f>
        <v>0</v>
      </c>
      <c r="AI6">
        <f ca="1">'Week E'!$AW58</f>
        <v>0</v>
      </c>
      <c r="AJ6">
        <f ca="1">'Week E'!$BC58</f>
        <v>0</v>
      </c>
      <c r="AK6">
        <f ca="1">'Week E'!$BI58</f>
        <v>0</v>
      </c>
      <c r="AL6">
        <f ca="1">'Week E'!$BO58</f>
        <v>0</v>
      </c>
      <c r="AM6">
        <f ca="1">'Week E'!$BU58</f>
        <v>0</v>
      </c>
      <c r="AN6">
        <f ca="1">'Week F'!$AK58</f>
        <v>0</v>
      </c>
      <c r="AO6">
        <f ca="1">'Week F'!$AQ58</f>
        <v>0</v>
      </c>
      <c r="AP6">
        <f ca="1">'Week F'!$AW58</f>
        <v>0</v>
      </c>
      <c r="AQ6">
        <f ca="1">'Week F'!$BC58</f>
        <v>0</v>
      </c>
      <c r="AR6">
        <f ca="1">'Week F'!$BI58</f>
        <v>0</v>
      </c>
      <c r="AS6">
        <f ca="1">'Week F'!$BO58</f>
        <v>0</v>
      </c>
      <c r="AT6">
        <f ca="1">'Week F'!$BU58</f>
        <v>0</v>
      </c>
    </row>
    <row r="7" spans="1:46" x14ac:dyDescent="0.2">
      <c r="A7" t="str">
        <f ca="1">'Week A'!AB59</f>
        <v>Broeckhoven</v>
      </c>
      <c r="B7" t="str">
        <f ca="1">'Week A'!AC59</f>
        <v>Margo</v>
      </c>
      <c r="C7" t="str">
        <f ca="1">'Week A'!AD59</f>
        <v>Hoofdoperateur</v>
      </c>
      <c r="D7" t="str">
        <f ca="1">'Week A'!AE59</f>
        <v>Bediende</v>
      </c>
      <c r="E7">
        <f ca="1">'Week A'!$AK59</f>
        <v>0</v>
      </c>
      <c r="F7">
        <f ca="1">'Week A'!$AQ59</f>
        <v>0</v>
      </c>
      <c r="G7">
        <f ca="1">'Week A'!$AW59</f>
        <v>0</v>
      </c>
      <c r="H7">
        <f ca="1">'Week A'!$BC59</f>
        <v>0</v>
      </c>
      <c r="I7">
        <f ca="1">'Week A'!$BI59</f>
        <v>0</v>
      </c>
      <c r="J7">
        <f ca="1">'Week A'!$BO59</f>
        <v>0</v>
      </c>
      <c r="K7">
        <f ca="1">'Week A'!$BU59</f>
        <v>0</v>
      </c>
      <c r="L7">
        <f ca="1">'Week B'!$AK59</f>
        <v>0</v>
      </c>
      <c r="M7">
        <f ca="1">'Week B'!$AQ59</f>
        <v>0</v>
      </c>
      <c r="N7">
        <f ca="1">'Week B'!$AW59</f>
        <v>0</v>
      </c>
      <c r="O7">
        <f ca="1">'Week B'!$BC59</f>
        <v>0</v>
      </c>
      <c r="P7">
        <f ca="1">'Week B'!$BI59</f>
        <v>0</v>
      </c>
      <c r="Q7">
        <f ca="1">'Week B'!$BO59</f>
        <v>0</v>
      </c>
      <c r="R7">
        <f ca="1">'Week B'!$BU59</f>
        <v>0</v>
      </c>
      <c r="S7">
        <f ca="1">'Week C'!$AK59</f>
        <v>0</v>
      </c>
      <c r="T7">
        <f ca="1">'Week C'!$AQ59</f>
        <v>0</v>
      </c>
      <c r="U7">
        <f ca="1">'Week C'!$AW59</f>
        <v>0</v>
      </c>
      <c r="V7">
        <f ca="1">'Week C'!$BC59</f>
        <v>0</v>
      </c>
      <c r="W7">
        <f ca="1">'Week C'!$BI59</f>
        <v>0</v>
      </c>
      <c r="X7">
        <f ca="1">'Week C'!$BO59</f>
        <v>0</v>
      </c>
      <c r="Y7">
        <f ca="1">'Week C'!$BU59</f>
        <v>0</v>
      </c>
      <c r="Z7">
        <f ca="1">'Week D'!$AK59</f>
        <v>0</v>
      </c>
      <c r="AA7">
        <f ca="1">'Week D'!$AQ59</f>
        <v>0</v>
      </c>
      <c r="AB7">
        <f ca="1">'Week D'!$AW59</f>
        <v>0</v>
      </c>
      <c r="AC7">
        <f ca="1">'Week D'!$BC59</f>
        <v>0</v>
      </c>
      <c r="AD7">
        <f ca="1">'Week D'!$BI59</f>
        <v>0</v>
      </c>
      <c r="AE7">
        <f ca="1">'Week D'!$BO59</f>
        <v>0</v>
      </c>
      <c r="AF7">
        <f ca="1">'Week D'!$BU59</f>
        <v>0</v>
      </c>
      <c r="AG7">
        <f ca="1">'Week E'!$AK59</f>
        <v>0</v>
      </c>
      <c r="AH7">
        <f ca="1">'Week E'!$AQ59</f>
        <v>0</v>
      </c>
      <c r="AI7">
        <f ca="1">'Week E'!$AW59</f>
        <v>0</v>
      </c>
      <c r="AJ7">
        <f ca="1">'Week E'!$BC59</f>
        <v>0</v>
      </c>
      <c r="AK7">
        <f ca="1">'Week E'!$BI59</f>
        <v>0</v>
      </c>
      <c r="AL7">
        <f ca="1">'Week E'!$BO59</f>
        <v>0</v>
      </c>
      <c r="AM7">
        <f ca="1">'Week E'!$BU59</f>
        <v>0</v>
      </c>
      <c r="AN7">
        <f ca="1">'Week F'!$AK59</f>
        <v>0</v>
      </c>
      <c r="AO7">
        <f ca="1">'Week F'!$AQ59</f>
        <v>0</v>
      </c>
      <c r="AP7">
        <f ca="1">'Week F'!$AW59</f>
        <v>0</v>
      </c>
      <c r="AQ7">
        <f ca="1">'Week F'!$BC59</f>
        <v>0</v>
      </c>
      <c r="AR7">
        <f ca="1">'Week F'!$BI59</f>
        <v>0</v>
      </c>
      <c r="AS7">
        <f ca="1">'Week F'!$BO59</f>
        <v>0</v>
      </c>
      <c r="AT7">
        <f ca="1">'Week F'!$BU59</f>
        <v>0</v>
      </c>
    </row>
    <row r="8" spans="1:46" x14ac:dyDescent="0.2">
      <c r="A8" t="str">
        <f ca="1">'Week A'!AB60</f>
        <v>Bougrine</v>
      </c>
      <c r="B8" t="str">
        <f ca="1">'Week A'!AC60</f>
        <v>Leila</v>
      </c>
      <c r="C8" t="str">
        <f ca="1">'Week A'!AD60</f>
        <v>Onderhoudstechnieker</v>
      </c>
      <c r="D8" t="str">
        <f ca="1">'Week A'!AE60</f>
        <v>Arbeider</v>
      </c>
      <c r="E8">
        <f ca="1">'Week A'!$AK60</f>
        <v>0</v>
      </c>
      <c r="F8">
        <f ca="1">'Week A'!$AQ60</f>
        <v>0</v>
      </c>
      <c r="G8">
        <f ca="1">'Week A'!$AW60</f>
        <v>0</v>
      </c>
      <c r="H8">
        <f ca="1">'Week A'!$BC60</f>
        <v>0</v>
      </c>
      <c r="I8">
        <f ca="1">'Week A'!$BI60</f>
        <v>0</v>
      </c>
      <c r="J8">
        <f ca="1">'Week A'!$BO60</f>
        <v>0</v>
      </c>
      <c r="K8">
        <f ca="1">'Week A'!$BU60</f>
        <v>0</v>
      </c>
      <c r="L8">
        <f ca="1">'Week B'!$AK60</f>
        <v>0</v>
      </c>
      <c r="M8">
        <f ca="1">'Week B'!$AQ60</f>
        <v>0</v>
      </c>
      <c r="N8">
        <f ca="1">'Week B'!$AW60</f>
        <v>0</v>
      </c>
      <c r="O8">
        <f ca="1">'Week B'!$BC60</f>
        <v>0</v>
      </c>
      <c r="P8">
        <f ca="1">'Week B'!$BI60</f>
        <v>0</v>
      </c>
      <c r="Q8">
        <f ca="1">'Week B'!$BO60</f>
        <v>0</v>
      </c>
      <c r="R8">
        <f ca="1">'Week B'!$BU60</f>
        <v>0</v>
      </c>
      <c r="S8">
        <f ca="1">'Week C'!$AK60</f>
        <v>0</v>
      </c>
      <c r="T8">
        <f ca="1">'Week C'!$AQ60</f>
        <v>0</v>
      </c>
      <c r="U8">
        <f ca="1">'Week C'!$AW60</f>
        <v>0</v>
      </c>
      <c r="V8">
        <f ca="1">'Week C'!$BC60</f>
        <v>0</v>
      </c>
      <c r="W8">
        <f ca="1">'Week C'!$BI60</f>
        <v>0</v>
      </c>
      <c r="X8">
        <f ca="1">'Week C'!$BO60</f>
        <v>0</v>
      </c>
      <c r="Y8">
        <f ca="1">'Week C'!$BU60</f>
        <v>0</v>
      </c>
      <c r="Z8">
        <f ca="1">'Week D'!$AK60</f>
        <v>0</v>
      </c>
      <c r="AA8">
        <f ca="1">'Week D'!$AQ60</f>
        <v>0</v>
      </c>
      <c r="AB8">
        <f ca="1">'Week D'!$AW60</f>
        <v>0</v>
      </c>
      <c r="AC8">
        <f ca="1">'Week D'!$BC60</f>
        <v>0</v>
      </c>
      <c r="AD8">
        <f ca="1">'Week D'!$BI60</f>
        <v>0</v>
      </c>
      <c r="AE8">
        <f ca="1">'Week D'!$BO60</f>
        <v>0</v>
      </c>
      <c r="AF8">
        <f ca="1">'Week D'!$BU60</f>
        <v>0</v>
      </c>
      <c r="AG8">
        <f ca="1">'Week E'!$AK60</f>
        <v>0</v>
      </c>
      <c r="AH8">
        <f ca="1">'Week E'!$AQ60</f>
        <v>0</v>
      </c>
      <c r="AI8">
        <f ca="1">'Week E'!$AW60</f>
        <v>0</v>
      </c>
      <c r="AJ8">
        <f ca="1">'Week E'!$BC60</f>
        <v>0</v>
      </c>
      <c r="AK8">
        <f ca="1">'Week E'!$BI60</f>
        <v>0</v>
      </c>
      <c r="AL8">
        <f ca="1">'Week E'!$BO60</f>
        <v>0</v>
      </c>
      <c r="AM8">
        <f ca="1">'Week E'!$BU60</f>
        <v>0</v>
      </c>
      <c r="AN8">
        <f ca="1">'Week F'!$AK60</f>
        <v>0</v>
      </c>
      <c r="AO8">
        <f ca="1">'Week F'!$AQ60</f>
        <v>0</v>
      </c>
      <c r="AP8">
        <f ca="1">'Week F'!$AW60</f>
        <v>0</v>
      </c>
      <c r="AQ8">
        <f ca="1">'Week F'!$BC60</f>
        <v>0</v>
      </c>
      <c r="AR8">
        <f ca="1">'Week F'!$BI60</f>
        <v>0</v>
      </c>
      <c r="AS8">
        <f ca="1">'Week F'!$BO60</f>
        <v>0</v>
      </c>
      <c r="AT8">
        <f ca="1">'Week F'!$BU60</f>
        <v>0</v>
      </c>
    </row>
    <row r="9" spans="1:46" x14ac:dyDescent="0.2">
      <c r="A9" t="str">
        <f ca="1">'Week A'!AB61</f>
        <v>Vanlommel</v>
      </c>
      <c r="B9" t="str">
        <f ca="1">'Week A'!AC61</f>
        <v>Benny</v>
      </c>
      <c r="C9" t="str">
        <f ca="1">'Week A'!AD61</f>
        <v>Operateur</v>
      </c>
      <c r="D9" t="str">
        <f ca="1">'Week A'!AE61</f>
        <v>Arbeider</v>
      </c>
      <c r="E9">
        <f ca="1">'Week A'!$AK61</f>
        <v>0</v>
      </c>
      <c r="F9">
        <f ca="1">'Week A'!$AQ61</f>
        <v>0</v>
      </c>
      <c r="G9">
        <f ca="1">'Week A'!$AW61</f>
        <v>0</v>
      </c>
      <c r="H9">
        <f ca="1">'Week A'!$BC61</f>
        <v>0</v>
      </c>
      <c r="I9">
        <f ca="1">'Week A'!$BI61</f>
        <v>0</v>
      </c>
      <c r="J9">
        <f ca="1">'Week A'!$BO61</f>
        <v>0</v>
      </c>
      <c r="K9">
        <f ca="1">'Week A'!$BU61</f>
        <v>0</v>
      </c>
      <c r="L9">
        <f ca="1">'Week B'!$AK61</f>
        <v>0</v>
      </c>
      <c r="M9">
        <f ca="1">'Week B'!$AQ61</f>
        <v>0</v>
      </c>
      <c r="N9">
        <f ca="1">'Week B'!$AW61</f>
        <v>0</v>
      </c>
      <c r="O9">
        <f ca="1">'Week B'!$BC61</f>
        <v>0</v>
      </c>
      <c r="P9">
        <f ca="1">'Week B'!$BI61</f>
        <v>0</v>
      </c>
      <c r="Q9">
        <f ca="1">'Week B'!$BO61</f>
        <v>0</v>
      </c>
      <c r="R9">
        <f ca="1">'Week B'!$BU61</f>
        <v>0</v>
      </c>
      <c r="S9">
        <f ca="1">'Week C'!$AK61</f>
        <v>0</v>
      </c>
      <c r="T9">
        <f ca="1">'Week C'!$AQ61</f>
        <v>0</v>
      </c>
      <c r="U9">
        <f ca="1">'Week C'!$AW61</f>
        <v>0</v>
      </c>
      <c r="V9">
        <f ca="1">'Week C'!$BC61</f>
        <v>0</v>
      </c>
      <c r="W9">
        <f ca="1">'Week C'!$BI61</f>
        <v>0</v>
      </c>
      <c r="X9">
        <f ca="1">'Week C'!$BO61</f>
        <v>0</v>
      </c>
      <c r="Y9">
        <f ca="1">'Week C'!$BU61</f>
        <v>0</v>
      </c>
      <c r="Z9">
        <f ca="1">'Week D'!$AK61</f>
        <v>0</v>
      </c>
      <c r="AA9">
        <f ca="1">'Week D'!$AQ61</f>
        <v>0</v>
      </c>
      <c r="AB9">
        <f ca="1">'Week D'!$AW61</f>
        <v>0</v>
      </c>
      <c r="AC9">
        <f ca="1">'Week D'!$BC61</f>
        <v>0</v>
      </c>
      <c r="AD9">
        <f ca="1">'Week D'!$BI61</f>
        <v>0</v>
      </c>
      <c r="AE9">
        <f ca="1">'Week D'!$BO61</f>
        <v>0</v>
      </c>
      <c r="AF9">
        <f ca="1">'Week D'!$BU61</f>
        <v>0</v>
      </c>
      <c r="AG9">
        <f ca="1">'Week E'!$AK61</f>
        <v>0</v>
      </c>
      <c r="AH9">
        <f ca="1">'Week E'!$AQ61</f>
        <v>0</v>
      </c>
      <c r="AI9">
        <f ca="1">'Week E'!$AW61</f>
        <v>0</v>
      </c>
      <c r="AJ9">
        <f ca="1">'Week E'!$BC61</f>
        <v>0</v>
      </c>
      <c r="AK9">
        <f ca="1">'Week E'!$BI61</f>
        <v>0</v>
      </c>
      <c r="AL9">
        <f ca="1">'Week E'!$BO61</f>
        <v>0</v>
      </c>
      <c r="AM9">
        <f ca="1">'Week E'!$BU61</f>
        <v>0</v>
      </c>
      <c r="AN9">
        <f ca="1">'Week F'!$AK61</f>
        <v>0</v>
      </c>
      <c r="AO9">
        <f ca="1">'Week F'!$AQ61</f>
        <v>0</v>
      </c>
      <c r="AP9">
        <f ca="1">'Week F'!$AW61</f>
        <v>0</v>
      </c>
      <c r="AQ9">
        <f ca="1">'Week F'!$BC61</f>
        <v>0</v>
      </c>
      <c r="AR9">
        <f ca="1">'Week F'!$BI61</f>
        <v>0</v>
      </c>
      <c r="AS9">
        <f ca="1">'Week F'!$BO61</f>
        <v>0</v>
      </c>
      <c r="AT9">
        <f ca="1">'Week F'!$BU61</f>
        <v>0</v>
      </c>
    </row>
    <row r="10" spans="1:46" x14ac:dyDescent="0.2">
      <c r="A10" t="str">
        <f ca="1">'Week A'!AB62</f>
        <v>Bentla</v>
      </c>
      <c r="B10" t="str">
        <f ca="1">'Week A'!AC62</f>
        <v>Imane</v>
      </c>
      <c r="C10" t="str">
        <f ca="1">'Week A'!AD62</f>
        <v>Steward</v>
      </c>
      <c r="D10" t="str">
        <f ca="1">'Week A'!AE62</f>
        <v>Arbeider</v>
      </c>
      <c r="E10">
        <f ca="1">'Week A'!$AK62</f>
        <v>0</v>
      </c>
      <c r="F10">
        <f ca="1">'Week A'!$AQ62</f>
        <v>0</v>
      </c>
      <c r="G10">
        <f ca="1">'Week A'!$AW62</f>
        <v>0</v>
      </c>
      <c r="H10">
        <f ca="1">'Week A'!$BC62</f>
        <v>0</v>
      </c>
      <c r="I10">
        <f ca="1">'Week A'!$BI62</f>
        <v>0</v>
      </c>
      <c r="J10">
        <f ca="1">'Week A'!$BO62</f>
        <v>0</v>
      </c>
      <c r="K10">
        <f ca="1">'Week A'!$BU62</f>
        <v>0</v>
      </c>
      <c r="L10">
        <f ca="1">'Week B'!$AK62</f>
        <v>0</v>
      </c>
      <c r="M10">
        <f ca="1">'Week B'!$AQ62</f>
        <v>0</v>
      </c>
      <c r="N10">
        <f ca="1">'Week B'!$AW62</f>
        <v>0</v>
      </c>
      <c r="O10">
        <f ca="1">'Week B'!$BC62</f>
        <v>0</v>
      </c>
      <c r="P10">
        <f ca="1">'Week B'!$BI62</f>
        <v>0</v>
      </c>
      <c r="Q10">
        <f ca="1">'Week B'!$BO62</f>
        <v>0</v>
      </c>
      <c r="R10">
        <f ca="1">'Week B'!$BU62</f>
        <v>0</v>
      </c>
      <c r="S10">
        <f ca="1">'Week C'!$AK62</f>
        <v>0</v>
      </c>
      <c r="T10">
        <f ca="1">'Week C'!$AQ62</f>
        <v>0</v>
      </c>
      <c r="U10">
        <f ca="1">'Week C'!$AW62</f>
        <v>0</v>
      </c>
      <c r="V10">
        <f ca="1">'Week C'!$BC62</f>
        <v>0</v>
      </c>
      <c r="W10">
        <f ca="1">'Week C'!$BI62</f>
        <v>0</v>
      </c>
      <c r="X10">
        <f ca="1">'Week C'!$BO62</f>
        <v>0</v>
      </c>
      <c r="Y10">
        <f ca="1">'Week C'!$BU62</f>
        <v>0</v>
      </c>
      <c r="Z10">
        <f ca="1">'Week D'!$AK62</f>
        <v>0</v>
      </c>
      <c r="AA10">
        <f ca="1">'Week D'!$AQ62</f>
        <v>0</v>
      </c>
      <c r="AB10">
        <f ca="1">'Week D'!$AW62</f>
        <v>0</v>
      </c>
      <c r="AC10">
        <f ca="1">'Week D'!$BC62</f>
        <v>0</v>
      </c>
      <c r="AD10">
        <f ca="1">'Week D'!$BI62</f>
        <v>0</v>
      </c>
      <c r="AE10">
        <f ca="1">'Week D'!$BO62</f>
        <v>0</v>
      </c>
      <c r="AF10">
        <f ca="1">'Week D'!$BU62</f>
        <v>0</v>
      </c>
      <c r="AG10">
        <f ca="1">'Week E'!$AK62</f>
        <v>0</v>
      </c>
      <c r="AH10">
        <f ca="1">'Week E'!$AQ62</f>
        <v>0</v>
      </c>
      <c r="AI10" t="str">
        <f ca="1">'Week E'!$AW62</f>
        <v>Feestdag</v>
      </c>
      <c r="AJ10">
        <f ca="1">'Week E'!$BC62</f>
        <v>0</v>
      </c>
      <c r="AK10">
        <f ca="1">'Week E'!$BI62</f>
        <v>0</v>
      </c>
      <c r="AL10">
        <f ca="1">'Week E'!$BO62</f>
        <v>0</v>
      </c>
      <c r="AM10">
        <f ca="1">'Week E'!$BU62</f>
        <v>0</v>
      </c>
      <c r="AN10">
        <f ca="1">'Week F'!$AK62</f>
        <v>0</v>
      </c>
      <c r="AO10">
        <f ca="1">'Week F'!$AQ62</f>
        <v>0</v>
      </c>
      <c r="AP10">
        <f ca="1">'Week F'!$AW62</f>
        <v>0</v>
      </c>
      <c r="AQ10">
        <f ca="1">'Week F'!$BC62</f>
        <v>0</v>
      </c>
      <c r="AR10">
        <f ca="1">'Week F'!$BI62</f>
        <v>0</v>
      </c>
      <c r="AS10">
        <f ca="1">'Week F'!$BO62</f>
        <v>0</v>
      </c>
      <c r="AT10">
        <f ca="1">'Week F'!$BU62</f>
        <v>0</v>
      </c>
    </row>
    <row r="11" spans="1:46" x14ac:dyDescent="0.2">
      <c r="A11" t="str">
        <f ca="1">'Week A'!AB63</f>
        <v>Herreman</v>
      </c>
      <c r="B11" t="str">
        <f ca="1">'Week A'!AC63</f>
        <v>Astrid</v>
      </c>
      <c r="C11" t="str">
        <f ca="1">'Week A'!AD63</f>
        <v>Steward</v>
      </c>
      <c r="D11" t="str">
        <f ca="1">'Week A'!AE63</f>
        <v>Student</v>
      </c>
      <c r="E11">
        <f ca="1">'Week A'!$AK63</f>
        <v>0</v>
      </c>
      <c r="F11">
        <f ca="1">'Week A'!$AQ63</f>
        <v>0</v>
      </c>
      <c r="G11">
        <f ca="1">'Week A'!$AW63</f>
        <v>0</v>
      </c>
      <c r="H11">
        <f ca="1">'Week A'!$BC63</f>
        <v>0</v>
      </c>
      <c r="I11">
        <f ca="1">'Week A'!$BI63</f>
        <v>0</v>
      </c>
      <c r="J11">
        <f ca="1">'Week A'!$BO63</f>
        <v>0</v>
      </c>
      <c r="K11">
        <f ca="1">'Week A'!$BU63</f>
        <v>0</v>
      </c>
      <c r="L11">
        <f ca="1">'Week B'!$AK63</f>
        <v>0</v>
      </c>
      <c r="M11">
        <f ca="1">'Week B'!$AQ63</f>
        <v>0</v>
      </c>
      <c r="N11">
        <f ca="1">'Week B'!$AW63</f>
        <v>0</v>
      </c>
      <c r="O11">
        <f ca="1">'Week B'!$BC63</f>
        <v>0</v>
      </c>
      <c r="P11">
        <f ca="1">'Week B'!$BI63</f>
        <v>0</v>
      </c>
      <c r="Q11">
        <f ca="1">'Week B'!$BO63</f>
        <v>0</v>
      </c>
      <c r="R11">
        <f ca="1">'Week B'!$BU63</f>
        <v>0</v>
      </c>
      <c r="S11">
        <f ca="1">'Week C'!$AK63</f>
        <v>0</v>
      </c>
      <c r="T11">
        <f ca="1">'Week C'!$AQ63</f>
        <v>0</v>
      </c>
      <c r="U11">
        <f ca="1">'Week C'!$AW63</f>
        <v>0</v>
      </c>
      <c r="V11">
        <f ca="1">'Week C'!$BC63</f>
        <v>0</v>
      </c>
      <c r="W11">
        <f ca="1">'Week C'!$BI63</f>
        <v>0</v>
      </c>
      <c r="X11">
        <f ca="1">'Week C'!$BO63</f>
        <v>0</v>
      </c>
      <c r="Y11">
        <f ca="1">'Week C'!$BU63</f>
        <v>0</v>
      </c>
      <c r="Z11">
        <f ca="1">'Week D'!$AK63</f>
        <v>0</v>
      </c>
      <c r="AA11">
        <f ca="1">'Week D'!$AQ63</f>
        <v>0</v>
      </c>
      <c r="AB11">
        <f ca="1">'Week D'!$AW63</f>
        <v>0</v>
      </c>
      <c r="AC11">
        <f ca="1">'Week D'!$BC63</f>
        <v>0</v>
      </c>
      <c r="AD11">
        <f ca="1">'Week D'!$BI63</f>
        <v>0</v>
      </c>
      <c r="AE11">
        <f ca="1">'Week D'!$BO63</f>
        <v>0</v>
      </c>
      <c r="AF11">
        <f ca="1">'Week D'!$BU63</f>
        <v>0</v>
      </c>
      <c r="AG11">
        <f ca="1">'Week E'!$AK63</f>
        <v>0</v>
      </c>
      <c r="AH11">
        <f ca="1">'Week E'!$AQ63</f>
        <v>0</v>
      </c>
      <c r="AI11">
        <f ca="1">'Week E'!$AW63</f>
        <v>0</v>
      </c>
      <c r="AJ11">
        <f ca="1">'Week E'!$BC63</f>
        <v>0</v>
      </c>
      <c r="AK11">
        <f ca="1">'Week E'!$BI63</f>
        <v>0</v>
      </c>
      <c r="AL11">
        <f ca="1">'Week E'!$BO63</f>
        <v>0</v>
      </c>
      <c r="AM11">
        <f ca="1">'Week E'!$BU63</f>
        <v>0</v>
      </c>
      <c r="AN11">
        <f ca="1">'Week F'!$AK63</f>
        <v>0</v>
      </c>
      <c r="AO11">
        <f ca="1">'Week F'!$AQ63</f>
        <v>0</v>
      </c>
      <c r="AP11">
        <f ca="1">'Week F'!$AW63</f>
        <v>0</v>
      </c>
      <c r="AQ11">
        <f ca="1">'Week F'!$BC63</f>
        <v>0</v>
      </c>
      <c r="AR11">
        <f ca="1">'Week F'!$BI63</f>
        <v>0</v>
      </c>
      <c r="AS11">
        <f ca="1">'Week F'!$BO63</f>
        <v>0</v>
      </c>
      <c r="AT11">
        <f ca="1">'Week F'!$BU63</f>
        <v>0</v>
      </c>
    </row>
    <row r="12" spans="1:46" x14ac:dyDescent="0.2">
      <c r="A12" t="str">
        <f ca="1">'Week A'!AB64</f>
        <v>Tarakhchyan</v>
      </c>
      <c r="B12" t="str">
        <f ca="1">'Week A'!AC64</f>
        <v>Avetis</v>
      </c>
      <c r="C12" t="str">
        <f ca="1">'Week A'!AD64</f>
        <v>Steward</v>
      </c>
      <c r="D12" t="str">
        <f ca="1">'Week A'!AE64</f>
        <v>Student</v>
      </c>
      <c r="E12">
        <f ca="1">'Week A'!$AK64</f>
        <v>0</v>
      </c>
      <c r="F12">
        <f ca="1">'Week A'!$AQ64</f>
        <v>0</v>
      </c>
      <c r="G12">
        <f ca="1">'Week A'!$AW64</f>
        <v>0</v>
      </c>
      <c r="H12">
        <f ca="1">'Week A'!$BC64</f>
        <v>0</v>
      </c>
      <c r="I12">
        <f ca="1">'Week A'!$BI64</f>
        <v>0</v>
      </c>
      <c r="J12">
        <f ca="1">'Week A'!$BO64</f>
        <v>0</v>
      </c>
      <c r="K12">
        <f ca="1">'Week A'!$BU64</f>
        <v>0</v>
      </c>
      <c r="L12">
        <f ca="1">'Week B'!$AK64</f>
        <v>0</v>
      </c>
      <c r="M12">
        <f ca="1">'Week B'!$AQ64</f>
        <v>0</v>
      </c>
      <c r="N12">
        <f ca="1">'Week B'!$AW64</f>
        <v>0</v>
      </c>
      <c r="O12">
        <f ca="1">'Week B'!$BC64</f>
        <v>0</v>
      </c>
      <c r="P12">
        <f ca="1">'Week B'!$BI64</f>
        <v>0</v>
      </c>
      <c r="Q12">
        <f ca="1">'Week B'!$BO64</f>
        <v>0</v>
      </c>
      <c r="R12">
        <f ca="1">'Week B'!$BU64</f>
        <v>0</v>
      </c>
      <c r="S12">
        <f ca="1">'Week C'!$AK64</f>
        <v>0</v>
      </c>
      <c r="T12">
        <f ca="1">'Week C'!$AQ64</f>
        <v>0</v>
      </c>
      <c r="U12">
        <f ca="1">'Week C'!$AW64</f>
        <v>0</v>
      </c>
      <c r="V12">
        <f ca="1">'Week C'!$BC64</f>
        <v>0</v>
      </c>
      <c r="W12">
        <f ca="1">'Week C'!$BI64</f>
        <v>0</v>
      </c>
      <c r="X12">
        <f ca="1">'Week C'!$BO64</f>
        <v>0</v>
      </c>
      <c r="Y12">
        <f ca="1">'Week C'!$BU64</f>
        <v>0</v>
      </c>
      <c r="Z12">
        <f ca="1">'Week D'!$AK64</f>
        <v>0</v>
      </c>
      <c r="AA12">
        <f ca="1">'Week D'!$AQ64</f>
        <v>0</v>
      </c>
      <c r="AB12">
        <f ca="1">'Week D'!$AW64</f>
        <v>0</v>
      </c>
      <c r="AC12">
        <f ca="1">'Week D'!$BC64</f>
        <v>0</v>
      </c>
      <c r="AD12">
        <f ca="1">'Week D'!$BI64</f>
        <v>0</v>
      </c>
      <c r="AE12">
        <f ca="1">'Week D'!$BO64</f>
        <v>0</v>
      </c>
      <c r="AF12">
        <f ca="1">'Week D'!$BU64</f>
        <v>0</v>
      </c>
      <c r="AG12">
        <f ca="1">'Week E'!$AK64</f>
        <v>0</v>
      </c>
      <c r="AH12">
        <f ca="1">'Week E'!$AQ64</f>
        <v>0</v>
      </c>
      <c r="AI12">
        <f ca="1">'Week E'!$AW64</f>
        <v>0</v>
      </c>
      <c r="AJ12">
        <f ca="1">'Week E'!$BC64</f>
        <v>0</v>
      </c>
      <c r="AK12">
        <f ca="1">'Week E'!$BI64</f>
        <v>0</v>
      </c>
      <c r="AL12">
        <f ca="1">'Week E'!$BO64</f>
        <v>0</v>
      </c>
      <c r="AM12">
        <f ca="1">'Week E'!$BU64</f>
        <v>0</v>
      </c>
      <c r="AN12">
        <f ca="1">'Week F'!$AK64</f>
        <v>0</v>
      </c>
      <c r="AO12">
        <f ca="1">'Week F'!$AQ64</f>
        <v>0</v>
      </c>
      <c r="AP12">
        <f ca="1">'Week F'!$AW64</f>
        <v>0</v>
      </c>
      <c r="AQ12">
        <f ca="1">'Week F'!$BC64</f>
        <v>0</v>
      </c>
      <c r="AR12">
        <f ca="1">'Week F'!$BI64</f>
        <v>0</v>
      </c>
      <c r="AS12">
        <f ca="1">'Week F'!$BO64</f>
        <v>0</v>
      </c>
      <c r="AT12">
        <f ca="1">'Week F'!$BU64</f>
        <v>0</v>
      </c>
    </row>
    <row r="13" spans="1:46" x14ac:dyDescent="0.2">
      <c r="A13" t="str">
        <f ca="1">'Week A'!AB65</f>
        <v>Taous</v>
      </c>
      <c r="B13" t="str">
        <f ca="1">'Week A'!AC65</f>
        <v>Anass</v>
      </c>
      <c r="C13" t="str">
        <f ca="1">'Week A'!AD65</f>
        <v>Steward</v>
      </c>
      <c r="D13" t="str">
        <f ca="1">'Week A'!AE65</f>
        <v>Student</v>
      </c>
      <c r="E13">
        <f ca="1">'Week A'!$AK65</f>
        <v>0</v>
      </c>
      <c r="F13">
        <f ca="1">'Week A'!$AQ65</f>
        <v>0</v>
      </c>
      <c r="G13">
        <f ca="1">'Week A'!$AW65</f>
        <v>0</v>
      </c>
      <c r="H13">
        <f ca="1">'Week A'!$BC65</f>
        <v>0</v>
      </c>
      <c r="I13">
        <f ca="1">'Week A'!$BI65</f>
        <v>0</v>
      </c>
      <c r="J13">
        <f ca="1">'Week A'!$BO65</f>
        <v>0</v>
      </c>
      <c r="K13">
        <f ca="1">'Week A'!$BU65</f>
        <v>0</v>
      </c>
      <c r="L13">
        <f ca="1">'Week B'!$AK65</f>
        <v>0</v>
      </c>
      <c r="M13">
        <f ca="1">'Week B'!$AQ65</f>
        <v>0</v>
      </c>
      <c r="N13">
        <f ca="1">'Week B'!$AW65</f>
        <v>0</v>
      </c>
      <c r="O13">
        <f ca="1">'Week B'!$BC65</f>
        <v>0</v>
      </c>
      <c r="P13">
        <f ca="1">'Week B'!$BI65</f>
        <v>0</v>
      </c>
      <c r="Q13">
        <f ca="1">'Week B'!$BO65</f>
        <v>0</v>
      </c>
      <c r="R13">
        <f ca="1">'Week B'!$BU65</f>
        <v>0</v>
      </c>
      <c r="S13">
        <f ca="1">'Week C'!$AK65</f>
        <v>0</v>
      </c>
      <c r="T13">
        <f ca="1">'Week C'!$AQ65</f>
        <v>0</v>
      </c>
      <c r="U13">
        <f ca="1">'Week C'!$AW65</f>
        <v>0</v>
      </c>
      <c r="V13">
        <f ca="1">'Week C'!$BC65</f>
        <v>0</v>
      </c>
      <c r="W13">
        <f ca="1">'Week C'!$BI65</f>
        <v>0</v>
      </c>
      <c r="X13">
        <f ca="1">'Week C'!$BO65</f>
        <v>0</v>
      </c>
      <c r="Y13">
        <f ca="1">'Week C'!$BU65</f>
        <v>0</v>
      </c>
      <c r="Z13">
        <f ca="1">'Week D'!$AK65</f>
        <v>0</v>
      </c>
      <c r="AA13">
        <f ca="1">'Week D'!$AQ65</f>
        <v>0</v>
      </c>
      <c r="AB13">
        <f ca="1">'Week D'!$AW65</f>
        <v>0</v>
      </c>
      <c r="AC13">
        <f ca="1">'Week D'!$BC65</f>
        <v>0</v>
      </c>
      <c r="AD13">
        <f ca="1">'Week D'!$BI65</f>
        <v>0</v>
      </c>
      <c r="AE13">
        <f ca="1">'Week D'!$BO65</f>
        <v>0</v>
      </c>
      <c r="AF13">
        <f ca="1">'Week D'!$BU65</f>
        <v>0</v>
      </c>
      <c r="AG13">
        <f ca="1">'Week E'!$AK65</f>
        <v>0</v>
      </c>
      <c r="AH13" t="str">
        <f ca="1">'Week E'!$AQ65</f>
        <v>Feestdag</v>
      </c>
      <c r="AI13">
        <f ca="1">'Week E'!$AW65</f>
        <v>0</v>
      </c>
      <c r="AJ13">
        <f ca="1">'Week E'!$BC65</f>
        <v>0</v>
      </c>
      <c r="AK13">
        <f ca="1">'Week E'!$BI65</f>
        <v>0</v>
      </c>
      <c r="AL13">
        <f ca="1">'Week E'!$BO65</f>
        <v>0</v>
      </c>
      <c r="AM13">
        <f ca="1">'Week E'!$BU65</f>
        <v>0</v>
      </c>
      <c r="AN13">
        <f ca="1">'Week F'!$AK65</f>
        <v>0</v>
      </c>
      <c r="AO13">
        <f ca="1">'Week F'!$AQ65</f>
        <v>0</v>
      </c>
      <c r="AP13">
        <f ca="1">'Week F'!$AW65</f>
        <v>0</v>
      </c>
      <c r="AQ13">
        <f ca="1">'Week F'!$BC65</f>
        <v>0</v>
      </c>
      <c r="AR13">
        <f ca="1">'Week F'!$BI65</f>
        <v>0</v>
      </c>
      <c r="AS13">
        <f ca="1">'Week F'!$BO65</f>
        <v>0</v>
      </c>
      <c r="AT13">
        <f ca="1">'Week F'!$BU65</f>
        <v>0</v>
      </c>
    </row>
    <row r="14" spans="1:46" x14ac:dyDescent="0.2">
      <c r="A14" t="str">
        <f ca="1">'Week A'!AB66</f>
        <v>Rabhi</v>
      </c>
      <c r="B14" t="str">
        <f ca="1">'Week A'!AC66</f>
        <v>Abdelillah</v>
      </c>
      <c r="C14" t="str">
        <f ca="1">'Week A'!AD66</f>
        <v>Steward</v>
      </c>
      <c r="D14" t="str">
        <f ca="1">'Week A'!AE66</f>
        <v>Student</v>
      </c>
      <c r="E14">
        <f ca="1">'Week A'!$AK66</f>
        <v>0</v>
      </c>
      <c r="F14">
        <f ca="1">'Week A'!$AQ66</f>
        <v>0</v>
      </c>
      <c r="G14">
        <f ca="1">'Week A'!$AW66</f>
        <v>0</v>
      </c>
      <c r="H14">
        <f ca="1">'Week A'!$BC66</f>
        <v>0</v>
      </c>
      <c r="I14">
        <f ca="1">'Week A'!$BI66</f>
        <v>0</v>
      </c>
      <c r="J14">
        <f ca="1">'Week A'!$BO66</f>
        <v>0</v>
      </c>
      <c r="K14">
        <f ca="1">'Week A'!$BU66</f>
        <v>0</v>
      </c>
      <c r="L14">
        <f ca="1">'Week B'!$AK66</f>
        <v>0</v>
      </c>
      <c r="M14">
        <f ca="1">'Week B'!$AQ66</f>
        <v>0</v>
      </c>
      <c r="N14">
        <f ca="1">'Week B'!$AW66</f>
        <v>0</v>
      </c>
      <c r="O14">
        <f ca="1">'Week B'!$BC66</f>
        <v>0</v>
      </c>
      <c r="P14">
        <f ca="1">'Week B'!$BI66</f>
        <v>0</v>
      </c>
      <c r="Q14">
        <f ca="1">'Week B'!$BO66</f>
        <v>0</v>
      </c>
      <c r="R14">
        <f ca="1">'Week B'!$BU66</f>
        <v>0</v>
      </c>
      <c r="S14">
        <f ca="1">'Week C'!$AK66</f>
        <v>0</v>
      </c>
      <c r="T14">
        <f ca="1">'Week C'!$AQ66</f>
        <v>0</v>
      </c>
      <c r="U14">
        <f ca="1">'Week C'!$AW66</f>
        <v>0</v>
      </c>
      <c r="V14">
        <f ca="1">'Week C'!$BC66</f>
        <v>0</v>
      </c>
      <c r="W14">
        <f ca="1">'Week C'!$BI66</f>
        <v>0</v>
      </c>
      <c r="X14">
        <f ca="1">'Week C'!$BO66</f>
        <v>0</v>
      </c>
      <c r="Y14">
        <f ca="1">'Week C'!$BU66</f>
        <v>0</v>
      </c>
      <c r="Z14">
        <f ca="1">'Week D'!$AK66</f>
        <v>0</v>
      </c>
      <c r="AA14">
        <f ca="1">'Week D'!$AQ66</f>
        <v>0</v>
      </c>
      <c r="AB14">
        <f ca="1">'Week D'!$AW66</f>
        <v>0</v>
      </c>
      <c r="AC14">
        <f ca="1">'Week D'!$BC66</f>
        <v>0</v>
      </c>
      <c r="AD14">
        <f ca="1">'Week D'!$BI66</f>
        <v>0</v>
      </c>
      <c r="AE14">
        <f ca="1">'Week D'!$BO66</f>
        <v>0</v>
      </c>
      <c r="AF14">
        <f ca="1">'Week D'!$BU66</f>
        <v>0</v>
      </c>
      <c r="AG14">
        <f ca="1">'Week E'!$AK66</f>
        <v>0</v>
      </c>
      <c r="AH14">
        <f ca="1">'Week E'!$AQ66</f>
        <v>0</v>
      </c>
      <c r="AI14" t="str">
        <f ca="1">'Week E'!$AW66</f>
        <v>Feestdag</v>
      </c>
      <c r="AJ14">
        <f ca="1">'Week E'!$BC66</f>
        <v>0</v>
      </c>
      <c r="AK14">
        <f ca="1">'Week E'!$BI66</f>
        <v>0</v>
      </c>
      <c r="AL14">
        <f ca="1">'Week E'!$BO66</f>
        <v>0</v>
      </c>
      <c r="AM14">
        <f ca="1">'Week E'!$BU66</f>
        <v>0</v>
      </c>
      <c r="AN14">
        <f ca="1">'Week F'!$AK66</f>
        <v>0</v>
      </c>
      <c r="AO14">
        <f ca="1">'Week F'!$AQ66</f>
        <v>0</v>
      </c>
      <c r="AP14">
        <f ca="1">'Week F'!$AW66</f>
        <v>0</v>
      </c>
      <c r="AQ14">
        <f ca="1">'Week F'!$BC66</f>
        <v>0</v>
      </c>
      <c r="AR14">
        <f ca="1">'Week F'!$BI66</f>
        <v>0</v>
      </c>
      <c r="AS14">
        <f ca="1">'Week F'!$BO66</f>
        <v>0</v>
      </c>
      <c r="AT14">
        <f ca="1">'Week F'!$BU66</f>
        <v>0</v>
      </c>
    </row>
    <row r="15" spans="1:46" x14ac:dyDescent="0.2">
      <c r="A15" t="str">
        <f ca="1">'Week A'!AB67</f>
        <v>Lobanzo</v>
      </c>
      <c r="B15" t="str">
        <f ca="1">'Week A'!AC67</f>
        <v>Bénédicte</v>
      </c>
      <c r="C15" t="str">
        <f ca="1">'Week A'!AD67</f>
        <v>Steward</v>
      </c>
      <c r="D15" t="str">
        <f ca="1">'Week A'!AE67</f>
        <v>Student</v>
      </c>
      <c r="E15">
        <f ca="1">'Week A'!$AK67</f>
        <v>0</v>
      </c>
      <c r="F15">
        <f ca="1">'Week A'!$AQ67</f>
        <v>0</v>
      </c>
      <c r="G15">
        <f ca="1">'Week A'!$AW67</f>
        <v>0</v>
      </c>
      <c r="H15">
        <f ca="1">'Week A'!$BC67</f>
        <v>0</v>
      </c>
      <c r="I15">
        <f ca="1">'Week A'!$BI67</f>
        <v>0</v>
      </c>
      <c r="J15">
        <f ca="1">'Week A'!$BO67</f>
        <v>0</v>
      </c>
      <c r="K15">
        <f ca="1">'Week A'!$BU67</f>
        <v>0</v>
      </c>
      <c r="L15">
        <f ca="1">'Week B'!$AK67</f>
        <v>0</v>
      </c>
      <c r="M15">
        <f ca="1">'Week B'!$AQ67</f>
        <v>0</v>
      </c>
      <c r="N15">
        <f ca="1">'Week B'!$AW67</f>
        <v>0</v>
      </c>
      <c r="O15">
        <f ca="1">'Week B'!$BC67</f>
        <v>0</v>
      </c>
      <c r="P15">
        <f ca="1">'Week B'!$BI67</f>
        <v>0</v>
      </c>
      <c r="Q15">
        <f ca="1">'Week B'!$BO67</f>
        <v>0</v>
      </c>
      <c r="R15">
        <f ca="1">'Week B'!$BU67</f>
        <v>0</v>
      </c>
      <c r="S15">
        <f ca="1">'Week C'!$AK67</f>
        <v>0</v>
      </c>
      <c r="T15">
        <f ca="1">'Week C'!$AQ67</f>
        <v>0</v>
      </c>
      <c r="U15">
        <f ca="1">'Week C'!$AW67</f>
        <v>0</v>
      </c>
      <c r="V15">
        <f ca="1">'Week C'!$BC67</f>
        <v>0</v>
      </c>
      <c r="W15">
        <f ca="1">'Week C'!$BI67</f>
        <v>0</v>
      </c>
      <c r="X15">
        <f ca="1">'Week C'!$BO67</f>
        <v>0</v>
      </c>
      <c r="Y15">
        <f ca="1">'Week C'!$BU67</f>
        <v>0</v>
      </c>
      <c r="Z15">
        <f ca="1">'Week D'!$AK67</f>
        <v>0</v>
      </c>
      <c r="AA15">
        <f ca="1">'Week D'!$AQ67</f>
        <v>0</v>
      </c>
      <c r="AB15">
        <f ca="1">'Week D'!$AW67</f>
        <v>0</v>
      </c>
      <c r="AC15">
        <f ca="1">'Week D'!$BC67</f>
        <v>0</v>
      </c>
      <c r="AD15">
        <f ca="1">'Week D'!$BI67</f>
        <v>0</v>
      </c>
      <c r="AE15">
        <f ca="1">'Week D'!$BO67</f>
        <v>0</v>
      </c>
      <c r="AF15">
        <f ca="1">'Week D'!$BU67</f>
        <v>0</v>
      </c>
      <c r="AG15">
        <f ca="1">'Week E'!$AK67</f>
        <v>0</v>
      </c>
      <c r="AH15" t="str">
        <f ca="1">'Week E'!$AQ67</f>
        <v>Feestdag</v>
      </c>
      <c r="AI15">
        <f ca="1">'Week E'!$AW67</f>
        <v>0</v>
      </c>
      <c r="AJ15">
        <f ca="1">'Week E'!$BC67</f>
        <v>0</v>
      </c>
      <c r="AK15">
        <f ca="1">'Week E'!$BI67</f>
        <v>0</v>
      </c>
      <c r="AL15">
        <f ca="1">'Week E'!$BO67</f>
        <v>0</v>
      </c>
      <c r="AM15">
        <f ca="1">'Week E'!$BU67</f>
        <v>0</v>
      </c>
      <c r="AN15">
        <f ca="1">'Week F'!$AK67</f>
        <v>0</v>
      </c>
      <c r="AO15">
        <f ca="1">'Week F'!$AQ67</f>
        <v>0</v>
      </c>
      <c r="AP15">
        <f ca="1">'Week F'!$AW67</f>
        <v>0</v>
      </c>
      <c r="AQ15">
        <f ca="1">'Week F'!$BC67</f>
        <v>0</v>
      </c>
      <c r="AR15">
        <f ca="1">'Week F'!$BI67</f>
        <v>0</v>
      </c>
      <c r="AS15">
        <f ca="1">'Week F'!$BO67</f>
        <v>0</v>
      </c>
      <c r="AT15">
        <f ca="1">'Week F'!$BU67</f>
        <v>0</v>
      </c>
    </row>
    <row r="16" spans="1:46" x14ac:dyDescent="0.2">
      <c r="A16" t="str">
        <f ca="1">'Week A'!AB68</f>
        <v>Haesaerts</v>
      </c>
      <c r="B16" t="str">
        <f ca="1">'Week A'!AC68</f>
        <v>Dries</v>
      </c>
      <c r="C16" t="str">
        <f ca="1">'Week A'!AD68</f>
        <v>Steward</v>
      </c>
      <c r="D16" t="str">
        <f ca="1">'Week A'!AE68</f>
        <v>Student</v>
      </c>
      <c r="E16">
        <f ca="1">'Week A'!$AK68</f>
        <v>0</v>
      </c>
      <c r="F16">
        <f ca="1">'Week A'!$AQ68</f>
        <v>0</v>
      </c>
      <c r="G16">
        <f ca="1">'Week A'!$AW68</f>
        <v>0</v>
      </c>
      <c r="H16">
        <f ca="1">'Week A'!$BC68</f>
        <v>0</v>
      </c>
      <c r="I16">
        <f ca="1">'Week A'!$BI68</f>
        <v>0</v>
      </c>
      <c r="J16">
        <f ca="1">'Week A'!$BO68</f>
        <v>0</v>
      </c>
      <c r="K16">
        <f ca="1">'Week A'!$BU68</f>
        <v>0</v>
      </c>
      <c r="L16">
        <f ca="1">'Week B'!$AK68</f>
        <v>0</v>
      </c>
      <c r="M16">
        <f ca="1">'Week B'!$AQ68</f>
        <v>0</v>
      </c>
      <c r="N16">
        <f ca="1">'Week B'!$AW68</f>
        <v>0</v>
      </c>
      <c r="O16">
        <f ca="1">'Week B'!$BC68</f>
        <v>0</v>
      </c>
      <c r="P16">
        <f ca="1">'Week B'!$BI68</f>
        <v>0</v>
      </c>
      <c r="Q16">
        <f ca="1">'Week B'!$BO68</f>
        <v>0</v>
      </c>
      <c r="R16">
        <f ca="1">'Week B'!$BU68</f>
        <v>0</v>
      </c>
      <c r="S16">
        <f ca="1">'Week C'!$AK68</f>
        <v>0</v>
      </c>
      <c r="T16">
        <f ca="1">'Week C'!$AQ68</f>
        <v>0</v>
      </c>
      <c r="U16">
        <f ca="1">'Week C'!$AW68</f>
        <v>0</v>
      </c>
      <c r="V16">
        <f ca="1">'Week C'!$BC68</f>
        <v>0</v>
      </c>
      <c r="W16">
        <f ca="1">'Week C'!$BI68</f>
        <v>0</v>
      </c>
      <c r="X16">
        <f ca="1">'Week C'!$BO68</f>
        <v>0</v>
      </c>
      <c r="Y16">
        <f ca="1">'Week C'!$BU68</f>
        <v>0</v>
      </c>
      <c r="Z16">
        <f ca="1">'Week D'!$AK68</f>
        <v>0</v>
      </c>
      <c r="AA16">
        <f ca="1">'Week D'!$AQ68</f>
        <v>0</v>
      </c>
      <c r="AB16">
        <f ca="1">'Week D'!$AW68</f>
        <v>0</v>
      </c>
      <c r="AC16">
        <f ca="1">'Week D'!$BC68</f>
        <v>0</v>
      </c>
      <c r="AD16">
        <f ca="1">'Week D'!$BI68</f>
        <v>0</v>
      </c>
      <c r="AE16">
        <f ca="1">'Week D'!$BO68</f>
        <v>0</v>
      </c>
      <c r="AF16">
        <f ca="1">'Week D'!$BU68</f>
        <v>0</v>
      </c>
      <c r="AG16">
        <f ca="1">'Week E'!$AK68</f>
        <v>0</v>
      </c>
      <c r="AH16" t="str">
        <f ca="1">'Week E'!$AQ68</f>
        <v>Feestdag</v>
      </c>
      <c r="AI16">
        <f ca="1">'Week E'!$AW68</f>
        <v>0</v>
      </c>
      <c r="AJ16">
        <f ca="1">'Week E'!$BC68</f>
        <v>0</v>
      </c>
      <c r="AK16">
        <f ca="1">'Week E'!$BI68</f>
        <v>0</v>
      </c>
      <c r="AL16">
        <f ca="1">'Week E'!$BO68</f>
        <v>0</v>
      </c>
      <c r="AM16">
        <f ca="1">'Week E'!$BU68</f>
        <v>0</v>
      </c>
      <c r="AN16">
        <f ca="1">'Week F'!$AK68</f>
        <v>0</v>
      </c>
      <c r="AO16">
        <f ca="1">'Week F'!$AQ68</f>
        <v>0</v>
      </c>
      <c r="AP16">
        <f ca="1">'Week F'!$AW68</f>
        <v>0</v>
      </c>
      <c r="AQ16">
        <f ca="1">'Week F'!$BC68</f>
        <v>0</v>
      </c>
      <c r="AR16">
        <f ca="1">'Week F'!$BI68</f>
        <v>0</v>
      </c>
      <c r="AS16">
        <f ca="1">'Week F'!$BO68</f>
        <v>0</v>
      </c>
      <c r="AT16">
        <f ca="1">'Week F'!$BU68</f>
        <v>0</v>
      </c>
    </row>
    <row r="17" spans="1:46" x14ac:dyDescent="0.2">
      <c r="A17" t="str">
        <f ca="1">'Week A'!AB69</f>
        <v>Hendrickx</v>
      </c>
      <c r="B17" t="str">
        <f ca="1">'Week A'!AC69</f>
        <v>Ella</v>
      </c>
      <c r="C17" t="str">
        <f ca="1">'Week A'!AD69</f>
        <v>Steward</v>
      </c>
      <c r="D17" t="str">
        <f ca="1">'Week A'!AE69</f>
        <v>Student</v>
      </c>
      <c r="E17">
        <f ca="1">'Week A'!$AK69</f>
        <v>0</v>
      </c>
      <c r="F17">
        <f ca="1">'Week A'!$AQ69</f>
        <v>0</v>
      </c>
      <c r="G17">
        <f ca="1">'Week A'!$AW69</f>
        <v>0</v>
      </c>
      <c r="H17">
        <f ca="1">'Week A'!$BC69</f>
        <v>0</v>
      </c>
      <c r="I17">
        <f ca="1">'Week A'!$BI69</f>
        <v>0</v>
      </c>
      <c r="J17">
        <f ca="1">'Week A'!$BO69</f>
        <v>0</v>
      </c>
      <c r="K17">
        <f ca="1">'Week A'!$BU69</f>
        <v>0</v>
      </c>
      <c r="L17">
        <f ca="1">'Week B'!$AK69</f>
        <v>0</v>
      </c>
      <c r="M17">
        <f ca="1">'Week B'!$AQ69</f>
        <v>0</v>
      </c>
      <c r="N17">
        <f ca="1">'Week B'!$AW69</f>
        <v>0</v>
      </c>
      <c r="O17">
        <f ca="1">'Week B'!$BC69</f>
        <v>0</v>
      </c>
      <c r="P17">
        <f ca="1">'Week B'!$BI69</f>
        <v>0</v>
      </c>
      <c r="Q17">
        <f ca="1">'Week B'!$BO69</f>
        <v>0</v>
      </c>
      <c r="R17">
        <f ca="1">'Week B'!$BU69</f>
        <v>0</v>
      </c>
      <c r="S17">
        <f ca="1">'Week C'!$AK69</f>
        <v>0</v>
      </c>
      <c r="T17">
        <f ca="1">'Week C'!$AQ69</f>
        <v>0</v>
      </c>
      <c r="U17">
        <f ca="1">'Week C'!$AW69</f>
        <v>0</v>
      </c>
      <c r="V17">
        <f ca="1">'Week C'!$BC69</f>
        <v>0</v>
      </c>
      <c r="W17">
        <f ca="1">'Week C'!$BI69</f>
        <v>0</v>
      </c>
      <c r="X17">
        <f ca="1">'Week C'!$BO69</f>
        <v>0</v>
      </c>
      <c r="Y17">
        <f ca="1">'Week C'!$BU69</f>
        <v>0</v>
      </c>
      <c r="Z17">
        <f ca="1">'Week D'!$AK69</f>
        <v>0</v>
      </c>
      <c r="AA17">
        <f ca="1">'Week D'!$AQ69</f>
        <v>0</v>
      </c>
      <c r="AB17">
        <f ca="1">'Week D'!$AW69</f>
        <v>0</v>
      </c>
      <c r="AC17">
        <f ca="1">'Week D'!$BC69</f>
        <v>0</v>
      </c>
      <c r="AD17">
        <f ca="1">'Week D'!$BI69</f>
        <v>0</v>
      </c>
      <c r="AE17">
        <f ca="1">'Week D'!$BO69</f>
        <v>0</v>
      </c>
      <c r="AF17">
        <f ca="1">'Week D'!$BU69</f>
        <v>0</v>
      </c>
      <c r="AG17">
        <f ca="1">'Week E'!$AK69</f>
        <v>0</v>
      </c>
      <c r="AH17" t="str">
        <f ca="1">'Week E'!$AQ69</f>
        <v>Feestdag</v>
      </c>
      <c r="AI17">
        <f ca="1">'Week E'!$AW69</f>
        <v>0</v>
      </c>
      <c r="AJ17">
        <f ca="1">'Week E'!$BC69</f>
        <v>0</v>
      </c>
      <c r="AK17">
        <f ca="1">'Week E'!$BI69</f>
        <v>0</v>
      </c>
      <c r="AL17">
        <f ca="1">'Week E'!$BO69</f>
        <v>0</v>
      </c>
      <c r="AM17">
        <f ca="1">'Week E'!$BU69</f>
        <v>0</v>
      </c>
      <c r="AN17">
        <f ca="1">'Week F'!$AK69</f>
        <v>0</v>
      </c>
      <c r="AO17">
        <f ca="1">'Week F'!$AQ69</f>
        <v>0</v>
      </c>
      <c r="AP17">
        <f ca="1">'Week F'!$AW69</f>
        <v>0</v>
      </c>
      <c r="AQ17">
        <f ca="1">'Week F'!$BC69</f>
        <v>0</v>
      </c>
      <c r="AR17">
        <f ca="1">'Week F'!$BI69</f>
        <v>0</v>
      </c>
      <c r="AS17">
        <f ca="1">'Week F'!$BO69</f>
        <v>0</v>
      </c>
      <c r="AT17">
        <f ca="1">'Week F'!$BU69</f>
        <v>0</v>
      </c>
    </row>
    <row r="18" spans="1:46" x14ac:dyDescent="0.2">
      <c r="A18" t="str">
        <f ca="1">'Week A'!AB70</f>
        <v>Degeeter</v>
      </c>
      <c r="B18" t="str">
        <f ca="1">'Week A'!AC70</f>
        <v>Emma</v>
      </c>
      <c r="C18" t="str">
        <f ca="1">'Week A'!AD70</f>
        <v>Steward</v>
      </c>
      <c r="D18" t="str">
        <f ca="1">'Week A'!AE70</f>
        <v>Student</v>
      </c>
      <c r="E18">
        <f ca="1">'Week A'!$AK70</f>
        <v>0</v>
      </c>
      <c r="F18">
        <f ca="1">'Week A'!$AQ70</f>
        <v>0</v>
      </c>
      <c r="G18">
        <f ca="1">'Week A'!$AW70</f>
        <v>0</v>
      </c>
      <c r="H18">
        <f ca="1">'Week A'!$BC70</f>
        <v>0</v>
      </c>
      <c r="I18">
        <f ca="1">'Week A'!$BI70</f>
        <v>0</v>
      </c>
      <c r="J18">
        <f ca="1">'Week A'!$BO70</f>
        <v>0</v>
      </c>
      <c r="K18">
        <f ca="1">'Week A'!$BU70</f>
        <v>0</v>
      </c>
      <c r="L18">
        <f ca="1">'Week B'!$AK70</f>
        <v>0</v>
      </c>
      <c r="M18">
        <f ca="1">'Week B'!$AQ70</f>
        <v>0</v>
      </c>
      <c r="N18">
        <f ca="1">'Week B'!$AW70</f>
        <v>0</v>
      </c>
      <c r="O18">
        <f ca="1">'Week B'!$BC70</f>
        <v>0</v>
      </c>
      <c r="P18">
        <f ca="1">'Week B'!$BI70</f>
        <v>0</v>
      </c>
      <c r="Q18">
        <f ca="1">'Week B'!$BO70</f>
        <v>0</v>
      </c>
      <c r="R18">
        <f ca="1">'Week B'!$BU70</f>
        <v>0</v>
      </c>
      <c r="S18">
        <f ca="1">'Week C'!$AK70</f>
        <v>0</v>
      </c>
      <c r="T18">
        <f ca="1">'Week C'!$AQ70</f>
        <v>0</v>
      </c>
      <c r="U18">
        <f ca="1">'Week C'!$AW70</f>
        <v>0</v>
      </c>
      <c r="V18">
        <f ca="1">'Week C'!$BC70</f>
        <v>0</v>
      </c>
      <c r="W18">
        <f ca="1">'Week C'!$BI70</f>
        <v>0</v>
      </c>
      <c r="X18">
        <f ca="1">'Week C'!$BO70</f>
        <v>0</v>
      </c>
      <c r="Y18">
        <f ca="1">'Week C'!$BU70</f>
        <v>0</v>
      </c>
      <c r="Z18">
        <f ca="1">'Week D'!$AK70</f>
        <v>0</v>
      </c>
      <c r="AA18">
        <f ca="1">'Week D'!$AQ70</f>
        <v>0</v>
      </c>
      <c r="AB18">
        <f ca="1">'Week D'!$AW70</f>
        <v>0</v>
      </c>
      <c r="AC18">
        <f ca="1">'Week D'!$BC70</f>
        <v>0</v>
      </c>
      <c r="AD18">
        <f ca="1">'Week D'!$BI70</f>
        <v>0</v>
      </c>
      <c r="AE18">
        <f ca="1">'Week D'!$BO70</f>
        <v>0</v>
      </c>
      <c r="AF18">
        <f ca="1">'Week D'!$BU70</f>
        <v>0</v>
      </c>
      <c r="AG18">
        <f ca="1">'Week E'!$AK70</f>
        <v>0</v>
      </c>
      <c r="AH18">
        <f ca="1">'Week E'!$AQ70</f>
        <v>0</v>
      </c>
      <c r="AI18">
        <f ca="1">'Week E'!$AW70</f>
        <v>0</v>
      </c>
      <c r="AJ18">
        <f ca="1">'Week E'!$BC70</f>
        <v>0</v>
      </c>
      <c r="AK18">
        <f ca="1">'Week E'!$BI70</f>
        <v>0</v>
      </c>
      <c r="AL18">
        <f ca="1">'Week E'!$BO70</f>
        <v>0</v>
      </c>
      <c r="AM18">
        <f ca="1">'Week E'!$BU70</f>
        <v>0</v>
      </c>
      <c r="AN18">
        <f ca="1">'Week F'!$AK70</f>
        <v>0</v>
      </c>
      <c r="AO18">
        <f ca="1">'Week F'!$AQ70</f>
        <v>0</v>
      </c>
      <c r="AP18">
        <f ca="1">'Week F'!$AW70</f>
        <v>0</v>
      </c>
      <c r="AQ18">
        <f ca="1">'Week F'!$BC70</f>
        <v>0</v>
      </c>
      <c r="AR18">
        <f ca="1">'Week F'!$BI70</f>
        <v>0</v>
      </c>
      <c r="AS18">
        <f ca="1">'Week F'!$BO70</f>
        <v>0</v>
      </c>
      <c r="AT18">
        <f ca="1">'Week F'!$BU70</f>
        <v>0</v>
      </c>
    </row>
    <row r="19" spans="1:46" x14ac:dyDescent="0.2">
      <c r="A19" t="str">
        <f ca="1">'Week A'!AB71</f>
        <v>Taous</v>
      </c>
      <c r="B19" t="str">
        <f ca="1">'Week A'!AC71</f>
        <v>Ilias</v>
      </c>
      <c r="C19" t="str">
        <f ca="1">'Week A'!AD71</f>
        <v>Steward</v>
      </c>
      <c r="D19" t="str">
        <f ca="1">'Week A'!AE71</f>
        <v>Student</v>
      </c>
      <c r="E19">
        <f ca="1">'Week A'!$AK71</f>
        <v>0</v>
      </c>
      <c r="F19">
        <f ca="1">'Week A'!$AQ71</f>
        <v>0</v>
      </c>
      <c r="G19">
        <f ca="1">'Week A'!$AW71</f>
        <v>0</v>
      </c>
      <c r="H19">
        <f ca="1">'Week A'!$BC71</f>
        <v>0</v>
      </c>
      <c r="I19">
        <f ca="1">'Week A'!$BI71</f>
        <v>0</v>
      </c>
      <c r="J19">
        <f ca="1">'Week A'!$BO71</f>
        <v>0</v>
      </c>
      <c r="K19">
        <f ca="1">'Week A'!$BU71</f>
        <v>0</v>
      </c>
      <c r="L19">
        <f ca="1">'Week B'!$AK71</f>
        <v>0</v>
      </c>
      <c r="M19">
        <f ca="1">'Week B'!$AQ71</f>
        <v>0</v>
      </c>
      <c r="N19">
        <f ca="1">'Week B'!$AW71</f>
        <v>0</v>
      </c>
      <c r="O19">
        <f ca="1">'Week B'!$BC71</f>
        <v>0</v>
      </c>
      <c r="P19">
        <f ca="1">'Week B'!$BI71</f>
        <v>0</v>
      </c>
      <c r="Q19">
        <f ca="1">'Week B'!$BO71</f>
        <v>0</v>
      </c>
      <c r="R19">
        <f ca="1">'Week B'!$BU71</f>
        <v>0</v>
      </c>
      <c r="S19">
        <f ca="1">'Week C'!$AK71</f>
        <v>0</v>
      </c>
      <c r="T19">
        <f ca="1">'Week C'!$AQ71</f>
        <v>0</v>
      </c>
      <c r="U19">
        <f ca="1">'Week C'!$AW71</f>
        <v>0</v>
      </c>
      <c r="V19">
        <f ca="1">'Week C'!$BC71</f>
        <v>0</v>
      </c>
      <c r="W19">
        <f ca="1">'Week C'!$BI71</f>
        <v>0</v>
      </c>
      <c r="X19">
        <f ca="1">'Week C'!$BO71</f>
        <v>0</v>
      </c>
      <c r="Y19">
        <f ca="1">'Week C'!$BU71</f>
        <v>0</v>
      </c>
      <c r="Z19">
        <f ca="1">'Week D'!$AK71</f>
        <v>0</v>
      </c>
      <c r="AA19">
        <f ca="1">'Week D'!$AQ71</f>
        <v>0</v>
      </c>
      <c r="AB19">
        <f ca="1">'Week D'!$AW71</f>
        <v>0</v>
      </c>
      <c r="AC19">
        <f ca="1">'Week D'!$BC71</f>
        <v>0</v>
      </c>
      <c r="AD19">
        <f ca="1">'Week D'!$BI71</f>
        <v>0</v>
      </c>
      <c r="AE19">
        <f ca="1">'Week D'!$BO71</f>
        <v>0</v>
      </c>
      <c r="AF19">
        <f ca="1">'Week D'!$BU71</f>
        <v>0</v>
      </c>
      <c r="AG19">
        <f ca="1">'Week E'!$AK71</f>
        <v>0</v>
      </c>
      <c r="AH19">
        <f ca="1">'Week E'!$AQ71</f>
        <v>0</v>
      </c>
      <c r="AI19">
        <f ca="1">'Week E'!$AW71</f>
        <v>0</v>
      </c>
      <c r="AJ19">
        <f ca="1">'Week E'!$BC71</f>
        <v>0</v>
      </c>
      <c r="AK19">
        <f ca="1">'Week E'!$BI71</f>
        <v>0</v>
      </c>
      <c r="AL19">
        <f ca="1">'Week E'!$BO71</f>
        <v>0</v>
      </c>
      <c r="AM19">
        <f ca="1">'Week E'!$BU71</f>
        <v>0</v>
      </c>
      <c r="AN19">
        <f ca="1">'Week F'!$AK71</f>
        <v>0</v>
      </c>
      <c r="AO19">
        <f ca="1">'Week F'!$AQ71</f>
        <v>0</v>
      </c>
      <c r="AP19">
        <f ca="1">'Week F'!$AW71</f>
        <v>0</v>
      </c>
      <c r="AQ19">
        <f ca="1">'Week F'!$BC71</f>
        <v>0</v>
      </c>
      <c r="AR19">
        <f ca="1">'Week F'!$BI71</f>
        <v>0</v>
      </c>
      <c r="AS19">
        <f ca="1">'Week F'!$BO71</f>
        <v>0</v>
      </c>
      <c r="AT19">
        <f ca="1">'Week F'!$BU71</f>
        <v>0</v>
      </c>
    </row>
    <row r="20" spans="1:46" x14ac:dyDescent="0.2">
      <c r="A20" t="str">
        <f ca="1">'Week A'!AB72</f>
        <v>El Harcha</v>
      </c>
      <c r="B20" t="str">
        <f ca="1">'Week A'!AC72</f>
        <v>Ihsane</v>
      </c>
      <c r="C20" t="str">
        <f ca="1">'Week A'!AD72</f>
        <v>Steward</v>
      </c>
      <c r="D20" t="str">
        <f ca="1">'Week A'!AE72</f>
        <v>Student</v>
      </c>
      <c r="E20">
        <f ca="1">'Week A'!$AK72</f>
        <v>0</v>
      </c>
      <c r="F20">
        <f ca="1">'Week A'!$AQ72</f>
        <v>0</v>
      </c>
      <c r="G20">
        <f ca="1">'Week A'!$AW72</f>
        <v>0</v>
      </c>
      <c r="H20">
        <f ca="1">'Week A'!$BC72</f>
        <v>0</v>
      </c>
      <c r="I20">
        <f ca="1">'Week A'!$BI72</f>
        <v>0</v>
      </c>
      <c r="J20">
        <f ca="1">'Week A'!$BO72</f>
        <v>0</v>
      </c>
      <c r="K20">
        <f ca="1">'Week A'!$BU72</f>
        <v>0</v>
      </c>
      <c r="L20">
        <f ca="1">'Week B'!$AK72</f>
        <v>0</v>
      </c>
      <c r="M20">
        <f ca="1">'Week B'!$AQ72</f>
        <v>0</v>
      </c>
      <c r="N20">
        <f ca="1">'Week B'!$AW72</f>
        <v>0</v>
      </c>
      <c r="O20">
        <f ca="1">'Week B'!$BC72</f>
        <v>0</v>
      </c>
      <c r="P20">
        <f ca="1">'Week B'!$BI72</f>
        <v>0</v>
      </c>
      <c r="Q20">
        <f ca="1">'Week B'!$BO72</f>
        <v>0</v>
      </c>
      <c r="R20">
        <f ca="1">'Week B'!$BU72</f>
        <v>0</v>
      </c>
      <c r="S20">
        <f ca="1">'Week C'!$AK72</f>
        <v>0</v>
      </c>
      <c r="T20">
        <f ca="1">'Week C'!$AQ72</f>
        <v>0</v>
      </c>
      <c r="U20">
        <f ca="1">'Week C'!$AW72</f>
        <v>0</v>
      </c>
      <c r="V20">
        <f ca="1">'Week C'!$BC72</f>
        <v>0</v>
      </c>
      <c r="W20">
        <f ca="1">'Week C'!$BI72</f>
        <v>0</v>
      </c>
      <c r="X20">
        <f ca="1">'Week C'!$BO72</f>
        <v>0</v>
      </c>
      <c r="Y20">
        <f ca="1">'Week C'!$BU72</f>
        <v>0</v>
      </c>
      <c r="Z20">
        <f ca="1">'Week D'!$AK72</f>
        <v>0</v>
      </c>
      <c r="AA20">
        <f ca="1">'Week D'!$AQ72</f>
        <v>0</v>
      </c>
      <c r="AB20">
        <f ca="1">'Week D'!$AW72</f>
        <v>0</v>
      </c>
      <c r="AC20">
        <f ca="1">'Week D'!$BC72</f>
        <v>0</v>
      </c>
      <c r="AD20">
        <f ca="1">'Week D'!$BI72</f>
        <v>0</v>
      </c>
      <c r="AE20">
        <f ca="1">'Week D'!$BO72</f>
        <v>0</v>
      </c>
      <c r="AF20">
        <f ca="1">'Week D'!$BU72</f>
        <v>0</v>
      </c>
      <c r="AG20">
        <f ca="1">'Week E'!$AK72</f>
        <v>0</v>
      </c>
      <c r="AH20" t="str">
        <f ca="1">'Week E'!$AQ72</f>
        <v>Feestdag</v>
      </c>
      <c r="AI20">
        <f ca="1">'Week E'!$AW72</f>
        <v>0</v>
      </c>
      <c r="AJ20">
        <f ca="1">'Week E'!$BC72</f>
        <v>0</v>
      </c>
      <c r="AK20">
        <f ca="1">'Week E'!$BI72</f>
        <v>0</v>
      </c>
      <c r="AL20">
        <f ca="1">'Week E'!$BO72</f>
        <v>0</v>
      </c>
      <c r="AM20">
        <f ca="1">'Week E'!$BU72</f>
        <v>0</v>
      </c>
      <c r="AN20">
        <f ca="1">'Week F'!$AK72</f>
        <v>0</v>
      </c>
      <c r="AO20">
        <f ca="1">'Week F'!$AQ72</f>
        <v>0</v>
      </c>
      <c r="AP20">
        <f ca="1">'Week F'!$AW72</f>
        <v>0</v>
      </c>
      <c r="AQ20">
        <f ca="1">'Week F'!$BC72</f>
        <v>0</v>
      </c>
      <c r="AR20">
        <f ca="1">'Week F'!$BI72</f>
        <v>0</v>
      </c>
      <c r="AS20">
        <f ca="1">'Week F'!$BO72</f>
        <v>0</v>
      </c>
      <c r="AT20">
        <f ca="1">'Week F'!$BU72</f>
        <v>0</v>
      </c>
    </row>
    <row r="21" spans="1:46" x14ac:dyDescent="0.2">
      <c r="A21" t="str">
        <f ca="1">'Week A'!AB73</f>
        <v>Siraje</v>
      </c>
      <c r="B21" t="str">
        <f ca="1">'Week A'!AC73</f>
        <v>Ismail</v>
      </c>
      <c r="C21" t="str">
        <f ca="1">'Week A'!AD73</f>
        <v>Steward</v>
      </c>
      <c r="D21" t="str">
        <f ca="1">'Week A'!AE73</f>
        <v>Student</v>
      </c>
      <c r="E21">
        <f ca="1">'Week A'!$AK73</f>
        <v>0</v>
      </c>
      <c r="F21">
        <f ca="1">'Week A'!$AQ73</f>
        <v>0</v>
      </c>
      <c r="G21">
        <f ca="1">'Week A'!$AW73</f>
        <v>0</v>
      </c>
      <c r="H21">
        <f ca="1">'Week A'!$BC73</f>
        <v>0</v>
      </c>
      <c r="I21">
        <f ca="1">'Week A'!$BI73</f>
        <v>0</v>
      </c>
      <c r="J21">
        <f ca="1">'Week A'!$BO73</f>
        <v>0</v>
      </c>
      <c r="K21">
        <f ca="1">'Week A'!$BU73</f>
        <v>0</v>
      </c>
      <c r="L21">
        <f ca="1">'Week B'!$AK73</f>
        <v>0</v>
      </c>
      <c r="M21">
        <f ca="1">'Week B'!$AQ73</f>
        <v>0</v>
      </c>
      <c r="N21">
        <f ca="1">'Week B'!$AW73</f>
        <v>0</v>
      </c>
      <c r="O21">
        <f ca="1">'Week B'!$BC73</f>
        <v>0</v>
      </c>
      <c r="P21">
        <f ca="1">'Week B'!$BI73</f>
        <v>0</v>
      </c>
      <c r="Q21">
        <f ca="1">'Week B'!$BO73</f>
        <v>0</v>
      </c>
      <c r="R21">
        <f ca="1">'Week B'!$BU73</f>
        <v>0</v>
      </c>
      <c r="S21">
        <f ca="1">'Week C'!$AK73</f>
        <v>0</v>
      </c>
      <c r="T21">
        <f ca="1">'Week C'!$AQ73</f>
        <v>0</v>
      </c>
      <c r="U21">
        <f ca="1">'Week C'!$AW73</f>
        <v>0</v>
      </c>
      <c r="V21">
        <f ca="1">'Week C'!$BC73</f>
        <v>0</v>
      </c>
      <c r="W21">
        <f ca="1">'Week C'!$BI73</f>
        <v>0</v>
      </c>
      <c r="X21">
        <f ca="1">'Week C'!$BO73</f>
        <v>0</v>
      </c>
      <c r="Y21">
        <f ca="1">'Week C'!$BU73</f>
        <v>0</v>
      </c>
      <c r="Z21">
        <f ca="1">'Week D'!$AK73</f>
        <v>0</v>
      </c>
      <c r="AA21">
        <f ca="1">'Week D'!$AQ73</f>
        <v>0</v>
      </c>
      <c r="AB21">
        <f ca="1">'Week D'!$AW73</f>
        <v>0</v>
      </c>
      <c r="AC21">
        <f ca="1">'Week D'!$BC73</f>
        <v>0</v>
      </c>
      <c r="AD21">
        <f ca="1">'Week D'!$BI73</f>
        <v>0</v>
      </c>
      <c r="AE21">
        <f ca="1">'Week D'!$BO73</f>
        <v>0</v>
      </c>
      <c r="AF21">
        <f ca="1">'Week D'!$BU73</f>
        <v>0</v>
      </c>
      <c r="AG21">
        <f ca="1">'Week E'!$AK73</f>
        <v>0</v>
      </c>
      <c r="AH21">
        <f ca="1">'Week E'!$AQ73</f>
        <v>0</v>
      </c>
      <c r="AI21">
        <f ca="1">'Week E'!$AW73</f>
        <v>0</v>
      </c>
      <c r="AJ21" t="str">
        <f ca="1">'Week E'!$BC73</f>
        <v>Feestdag</v>
      </c>
      <c r="AK21">
        <f ca="1">'Week E'!$BI73</f>
        <v>0</v>
      </c>
      <c r="AL21">
        <f ca="1">'Week E'!$BO73</f>
        <v>0</v>
      </c>
      <c r="AM21">
        <f ca="1">'Week E'!$BU73</f>
        <v>0</v>
      </c>
      <c r="AN21">
        <f ca="1">'Week F'!$AK73</f>
        <v>0</v>
      </c>
      <c r="AO21">
        <f ca="1">'Week F'!$AQ73</f>
        <v>0</v>
      </c>
      <c r="AP21">
        <f ca="1">'Week F'!$AW73</f>
        <v>0</v>
      </c>
      <c r="AQ21">
        <f ca="1">'Week F'!$BC73</f>
        <v>0</v>
      </c>
      <c r="AR21">
        <f ca="1">'Week F'!$BI73</f>
        <v>0</v>
      </c>
      <c r="AS21">
        <f ca="1">'Week F'!$BO73</f>
        <v>0</v>
      </c>
      <c r="AT21">
        <f ca="1">'Week F'!$BU73</f>
        <v>0</v>
      </c>
    </row>
    <row r="22" spans="1:46" x14ac:dyDescent="0.2">
      <c r="A22" t="str">
        <f ca="1">'Week A'!AB74</f>
        <v xml:space="preserve">Hendrickx </v>
      </c>
      <c r="B22" t="str">
        <f ca="1">'Week A'!AC74</f>
        <v>Jarne</v>
      </c>
      <c r="C22" t="str">
        <f ca="1">'Week A'!AD74</f>
        <v>Steward</v>
      </c>
      <c r="D22" t="str">
        <f ca="1">'Week A'!AE74</f>
        <v>Student</v>
      </c>
      <c r="E22">
        <f ca="1">'Week A'!$AK74</f>
        <v>0</v>
      </c>
      <c r="F22">
        <f ca="1">'Week A'!$AQ74</f>
        <v>0</v>
      </c>
      <c r="G22">
        <f ca="1">'Week A'!$AW74</f>
        <v>0</v>
      </c>
      <c r="H22">
        <f ca="1">'Week A'!$BC74</f>
        <v>0</v>
      </c>
      <c r="I22">
        <f ca="1">'Week A'!$BI74</f>
        <v>0</v>
      </c>
      <c r="J22">
        <f ca="1">'Week A'!$BO74</f>
        <v>0</v>
      </c>
      <c r="K22">
        <f ca="1">'Week A'!$BU74</f>
        <v>0</v>
      </c>
      <c r="L22">
        <f ca="1">'Week B'!$AK74</f>
        <v>0</v>
      </c>
      <c r="M22">
        <f ca="1">'Week B'!$AQ74</f>
        <v>0</v>
      </c>
      <c r="N22">
        <f ca="1">'Week B'!$AW74</f>
        <v>0</v>
      </c>
      <c r="O22">
        <f ca="1">'Week B'!$BC74</f>
        <v>0</v>
      </c>
      <c r="P22">
        <f ca="1">'Week B'!$BI74</f>
        <v>0</v>
      </c>
      <c r="Q22">
        <f ca="1">'Week B'!$BO74</f>
        <v>0</v>
      </c>
      <c r="R22">
        <f ca="1">'Week B'!$BU74</f>
        <v>0</v>
      </c>
      <c r="S22">
        <f ca="1">'Week C'!$AK74</f>
        <v>0</v>
      </c>
      <c r="T22">
        <f ca="1">'Week C'!$AQ74</f>
        <v>0</v>
      </c>
      <c r="U22">
        <f ca="1">'Week C'!$AW74</f>
        <v>0</v>
      </c>
      <c r="V22">
        <f ca="1">'Week C'!$BC74</f>
        <v>0</v>
      </c>
      <c r="W22">
        <f ca="1">'Week C'!$BI74</f>
        <v>0</v>
      </c>
      <c r="X22">
        <f ca="1">'Week C'!$BO74</f>
        <v>0</v>
      </c>
      <c r="Y22">
        <f ca="1">'Week C'!$BU74</f>
        <v>0</v>
      </c>
      <c r="Z22">
        <f ca="1">'Week D'!$AK74</f>
        <v>0</v>
      </c>
      <c r="AA22">
        <f ca="1">'Week D'!$AQ74</f>
        <v>0</v>
      </c>
      <c r="AB22">
        <f ca="1">'Week D'!$AW74</f>
        <v>0</v>
      </c>
      <c r="AC22">
        <f ca="1">'Week D'!$BC74</f>
        <v>0</v>
      </c>
      <c r="AD22">
        <f ca="1">'Week D'!$BI74</f>
        <v>0</v>
      </c>
      <c r="AE22">
        <f ca="1">'Week D'!$BO74</f>
        <v>0</v>
      </c>
      <c r="AF22">
        <f ca="1">'Week D'!$BU74</f>
        <v>0</v>
      </c>
      <c r="AG22">
        <f ca="1">'Week E'!$AK74</f>
        <v>0</v>
      </c>
      <c r="AH22" t="str">
        <f ca="1">'Week E'!$AQ74</f>
        <v>Feestdag</v>
      </c>
      <c r="AI22">
        <f ca="1">'Week E'!$AW74</f>
        <v>0</v>
      </c>
      <c r="AJ22">
        <f ca="1">'Week E'!$BC74</f>
        <v>0</v>
      </c>
      <c r="AK22">
        <f ca="1">'Week E'!$BI74</f>
        <v>0</v>
      </c>
      <c r="AL22">
        <f ca="1">'Week E'!$BO74</f>
        <v>0</v>
      </c>
      <c r="AM22">
        <f ca="1">'Week E'!$BU74</f>
        <v>0</v>
      </c>
      <c r="AN22">
        <f ca="1">'Week F'!$AK74</f>
        <v>0</v>
      </c>
      <c r="AO22">
        <f ca="1">'Week F'!$AQ74</f>
        <v>0</v>
      </c>
      <c r="AP22">
        <f ca="1">'Week F'!$AW74</f>
        <v>0</v>
      </c>
      <c r="AQ22">
        <f ca="1">'Week F'!$BC74</f>
        <v>0</v>
      </c>
      <c r="AR22">
        <f ca="1">'Week F'!$BI74</f>
        <v>0</v>
      </c>
      <c r="AS22">
        <f ca="1">'Week F'!$BO74</f>
        <v>0</v>
      </c>
      <c r="AT22">
        <f ca="1">'Week F'!$BU74</f>
        <v>0</v>
      </c>
    </row>
    <row r="23" spans="1:46" x14ac:dyDescent="0.2">
      <c r="A23" t="str">
        <f ca="1">'Week A'!AB75</f>
        <v>Minten</v>
      </c>
      <c r="B23" t="str">
        <f ca="1">'Week A'!AC75</f>
        <v>Klaas</v>
      </c>
      <c r="C23" t="str">
        <f ca="1">'Week A'!AD75</f>
        <v>Steward</v>
      </c>
      <c r="D23" t="str">
        <f ca="1">'Week A'!AE75</f>
        <v>Student</v>
      </c>
      <c r="E23">
        <f ca="1">'Week A'!$AK75</f>
        <v>0</v>
      </c>
      <c r="F23">
        <f ca="1">'Week A'!$AQ75</f>
        <v>0</v>
      </c>
      <c r="G23">
        <f ca="1">'Week A'!$AW75</f>
        <v>0</v>
      </c>
      <c r="H23">
        <f ca="1">'Week A'!$BC75</f>
        <v>0</v>
      </c>
      <c r="I23">
        <f ca="1">'Week A'!$BI75</f>
        <v>0</v>
      </c>
      <c r="J23">
        <f ca="1">'Week A'!$BO75</f>
        <v>0</v>
      </c>
      <c r="K23">
        <f ca="1">'Week A'!$BU75</f>
        <v>0</v>
      </c>
      <c r="L23">
        <f ca="1">'Week B'!$AK75</f>
        <v>0</v>
      </c>
      <c r="M23">
        <f ca="1">'Week B'!$AQ75</f>
        <v>0</v>
      </c>
      <c r="N23">
        <f ca="1">'Week B'!$AW75</f>
        <v>0</v>
      </c>
      <c r="O23">
        <f ca="1">'Week B'!$BC75</f>
        <v>0</v>
      </c>
      <c r="P23">
        <f ca="1">'Week B'!$BI75</f>
        <v>0</v>
      </c>
      <c r="Q23">
        <f ca="1">'Week B'!$BO75</f>
        <v>0</v>
      </c>
      <c r="R23">
        <f ca="1">'Week B'!$BU75</f>
        <v>0</v>
      </c>
      <c r="S23">
        <f ca="1">'Week C'!$AK75</f>
        <v>0</v>
      </c>
      <c r="T23">
        <f ca="1">'Week C'!$AQ75</f>
        <v>0</v>
      </c>
      <c r="U23">
        <f ca="1">'Week C'!$AW75</f>
        <v>0</v>
      </c>
      <c r="V23">
        <f ca="1">'Week C'!$BC75</f>
        <v>0</v>
      </c>
      <c r="W23">
        <f ca="1">'Week C'!$BI75</f>
        <v>0</v>
      </c>
      <c r="X23">
        <f ca="1">'Week C'!$BO75</f>
        <v>0</v>
      </c>
      <c r="Y23">
        <f ca="1">'Week C'!$BU75</f>
        <v>0</v>
      </c>
      <c r="Z23">
        <f ca="1">'Week D'!$AK75</f>
        <v>0</v>
      </c>
      <c r="AA23">
        <f ca="1">'Week D'!$AQ75</f>
        <v>0</v>
      </c>
      <c r="AB23">
        <f ca="1">'Week D'!$AW75</f>
        <v>0</v>
      </c>
      <c r="AC23">
        <f ca="1">'Week D'!$BC75</f>
        <v>0</v>
      </c>
      <c r="AD23">
        <f ca="1">'Week D'!$BI75</f>
        <v>0</v>
      </c>
      <c r="AE23">
        <f ca="1">'Week D'!$BO75</f>
        <v>0</v>
      </c>
      <c r="AF23">
        <f ca="1">'Week D'!$BU75</f>
        <v>0</v>
      </c>
      <c r="AG23">
        <f ca="1">'Week E'!$AK75</f>
        <v>0</v>
      </c>
      <c r="AH23">
        <f ca="1">'Week E'!$AQ75</f>
        <v>0</v>
      </c>
      <c r="AI23">
        <f ca="1">'Week E'!$AW75</f>
        <v>0</v>
      </c>
      <c r="AJ23">
        <f ca="1">'Week E'!$BC75</f>
        <v>0</v>
      </c>
      <c r="AK23">
        <f ca="1">'Week E'!$BI75</f>
        <v>0</v>
      </c>
      <c r="AL23">
        <f ca="1">'Week E'!$BO75</f>
        <v>0</v>
      </c>
      <c r="AM23">
        <f ca="1">'Week E'!$BU75</f>
        <v>0</v>
      </c>
      <c r="AN23">
        <f ca="1">'Week F'!$AK75</f>
        <v>0</v>
      </c>
      <c r="AO23">
        <f ca="1">'Week F'!$AQ75</f>
        <v>0</v>
      </c>
      <c r="AP23">
        <f ca="1">'Week F'!$AW75</f>
        <v>0</v>
      </c>
      <c r="AQ23">
        <f ca="1">'Week F'!$BC75</f>
        <v>0</v>
      </c>
      <c r="AR23">
        <f ca="1">'Week F'!$BI75</f>
        <v>0</v>
      </c>
      <c r="AS23">
        <f ca="1">'Week F'!$BO75</f>
        <v>0</v>
      </c>
      <c r="AT23">
        <f ca="1">'Week F'!$BU75</f>
        <v>0</v>
      </c>
    </row>
    <row r="24" spans="1:46" x14ac:dyDescent="0.2">
      <c r="A24" t="str">
        <f ca="1">'Week A'!AB76</f>
        <v>Note</v>
      </c>
      <c r="B24" t="str">
        <f ca="1">'Week A'!AC76</f>
        <v>Leen</v>
      </c>
      <c r="C24" t="str">
        <f ca="1">'Week A'!AD76</f>
        <v>Steward</v>
      </c>
      <c r="D24" t="str">
        <f ca="1">'Week A'!AE76</f>
        <v>Student</v>
      </c>
      <c r="E24">
        <f ca="1">'Week A'!$AK76</f>
        <v>0</v>
      </c>
      <c r="F24">
        <f ca="1">'Week A'!$AQ76</f>
        <v>0</v>
      </c>
      <c r="G24">
        <f ca="1">'Week A'!$AW76</f>
        <v>0</v>
      </c>
      <c r="H24">
        <f ca="1">'Week A'!$BC76</f>
        <v>0</v>
      </c>
      <c r="I24">
        <f ca="1">'Week A'!$BI76</f>
        <v>0</v>
      </c>
      <c r="J24">
        <f ca="1">'Week A'!$BO76</f>
        <v>0</v>
      </c>
      <c r="K24">
        <f ca="1">'Week A'!$BU76</f>
        <v>0</v>
      </c>
      <c r="L24">
        <f ca="1">'Week B'!$AK76</f>
        <v>0</v>
      </c>
      <c r="M24">
        <f ca="1">'Week B'!$AQ76</f>
        <v>0</v>
      </c>
      <c r="N24">
        <f ca="1">'Week B'!$AW76</f>
        <v>0</v>
      </c>
      <c r="O24">
        <f ca="1">'Week B'!$BC76</f>
        <v>0</v>
      </c>
      <c r="P24">
        <f ca="1">'Week B'!$BI76</f>
        <v>0</v>
      </c>
      <c r="Q24">
        <f ca="1">'Week B'!$BO76</f>
        <v>0</v>
      </c>
      <c r="R24">
        <f ca="1">'Week B'!$BU76</f>
        <v>0</v>
      </c>
      <c r="S24">
        <f ca="1">'Week C'!$AK76</f>
        <v>0</v>
      </c>
      <c r="T24">
        <f ca="1">'Week C'!$AQ76</f>
        <v>0</v>
      </c>
      <c r="U24">
        <f ca="1">'Week C'!$AW76</f>
        <v>0</v>
      </c>
      <c r="V24">
        <f ca="1">'Week C'!$BC76</f>
        <v>0</v>
      </c>
      <c r="W24">
        <f ca="1">'Week C'!$BI76</f>
        <v>0</v>
      </c>
      <c r="X24">
        <f ca="1">'Week C'!$BO76</f>
        <v>0</v>
      </c>
      <c r="Y24">
        <f ca="1">'Week C'!$BU76</f>
        <v>0</v>
      </c>
      <c r="Z24">
        <f ca="1">'Week D'!$AK76</f>
        <v>0</v>
      </c>
      <c r="AA24">
        <f ca="1">'Week D'!$AQ76</f>
        <v>0</v>
      </c>
      <c r="AB24">
        <f ca="1">'Week D'!$AW76</f>
        <v>0</v>
      </c>
      <c r="AC24">
        <f ca="1">'Week D'!$BC76</f>
        <v>0</v>
      </c>
      <c r="AD24">
        <f ca="1">'Week D'!$BI76</f>
        <v>0</v>
      </c>
      <c r="AE24">
        <f ca="1">'Week D'!$BO76</f>
        <v>0</v>
      </c>
      <c r="AF24">
        <f ca="1">'Week D'!$BU76</f>
        <v>0</v>
      </c>
      <c r="AG24">
        <f ca="1">'Week E'!$AK76</f>
        <v>0</v>
      </c>
      <c r="AH24">
        <f ca="1">'Week E'!$AQ76</f>
        <v>0</v>
      </c>
      <c r="AI24">
        <f ca="1">'Week E'!$AW76</f>
        <v>0</v>
      </c>
      <c r="AJ24">
        <f ca="1">'Week E'!$BC76</f>
        <v>0</v>
      </c>
      <c r="AK24">
        <f ca="1">'Week E'!$BI76</f>
        <v>0</v>
      </c>
      <c r="AL24">
        <f ca="1">'Week E'!$BO76</f>
        <v>0</v>
      </c>
      <c r="AM24">
        <f ca="1">'Week E'!$BU76</f>
        <v>0</v>
      </c>
      <c r="AN24">
        <f ca="1">'Week F'!$AK76</f>
        <v>0</v>
      </c>
      <c r="AO24">
        <f ca="1">'Week F'!$AQ76</f>
        <v>0</v>
      </c>
      <c r="AP24">
        <f ca="1">'Week F'!$AW76</f>
        <v>0</v>
      </c>
      <c r="AQ24">
        <f ca="1">'Week F'!$BC76</f>
        <v>0</v>
      </c>
      <c r="AR24">
        <f ca="1">'Week F'!$BI76</f>
        <v>0</v>
      </c>
      <c r="AS24">
        <f ca="1">'Week F'!$BO76</f>
        <v>0</v>
      </c>
      <c r="AT24">
        <f ca="1">'Week F'!$BU76</f>
        <v>0</v>
      </c>
    </row>
    <row r="25" spans="1:46" x14ac:dyDescent="0.2">
      <c r="A25" t="str">
        <f ca="1">'Week A'!AB77</f>
        <v>Ouchbab</v>
      </c>
      <c r="B25" t="str">
        <f ca="1">'Week A'!AC77</f>
        <v>Lamyae</v>
      </c>
      <c r="C25" t="str">
        <f ca="1">'Week A'!AD77</f>
        <v>Steward</v>
      </c>
      <c r="D25" t="str">
        <f ca="1">'Week A'!AE77</f>
        <v>Student</v>
      </c>
      <c r="E25">
        <f ca="1">'Week A'!$AK77</f>
        <v>0</v>
      </c>
      <c r="F25">
        <f ca="1">'Week A'!$AQ77</f>
        <v>0</v>
      </c>
      <c r="G25">
        <f ca="1">'Week A'!$AW77</f>
        <v>0</v>
      </c>
      <c r="H25">
        <f ca="1">'Week A'!$BC77</f>
        <v>0</v>
      </c>
      <c r="I25">
        <f ca="1">'Week A'!$BI77</f>
        <v>0</v>
      </c>
      <c r="J25">
        <f ca="1">'Week A'!$BO77</f>
        <v>0</v>
      </c>
      <c r="K25">
        <f ca="1">'Week A'!$BU77</f>
        <v>0</v>
      </c>
      <c r="L25">
        <f ca="1">'Week B'!$AK77</f>
        <v>0</v>
      </c>
      <c r="M25">
        <f ca="1">'Week B'!$AQ77</f>
        <v>0</v>
      </c>
      <c r="N25">
        <f ca="1">'Week B'!$AW77</f>
        <v>0</v>
      </c>
      <c r="O25">
        <f ca="1">'Week B'!$BC77</f>
        <v>0</v>
      </c>
      <c r="P25">
        <f ca="1">'Week B'!$BI77</f>
        <v>0</v>
      </c>
      <c r="Q25">
        <f ca="1">'Week B'!$BO77</f>
        <v>0</v>
      </c>
      <c r="R25">
        <f ca="1">'Week B'!$BU77</f>
        <v>0</v>
      </c>
      <c r="S25">
        <f ca="1">'Week C'!$AK77</f>
        <v>0</v>
      </c>
      <c r="T25">
        <f ca="1">'Week C'!$AQ77</f>
        <v>0</v>
      </c>
      <c r="U25">
        <f ca="1">'Week C'!$AW77</f>
        <v>0</v>
      </c>
      <c r="V25">
        <f ca="1">'Week C'!$BC77</f>
        <v>0</v>
      </c>
      <c r="W25">
        <f ca="1">'Week C'!$BI77</f>
        <v>0</v>
      </c>
      <c r="X25">
        <f ca="1">'Week C'!$BO77</f>
        <v>0</v>
      </c>
      <c r="Y25">
        <f ca="1">'Week C'!$BU77</f>
        <v>0</v>
      </c>
      <c r="Z25">
        <f ca="1">'Week D'!$AK77</f>
        <v>0</v>
      </c>
      <c r="AA25">
        <f ca="1">'Week D'!$AQ77</f>
        <v>0</v>
      </c>
      <c r="AB25">
        <f ca="1">'Week D'!$AW77</f>
        <v>0</v>
      </c>
      <c r="AC25">
        <f ca="1">'Week D'!$BC77</f>
        <v>0</v>
      </c>
      <c r="AD25">
        <f ca="1">'Week D'!$BI77</f>
        <v>0</v>
      </c>
      <c r="AE25">
        <f ca="1">'Week D'!$BO77</f>
        <v>0</v>
      </c>
      <c r="AF25">
        <f ca="1">'Week D'!$BU77</f>
        <v>0</v>
      </c>
      <c r="AG25">
        <f ca="1">'Week E'!$AK77</f>
        <v>0</v>
      </c>
      <c r="AH25">
        <f ca="1">'Week E'!$AQ77</f>
        <v>0</v>
      </c>
      <c r="AI25">
        <f ca="1">'Week E'!$AW77</f>
        <v>0</v>
      </c>
      <c r="AJ25">
        <f ca="1">'Week E'!$BC77</f>
        <v>0</v>
      </c>
      <c r="AK25">
        <f ca="1">'Week E'!$BI77</f>
        <v>0</v>
      </c>
      <c r="AL25">
        <f ca="1">'Week E'!$BO77</f>
        <v>0</v>
      </c>
      <c r="AM25">
        <f ca="1">'Week E'!$BU77</f>
        <v>0</v>
      </c>
      <c r="AN25">
        <f ca="1">'Week F'!$AK77</f>
        <v>0</v>
      </c>
      <c r="AO25">
        <f ca="1">'Week F'!$AQ77</f>
        <v>0</v>
      </c>
      <c r="AP25">
        <f ca="1">'Week F'!$AW77</f>
        <v>0</v>
      </c>
      <c r="AQ25">
        <f ca="1">'Week F'!$BC77</f>
        <v>0</v>
      </c>
      <c r="AR25">
        <f ca="1">'Week F'!$BI77</f>
        <v>0</v>
      </c>
      <c r="AS25">
        <f ca="1">'Week F'!$BO77</f>
        <v>0</v>
      </c>
      <c r="AT25">
        <f ca="1">'Week F'!$BU77</f>
        <v>0</v>
      </c>
    </row>
    <row r="26" spans="1:46" x14ac:dyDescent="0.2">
      <c r="A26" t="str">
        <f ca="1">'Week A'!AB78</f>
        <v xml:space="preserve">Azieva </v>
      </c>
      <c r="B26" t="str">
        <f ca="1">'Week A'!AC78</f>
        <v>Linda</v>
      </c>
      <c r="C26" t="str">
        <f ca="1">'Week A'!AD78</f>
        <v>Steward</v>
      </c>
      <c r="D26" t="str">
        <f ca="1">'Week A'!AE78</f>
        <v>Student</v>
      </c>
      <c r="E26">
        <f ca="1">'Week A'!$AK78</f>
        <v>0</v>
      </c>
      <c r="F26">
        <f ca="1">'Week A'!$AQ78</f>
        <v>0</v>
      </c>
      <c r="G26">
        <f ca="1">'Week A'!$AW78</f>
        <v>0</v>
      </c>
      <c r="H26">
        <f ca="1">'Week A'!$BC78</f>
        <v>0</v>
      </c>
      <c r="I26">
        <f ca="1">'Week A'!$BI78</f>
        <v>0</v>
      </c>
      <c r="J26">
        <f ca="1">'Week A'!$BO78</f>
        <v>0</v>
      </c>
      <c r="K26">
        <f ca="1">'Week A'!$BU78</f>
        <v>0</v>
      </c>
      <c r="L26">
        <f ca="1">'Week B'!$AK78</f>
        <v>0</v>
      </c>
      <c r="M26">
        <f ca="1">'Week B'!$AQ78</f>
        <v>0</v>
      </c>
      <c r="N26">
        <f ca="1">'Week B'!$AW78</f>
        <v>0</v>
      </c>
      <c r="O26">
        <f ca="1">'Week B'!$BC78</f>
        <v>0</v>
      </c>
      <c r="P26">
        <f ca="1">'Week B'!$BI78</f>
        <v>0</v>
      </c>
      <c r="Q26">
        <f ca="1">'Week B'!$BO78</f>
        <v>0</v>
      </c>
      <c r="R26">
        <f ca="1">'Week B'!$BU78</f>
        <v>0</v>
      </c>
      <c r="S26">
        <f ca="1">'Week C'!$AK78</f>
        <v>0</v>
      </c>
      <c r="T26">
        <f ca="1">'Week C'!$AQ78</f>
        <v>0</v>
      </c>
      <c r="U26">
        <f ca="1">'Week C'!$AW78</f>
        <v>0</v>
      </c>
      <c r="V26">
        <f ca="1">'Week C'!$BC78</f>
        <v>0</v>
      </c>
      <c r="W26">
        <f ca="1">'Week C'!$BI78</f>
        <v>0</v>
      </c>
      <c r="X26">
        <f ca="1">'Week C'!$BO78</f>
        <v>0</v>
      </c>
      <c r="Y26">
        <f ca="1">'Week C'!$BU78</f>
        <v>0</v>
      </c>
      <c r="Z26">
        <f ca="1">'Week D'!$AK78</f>
        <v>0</v>
      </c>
      <c r="AA26">
        <f ca="1">'Week D'!$AQ78</f>
        <v>0</v>
      </c>
      <c r="AB26">
        <f ca="1">'Week D'!$AW78</f>
        <v>0</v>
      </c>
      <c r="AC26">
        <f ca="1">'Week D'!$BC78</f>
        <v>0</v>
      </c>
      <c r="AD26">
        <f ca="1">'Week D'!$BI78</f>
        <v>0</v>
      </c>
      <c r="AE26">
        <f ca="1">'Week D'!$BO78</f>
        <v>0</v>
      </c>
      <c r="AF26">
        <f ca="1">'Week D'!$BU78</f>
        <v>0</v>
      </c>
      <c r="AG26">
        <f ca="1">'Week E'!$AK78</f>
        <v>0</v>
      </c>
      <c r="AH26">
        <f ca="1">'Week E'!$AQ78</f>
        <v>0</v>
      </c>
      <c r="AI26">
        <f ca="1">'Week E'!$AW78</f>
        <v>0</v>
      </c>
      <c r="AJ26">
        <f ca="1">'Week E'!$BC78</f>
        <v>0</v>
      </c>
      <c r="AK26">
        <f ca="1">'Week E'!$BI78</f>
        <v>0</v>
      </c>
      <c r="AL26">
        <f ca="1">'Week E'!$BO78</f>
        <v>0</v>
      </c>
      <c r="AM26">
        <f ca="1">'Week E'!$BU78</f>
        <v>0</v>
      </c>
      <c r="AN26">
        <f ca="1">'Week F'!$AK78</f>
        <v>0</v>
      </c>
      <c r="AO26">
        <f ca="1">'Week F'!$AQ78</f>
        <v>0</v>
      </c>
      <c r="AP26">
        <f ca="1">'Week F'!$AW78</f>
        <v>0</v>
      </c>
      <c r="AQ26">
        <f ca="1">'Week F'!$BC78</f>
        <v>0</v>
      </c>
      <c r="AR26">
        <f ca="1">'Week F'!$BI78</f>
        <v>0</v>
      </c>
      <c r="AS26">
        <f ca="1">'Week F'!$BO78</f>
        <v>0</v>
      </c>
      <c r="AT26">
        <f ca="1">'Week F'!$BU78</f>
        <v>0</v>
      </c>
    </row>
    <row r="27" spans="1:46" x14ac:dyDescent="0.2">
      <c r="A27" t="str">
        <f ca="1">'Week A'!AB79</f>
        <v>Siraje</v>
      </c>
      <c r="B27" t="str">
        <f ca="1">'Week A'!AC79</f>
        <v>Mounir</v>
      </c>
      <c r="C27" t="str">
        <f ca="1">'Week A'!AD79</f>
        <v>Steward</v>
      </c>
      <c r="D27" t="str">
        <f ca="1">'Week A'!AE79</f>
        <v>Student</v>
      </c>
      <c r="E27">
        <f ca="1">'Week A'!$AK79</f>
        <v>0</v>
      </c>
      <c r="F27">
        <f ca="1">'Week A'!$AQ79</f>
        <v>0</v>
      </c>
      <c r="G27">
        <f ca="1">'Week A'!$AW79</f>
        <v>0</v>
      </c>
      <c r="H27">
        <f ca="1">'Week A'!$BC79</f>
        <v>0</v>
      </c>
      <c r="I27">
        <f ca="1">'Week A'!$BI79</f>
        <v>0</v>
      </c>
      <c r="J27">
        <f ca="1">'Week A'!$BO79</f>
        <v>0</v>
      </c>
      <c r="K27">
        <f ca="1">'Week A'!$BU79</f>
        <v>0</v>
      </c>
      <c r="L27">
        <f ca="1">'Week B'!$AK79</f>
        <v>0</v>
      </c>
      <c r="M27">
        <f ca="1">'Week B'!$AQ79</f>
        <v>0</v>
      </c>
      <c r="N27">
        <f ca="1">'Week B'!$AW79</f>
        <v>0</v>
      </c>
      <c r="O27">
        <f ca="1">'Week B'!$BC79</f>
        <v>0</v>
      </c>
      <c r="P27">
        <f ca="1">'Week B'!$BI79</f>
        <v>0</v>
      </c>
      <c r="Q27">
        <f ca="1">'Week B'!$BO79</f>
        <v>0</v>
      </c>
      <c r="R27">
        <f ca="1">'Week B'!$BU79</f>
        <v>0</v>
      </c>
      <c r="S27">
        <f ca="1">'Week C'!$AK79</f>
        <v>0</v>
      </c>
      <c r="T27">
        <f ca="1">'Week C'!$AQ79</f>
        <v>0</v>
      </c>
      <c r="U27">
        <f ca="1">'Week C'!$AW79</f>
        <v>0</v>
      </c>
      <c r="V27">
        <f ca="1">'Week C'!$BC79</f>
        <v>0</v>
      </c>
      <c r="W27">
        <f ca="1">'Week C'!$BI79</f>
        <v>0</v>
      </c>
      <c r="X27">
        <f ca="1">'Week C'!$BO79</f>
        <v>0</v>
      </c>
      <c r="Y27">
        <f ca="1">'Week C'!$BU79</f>
        <v>0</v>
      </c>
      <c r="Z27">
        <f ca="1">'Week D'!$AK79</f>
        <v>0</v>
      </c>
      <c r="AA27">
        <f ca="1">'Week D'!$AQ79</f>
        <v>0</v>
      </c>
      <c r="AB27">
        <f ca="1">'Week D'!$AW79</f>
        <v>0</v>
      </c>
      <c r="AC27">
        <f ca="1">'Week D'!$BC79</f>
        <v>0</v>
      </c>
      <c r="AD27">
        <f ca="1">'Week D'!$BI79</f>
        <v>0</v>
      </c>
      <c r="AE27">
        <f ca="1">'Week D'!$BO79</f>
        <v>0</v>
      </c>
      <c r="AF27">
        <f ca="1">'Week D'!$BU79</f>
        <v>0</v>
      </c>
      <c r="AG27">
        <f ca="1">'Week E'!$AK79</f>
        <v>0</v>
      </c>
      <c r="AH27">
        <f ca="1">'Week E'!$AQ79</f>
        <v>0</v>
      </c>
      <c r="AI27" t="str">
        <f ca="1">'Week E'!$AW79</f>
        <v>Feestdag</v>
      </c>
      <c r="AJ27">
        <f ca="1">'Week E'!$BC79</f>
        <v>0</v>
      </c>
      <c r="AK27">
        <f ca="1">'Week E'!$BI79</f>
        <v>0</v>
      </c>
      <c r="AL27">
        <f ca="1">'Week E'!$BO79</f>
        <v>0</v>
      </c>
      <c r="AM27">
        <f ca="1">'Week E'!$BU79</f>
        <v>0</v>
      </c>
      <c r="AN27">
        <f ca="1">'Week F'!$AK79</f>
        <v>0</v>
      </c>
      <c r="AO27">
        <f ca="1">'Week F'!$AQ79</f>
        <v>0</v>
      </c>
      <c r="AP27">
        <f ca="1">'Week F'!$AW79</f>
        <v>0</v>
      </c>
      <c r="AQ27">
        <f ca="1">'Week F'!$BC79</f>
        <v>0</v>
      </c>
      <c r="AR27">
        <f ca="1">'Week F'!$BI79</f>
        <v>0</v>
      </c>
      <c r="AS27">
        <f ca="1">'Week F'!$BO79</f>
        <v>0</v>
      </c>
      <c r="AT27">
        <f ca="1">'Week F'!$BU79</f>
        <v>0</v>
      </c>
    </row>
    <row r="28" spans="1:46" x14ac:dyDescent="0.2">
      <c r="A28" t="str">
        <f ca="1">'Week A'!AB80</f>
        <v>Oulad Ali</v>
      </c>
      <c r="B28" t="str">
        <f ca="1">'Week A'!AC80</f>
        <v>Mohammed</v>
      </c>
      <c r="C28" t="str">
        <f ca="1">'Week A'!AD80</f>
        <v>Steward</v>
      </c>
      <c r="D28" t="str">
        <f ca="1">'Week A'!AE80</f>
        <v>Student</v>
      </c>
      <c r="E28">
        <f ca="1">'Week A'!$AK80</f>
        <v>0</v>
      </c>
      <c r="F28">
        <f ca="1">'Week A'!$AQ80</f>
        <v>0</v>
      </c>
      <c r="G28">
        <f ca="1">'Week A'!$AW80</f>
        <v>0</v>
      </c>
      <c r="H28">
        <f ca="1">'Week A'!$BC80</f>
        <v>0</v>
      </c>
      <c r="I28">
        <f ca="1">'Week A'!$BI80</f>
        <v>0</v>
      </c>
      <c r="J28">
        <f ca="1">'Week A'!$BO80</f>
        <v>0</v>
      </c>
      <c r="K28">
        <f ca="1">'Week A'!$BU80</f>
        <v>0</v>
      </c>
      <c r="L28">
        <f ca="1">'Week B'!$AK80</f>
        <v>0</v>
      </c>
      <c r="M28">
        <f ca="1">'Week B'!$AQ80</f>
        <v>0</v>
      </c>
      <c r="N28">
        <f ca="1">'Week B'!$AW80</f>
        <v>0</v>
      </c>
      <c r="O28">
        <f ca="1">'Week B'!$BC80</f>
        <v>0</v>
      </c>
      <c r="P28">
        <f ca="1">'Week B'!$BI80</f>
        <v>0</v>
      </c>
      <c r="Q28">
        <f ca="1">'Week B'!$BO80</f>
        <v>0</v>
      </c>
      <c r="R28">
        <f ca="1">'Week B'!$BU80</f>
        <v>0</v>
      </c>
      <c r="S28">
        <f ca="1">'Week C'!$AK80</f>
        <v>0</v>
      </c>
      <c r="T28">
        <f ca="1">'Week C'!$AQ80</f>
        <v>0</v>
      </c>
      <c r="U28">
        <f ca="1">'Week C'!$AW80</f>
        <v>0</v>
      </c>
      <c r="V28">
        <f ca="1">'Week C'!$BC80</f>
        <v>0</v>
      </c>
      <c r="W28">
        <f ca="1">'Week C'!$BI80</f>
        <v>0</v>
      </c>
      <c r="X28">
        <f ca="1">'Week C'!$BO80</f>
        <v>0</v>
      </c>
      <c r="Y28">
        <f ca="1">'Week C'!$BU80</f>
        <v>0</v>
      </c>
      <c r="Z28">
        <f ca="1">'Week D'!$AK80</f>
        <v>0</v>
      </c>
      <c r="AA28">
        <f ca="1">'Week D'!$AQ80</f>
        <v>0</v>
      </c>
      <c r="AB28">
        <f ca="1">'Week D'!$AW80</f>
        <v>0</v>
      </c>
      <c r="AC28">
        <f ca="1">'Week D'!$BC80</f>
        <v>0</v>
      </c>
      <c r="AD28">
        <f ca="1">'Week D'!$BI80</f>
        <v>0</v>
      </c>
      <c r="AE28">
        <f ca="1">'Week D'!$BO80</f>
        <v>0</v>
      </c>
      <c r="AF28">
        <f ca="1">'Week D'!$BU80</f>
        <v>0</v>
      </c>
      <c r="AG28">
        <f ca="1">'Week E'!$AK80</f>
        <v>0</v>
      </c>
      <c r="AH28" t="str">
        <f ca="1">'Week E'!$AQ80</f>
        <v>Feestdag</v>
      </c>
      <c r="AI28">
        <f ca="1">'Week E'!$AW80</f>
        <v>0</v>
      </c>
      <c r="AJ28">
        <f ca="1">'Week E'!$BC80</f>
        <v>0</v>
      </c>
      <c r="AK28">
        <f ca="1">'Week E'!$BI80</f>
        <v>0</v>
      </c>
      <c r="AL28">
        <f ca="1">'Week E'!$BO80</f>
        <v>0</v>
      </c>
      <c r="AM28">
        <f ca="1">'Week E'!$BU80</f>
        <v>0</v>
      </c>
      <c r="AN28">
        <f ca="1">'Week F'!$AK80</f>
        <v>0</v>
      </c>
      <c r="AO28">
        <f ca="1">'Week F'!$AQ80</f>
        <v>0</v>
      </c>
      <c r="AP28">
        <f ca="1">'Week F'!$AW80</f>
        <v>0</v>
      </c>
      <c r="AQ28">
        <f ca="1">'Week F'!$BC80</f>
        <v>0</v>
      </c>
      <c r="AR28">
        <f ca="1">'Week F'!$BI80</f>
        <v>0</v>
      </c>
      <c r="AS28">
        <f ca="1">'Week F'!$BO80</f>
        <v>0</v>
      </c>
      <c r="AT28">
        <f ca="1">'Week F'!$BU80</f>
        <v>0</v>
      </c>
    </row>
    <row r="29" spans="1:46" x14ac:dyDescent="0.2">
      <c r="A29" t="str">
        <f ca="1">'Week A'!AB81</f>
        <v>El Kadi</v>
      </c>
      <c r="B29" t="str">
        <f ca="1">'Week A'!AC81</f>
        <v>Mohammed</v>
      </c>
      <c r="C29" t="str">
        <f ca="1">'Week A'!AD81</f>
        <v>Steward</v>
      </c>
      <c r="D29" t="str">
        <f ca="1">'Week A'!AE81</f>
        <v>Student</v>
      </c>
      <c r="E29">
        <f ca="1">'Week A'!$AK81</f>
        <v>0</v>
      </c>
      <c r="F29">
        <f ca="1">'Week A'!$AQ81</f>
        <v>0</v>
      </c>
      <c r="G29">
        <f ca="1">'Week A'!$AW81</f>
        <v>0</v>
      </c>
      <c r="H29">
        <f ca="1">'Week A'!$BC81</f>
        <v>0</v>
      </c>
      <c r="I29">
        <f ca="1">'Week A'!$BI81</f>
        <v>0</v>
      </c>
      <c r="J29">
        <f ca="1">'Week A'!$BO81</f>
        <v>0</v>
      </c>
      <c r="K29">
        <f ca="1">'Week A'!$BU81</f>
        <v>0</v>
      </c>
      <c r="L29">
        <f ca="1">'Week B'!$AK81</f>
        <v>0</v>
      </c>
      <c r="M29">
        <f ca="1">'Week B'!$AQ81</f>
        <v>0</v>
      </c>
      <c r="N29">
        <f ca="1">'Week B'!$AW81</f>
        <v>0</v>
      </c>
      <c r="O29">
        <f ca="1">'Week B'!$BC81</f>
        <v>0</v>
      </c>
      <c r="P29">
        <f ca="1">'Week B'!$BI81</f>
        <v>0</v>
      </c>
      <c r="Q29">
        <f ca="1">'Week B'!$BO81</f>
        <v>0</v>
      </c>
      <c r="R29">
        <f ca="1">'Week B'!$BU81</f>
        <v>0</v>
      </c>
      <c r="S29">
        <f ca="1">'Week C'!$AK81</f>
        <v>0</v>
      </c>
      <c r="T29">
        <f ca="1">'Week C'!$AQ81</f>
        <v>0</v>
      </c>
      <c r="U29">
        <f ca="1">'Week C'!$AW81</f>
        <v>0</v>
      </c>
      <c r="V29">
        <f ca="1">'Week C'!$BC81</f>
        <v>0</v>
      </c>
      <c r="W29">
        <f ca="1">'Week C'!$BI81</f>
        <v>0</v>
      </c>
      <c r="X29">
        <f ca="1">'Week C'!$BO81</f>
        <v>0</v>
      </c>
      <c r="Y29">
        <f ca="1">'Week C'!$BU81</f>
        <v>0</v>
      </c>
      <c r="Z29">
        <f ca="1">'Week D'!$AK81</f>
        <v>0</v>
      </c>
      <c r="AA29">
        <f ca="1">'Week D'!$AQ81</f>
        <v>0</v>
      </c>
      <c r="AB29">
        <f ca="1">'Week D'!$AW81</f>
        <v>0</v>
      </c>
      <c r="AC29">
        <f ca="1">'Week D'!$BC81</f>
        <v>0</v>
      </c>
      <c r="AD29">
        <f ca="1">'Week D'!$BI81</f>
        <v>0</v>
      </c>
      <c r="AE29">
        <f ca="1">'Week D'!$BO81</f>
        <v>0</v>
      </c>
      <c r="AF29">
        <f ca="1">'Week D'!$BU81</f>
        <v>0</v>
      </c>
      <c r="AG29">
        <f ca="1">'Week E'!$AK81</f>
        <v>0</v>
      </c>
      <c r="AH29" t="str">
        <f ca="1">'Week E'!$AQ81</f>
        <v>Feestdag</v>
      </c>
      <c r="AI29">
        <f ca="1">'Week E'!$AW81</f>
        <v>0</v>
      </c>
      <c r="AJ29">
        <f ca="1">'Week E'!$BC81</f>
        <v>0</v>
      </c>
      <c r="AK29">
        <f ca="1">'Week E'!$BI81</f>
        <v>0</v>
      </c>
      <c r="AL29">
        <f ca="1">'Week E'!$BO81</f>
        <v>0</v>
      </c>
      <c r="AM29">
        <f ca="1">'Week E'!$BU81</f>
        <v>0</v>
      </c>
      <c r="AN29">
        <f ca="1">'Week F'!$AK81</f>
        <v>0</v>
      </c>
      <c r="AO29">
        <f ca="1">'Week F'!$AQ81</f>
        <v>0</v>
      </c>
      <c r="AP29">
        <f ca="1">'Week F'!$AW81</f>
        <v>0</v>
      </c>
      <c r="AQ29">
        <f ca="1">'Week F'!$BC81</f>
        <v>0</v>
      </c>
      <c r="AR29">
        <f ca="1">'Week F'!$BI81</f>
        <v>0</v>
      </c>
      <c r="AS29">
        <f ca="1">'Week F'!$BO81</f>
        <v>0</v>
      </c>
      <c r="AT29">
        <f ca="1">'Week F'!$BU81</f>
        <v>0</v>
      </c>
    </row>
    <row r="30" spans="1:46" x14ac:dyDescent="0.2">
      <c r="A30" t="str">
        <f ca="1">'Week A'!AB82</f>
        <v>Vanlommel</v>
      </c>
      <c r="B30" t="str">
        <f ca="1">'Week A'!AC82</f>
        <v>Mathis</v>
      </c>
      <c r="C30" t="str">
        <f ca="1">'Week A'!AD82</f>
        <v>Steward</v>
      </c>
      <c r="D30" t="str">
        <f ca="1">'Week A'!AE82</f>
        <v>Student</v>
      </c>
      <c r="E30">
        <f ca="1">'Week A'!$AK82</f>
        <v>0</v>
      </c>
      <c r="F30">
        <f ca="1">'Week A'!$AQ82</f>
        <v>0</v>
      </c>
      <c r="G30">
        <f ca="1">'Week A'!$AW82</f>
        <v>0</v>
      </c>
      <c r="H30">
        <f ca="1">'Week A'!$BC82</f>
        <v>0</v>
      </c>
      <c r="I30">
        <f ca="1">'Week A'!$BI82</f>
        <v>0</v>
      </c>
      <c r="J30">
        <f ca="1">'Week A'!$BO82</f>
        <v>0</v>
      </c>
      <c r="K30">
        <f ca="1">'Week A'!$BU82</f>
        <v>0</v>
      </c>
      <c r="L30">
        <f ca="1">'Week B'!$AK82</f>
        <v>0</v>
      </c>
      <c r="M30">
        <f ca="1">'Week B'!$AQ82</f>
        <v>0</v>
      </c>
      <c r="N30">
        <f ca="1">'Week B'!$AW82</f>
        <v>0</v>
      </c>
      <c r="O30">
        <f ca="1">'Week B'!$BC82</f>
        <v>0</v>
      </c>
      <c r="P30">
        <f ca="1">'Week B'!$BI82</f>
        <v>0</v>
      </c>
      <c r="Q30">
        <f ca="1">'Week B'!$BO82</f>
        <v>0</v>
      </c>
      <c r="R30">
        <f ca="1">'Week B'!$BU82</f>
        <v>0</v>
      </c>
      <c r="S30">
        <f ca="1">'Week C'!$AK82</f>
        <v>0</v>
      </c>
      <c r="T30">
        <f ca="1">'Week C'!$AQ82</f>
        <v>0</v>
      </c>
      <c r="U30">
        <f ca="1">'Week C'!$AW82</f>
        <v>0</v>
      </c>
      <c r="V30">
        <f ca="1">'Week C'!$BC82</f>
        <v>0</v>
      </c>
      <c r="W30">
        <f ca="1">'Week C'!$BI82</f>
        <v>0</v>
      </c>
      <c r="X30">
        <f ca="1">'Week C'!$BO82</f>
        <v>0</v>
      </c>
      <c r="Y30">
        <f ca="1">'Week C'!$BU82</f>
        <v>0</v>
      </c>
      <c r="Z30">
        <f ca="1">'Week D'!$AK82</f>
        <v>0</v>
      </c>
      <c r="AA30">
        <f ca="1">'Week D'!$AQ82</f>
        <v>0</v>
      </c>
      <c r="AB30">
        <f ca="1">'Week D'!$AW82</f>
        <v>0</v>
      </c>
      <c r="AC30">
        <f ca="1">'Week D'!$BC82</f>
        <v>0</v>
      </c>
      <c r="AD30">
        <f ca="1">'Week D'!$BI82</f>
        <v>0</v>
      </c>
      <c r="AE30">
        <f ca="1">'Week D'!$BO82</f>
        <v>0</v>
      </c>
      <c r="AF30">
        <f ca="1">'Week D'!$BU82</f>
        <v>0</v>
      </c>
      <c r="AG30">
        <f ca="1">'Week E'!$AK82</f>
        <v>0</v>
      </c>
      <c r="AH30">
        <f ca="1">'Week E'!$AQ82</f>
        <v>0</v>
      </c>
      <c r="AI30">
        <f ca="1">'Week E'!$AW82</f>
        <v>0</v>
      </c>
      <c r="AJ30">
        <f ca="1">'Week E'!$BC82</f>
        <v>0</v>
      </c>
      <c r="AK30">
        <f ca="1">'Week E'!$BI82</f>
        <v>0</v>
      </c>
      <c r="AL30">
        <f ca="1">'Week E'!$BO82</f>
        <v>0</v>
      </c>
      <c r="AM30">
        <f ca="1">'Week E'!$BU82</f>
        <v>0</v>
      </c>
      <c r="AN30">
        <f ca="1">'Week F'!$AK82</f>
        <v>0</v>
      </c>
      <c r="AO30">
        <f ca="1">'Week F'!$AQ82</f>
        <v>0</v>
      </c>
      <c r="AP30">
        <f ca="1">'Week F'!$AW82</f>
        <v>0</v>
      </c>
      <c r="AQ30">
        <f ca="1">'Week F'!$BC82</f>
        <v>0</v>
      </c>
      <c r="AR30">
        <f ca="1">'Week F'!$BI82</f>
        <v>0</v>
      </c>
      <c r="AS30">
        <f ca="1">'Week F'!$BO82</f>
        <v>0</v>
      </c>
      <c r="AT30">
        <f ca="1">'Week F'!$BU82</f>
        <v>0</v>
      </c>
    </row>
    <row r="31" spans="1:46" x14ac:dyDescent="0.2">
      <c r="A31" t="str">
        <f ca="1">'Week A'!AB83</f>
        <v>Van den Broeck</v>
      </c>
      <c r="B31" t="str">
        <f ca="1">'Week A'!AC83</f>
        <v>Niels</v>
      </c>
      <c r="C31" t="str">
        <f ca="1">'Week A'!AD83</f>
        <v>Steward</v>
      </c>
      <c r="D31" t="str">
        <f ca="1">'Week A'!AE83</f>
        <v>Student</v>
      </c>
      <c r="E31">
        <f ca="1">'Week A'!$AK83</f>
        <v>0</v>
      </c>
      <c r="F31">
        <f ca="1">'Week A'!$AQ83</f>
        <v>0</v>
      </c>
      <c r="G31">
        <f ca="1">'Week A'!$AW83</f>
        <v>0</v>
      </c>
      <c r="H31">
        <f ca="1">'Week A'!$BC83</f>
        <v>0</v>
      </c>
      <c r="I31">
        <f ca="1">'Week A'!$BI83</f>
        <v>0</v>
      </c>
      <c r="J31">
        <f ca="1">'Week A'!$BO83</f>
        <v>0</v>
      </c>
      <c r="K31">
        <f ca="1">'Week A'!$BU83</f>
        <v>0</v>
      </c>
      <c r="L31">
        <f ca="1">'Week B'!$AK83</f>
        <v>0</v>
      </c>
      <c r="M31">
        <f ca="1">'Week B'!$AQ83</f>
        <v>0</v>
      </c>
      <c r="N31">
        <f ca="1">'Week B'!$AW83</f>
        <v>0</v>
      </c>
      <c r="O31">
        <f ca="1">'Week B'!$BC83</f>
        <v>0</v>
      </c>
      <c r="P31">
        <f ca="1">'Week B'!$BI83</f>
        <v>0</v>
      </c>
      <c r="Q31">
        <f ca="1">'Week B'!$BO83</f>
        <v>0</v>
      </c>
      <c r="R31">
        <f ca="1">'Week B'!$BU83</f>
        <v>0</v>
      </c>
      <c r="S31">
        <f ca="1">'Week C'!$AK83</f>
        <v>0</v>
      </c>
      <c r="T31">
        <f ca="1">'Week C'!$AQ83</f>
        <v>0</v>
      </c>
      <c r="U31">
        <f ca="1">'Week C'!$AW83</f>
        <v>0</v>
      </c>
      <c r="V31">
        <f ca="1">'Week C'!$BC83</f>
        <v>0</v>
      </c>
      <c r="W31">
        <f ca="1">'Week C'!$BI83</f>
        <v>0</v>
      </c>
      <c r="X31">
        <f ca="1">'Week C'!$BO83</f>
        <v>0</v>
      </c>
      <c r="Y31">
        <f ca="1">'Week C'!$BU83</f>
        <v>0</v>
      </c>
      <c r="Z31">
        <f ca="1">'Week D'!$AK83</f>
        <v>0</v>
      </c>
      <c r="AA31">
        <f ca="1">'Week D'!$AQ83</f>
        <v>0</v>
      </c>
      <c r="AB31">
        <f ca="1">'Week D'!$AW83</f>
        <v>0</v>
      </c>
      <c r="AC31">
        <f ca="1">'Week D'!$BC83</f>
        <v>0</v>
      </c>
      <c r="AD31">
        <f ca="1">'Week D'!$BI83</f>
        <v>0</v>
      </c>
      <c r="AE31">
        <f ca="1">'Week D'!$BO83</f>
        <v>0</v>
      </c>
      <c r="AF31">
        <f ca="1">'Week D'!$BU83</f>
        <v>0</v>
      </c>
      <c r="AG31">
        <f ca="1">'Week E'!$AK83</f>
        <v>0</v>
      </c>
      <c r="AH31">
        <f ca="1">'Week E'!$AQ83</f>
        <v>0</v>
      </c>
      <c r="AI31">
        <f ca="1">'Week E'!$AW83</f>
        <v>0</v>
      </c>
      <c r="AJ31">
        <f ca="1">'Week E'!$BC83</f>
        <v>0</v>
      </c>
      <c r="AK31">
        <f ca="1">'Week E'!$BI83</f>
        <v>0</v>
      </c>
      <c r="AL31">
        <f ca="1">'Week E'!$BO83</f>
        <v>0</v>
      </c>
      <c r="AM31">
        <f ca="1">'Week E'!$BU83</f>
        <v>0</v>
      </c>
      <c r="AN31">
        <f ca="1">'Week F'!$AK83</f>
        <v>0</v>
      </c>
      <c r="AO31">
        <f ca="1">'Week F'!$AQ83</f>
        <v>0</v>
      </c>
      <c r="AP31">
        <f ca="1">'Week F'!$AW83</f>
        <v>0</v>
      </c>
      <c r="AQ31">
        <f ca="1">'Week F'!$BC83</f>
        <v>0</v>
      </c>
      <c r="AR31">
        <f ca="1">'Week F'!$BI83</f>
        <v>0</v>
      </c>
      <c r="AS31">
        <f ca="1">'Week F'!$BO83</f>
        <v>0</v>
      </c>
      <c r="AT31">
        <f ca="1">'Week F'!$BU83</f>
        <v>0</v>
      </c>
    </row>
    <row r="32" spans="1:46" x14ac:dyDescent="0.2">
      <c r="A32" t="str">
        <f ca="1">'Week A'!AB84</f>
        <v>Rheleimi</v>
      </c>
      <c r="B32" t="str">
        <f ca="1">'Week A'!AC84</f>
        <v>Noah</v>
      </c>
      <c r="C32" t="str">
        <f ca="1">'Week A'!AD84</f>
        <v>Steward</v>
      </c>
      <c r="D32" t="str">
        <f ca="1">'Week A'!AE84</f>
        <v>Student</v>
      </c>
      <c r="E32">
        <f ca="1">'Week A'!$AK84</f>
        <v>0</v>
      </c>
      <c r="F32">
        <f ca="1">'Week A'!$AQ84</f>
        <v>0</v>
      </c>
      <c r="G32">
        <f ca="1">'Week A'!$AW84</f>
        <v>0</v>
      </c>
      <c r="H32">
        <f ca="1">'Week A'!$BC84</f>
        <v>0</v>
      </c>
      <c r="I32">
        <f ca="1">'Week A'!$BI84</f>
        <v>0</v>
      </c>
      <c r="J32">
        <f ca="1">'Week A'!$BO84</f>
        <v>0</v>
      </c>
      <c r="K32">
        <f ca="1">'Week A'!$BU84</f>
        <v>0</v>
      </c>
      <c r="L32">
        <f ca="1">'Week B'!$AK84</f>
        <v>0</v>
      </c>
      <c r="M32">
        <f ca="1">'Week B'!$AQ84</f>
        <v>0</v>
      </c>
      <c r="N32">
        <f ca="1">'Week B'!$AW84</f>
        <v>0</v>
      </c>
      <c r="O32">
        <f ca="1">'Week B'!$BC84</f>
        <v>0</v>
      </c>
      <c r="P32">
        <f ca="1">'Week B'!$BI84</f>
        <v>0</v>
      </c>
      <c r="Q32">
        <f ca="1">'Week B'!$BO84</f>
        <v>0</v>
      </c>
      <c r="R32">
        <f ca="1">'Week B'!$BU84</f>
        <v>0</v>
      </c>
      <c r="S32">
        <f ca="1">'Week C'!$AK84</f>
        <v>0</v>
      </c>
      <c r="T32">
        <f ca="1">'Week C'!$AQ84</f>
        <v>0</v>
      </c>
      <c r="U32">
        <f ca="1">'Week C'!$AW84</f>
        <v>0</v>
      </c>
      <c r="V32">
        <f ca="1">'Week C'!$BC84</f>
        <v>0</v>
      </c>
      <c r="W32">
        <f ca="1">'Week C'!$BI84</f>
        <v>0</v>
      </c>
      <c r="X32">
        <f ca="1">'Week C'!$BO84</f>
        <v>0</v>
      </c>
      <c r="Y32">
        <f ca="1">'Week C'!$BU84</f>
        <v>0</v>
      </c>
      <c r="Z32">
        <f ca="1">'Week D'!$AK84</f>
        <v>0</v>
      </c>
      <c r="AA32">
        <f ca="1">'Week D'!$AQ84</f>
        <v>0</v>
      </c>
      <c r="AB32">
        <f ca="1">'Week D'!$AW84</f>
        <v>0</v>
      </c>
      <c r="AC32">
        <f ca="1">'Week D'!$BC84</f>
        <v>0</v>
      </c>
      <c r="AD32">
        <f ca="1">'Week D'!$BI84</f>
        <v>0</v>
      </c>
      <c r="AE32">
        <f ca="1">'Week D'!$BO84</f>
        <v>0</v>
      </c>
      <c r="AF32">
        <f ca="1">'Week D'!$BU84</f>
        <v>0</v>
      </c>
      <c r="AG32">
        <f ca="1">'Week E'!$AK84</f>
        <v>0</v>
      </c>
      <c r="AH32">
        <f ca="1">'Week E'!$AQ84</f>
        <v>0</v>
      </c>
      <c r="AI32">
        <f ca="1">'Week E'!$AW84</f>
        <v>0</v>
      </c>
      <c r="AJ32">
        <f ca="1">'Week E'!$BC84</f>
        <v>0</v>
      </c>
      <c r="AK32">
        <f ca="1">'Week E'!$BI84</f>
        <v>0</v>
      </c>
      <c r="AL32">
        <f ca="1">'Week E'!$BO84</f>
        <v>0</v>
      </c>
      <c r="AM32">
        <f ca="1">'Week E'!$BU84</f>
        <v>0</v>
      </c>
      <c r="AN32">
        <f ca="1">'Week F'!$AK84</f>
        <v>0</v>
      </c>
      <c r="AO32">
        <f ca="1">'Week F'!$AQ84</f>
        <v>0</v>
      </c>
      <c r="AP32">
        <f ca="1">'Week F'!$AW84</f>
        <v>0</v>
      </c>
      <c r="AQ32">
        <f ca="1">'Week F'!$BC84</f>
        <v>0</v>
      </c>
      <c r="AR32">
        <f ca="1">'Week F'!$BI84</f>
        <v>0</v>
      </c>
      <c r="AS32">
        <f ca="1">'Week F'!$BO84</f>
        <v>0</v>
      </c>
      <c r="AT32">
        <f ca="1">'Week F'!$BU84</f>
        <v>0</v>
      </c>
    </row>
    <row r="33" spans="1:46" x14ac:dyDescent="0.2">
      <c r="A33" t="str">
        <f ca="1">'Week A'!AB85</f>
        <v xml:space="preserve">Luyten </v>
      </c>
      <c r="B33" t="str">
        <f ca="1">'Week A'!AC85</f>
        <v>Roos</v>
      </c>
      <c r="C33" t="str">
        <f ca="1">'Week A'!AD85</f>
        <v>Steward</v>
      </c>
      <c r="D33" t="str">
        <f ca="1">'Week A'!AE85</f>
        <v>Student</v>
      </c>
      <c r="E33">
        <f ca="1">'Week A'!$AK85</f>
        <v>0</v>
      </c>
      <c r="F33">
        <f ca="1">'Week A'!$AQ85</f>
        <v>0</v>
      </c>
      <c r="G33">
        <f ca="1">'Week A'!$AW85</f>
        <v>0</v>
      </c>
      <c r="H33">
        <f ca="1">'Week A'!$BC85</f>
        <v>0</v>
      </c>
      <c r="I33">
        <f ca="1">'Week A'!$BI85</f>
        <v>0</v>
      </c>
      <c r="J33">
        <f ca="1">'Week A'!$BO85</f>
        <v>0</v>
      </c>
      <c r="K33">
        <f ca="1">'Week A'!$BU85</f>
        <v>0</v>
      </c>
      <c r="L33">
        <f ca="1">'Week B'!$AK85</f>
        <v>0</v>
      </c>
      <c r="M33">
        <f ca="1">'Week B'!$AQ85</f>
        <v>0</v>
      </c>
      <c r="N33">
        <f ca="1">'Week B'!$AW85</f>
        <v>0</v>
      </c>
      <c r="O33">
        <f ca="1">'Week B'!$BC85</f>
        <v>0</v>
      </c>
      <c r="P33">
        <f ca="1">'Week B'!$BI85</f>
        <v>0</v>
      </c>
      <c r="Q33">
        <f ca="1">'Week B'!$BO85</f>
        <v>0</v>
      </c>
      <c r="R33">
        <f ca="1">'Week B'!$BU85</f>
        <v>0</v>
      </c>
      <c r="S33">
        <f ca="1">'Week C'!$AK85</f>
        <v>0</v>
      </c>
      <c r="T33">
        <f ca="1">'Week C'!$AQ85</f>
        <v>0</v>
      </c>
      <c r="U33">
        <f ca="1">'Week C'!$AW85</f>
        <v>0</v>
      </c>
      <c r="V33">
        <f ca="1">'Week C'!$BC85</f>
        <v>0</v>
      </c>
      <c r="W33">
        <f ca="1">'Week C'!$BI85</f>
        <v>0</v>
      </c>
      <c r="X33">
        <f ca="1">'Week C'!$BO85</f>
        <v>0</v>
      </c>
      <c r="Y33">
        <f ca="1">'Week C'!$BU85</f>
        <v>0</v>
      </c>
      <c r="Z33">
        <f ca="1">'Week D'!$AK85</f>
        <v>0</v>
      </c>
      <c r="AA33">
        <f ca="1">'Week D'!$AQ85</f>
        <v>0</v>
      </c>
      <c r="AB33">
        <f ca="1">'Week D'!$AW85</f>
        <v>0</v>
      </c>
      <c r="AC33">
        <f ca="1">'Week D'!$BC85</f>
        <v>0</v>
      </c>
      <c r="AD33">
        <f ca="1">'Week D'!$BI85</f>
        <v>0</v>
      </c>
      <c r="AE33">
        <f ca="1">'Week D'!$BO85</f>
        <v>0</v>
      </c>
      <c r="AF33">
        <f ca="1">'Week D'!$BU85</f>
        <v>0</v>
      </c>
      <c r="AG33">
        <f ca="1">'Week E'!$AK85</f>
        <v>0</v>
      </c>
      <c r="AH33">
        <f ca="1">'Week E'!$AQ85</f>
        <v>0</v>
      </c>
      <c r="AI33">
        <f ca="1">'Week E'!$AW85</f>
        <v>0</v>
      </c>
      <c r="AJ33">
        <f ca="1">'Week E'!$BC85</f>
        <v>0</v>
      </c>
      <c r="AK33">
        <f ca="1">'Week E'!$BI85</f>
        <v>0</v>
      </c>
      <c r="AL33">
        <f ca="1">'Week E'!$BO85</f>
        <v>0</v>
      </c>
      <c r="AM33">
        <f ca="1">'Week E'!$BU85</f>
        <v>0</v>
      </c>
      <c r="AN33">
        <f ca="1">'Week F'!$AK85</f>
        <v>0</v>
      </c>
      <c r="AO33">
        <f ca="1">'Week F'!$AQ85</f>
        <v>0</v>
      </c>
      <c r="AP33">
        <f ca="1">'Week F'!$AW85</f>
        <v>0</v>
      </c>
      <c r="AQ33">
        <f ca="1">'Week F'!$BC85</f>
        <v>0</v>
      </c>
      <c r="AR33">
        <f ca="1">'Week F'!$BI85</f>
        <v>0</v>
      </c>
      <c r="AS33">
        <f ca="1">'Week F'!$BO85</f>
        <v>0</v>
      </c>
      <c r="AT33">
        <f ca="1">'Week F'!$BU85</f>
        <v>0</v>
      </c>
    </row>
    <row r="34" spans="1:46" x14ac:dyDescent="0.2">
      <c r="A34" t="str">
        <f ca="1">'Week A'!AB86</f>
        <v>El Morabet</v>
      </c>
      <c r="B34" t="str">
        <f ca="1">'Week A'!AC86</f>
        <v>Redouane</v>
      </c>
      <c r="C34" t="str">
        <f ca="1">'Week A'!AD86</f>
        <v>Steward</v>
      </c>
      <c r="D34" t="str">
        <f ca="1">'Week A'!AE86</f>
        <v>Student</v>
      </c>
      <c r="E34">
        <f ca="1">'Week A'!$AK86</f>
        <v>0</v>
      </c>
      <c r="F34">
        <f ca="1">'Week A'!$AQ86</f>
        <v>0</v>
      </c>
      <c r="G34">
        <f ca="1">'Week A'!$AW86</f>
        <v>0</v>
      </c>
      <c r="H34">
        <f ca="1">'Week A'!$BC86</f>
        <v>0</v>
      </c>
      <c r="I34">
        <f ca="1">'Week A'!$BI86</f>
        <v>0</v>
      </c>
      <c r="J34">
        <f ca="1">'Week A'!$BO86</f>
        <v>0</v>
      </c>
      <c r="K34">
        <f ca="1">'Week A'!$BU86</f>
        <v>0</v>
      </c>
      <c r="L34">
        <f ca="1">'Week B'!$AK86</f>
        <v>0</v>
      </c>
      <c r="M34">
        <f ca="1">'Week B'!$AQ86</f>
        <v>0</v>
      </c>
      <c r="N34">
        <f ca="1">'Week B'!$AW86</f>
        <v>0</v>
      </c>
      <c r="O34">
        <f ca="1">'Week B'!$BC86</f>
        <v>0</v>
      </c>
      <c r="P34">
        <f ca="1">'Week B'!$BI86</f>
        <v>0</v>
      </c>
      <c r="Q34">
        <f ca="1">'Week B'!$BO86</f>
        <v>0</v>
      </c>
      <c r="R34">
        <f ca="1">'Week B'!$BU86</f>
        <v>0</v>
      </c>
      <c r="S34">
        <f ca="1">'Week C'!$AK86</f>
        <v>0</v>
      </c>
      <c r="T34">
        <f ca="1">'Week C'!$AQ86</f>
        <v>0</v>
      </c>
      <c r="U34">
        <f ca="1">'Week C'!$AW86</f>
        <v>0</v>
      </c>
      <c r="V34">
        <f ca="1">'Week C'!$BC86</f>
        <v>0</v>
      </c>
      <c r="W34">
        <f ca="1">'Week C'!$BI86</f>
        <v>0</v>
      </c>
      <c r="X34">
        <f ca="1">'Week C'!$BO86</f>
        <v>0</v>
      </c>
      <c r="Y34">
        <f ca="1">'Week C'!$BU86</f>
        <v>0</v>
      </c>
      <c r="Z34">
        <f ca="1">'Week D'!$AK86</f>
        <v>0</v>
      </c>
      <c r="AA34">
        <f ca="1">'Week D'!$AQ86</f>
        <v>0</v>
      </c>
      <c r="AB34">
        <f ca="1">'Week D'!$AW86</f>
        <v>0</v>
      </c>
      <c r="AC34">
        <f ca="1">'Week D'!$BC86</f>
        <v>0</v>
      </c>
      <c r="AD34">
        <f ca="1">'Week D'!$BI86</f>
        <v>0</v>
      </c>
      <c r="AE34">
        <f ca="1">'Week D'!$BO86</f>
        <v>0</v>
      </c>
      <c r="AF34">
        <f ca="1">'Week D'!$BU86</f>
        <v>0</v>
      </c>
      <c r="AG34">
        <f ca="1">'Week E'!$AK86</f>
        <v>0</v>
      </c>
      <c r="AH34">
        <f ca="1">'Week E'!$AQ86</f>
        <v>0</v>
      </c>
      <c r="AI34">
        <f ca="1">'Week E'!$AW86</f>
        <v>0</v>
      </c>
      <c r="AJ34">
        <f ca="1">'Week E'!$BC86</f>
        <v>0</v>
      </c>
      <c r="AK34">
        <f ca="1">'Week E'!$BI86</f>
        <v>0</v>
      </c>
      <c r="AL34">
        <f ca="1">'Week E'!$BO86</f>
        <v>0</v>
      </c>
      <c r="AM34">
        <f ca="1">'Week E'!$BU86</f>
        <v>0</v>
      </c>
      <c r="AN34">
        <f ca="1">'Week F'!$AK86</f>
        <v>0</v>
      </c>
      <c r="AO34">
        <f ca="1">'Week F'!$AQ86</f>
        <v>0</v>
      </c>
      <c r="AP34">
        <f ca="1">'Week F'!$AW86</f>
        <v>0</v>
      </c>
      <c r="AQ34">
        <f ca="1">'Week F'!$BC86</f>
        <v>0</v>
      </c>
      <c r="AR34">
        <f ca="1">'Week F'!$BI86</f>
        <v>0</v>
      </c>
      <c r="AS34">
        <f ca="1">'Week F'!$BO86</f>
        <v>0</v>
      </c>
      <c r="AT34">
        <f ca="1">'Week F'!$BU86</f>
        <v>0</v>
      </c>
    </row>
    <row r="35" spans="1:46" x14ac:dyDescent="0.2">
      <c r="A35" t="str">
        <f ca="1">'Week A'!AB87</f>
        <v>Bougrine</v>
      </c>
      <c r="B35" t="str">
        <f ca="1">'Week A'!AC87</f>
        <v>Rayan</v>
      </c>
      <c r="C35" t="str">
        <f ca="1">'Week A'!AD87</f>
        <v>Steward</v>
      </c>
      <c r="D35" t="str">
        <f ca="1">'Week A'!AE87</f>
        <v>Student</v>
      </c>
      <c r="E35">
        <f ca="1">'Week A'!$AK87</f>
        <v>0</v>
      </c>
      <c r="F35">
        <f ca="1">'Week A'!$AQ87</f>
        <v>0</v>
      </c>
      <c r="G35">
        <f ca="1">'Week A'!$AW87</f>
        <v>0</v>
      </c>
      <c r="H35">
        <f ca="1">'Week A'!$BC87</f>
        <v>0</v>
      </c>
      <c r="I35">
        <f ca="1">'Week A'!$BI87</f>
        <v>0</v>
      </c>
      <c r="J35">
        <f ca="1">'Week A'!$BO87</f>
        <v>0</v>
      </c>
      <c r="K35">
        <f ca="1">'Week A'!$BU87</f>
        <v>0</v>
      </c>
      <c r="L35">
        <f ca="1">'Week B'!$AK87</f>
        <v>0</v>
      </c>
      <c r="M35">
        <f ca="1">'Week B'!$AQ87</f>
        <v>0</v>
      </c>
      <c r="N35">
        <f ca="1">'Week B'!$AW87</f>
        <v>0</v>
      </c>
      <c r="O35">
        <f ca="1">'Week B'!$BC87</f>
        <v>0</v>
      </c>
      <c r="P35">
        <f ca="1">'Week B'!$BI87</f>
        <v>0</v>
      </c>
      <c r="Q35">
        <f ca="1">'Week B'!$BO87</f>
        <v>0</v>
      </c>
      <c r="R35">
        <f ca="1">'Week B'!$BU87</f>
        <v>0</v>
      </c>
      <c r="S35">
        <f ca="1">'Week C'!$AK87</f>
        <v>0</v>
      </c>
      <c r="T35">
        <f ca="1">'Week C'!$AQ87</f>
        <v>0</v>
      </c>
      <c r="U35">
        <f ca="1">'Week C'!$AW87</f>
        <v>0</v>
      </c>
      <c r="V35">
        <f ca="1">'Week C'!$BC87</f>
        <v>0</v>
      </c>
      <c r="W35">
        <f ca="1">'Week C'!$BI87</f>
        <v>0</v>
      </c>
      <c r="X35">
        <f ca="1">'Week C'!$BO87</f>
        <v>0</v>
      </c>
      <c r="Y35">
        <f ca="1">'Week C'!$BU87</f>
        <v>0</v>
      </c>
      <c r="Z35">
        <f ca="1">'Week D'!$AK87</f>
        <v>0</v>
      </c>
      <c r="AA35">
        <f ca="1">'Week D'!$AQ87</f>
        <v>0</v>
      </c>
      <c r="AB35">
        <f ca="1">'Week D'!$AW87</f>
        <v>0</v>
      </c>
      <c r="AC35">
        <f ca="1">'Week D'!$BC87</f>
        <v>0</v>
      </c>
      <c r="AD35">
        <f ca="1">'Week D'!$BI87</f>
        <v>0</v>
      </c>
      <c r="AE35">
        <f ca="1">'Week D'!$BO87</f>
        <v>0</v>
      </c>
      <c r="AF35">
        <f ca="1">'Week D'!$BU87</f>
        <v>0</v>
      </c>
      <c r="AG35">
        <f ca="1">'Week E'!$AK87</f>
        <v>0</v>
      </c>
      <c r="AH35">
        <f ca="1">'Week E'!$AQ87</f>
        <v>0</v>
      </c>
      <c r="AI35">
        <f ca="1">'Week E'!$AW87</f>
        <v>0</v>
      </c>
      <c r="AJ35">
        <f ca="1">'Week E'!$BC87</f>
        <v>0</v>
      </c>
      <c r="AK35">
        <f ca="1">'Week E'!$BI87</f>
        <v>0</v>
      </c>
      <c r="AL35">
        <f ca="1">'Week E'!$BO87</f>
        <v>0</v>
      </c>
      <c r="AM35">
        <f ca="1">'Week E'!$BU87</f>
        <v>0</v>
      </c>
      <c r="AN35">
        <f ca="1">'Week F'!$AK87</f>
        <v>0</v>
      </c>
      <c r="AO35">
        <f ca="1">'Week F'!$AQ87</f>
        <v>0</v>
      </c>
      <c r="AP35">
        <f ca="1">'Week F'!$AW87</f>
        <v>0</v>
      </c>
      <c r="AQ35">
        <f ca="1">'Week F'!$BC87</f>
        <v>0</v>
      </c>
      <c r="AR35">
        <f ca="1">'Week F'!$BI87</f>
        <v>0</v>
      </c>
      <c r="AS35">
        <f ca="1">'Week F'!$BO87</f>
        <v>0</v>
      </c>
      <c r="AT35">
        <f ca="1">'Week F'!$BU87</f>
        <v>0</v>
      </c>
    </row>
    <row r="36" spans="1:46" x14ac:dyDescent="0.2">
      <c r="A36" t="str">
        <f ca="1">'Week A'!AB88</f>
        <v>Daemen</v>
      </c>
      <c r="B36" t="str">
        <f ca="1">'Week A'!AC88</f>
        <v>Silke</v>
      </c>
      <c r="C36" t="str">
        <f ca="1">'Week A'!AD88</f>
        <v>Steward</v>
      </c>
      <c r="D36" t="str">
        <f ca="1">'Week A'!AE88</f>
        <v>Student</v>
      </c>
      <c r="E36">
        <f ca="1">'Week A'!$AK88</f>
        <v>0</v>
      </c>
      <c r="F36">
        <f ca="1">'Week A'!$AQ88</f>
        <v>0</v>
      </c>
      <c r="G36">
        <f ca="1">'Week A'!$AW88</f>
        <v>0</v>
      </c>
      <c r="H36">
        <f ca="1">'Week A'!$BC88</f>
        <v>0</v>
      </c>
      <c r="I36">
        <f ca="1">'Week A'!$BI88</f>
        <v>0</v>
      </c>
      <c r="J36">
        <f ca="1">'Week A'!$BO88</f>
        <v>0</v>
      </c>
      <c r="K36">
        <f ca="1">'Week A'!$BU88</f>
        <v>0</v>
      </c>
      <c r="L36">
        <f ca="1">'Week B'!$AK88</f>
        <v>0</v>
      </c>
      <c r="M36">
        <f ca="1">'Week B'!$AQ88</f>
        <v>0</v>
      </c>
      <c r="N36">
        <f ca="1">'Week B'!$AW88</f>
        <v>0</v>
      </c>
      <c r="O36">
        <f ca="1">'Week B'!$BC88</f>
        <v>0</v>
      </c>
      <c r="P36">
        <f ca="1">'Week B'!$BI88</f>
        <v>0</v>
      </c>
      <c r="Q36">
        <f ca="1">'Week B'!$BO88</f>
        <v>0</v>
      </c>
      <c r="R36">
        <f ca="1">'Week B'!$BU88</f>
        <v>0</v>
      </c>
      <c r="S36">
        <f ca="1">'Week C'!$AK88</f>
        <v>0</v>
      </c>
      <c r="T36">
        <f ca="1">'Week C'!$AQ88</f>
        <v>0</v>
      </c>
      <c r="U36">
        <f ca="1">'Week C'!$AW88</f>
        <v>0</v>
      </c>
      <c r="V36">
        <f ca="1">'Week C'!$BC88</f>
        <v>0</v>
      </c>
      <c r="W36">
        <f ca="1">'Week C'!$BI88</f>
        <v>0</v>
      </c>
      <c r="X36">
        <f ca="1">'Week C'!$BO88</f>
        <v>0</v>
      </c>
      <c r="Y36">
        <f ca="1">'Week C'!$BU88</f>
        <v>0</v>
      </c>
      <c r="Z36">
        <f ca="1">'Week D'!$AK88</f>
        <v>0</v>
      </c>
      <c r="AA36">
        <f ca="1">'Week D'!$AQ88</f>
        <v>0</v>
      </c>
      <c r="AB36">
        <f ca="1">'Week D'!$AW88</f>
        <v>0</v>
      </c>
      <c r="AC36">
        <f ca="1">'Week D'!$BC88</f>
        <v>0</v>
      </c>
      <c r="AD36">
        <f ca="1">'Week D'!$BI88</f>
        <v>0</v>
      </c>
      <c r="AE36">
        <f ca="1">'Week D'!$BO88</f>
        <v>0</v>
      </c>
      <c r="AF36">
        <f ca="1">'Week D'!$BU88</f>
        <v>0</v>
      </c>
      <c r="AG36">
        <f ca="1">'Week E'!$AK88</f>
        <v>0</v>
      </c>
      <c r="AH36">
        <f ca="1">'Week E'!$AQ88</f>
        <v>0</v>
      </c>
      <c r="AI36">
        <f ca="1">'Week E'!$AW88</f>
        <v>0</v>
      </c>
      <c r="AJ36">
        <f ca="1">'Week E'!$BC88</f>
        <v>0</v>
      </c>
      <c r="AK36" t="str">
        <f ca="1">'Week E'!$BI88</f>
        <v>Feestdag</v>
      </c>
      <c r="AL36">
        <f ca="1">'Week E'!$BO88</f>
        <v>0</v>
      </c>
      <c r="AM36">
        <f ca="1">'Week E'!$BU88</f>
        <v>0</v>
      </c>
      <c r="AN36">
        <f ca="1">'Week F'!$AK88</f>
        <v>0</v>
      </c>
      <c r="AO36">
        <f ca="1">'Week F'!$AQ88</f>
        <v>0</v>
      </c>
      <c r="AP36">
        <f ca="1">'Week F'!$AW88</f>
        <v>0</v>
      </c>
      <c r="AQ36">
        <f ca="1">'Week F'!$BC88</f>
        <v>0</v>
      </c>
      <c r="AR36">
        <f ca="1">'Week F'!$BI88</f>
        <v>0</v>
      </c>
      <c r="AS36">
        <f ca="1">'Week F'!$BO88</f>
        <v>0</v>
      </c>
      <c r="AT36">
        <f ca="1">'Week F'!$BU88</f>
        <v>0</v>
      </c>
    </row>
    <row r="37" spans="1:46" x14ac:dyDescent="0.2">
      <c r="A37" t="str">
        <f ca="1">'Week A'!AB89</f>
        <v>Orourke</v>
      </c>
      <c r="B37" t="str">
        <f ca="1">'Week A'!AC89</f>
        <v>Tiernan</v>
      </c>
      <c r="C37" t="str">
        <f ca="1">'Week A'!AD89</f>
        <v>Steward</v>
      </c>
      <c r="D37" t="str">
        <f ca="1">'Week A'!AE89</f>
        <v>Student</v>
      </c>
      <c r="E37">
        <f ca="1">'Week A'!$AK89</f>
        <v>0</v>
      </c>
      <c r="F37">
        <f ca="1">'Week A'!$AQ89</f>
        <v>0</v>
      </c>
      <c r="G37">
        <f ca="1">'Week A'!$AW89</f>
        <v>0</v>
      </c>
      <c r="H37">
        <f ca="1">'Week A'!$BC89</f>
        <v>0</v>
      </c>
      <c r="I37">
        <f ca="1">'Week A'!$BI89</f>
        <v>0</v>
      </c>
      <c r="J37">
        <f ca="1">'Week A'!$BO89</f>
        <v>0</v>
      </c>
      <c r="K37">
        <f ca="1">'Week A'!$BU89</f>
        <v>0</v>
      </c>
      <c r="L37">
        <f ca="1">'Week B'!$AK89</f>
        <v>0</v>
      </c>
      <c r="M37">
        <f ca="1">'Week B'!$AQ89</f>
        <v>0</v>
      </c>
      <c r="N37">
        <f ca="1">'Week B'!$AW89</f>
        <v>0</v>
      </c>
      <c r="O37">
        <f ca="1">'Week B'!$BC89</f>
        <v>0</v>
      </c>
      <c r="P37">
        <f ca="1">'Week B'!$BI89</f>
        <v>0</v>
      </c>
      <c r="Q37">
        <f ca="1">'Week B'!$BO89</f>
        <v>0</v>
      </c>
      <c r="R37">
        <f ca="1">'Week B'!$BU89</f>
        <v>0</v>
      </c>
      <c r="S37">
        <f ca="1">'Week C'!$AK89</f>
        <v>0</v>
      </c>
      <c r="T37">
        <f ca="1">'Week C'!$AQ89</f>
        <v>0</v>
      </c>
      <c r="U37">
        <f ca="1">'Week C'!$AW89</f>
        <v>0</v>
      </c>
      <c r="V37">
        <f ca="1">'Week C'!$BC89</f>
        <v>0</v>
      </c>
      <c r="W37">
        <f ca="1">'Week C'!$BI89</f>
        <v>0</v>
      </c>
      <c r="X37">
        <f ca="1">'Week C'!$BO89</f>
        <v>0</v>
      </c>
      <c r="Y37">
        <f ca="1">'Week C'!$BU89</f>
        <v>0</v>
      </c>
      <c r="Z37">
        <f ca="1">'Week D'!$AK89</f>
        <v>0</v>
      </c>
      <c r="AA37">
        <f ca="1">'Week D'!$AQ89</f>
        <v>0</v>
      </c>
      <c r="AB37">
        <f ca="1">'Week D'!$AW89</f>
        <v>0</v>
      </c>
      <c r="AC37">
        <f ca="1">'Week D'!$BC89</f>
        <v>0</v>
      </c>
      <c r="AD37">
        <f ca="1">'Week D'!$BI89</f>
        <v>0</v>
      </c>
      <c r="AE37">
        <f ca="1">'Week D'!$BO89</f>
        <v>0</v>
      </c>
      <c r="AF37">
        <f ca="1">'Week D'!$BU89</f>
        <v>0</v>
      </c>
      <c r="AG37">
        <f ca="1">'Week E'!$AK89</f>
        <v>0</v>
      </c>
      <c r="AH37">
        <f ca="1">'Week E'!$AQ89</f>
        <v>0</v>
      </c>
      <c r="AI37">
        <f ca="1">'Week E'!$AW89</f>
        <v>0</v>
      </c>
      <c r="AJ37">
        <f ca="1">'Week E'!$BC89</f>
        <v>0</v>
      </c>
      <c r="AK37">
        <f ca="1">'Week E'!$BI89</f>
        <v>0</v>
      </c>
      <c r="AL37">
        <f ca="1">'Week E'!$BO89</f>
        <v>0</v>
      </c>
      <c r="AM37">
        <f ca="1">'Week E'!$BU89</f>
        <v>0</v>
      </c>
      <c r="AN37">
        <f ca="1">'Week F'!$AK89</f>
        <v>0</v>
      </c>
      <c r="AO37">
        <f ca="1">'Week F'!$AQ89</f>
        <v>0</v>
      </c>
      <c r="AP37">
        <f ca="1">'Week F'!$AW89</f>
        <v>0</v>
      </c>
      <c r="AQ37">
        <f ca="1">'Week F'!$BC89</f>
        <v>0</v>
      </c>
      <c r="AR37">
        <f ca="1">'Week F'!$BI89</f>
        <v>0</v>
      </c>
      <c r="AS37">
        <f ca="1">'Week F'!$BO89</f>
        <v>0</v>
      </c>
      <c r="AT37">
        <f ca="1">'Week F'!$BU89</f>
        <v>0</v>
      </c>
    </row>
    <row r="38" spans="1:46" x14ac:dyDescent="0.2">
      <c r="A38" t="str">
        <f ca="1">'Week A'!AB90</f>
        <v>Aouriaghel</v>
      </c>
      <c r="B38" t="str">
        <f ca="1">'Week A'!AC90</f>
        <v>Yassine</v>
      </c>
      <c r="C38" t="str">
        <f ca="1">'Week A'!AD90</f>
        <v>Steward</v>
      </c>
      <c r="D38" t="str">
        <f ca="1">'Week A'!AE90</f>
        <v>Student</v>
      </c>
      <c r="E38">
        <f ca="1">'Week A'!$AK90</f>
        <v>0</v>
      </c>
      <c r="F38">
        <f ca="1">'Week A'!$AQ90</f>
        <v>0</v>
      </c>
      <c r="G38">
        <f ca="1">'Week A'!$AW90</f>
        <v>0</v>
      </c>
      <c r="H38">
        <f ca="1">'Week A'!$BC90</f>
        <v>0</v>
      </c>
      <c r="I38">
        <f ca="1">'Week A'!$BI90</f>
        <v>0</v>
      </c>
      <c r="J38">
        <f ca="1">'Week A'!$BO90</f>
        <v>0</v>
      </c>
      <c r="K38">
        <f ca="1">'Week A'!$BU90</f>
        <v>0</v>
      </c>
      <c r="L38">
        <f ca="1">'Week B'!$AK90</f>
        <v>0</v>
      </c>
      <c r="M38">
        <f ca="1">'Week B'!$AQ90</f>
        <v>0</v>
      </c>
      <c r="N38">
        <f ca="1">'Week B'!$AW90</f>
        <v>0</v>
      </c>
      <c r="O38">
        <f ca="1">'Week B'!$BC90</f>
        <v>0</v>
      </c>
      <c r="P38">
        <f ca="1">'Week B'!$BI90</f>
        <v>0</v>
      </c>
      <c r="Q38">
        <f ca="1">'Week B'!$BO90</f>
        <v>0</v>
      </c>
      <c r="R38">
        <f ca="1">'Week B'!$BU90</f>
        <v>0</v>
      </c>
      <c r="S38">
        <f ca="1">'Week C'!$AK90</f>
        <v>0</v>
      </c>
      <c r="T38">
        <f ca="1">'Week C'!$AQ90</f>
        <v>0</v>
      </c>
      <c r="U38">
        <f ca="1">'Week C'!$AW90</f>
        <v>0</v>
      </c>
      <c r="V38">
        <f ca="1">'Week C'!$BC90</f>
        <v>0</v>
      </c>
      <c r="W38">
        <f ca="1">'Week C'!$BI90</f>
        <v>0</v>
      </c>
      <c r="X38">
        <f ca="1">'Week C'!$BO90</f>
        <v>0</v>
      </c>
      <c r="Y38">
        <f ca="1">'Week C'!$BU90</f>
        <v>0</v>
      </c>
      <c r="Z38">
        <f ca="1">'Week D'!$AK90</f>
        <v>0</v>
      </c>
      <c r="AA38">
        <f ca="1">'Week D'!$AQ90</f>
        <v>0</v>
      </c>
      <c r="AB38">
        <f ca="1">'Week D'!$AW90</f>
        <v>0</v>
      </c>
      <c r="AC38">
        <f ca="1">'Week D'!$BC90</f>
        <v>0</v>
      </c>
      <c r="AD38">
        <f ca="1">'Week D'!$BI90</f>
        <v>0</v>
      </c>
      <c r="AE38">
        <f ca="1">'Week D'!$BO90</f>
        <v>0</v>
      </c>
      <c r="AF38">
        <f ca="1">'Week D'!$BU90</f>
        <v>0</v>
      </c>
      <c r="AG38">
        <f ca="1">'Week E'!$AK90</f>
        <v>0</v>
      </c>
      <c r="AH38">
        <f ca="1">'Week E'!$AQ90</f>
        <v>0</v>
      </c>
      <c r="AI38" t="str">
        <f ca="1">'Week E'!$AW90</f>
        <v>Feestdag</v>
      </c>
      <c r="AJ38">
        <f ca="1">'Week E'!$BC90</f>
        <v>0</v>
      </c>
      <c r="AK38">
        <f ca="1">'Week E'!$BI90</f>
        <v>0</v>
      </c>
      <c r="AL38">
        <f ca="1">'Week E'!$BO90</f>
        <v>0</v>
      </c>
      <c r="AM38">
        <f ca="1">'Week E'!$BU90</f>
        <v>0</v>
      </c>
      <c r="AN38">
        <f ca="1">'Week F'!$AK90</f>
        <v>0</v>
      </c>
      <c r="AO38">
        <f ca="1">'Week F'!$AQ90</f>
        <v>0</v>
      </c>
      <c r="AP38">
        <f ca="1">'Week F'!$AW90</f>
        <v>0</v>
      </c>
      <c r="AQ38">
        <f ca="1">'Week F'!$BC90</f>
        <v>0</v>
      </c>
      <c r="AR38">
        <f ca="1">'Week F'!$BI90</f>
        <v>0</v>
      </c>
      <c r="AS38">
        <f ca="1">'Week F'!$BO90</f>
        <v>0</v>
      </c>
      <c r="AT38">
        <f ca="1">'Week F'!$BU90</f>
        <v>0</v>
      </c>
    </row>
    <row r="39" spans="1:46" x14ac:dyDescent="0.2">
      <c r="A39" t="str">
        <f ca="1">'Week A'!AB91</f>
        <v>Bentla</v>
      </c>
      <c r="B39" t="str">
        <f ca="1">'Week A'!AC91</f>
        <v>Yasmina</v>
      </c>
      <c r="C39" t="str">
        <f ca="1">'Week A'!AD91</f>
        <v>Steward</v>
      </c>
      <c r="D39" t="str">
        <f ca="1">'Week A'!AE91</f>
        <v>Student</v>
      </c>
      <c r="E39">
        <f ca="1">'Week A'!$AK91</f>
        <v>0</v>
      </c>
      <c r="F39">
        <f ca="1">'Week A'!$AQ91</f>
        <v>0</v>
      </c>
      <c r="G39">
        <f ca="1">'Week A'!$AW91</f>
        <v>0</v>
      </c>
      <c r="H39">
        <f ca="1">'Week A'!$BC91</f>
        <v>0</v>
      </c>
      <c r="I39">
        <f ca="1">'Week A'!$BI91</f>
        <v>0</v>
      </c>
      <c r="J39">
        <f ca="1">'Week A'!$BO91</f>
        <v>0</v>
      </c>
      <c r="K39">
        <f ca="1">'Week A'!$BU91</f>
        <v>0</v>
      </c>
      <c r="L39">
        <f ca="1">'Week B'!$AK91</f>
        <v>0</v>
      </c>
      <c r="M39">
        <f ca="1">'Week B'!$AQ91</f>
        <v>0</v>
      </c>
      <c r="N39">
        <f ca="1">'Week B'!$AW91</f>
        <v>0</v>
      </c>
      <c r="O39">
        <f ca="1">'Week B'!$BC91</f>
        <v>0</v>
      </c>
      <c r="P39">
        <f ca="1">'Week B'!$BI91</f>
        <v>0</v>
      </c>
      <c r="Q39">
        <f ca="1">'Week B'!$BO91</f>
        <v>0</v>
      </c>
      <c r="R39">
        <f ca="1">'Week B'!$BU91</f>
        <v>0</v>
      </c>
      <c r="S39">
        <f ca="1">'Week C'!$AK91</f>
        <v>0</v>
      </c>
      <c r="T39">
        <f ca="1">'Week C'!$AQ91</f>
        <v>0</v>
      </c>
      <c r="U39">
        <f ca="1">'Week C'!$AW91</f>
        <v>0</v>
      </c>
      <c r="V39">
        <f ca="1">'Week C'!$BC91</f>
        <v>0</v>
      </c>
      <c r="W39">
        <f ca="1">'Week C'!$BI91</f>
        <v>0</v>
      </c>
      <c r="X39">
        <f ca="1">'Week C'!$BO91</f>
        <v>0</v>
      </c>
      <c r="Y39">
        <f ca="1">'Week C'!$BU91</f>
        <v>0</v>
      </c>
      <c r="Z39">
        <f ca="1">'Week D'!$AK91</f>
        <v>0</v>
      </c>
      <c r="AA39">
        <f ca="1">'Week D'!$AQ91</f>
        <v>0</v>
      </c>
      <c r="AB39">
        <f ca="1">'Week D'!$AW91</f>
        <v>0</v>
      </c>
      <c r="AC39">
        <f ca="1">'Week D'!$BC91</f>
        <v>0</v>
      </c>
      <c r="AD39">
        <f ca="1">'Week D'!$BI91</f>
        <v>0</v>
      </c>
      <c r="AE39">
        <f ca="1">'Week D'!$BO91</f>
        <v>0</v>
      </c>
      <c r="AF39">
        <f ca="1">'Week D'!$BU91</f>
        <v>0</v>
      </c>
      <c r="AG39">
        <f ca="1">'Week E'!$AK91</f>
        <v>0</v>
      </c>
      <c r="AH39" t="str">
        <f ca="1">'Week E'!$AQ91</f>
        <v>Feestdag</v>
      </c>
      <c r="AI39">
        <f ca="1">'Week E'!$AW91</f>
        <v>0</v>
      </c>
      <c r="AJ39">
        <f ca="1">'Week E'!$BC91</f>
        <v>0</v>
      </c>
      <c r="AK39">
        <f ca="1">'Week E'!$BI91</f>
        <v>0</v>
      </c>
      <c r="AL39">
        <f ca="1">'Week E'!$BO91</f>
        <v>0</v>
      </c>
      <c r="AM39">
        <f ca="1">'Week E'!$BU91</f>
        <v>0</v>
      </c>
      <c r="AN39">
        <f ca="1">'Week F'!$AK91</f>
        <v>0</v>
      </c>
      <c r="AO39">
        <f ca="1">'Week F'!$AQ91</f>
        <v>0</v>
      </c>
      <c r="AP39">
        <f ca="1">'Week F'!$AW91</f>
        <v>0</v>
      </c>
      <c r="AQ39">
        <f ca="1">'Week F'!$BC91</f>
        <v>0</v>
      </c>
      <c r="AR39">
        <f ca="1">'Week F'!$BI91</f>
        <v>0</v>
      </c>
      <c r="AS39">
        <f ca="1">'Week F'!$BO91</f>
        <v>0</v>
      </c>
      <c r="AT39">
        <f ca="1">'Week F'!$BU91</f>
        <v>0</v>
      </c>
    </row>
    <row r="40" spans="1:46" x14ac:dyDescent="0.2">
      <c r="A40" t="str">
        <f ca="1">'Week A'!AB92</f>
        <v>Aouriaghel</v>
      </c>
      <c r="B40" t="str">
        <f ca="1">'Week A'!AC92</f>
        <v>Zakaria</v>
      </c>
      <c r="C40" t="str">
        <f ca="1">'Week A'!AD92</f>
        <v>Steward</v>
      </c>
      <c r="D40" t="str">
        <f ca="1">'Week A'!AE92</f>
        <v>Student</v>
      </c>
      <c r="E40">
        <f ca="1">'Week A'!$AK92</f>
        <v>0</v>
      </c>
      <c r="F40">
        <f ca="1">'Week A'!$AQ92</f>
        <v>0</v>
      </c>
      <c r="G40">
        <f ca="1">'Week A'!$AW92</f>
        <v>0</v>
      </c>
      <c r="H40">
        <f ca="1">'Week A'!$BC92</f>
        <v>0</v>
      </c>
      <c r="I40">
        <f ca="1">'Week A'!$BI92</f>
        <v>0</v>
      </c>
      <c r="J40">
        <f ca="1">'Week A'!$BO92</f>
        <v>0</v>
      </c>
      <c r="K40">
        <f ca="1">'Week A'!$BU92</f>
        <v>0</v>
      </c>
      <c r="L40">
        <f ca="1">'Week B'!$AK92</f>
        <v>0</v>
      </c>
      <c r="M40">
        <f ca="1">'Week B'!$AQ92</f>
        <v>0</v>
      </c>
      <c r="N40">
        <f ca="1">'Week B'!$AW92</f>
        <v>0</v>
      </c>
      <c r="O40">
        <f ca="1">'Week B'!$BC92</f>
        <v>0</v>
      </c>
      <c r="P40">
        <f ca="1">'Week B'!$BI92</f>
        <v>0</v>
      </c>
      <c r="Q40">
        <f ca="1">'Week B'!$BO92</f>
        <v>0</v>
      </c>
      <c r="R40">
        <f ca="1">'Week B'!$BU92</f>
        <v>0</v>
      </c>
      <c r="S40">
        <f ca="1">'Week C'!$AK92</f>
        <v>0</v>
      </c>
      <c r="T40">
        <f ca="1">'Week C'!$AQ92</f>
        <v>0</v>
      </c>
      <c r="U40">
        <f ca="1">'Week C'!$AW92</f>
        <v>0</v>
      </c>
      <c r="V40">
        <f ca="1">'Week C'!$BC92</f>
        <v>0</v>
      </c>
      <c r="W40">
        <f ca="1">'Week C'!$BI92</f>
        <v>0</v>
      </c>
      <c r="X40">
        <f ca="1">'Week C'!$BO92</f>
        <v>0</v>
      </c>
      <c r="Y40">
        <f ca="1">'Week C'!$BU92</f>
        <v>0</v>
      </c>
      <c r="Z40">
        <f ca="1">'Week D'!$AK92</f>
        <v>0</v>
      </c>
      <c r="AA40">
        <f ca="1">'Week D'!$AQ92</f>
        <v>0</v>
      </c>
      <c r="AB40">
        <f ca="1">'Week D'!$AW92</f>
        <v>0</v>
      </c>
      <c r="AC40">
        <f ca="1">'Week D'!$BC92</f>
        <v>0</v>
      </c>
      <c r="AD40">
        <f ca="1">'Week D'!$BI92</f>
        <v>0</v>
      </c>
      <c r="AE40">
        <f ca="1">'Week D'!$BO92</f>
        <v>0</v>
      </c>
      <c r="AF40">
        <f ca="1">'Week D'!$BU92</f>
        <v>0</v>
      </c>
      <c r="AG40">
        <f ca="1">'Week E'!$AK92</f>
        <v>0</v>
      </c>
      <c r="AH40">
        <f ca="1">'Week E'!$AQ92</f>
        <v>0</v>
      </c>
      <c r="AI40">
        <f ca="1">'Week E'!$AW92</f>
        <v>0</v>
      </c>
      <c r="AJ40">
        <f ca="1">'Week E'!$BC92</f>
        <v>0</v>
      </c>
      <c r="AK40">
        <f ca="1">'Week E'!$BI92</f>
        <v>0</v>
      </c>
      <c r="AL40" t="str">
        <f ca="1">'Week E'!$BO92</f>
        <v>Feestdag</v>
      </c>
      <c r="AM40">
        <f ca="1">'Week E'!$BU92</f>
        <v>0</v>
      </c>
      <c r="AN40">
        <f ca="1">'Week F'!$AK92</f>
        <v>0</v>
      </c>
      <c r="AO40">
        <f ca="1">'Week F'!$AQ92</f>
        <v>0</v>
      </c>
      <c r="AP40">
        <f ca="1">'Week F'!$AW92</f>
        <v>0</v>
      </c>
      <c r="AQ40">
        <f ca="1">'Week F'!$BC92</f>
        <v>0</v>
      </c>
      <c r="AR40">
        <f ca="1">'Week F'!$BI92</f>
        <v>0</v>
      </c>
      <c r="AS40">
        <f ca="1">'Week F'!$BO92</f>
        <v>0</v>
      </c>
      <c r="AT40">
        <f ca="1">'Week F'!$BU92</f>
        <v>0</v>
      </c>
    </row>
    <row r="41" spans="1:46" x14ac:dyDescent="0.2">
      <c r="A41" t="str">
        <f ca="1">'Week A'!AB93</f>
        <v>Agbaze</v>
      </c>
      <c r="B41" t="str">
        <f ca="1">'Week A'!AC93</f>
        <v>Jedidiah</v>
      </c>
      <c r="C41" t="str">
        <f ca="1">'Week A'!AD93</f>
        <v>Steward</v>
      </c>
      <c r="D41" t="str">
        <f ca="1">'Week A'!AE93</f>
        <v>Student</v>
      </c>
      <c r="E41">
        <f ca="1">'Week A'!$AK93</f>
        <v>0</v>
      </c>
      <c r="F41">
        <f ca="1">'Week A'!$AQ93</f>
        <v>0</v>
      </c>
      <c r="G41">
        <f ca="1">'Week A'!$AW93</f>
        <v>0</v>
      </c>
      <c r="H41">
        <f ca="1">'Week A'!$BC93</f>
        <v>0</v>
      </c>
      <c r="I41">
        <f ca="1">'Week A'!$BI93</f>
        <v>0</v>
      </c>
      <c r="J41">
        <f ca="1">'Week A'!$BO93</f>
        <v>0</v>
      </c>
      <c r="K41">
        <f ca="1">'Week A'!$BU93</f>
        <v>0</v>
      </c>
      <c r="L41">
        <f ca="1">'Week B'!$AK93</f>
        <v>0</v>
      </c>
      <c r="M41">
        <f ca="1">'Week B'!$AQ93</f>
        <v>0</v>
      </c>
      <c r="N41">
        <f ca="1">'Week B'!$AW93</f>
        <v>0</v>
      </c>
      <c r="O41">
        <f ca="1">'Week B'!$BC93</f>
        <v>0</v>
      </c>
      <c r="P41">
        <f ca="1">'Week B'!$BI93</f>
        <v>0</v>
      </c>
      <c r="Q41">
        <f ca="1">'Week B'!$BO93</f>
        <v>0</v>
      </c>
      <c r="R41">
        <f ca="1">'Week B'!$BU93</f>
        <v>0</v>
      </c>
      <c r="S41">
        <f ca="1">'Week C'!$AK93</f>
        <v>0</v>
      </c>
      <c r="T41">
        <f ca="1">'Week C'!$AQ93</f>
        <v>0</v>
      </c>
      <c r="U41">
        <f ca="1">'Week C'!$AW93</f>
        <v>0</v>
      </c>
      <c r="V41">
        <f ca="1">'Week C'!$BC93</f>
        <v>0</v>
      </c>
      <c r="W41">
        <f ca="1">'Week C'!$BI93</f>
        <v>0</v>
      </c>
      <c r="X41">
        <f ca="1">'Week C'!$BO93</f>
        <v>0</v>
      </c>
      <c r="Y41">
        <f ca="1">'Week C'!$BU93</f>
        <v>0</v>
      </c>
      <c r="Z41">
        <f ca="1">'Week D'!$AK93</f>
        <v>0</v>
      </c>
      <c r="AA41">
        <f ca="1">'Week D'!$AQ93</f>
        <v>0</v>
      </c>
      <c r="AB41">
        <f ca="1">'Week D'!$AW93</f>
        <v>0</v>
      </c>
      <c r="AC41">
        <f ca="1">'Week D'!$BC93</f>
        <v>0</v>
      </c>
      <c r="AD41">
        <f ca="1">'Week D'!$BI93</f>
        <v>0</v>
      </c>
      <c r="AE41">
        <f ca="1">'Week D'!$BO93</f>
        <v>0</v>
      </c>
      <c r="AF41">
        <f ca="1">'Week D'!$BU93</f>
        <v>0</v>
      </c>
      <c r="AG41">
        <f ca="1">'Week E'!$AK93</f>
        <v>0</v>
      </c>
      <c r="AH41">
        <f ca="1">'Week E'!$AQ93</f>
        <v>0</v>
      </c>
      <c r="AI41">
        <f ca="1">'Week E'!$AW93</f>
        <v>0</v>
      </c>
      <c r="AJ41">
        <f ca="1">'Week E'!$BC93</f>
        <v>0</v>
      </c>
      <c r="AK41">
        <f ca="1">'Week E'!$BI93</f>
        <v>0</v>
      </c>
      <c r="AL41">
        <f ca="1">'Week E'!$BO93</f>
        <v>0</v>
      </c>
      <c r="AM41">
        <f ca="1">'Week E'!$BU93</f>
        <v>0</v>
      </c>
      <c r="AN41">
        <f ca="1">'Week F'!$AK93</f>
        <v>0</v>
      </c>
      <c r="AO41">
        <f ca="1">'Week F'!$AQ93</f>
        <v>0</v>
      </c>
      <c r="AP41">
        <f ca="1">'Week F'!$AW93</f>
        <v>0</v>
      </c>
      <c r="AQ41">
        <f ca="1">'Week F'!$BC93</f>
        <v>0</v>
      </c>
      <c r="AR41">
        <f ca="1">'Week F'!$BI93</f>
        <v>0</v>
      </c>
      <c r="AS41">
        <f ca="1">'Week F'!$BO93</f>
        <v>0</v>
      </c>
      <c r="AT41">
        <f ca="1">'Week F'!$BU93</f>
        <v>0</v>
      </c>
    </row>
    <row r="42" spans="1:46" x14ac:dyDescent="0.2">
      <c r="A42" t="str">
        <f ca="1">'Week A'!AB94</f>
        <v>NAAM</v>
      </c>
      <c r="B42" t="str">
        <f ca="1">'Week A'!AC94</f>
        <v>Voornaam</v>
      </c>
      <c r="C42" t="str">
        <f ca="1">'Week A'!AD94</f>
        <v>Steward</v>
      </c>
      <c r="D42" t="str">
        <f ca="1">'Week A'!AE94</f>
        <v>Student</v>
      </c>
      <c r="E42">
        <f ca="1">'Week A'!$AK94</f>
        <v>0</v>
      </c>
      <c r="F42">
        <f ca="1">'Week A'!$AQ94</f>
        <v>0</v>
      </c>
      <c r="G42">
        <f ca="1">'Week A'!$AW94</f>
        <v>0</v>
      </c>
      <c r="H42">
        <f ca="1">'Week A'!$BC94</f>
        <v>0</v>
      </c>
      <c r="I42">
        <f ca="1">'Week A'!$BI94</f>
        <v>0</v>
      </c>
      <c r="J42">
        <f ca="1">'Week A'!$BO94</f>
        <v>0</v>
      </c>
      <c r="K42">
        <f ca="1">'Week A'!$BU94</f>
        <v>0</v>
      </c>
      <c r="L42">
        <f ca="1">'Week B'!$AK94</f>
        <v>0</v>
      </c>
      <c r="M42">
        <f ca="1">'Week B'!$AQ94</f>
        <v>0</v>
      </c>
      <c r="N42">
        <f ca="1">'Week B'!$AW94</f>
        <v>0</v>
      </c>
      <c r="O42">
        <f ca="1">'Week B'!$BC94</f>
        <v>0</v>
      </c>
      <c r="P42">
        <f ca="1">'Week B'!$BI94</f>
        <v>0</v>
      </c>
      <c r="Q42">
        <f ca="1">'Week B'!$BO94</f>
        <v>0</v>
      </c>
      <c r="R42">
        <f ca="1">'Week B'!$BU94</f>
        <v>0</v>
      </c>
      <c r="S42">
        <f ca="1">'Week C'!$AK94</f>
        <v>0</v>
      </c>
      <c r="T42">
        <f ca="1">'Week C'!$AQ94</f>
        <v>0</v>
      </c>
      <c r="U42">
        <f ca="1">'Week C'!$AW94</f>
        <v>0</v>
      </c>
      <c r="V42">
        <f ca="1">'Week C'!$BC94</f>
        <v>0</v>
      </c>
      <c r="W42">
        <f ca="1">'Week C'!$BI94</f>
        <v>0</v>
      </c>
      <c r="X42">
        <f ca="1">'Week C'!$BO94</f>
        <v>0</v>
      </c>
      <c r="Y42">
        <f ca="1">'Week C'!$BU94</f>
        <v>0</v>
      </c>
      <c r="Z42">
        <f ca="1">'Week D'!$AK94</f>
        <v>0</v>
      </c>
      <c r="AA42">
        <f ca="1">'Week D'!$AQ94</f>
        <v>0</v>
      </c>
      <c r="AB42">
        <f ca="1">'Week D'!$AW94</f>
        <v>0</v>
      </c>
      <c r="AC42">
        <f ca="1">'Week D'!$BC94</f>
        <v>0</v>
      </c>
      <c r="AD42">
        <f ca="1">'Week D'!$BI94</f>
        <v>0</v>
      </c>
      <c r="AE42">
        <f ca="1">'Week D'!$BO94</f>
        <v>0</v>
      </c>
      <c r="AF42">
        <f ca="1">'Week D'!$BU94</f>
        <v>0</v>
      </c>
      <c r="AG42">
        <f ca="1">'Week E'!$AK94</f>
        <v>0</v>
      </c>
      <c r="AH42">
        <f ca="1">'Week E'!$AQ94</f>
        <v>0</v>
      </c>
      <c r="AI42">
        <f ca="1">'Week E'!$AW94</f>
        <v>0</v>
      </c>
      <c r="AJ42">
        <f ca="1">'Week E'!$BC94</f>
        <v>0</v>
      </c>
      <c r="AK42">
        <f ca="1">'Week E'!$BI94</f>
        <v>0</v>
      </c>
      <c r="AL42">
        <f ca="1">'Week E'!$BO94</f>
        <v>0</v>
      </c>
      <c r="AM42">
        <f ca="1">'Week E'!$BU94</f>
        <v>0</v>
      </c>
      <c r="AN42">
        <f ca="1">'Week F'!$AK94</f>
        <v>0</v>
      </c>
      <c r="AO42">
        <f ca="1">'Week F'!$AQ94</f>
        <v>0</v>
      </c>
      <c r="AP42">
        <f ca="1">'Week F'!$AW94</f>
        <v>0</v>
      </c>
      <c r="AQ42">
        <f ca="1">'Week F'!$BC94</f>
        <v>0</v>
      </c>
      <c r="AR42">
        <f ca="1">'Week F'!$BI94</f>
        <v>0</v>
      </c>
      <c r="AS42">
        <f ca="1">'Week F'!$BO94</f>
        <v>0</v>
      </c>
      <c r="AT42">
        <f ca="1">'Week F'!$BU94</f>
        <v>0</v>
      </c>
    </row>
    <row r="43" spans="1:46" x14ac:dyDescent="0.2">
      <c r="A43" t="str">
        <f ca="1">'Week A'!AB95</f>
        <v>NAAM</v>
      </c>
      <c r="B43" t="str">
        <f ca="1">'Week A'!AC95</f>
        <v>Voornaam</v>
      </c>
      <c r="C43" t="str">
        <f ca="1">'Week A'!AD95</f>
        <v>Steward</v>
      </c>
      <c r="D43" t="str">
        <f ca="1">'Week A'!AE95</f>
        <v>Student</v>
      </c>
      <c r="E43">
        <f ca="1">'Week A'!$AK95</f>
        <v>0</v>
      </c>
      <c r="F43">
        <f ca="1">'Week A'!$AQ95</f>
        <v>0</v>
      </c>
      <c r="G43">
        <f ca="1">'Week A'!$AW95</f>
        <v>0</v>
      </c>
      <c r="H43">
        <f ca="1">'Week A'!$BC95</f>
        <v>0</v>
      </c>
      <c r="I43">
        <f ca="1">'Week A'!$BI95</f>
        <v>0</v>
      </c>
      <c r="J43">
        <f ca="1">'Week A'!$BO95</f>
        <v>0</v>
      </c>
      <c r="K43">
        <f ca="1">'Week A'!$BU95</f>
        <v>0</v>
      </c>
      <c r="L43">
        <f ca="1">'Week B'!$AK95</f>
        <v>0</v>
      </c>
      <c r="M43">
        <f ca="1">'Week B'!$AQ95</f>
        <v>0</v>
      </c>
      <c r="N43">
        <f ca="1">'Week B'!$AW95</f>
        <v>0</v>
      </c>
      <c r="O43">
        <f ca="1">'Week B'!$BC95</f>
        <v>0</v>
      </c>
      <c r="P43">
        <f ca="1">'Week B'!$BI95</f>
        <v>0</v>
      </c>
      <c r="Q43">
        <f ca="1">'Week B'!$BO95</f>
        <v>0</v>
      </c>
      <c r="R43">
        <f ca="1">'Week B'!$BU95</f>
        <v>0</v>
      </c>
      <c r="S43">
        <f ca="1">'Week C'!$AK95</f>
        <v>0</v>
      </c>
      <c r="T43">
        <f ca="1">'Week C'!$AQ95</f>
        <v>0</v>
      </c>
      <c r="U43">
        <f ca="1">'Week C'!$AW95</f>
        <v>0</v>
      </c>
      <c r="V43">
        <f ca="1">'Week C'!$BC95</f>
        <v>0</v>
      </c>
      <c r="W43">
        <f ca="1">'Week C'!$BI95</f>
        <v>0</v>
      </c>
      <c r="X43">
        <f ca="1">'Week C'!$BO95</f>
        <v>0</v>
      </c>
      <c r="Y43">
        <f ca="1">'Week C'!$BU95</f>
        <v>0</v>
      </c>
      <c r="Z43">
        <f ca="1">'Week D'!$AK95</f>
        <v>0</v>
      </c>
      <c r="AA43">
        <f ca="1">'Week D'!$AQ95</f>
        <v>0</v>
      </c>
      <c r="AB43">
        <f ca="1">'Week D'!$AW95</f>
        <v>0</v>
      </c>
      <c r="AC43">
        <f ca="1">'Week D'!$BC95</f>
        <v>0</v>
      </c>
      <c r="AD43">
        <f ca="1">'Week D'!$BI95</f>
        <v>0</v>
      </c>
      <c r="AE43">
        <f ca="1">'Week D'!$BO95</f>
        <v>0</v>
      </c>
      <c r="AF43">
        <f ca="1">'Week D'!$BU95</f>
        <v>0</v>
      </c>
      <c r="AG43">
        <f ca="1">'Week E'!$AK95</f>
        <v>0</v>
      </c>
      <c r="AH43">
        <f ca="1">'Week E'!$AQ95</f>
        <v>0</v>
      </c>
      <c r="AI43">
        <f ca="1">'Week E'!$AW95</f>
        <v>0</v>
      </c>
      <c r="AJ43">
        <f ca="1">'Week E'!$BC95</f>
        <v>0</v>
      </c>
      <c r="AK43">
        <f ca="1">'Week E'!$BI95</f>
        <v>0</v>
      </c>
      <c r="AL43">
        <f ca="1">'Week E'!$BO95</f>
        <v>0</v>
      </c>
      <c r="AM43">
        <f ca="1">'Week E'!$BU95</f>
        <v>0</v>
      </c>
      <c r="AN43">
        <f ca="1">'Week F'!$AK95</f>
        <v>0</v>
      </c>
      <c r="AO43">
        <f ca="1">'Week F'!$AQ95</f>
        <v>0</v>
      </c>
      <c r="AP43">
        <f ca="1">'Week F'!$AW95</f>
        <v>0</v>
      </c>
      <c r="AQ43">
        <f ca="1">'Week F'!$BC95</f>
        <v>0</v>
      </c>
      <c r="AR43">
        <f ca="1">'Week F'!$BI95</f>
        <v>0</v>
      </c>
      <c r="AS43">
        <f ca="1">'Week F'!$BO95</f>
        <v>0</v>
      </c>
      <c r="AT43">
        <f ca="1">'Week F'!$BU95</f>
        <v>0</v>
      </c>
    </row>
    <row r="44" spans="1:46" x14ac:dyDescent="0.2">
      <c r="A44" t="str">
        <f ca="1">'Week A'!AB96</f>
        <v>NAAM</v>
      </c>
      <c r="B44" t="str">
        <f ca="1">'Week A'!AC96</f>
        <v>Voornaam</v>
      </c>
      <c r="C44" t="str">
        <f ca="1">'Week A'!AD96</f>
        <v>Steward</v>
      </c>
      <c r="D44" t="str">
        <f ca="1">'Week A'!AE96</f>
        <v>Student</v>
      </c>
      <c r="E44">
        <f ca="1">'Week A'!$AK96</f>
        <v>0</v>
      </c>
      <c r="F44">
        <f ca="1">'Week A'!$AQ96</f>
        <v>0</v>
      </c>
      <c r="G44">
        <f ca="1">'Week A'!$AW96</f>
        <v>0</v>
      </c>
      <c r="H44">
        <f ca="1">'Week A'!$BC96</f>
        <v>0</v>
      </c>
      <c r="I44">
        <f ca="1">'Week A'!$BI96</f>
        <v>0</v>
      </c>
      <c r="J44">
        <f ca="1">'Week A'!$BO96</f>
        <v>0</v>
      </c>
      <c r="K44">
        <f ca="1">'Week A'!$BU96</f>
        <v>0</v>
      </c>
      <c r="L44">
        <f ca="1">'Week B'!$AK96</f>
        <v>0</v>
      </c>
      <c r="M44">
        <f ca="1">'Week B'!$AQ96</f>
        <v>0</v>
      </c>
      <c r="N44">
        <f ca="1">'Week B'!$AW96</f>
        <v>0</v>
      </c>
      <c r="O44">
        <f ca="1">'Week B'!$BC96</f>
        <v>0</v>
      </c>
      <c r="P44">
        <f ca="1">'Week B'!$BI96</f>
        <v>0</v>
      </c>
      <c r="Q44">
        <f ca="1">'Week B'!$BO96</f>
        <v>0</v>
      </c>
      <c r="R44">
        <f ca="1">'Week B'!$BU96</f>
        <v>0</v>
      </c>
      <c r="S44">
        <f ca="1">'Week C'!$AK96</f>
        <v>0</v>
      </c>
      <c r="T44">
        <f ca="1">'Week C'!$AQ96</f>
        <v>0</v>
      </c>
      <c r="U44">
        <f ca="1">'Week C'!$AW96</f>
        <v>0</v>
      </c>
      <c r="V44">
        <f ca="1">'Week C'!$BC96</f>
        <v>0</v>
      </c>
      <c r="W44">
        <f ca="1">'Week C'!$BI96</f>
        <v>0</v>
      </c>
      <c r="X44">
        <f ca="1">'Week C'!$BO96</f>
        <v>0</v>
      </c>
      <c r="Y44">
        <f ca="1">'Week C'!$BU96</f>
        <v>0</v>
      </c>
      <c r="Z44">
        <f ca="1">'Week D'!$AK96</f>
        <v>0</v>
      </c>
      <c r="AA44">
        <f ca="1">'Week D'!$AQ96</f>
        <v>0</v>
      </c>
      <c r="AB44">
        <f ca="1">'Week D'!$AW96</f>
        <v>0</v>
      </c>
      <c r="AC44">
        <f ca="1">'Week D'!$BC96</f>
        <v>0</v>
      </c>
      <c r="AD44">
        <f ca="1">'Week D'!$BI96</f>
        <v>0</v>
      </c>
      <c r="AE44">
        <f ca="1">'Week D'!$BO96</f>
        <v>0</v>
      </c>
      <c r="AF44">
        <f ca="1">'Week D'!$BU96</f>
        <v>0</v>
      </c>
      <c r="AG44">
        <f ca="1">'Week E'!$AK96</f>
        <v>0</v>
      </c>
      <c r="AH44">
        <f ca="1">'Week E'!$AQ96</f>
        <v>0</v>
      </c>
      <c r="AI44">
        <f ca="1">'Week E'!$AW96</f>
        <v>0</v>
      </c>
      <c r="AJ44">
        <f ca="1">'Week E'!$BC96</f>
        <v>0</v>
      </c>
      <c r="AK44">
        <f ca="1">'Week E'!$BI96</f>
        <v>0</v>
      </c>
      <c r="AL44">
        <f ca="1">'Week E'!$BO96</f>
        <v>0</v>
      </c>
      <c r="AM44">
        <f ca="1">'Week E'!$BU96</f>
        <v>0</v>
      </c>
      <c r="AN44">
        <f ca="1">'Week F'!$AK96</f>
        <v>0</v>
      </c>
      <c r="AO44">
        <f ca="1">'Week F'!$AQ96</f>
        <v>0</v>
      </c>
      <c r="AP44">
        <f ca="1">'Week F'!$AW96</f>
        <v>0</v>
      </c>
      <c r="AQ44">
        <f ca="1">'Week F'!$BC96</f>
        <v>0</v>
      </c>
      <c r="AR44">
        <f ca="1">'Week F'!$BI96</f>
        <v>0</v>
      </c>
      <c r="AS44">
        <f ca="1">'Week F'!$BO96</f>
        <v>0</v>
      </c>
      <c r="AT44">
        <f ca="1">'Week F'!$BU96</f>
        <v>0</v>
      </c>
    </row>
    <row r="45" spans="1:46" x14ac:dyDescent="0.2">
      <c r="A45" t="str">
        <f ca="1">'Week A'!AB97</f>
        <v>NAAM</v>
      </c>
      <c r="B45" t="str">
        <f ca="1">'Week A'!AC97</f>
        <v>Voornaam</v>
      </c>
      <c r="C45" t="str">
        <f ca="1">'Week A'!AD97</f>
        <v>Steward</v>
      </c>
      <c r="D45" t="str">
        <f ca="1">'Week A'!AE97</f>
        <v>Student</v>
      </c>
      <c r="E45">
        <f ca="1">'Week A'!$AK97</f>
        <v>0</v>
      </c>
      <c r="F45">
        <f ca="1">'Week A'!$AQ97</f>
        <v>0</v>
      </c>
      <c r="G45">
        <f ca="1">'Week A'!$AW97</f>
        <v>0</v>
      </c>
      <c r="H45">
        <f ca="1">'Week A'!$BC97</f>
        <v>0</v>
      </c>
      <c r="I45">
        <f ca="1">'Week A'!$BI97</f>
        <v>0</v>
      </c>
      <c r="J45">
        <f ca="1">'Week A'!$BO97</f>
        <v>0</v>
      </c>
      <c r="K45">
        <f ca="1">'Week A'!$BU97</f>
        <v>0</v>
      </c>
      <c r="L45">
        <f ca="1">'Week B'!$AK97</f>
        <v>0</v>
      </c>
      <c r="M45">
        <f ca="1">'Week B'!$AQ97</f>
        <v>0</v>
      </c>
      <c r="N45">
        <f ca="1">'Week B'!$AW97</f>
        <v>0</v>
      </c>
      <c r="O45">
        <f ca="1">'Week B'!$BC97</f>
        <v>0</v>
      </c>
      <c r="P45">
        <f ca="1">'Week B'!$BI97</f>
        <v>0</v>
      </c>
      <c r="Q45">
        <f ca="1">'Week B'!$BO97</f>
        <v>0</v>
      </c>
      <c r="R45">
        <f ca="1">'Week B'!$BU97</f>
        <v>0</v>
      </c>
      <c r="S45">
        <f ca="1">'Week C'!$AK97</f>
        <v>0</v>
      </c>
      <c r="T45">
        <f ca="1">'Week C'!$AQ97</f>
        <v>0</v>
      </c>
      <c r="U45">
        <f ca="1">'Week C'!$AW97</f>
        <v>0</v>
      </c>
      <c r="V45">
        <f ca="1">'Week C'!$BC97</f>
        <v>0</v>
      </c>
      <c r="W45">
        <f ca="1">'Week C'!$BI97</f>
        <v>0</v>
      </c>
      <c r="X45">
        <f ca="1">'Week C'!$BO97</f>
        <v>0</v>
      </c>
      <c r="Y45">
        <f ca="1">'Week C'!$BU97</f>
        <v>0</v>
      </c>
      <c r="Z45">
        <f ca="1">'Week D'!$AK97</f>
        <v>0</v>
      </c>
      <c r="AA45">
        <f ca="1">'Week D'!$AQ97</f>
        <v>0</v>
      </c>
      <c r="AB45">
        <f ca="1">'Week D'!$AW97</f>
        <v>0</v>
      </c>
      <c r="AC45">
        <f ca="1">'Week D'!$BC97</f>
        <v>0</v>
      </c>
      <c r="AD45">
        <f ca="1">'Week D'!$BI97</f>
        <v>0</v>
      </c>
      <c r="AE45">
        <f ca="1">'Week D'!$BO97</f>
        <v>0</v>
      </c>
      <c r="AF45">
        <f ca="1">'Week D'!$BU97</f>
        <v>0</v>
      </c>
      <c r="AG45">
        <f ca="1">'Week E'!$AK97</f>
        <v>0</v>
      </c>
      <c r="AH45">
        <f ca="1">'Week E'!$AQ97</f>
        <v>0</v>
      </c>
      <c r="AI45">
        <f ca="1">'Week E'!$AW97</f>
        <v>0</v>
      </c>
      <c r="AJ45">
        <f ca="1">'Week E'!$BC97</f>
        <v>0</v>
      </c>
      <c r="AK45">
        <f ca="1">'Week E'!$BI97</f>
        <v>0</v>
      </c>
      <c r="AL45">
        <f ca="1">'Week E'!$BO97</f>
        <v>0</v>
      </c>
      <c r="AM45">
        <f ca="1">'Week E'!$BU97</f>
        <v>0</v>
      </c>
      <c r="AN45">
        <f ca="1">'Week F'!$AK97</f>
        <v>0</v>
      </c>
      <c r="AO45">
        <f ca="1">'Week F'!$AQ97</f>
        <v>0</v>
      </c>
      <c r="AP45">
        <f ca="1">'Week F'!$AW97</f>
        <v>0</v>
      </c>
      <c r="AQ45">
        <f ca="1">'Week F'!$BC97</f>
        <v>0</v>
      </c>
      <c r="AR45">
        <f ca="1">'Week F'!$BI97</f>
        <v>0</v>
      </c>
      <c r="AS45">
        <f ca="1">'Week F'!$BO97</f>
        <v>0</v>
      </c>
      <c r="AT45">
        <f ca="1">'Week F'!$BU97</f>
        <v>0</v>
      </c>
    </row>
    <row r="46" spans="1:46" x14ac:dyDescent="0.2">
      <c r="A46" t="str">
        <f ca="1">'Week A'!AB98</f>
        <v>NAAM</v>
      </c>
      <c r="B46" t="str">
        <f ca="1">'Week A'!AC98</f>
        <v>Voornaam</v>
      </c>
      <c r="C46" t="str">
        <f ca="1">'Week A'!AD98</f>
        <v>Steward</v>
      </c>
      <c r="D46" t="str">
        <f ca="1">'Week A'!AE98</f>
        <v>Student</v>
      </c>
      <c r="E46">
        <f ca="1">'Week A'!$AK98</f>
        <v>0</v>
      </c>
      <c r="F46">
        <f ca="1">'Week A'!$AQ98</f>
        <v>0</v>
      </c>
      <c r="G46">
        <f ca="1">'Week A'!$AW98</f>
        <v>0</v>
      </c>
      <c r="H46">
        <f ca="1">'Week A'!$BC98</f>
        <v>0</v>
      </c>
      <c r="I46">
        <f ca="1">'Week A'!$BI98</f>
        <v>0</v>
      </c>
      <c r="J46">
        <f ca="1">'Week A'!$BO98</f>
        <v>0</v>
      </c>
      <c r="K46">
        <f ca="1">'Week A'!$BU98</f>
        <v>0</v>
      </c>
      <c r="L46">
        <f ca="1">'Week B'!$AK98</f>
        <v>0</v>
      </c>
      <c r="M46">
        <f ca="1">'Week B'!$AQ98</f>
        <v>0</v>
      </c>
      <c r="N46">
        <f ca="1">'Week B'!$AW98</f>
        <v>0</v>
      </c>
      <c r="O46">
        <f ca="1">'Week B'!$BC98</f>
        <v>0</v>
      </c>
      <c r="P46">
        <f ca="1">'Week B'!$BI98</f>
        <v>0</v>
      </c>
      <c r="Q46">
        <f ca="1">'Week B'!$BO98</f>
        <v>0</v>
      </c>
      <c r="R46">
        <f ca="1">'Week B'!$BU98</f>
        <v>0</v>
      </c>
      <c r="S46">
        <f ca="1">'Week C'!$AK98</f>
        <v>0</v>
      </c>
      <c r="T46">
        <f ca="1">'Week C'!$AQ98</f>
        <v>0</v>
      </c>
      <c r="U46">
        <f ca="1">'Week C'!$AW98</f>
        <v>0</v>
      </c>
      <c r="V46">
        <f ca="1">'Week C'!$BC98</f>
        <v>0</v>
      </c>
      <c r="W46">
        <f ca="1">'Week C'!$BI98</f>
        <v>0</v>
      </c>
      <c r="X46">
        <f ca="1">'Week C'!$BO98</f>
        <v>0</v>
      </c>
      <c r="Y46">
        <f ca="1">'Week C'!$BU98</f>
        <v>0</v>
      </c>
      <c r="Z46">
        <f ca="1">'Week D'!$AK98</f>
        <v>0</v>
      </c>
      <c r="AA46">
        <f ca="1">'Week D'!$AQ98</f>
        <v>0</v>
      </c>
      <c r="AB46">
        <f ca="1">'Week D'!$AW98</f>
        <v>0</v>
      </c>
      <c r="AC46">
        <f ca="1">'Week D'!$BC98</f>
        <v>0</v>
      </c>
      <c r="AD46">
        <f ca="1">'Week D'!$BI98</f>
        <v>0</v>
      </c>
      <c r="AE46">
        <f ca="1">'Week D'!$BO98</f>
        <v>0</v>
      </c>
      <c r="AF46">
        <f ca="1">'Week D'!$BU98</f>
        <v>0</v>
      </c>
      <c r="AG46">
        <f ca="1">'Week E'!$AK98</f>
        <v>0</v>
      </c>
      <c r="AH46">
        <f ca="1">'Week E'!$AQ98</f>
        <v>0</v>
      </c>
      <c r="AI46">
        <f ca="1">'Week E'!$AW98</f>
        <v>0</v>
      </c>
      <c r="AJ46">
        <f ca="1">'Week E'!$BC98</f>
        <v>0</v>
      </c>
      <c r="AK46">
        <f ca="1">'Week E'!$BI98</f>
        <v>0</v>
      </c>
      <c r="AL46">
        <f ca="1">'Week E'!$BO98</f>
        <v>0</v>
      </c>
      <c r="AM46">
        <f ca="1">'Week E'!$BU98</f>
        <v>0</v>
      </c>
      <c r="AN46">
        <f ca="1">'Week F'!$AK98</f>
        <v>0</v>
      </c>
      <c r="AO46">
        <f ca="1">'Week F'!$AQ98</f>
        <v>0</v>
      </c>
      <c r="AP46">
        <f ca="1">'Week F'!$AW98</f>
        <v>0</v>
      </c>
      <c r="AQ46">
        <f ca="1">'Week F'!$BC98</f>
        <v>0</v>
      </c>
      <c r="AR46">
        <f ca="1">'Week F'!$BI98</f>
        <v>0</v>
      </c>
      <c r="AS46">
        <f ca="1">'Week F'!$BO98</f>
        <v>0</v>
      </c>
      <c r="AT46">
        <f ca="1">'Week F'!$BU98</f>
        <v>0</v>
      </c>
    </row>
    <row r="47" spans="1:46" x14ac:dyDescent="0.2">
      <c r="A47" t="str">
        <f ca="1">'Week A'!AB99</f>
        <v>NAAM</v>
      </c>
      <c r="B47" t="str">
        <f ca="1">'Week A'!AC99</f>
        <v>Voornaam</v>
      </c>
      <c r="C47" t="str">
        <f ca="1">'Week A'!AD99</f>
        <v>Steward</v>
      </c>
      <c r="D47" t="str">
        <f ca="1">'Week A'!AE99</f>
        <v>Student</v>
      </c>
      <c r="E47">
        <f ca="1">'Week A'!$AK99</f>
        <v>0</v>
      </c>
      <c r="F47">
        <f ca="1">'Week A'!$AQ99</f>
        <v>0</v>
      </c>
      <c r="G47">
        <f ca="1">'Week A'!$AW99</f>
        <v>0</v>
      </c>
      <c r="H47">
        <f ca="1">'Week A'!$BC99</f>
        <v>0</v>
      </c>
      <c r="I47">
        <f ca="1">'Week A'!$BI99</f>
        <v>0</v>
      </c>
      <c r="J47">
        <f ca="1">'Week A'!$BO99</f>
        <v>0</v>
      </c>
      <c r="K47">
        <f ca="1">'Week A'!$BU99</f>
        <v>0</v>
      </c>
      <c r="L47">
        <f ca="1">'Week B'!$AK99</f>
        <v>0</v>
      </c>
      <c r="M47">
        <f ca="1">'Week B'!$AQ99</f>
        <v>0</v>
      </c>
      <c r="N47">
        <f ca="1">'Week B'!$AW99</f>
        <v>0</v>
      </c>
      <c r="O47">
        <f ca="1">'Week B'!$BC99</f>
        <v>0</v>
      </c>
      <c r="P47">
        <f ca="1">'Week B'!$BI99</f>
        <v>0</v>
      </c>
      <c r="Q47">
        <f ca="1">'Week B'!$BO99</f>
        <v>0</v>
      </c>
      <c r="R47">
        <f ca="1">'Week B'!$BU99</f>
        <v>0</v>
      </c>
      <c r="S47">
        <f ca="1">'Week C'!$AK99</f>
        <v>0</v>
      </c>
      <c r="T47">
        <f ca="1">'Week C'!$AQ99</f>
        <v>0</v>
      </c>
      <c r="U47">
        <f ca="1">'Week C'!$AW99</f>
        <v>0</v>
      </c>
      <c r="V47">
        <f ca="1">'Week C'!$BC99</f>
        <v>0</v>
      </c>
      <c r="W47">
        <f ca="1">'Week C'!$BI99</f>
        <v>0</v>
      </c>
      <c r="X47">
        <f ca="1">'Week C'!$BO99</f>
        <v>0</v>
      </c>
      <c r="Y47">
        <f ca="1">'Week C'!$BU99</f>
        <v>0</v>
      </c>
      <c r="Z47">
        <f ca="1">'Week D'!$AK99</f>
        <v>0</v>
      </c>
      <c r="AA47">
        <f ca="1">'Week D'!$AQ99</f>
        <v>0</v>
      </c>
      <c r="AB47">
        <f ca="1">'Week D'!$AW99</f>
        <v>0</v>
      </c>
      <c r="AC47">
        <f ca="1">'Week D'!$BC99</f>
        <v>0</v>
      </c>
      <c r="AD47">
        <f ca="1">'Week D'!$BI99</f>
        <v>0</v>
      </c>
      <c r="AE47">
        <f ca="1">'Week D'!$BO99</f>
        <v>0</v>
      </c>
      <c r="AF47">
        <f ca="1">'Week D'!$BU99</f>
        <v>0</v>
      </c>
      <c r="AG47">
        <f ca="1">'Week E'!$AK99</f>
        <v>0</v>
      </c>
      <c r="AH47">
        <f ca="1">'Week E'!$AQ99</f>
        <v>0</v>
      </c>
      <c r="AI47">
        <f ca="1">'Week E'!$AW99</f>
        <v>0</v>
      </c>
      <c r="AJ47">
        <f ca="1">'Week E'!$BC99</f>
        <v>0</v>
      </c>
      <c r="AK47">
        <f ca="1">'Week E'!$BI99</f>
        <v>0</v>
      </c>
      <c r="AL47">
        <f ca="1">'Week E'!$BO99</f>
        <v>0</v>
      </c>
      <c r="AM47">
        <f ca="1">'Week E'!$BU99</f>
        <v>0</v>
      </c>
      <c r="AN47">
        <f ca="1">'Week F'!$AK99</f>
        <v>0</v>
      </c>
      <c r="AO47">
        <f ca="1">'Week F'!$AQ99</f>
        <v>0</v>
      </c>
      <c r="AP47">
        <f ca="1">'Week F'!$AW99</f>
        <v>0</v>
      </c>
      <c r="AQ47">
        <f ca="1">'Week F'!$BC99</f>
        <v>0</v>
      </c>
      <c r="AR47">
        <f ca="1">'Week F'!$BI99</f>
        <v>0</v>
      </c>
      <c r="AS47">
        <f ca="1">'Week F'!$BO99</f>
        <v>0</v>
      </c>
      <c r="AT47">
        <f ca="1">'Week F'!$BU99</f>
        <v>0</v>
      </c>
    </row>
    <row r="48" spans="1:46" x14ac:dyDescent="0.2">
      <c r="A48" t="str">
        <f ca="1">'Week A'!AB100</f>
        <v>NAAM</v>
      </c>
      <c r="B48" t="str">
        <f ca="1">'Week A'!AC100</f>
        <v>Voornaam</v>
      </c>
      <c r="C48" t="str">
        <f ca="1">'Week A'!AD100</f>
        <v>Steward</v>
      </c>
      <c r="D48" t="str">
        <f ca="1">'Week A'!AE100</f>
        <v>Student</v>
      </c>
      <c r="E48">
        <f ca="1">'Week A'!$AK100</f>
        <v>0</v>
      </c>
      <c r="F48">
        <f ca="1">'Week A'!$AQ100</f>
        <v>0</v>
      </c>
      <c r="G48">
        <f ca="1">'Week A'!$AW100</f>
        <v>0</v>
      </c>
      <c r="H48">
        <f ca="1">'Week A'!$BC100</f>
        <v>0</v>
      </c>
      <c r="I48">
        <f ca="1">'Week A'!$BI100</f>
        <v>0</v>
      </c>
      <c r="J48">
        <f ca="1">'Week A'!$BO100</f>
        <v>0</v>
      </c>
      <c r="K48">
        <f ca="1">'Week A'!$BU100</f>
        <v>0</v>
      </c>
      <c r="L48">
        <f ca="1">'Week B'!$AK100</f>
        <v>0</v>
      </c>
      <c r="M48">
        <f ca="1">'Week B'!$AQ100</f>
        <v>0</v>
      </c>
      <c r="N48">
        <f ca="1">'Week B'!$AW100</f>
        <v>0</v>
      </c>
      <c r="O48">
        <f ca="1">'Week B'!$BC100</f>
        <v>0</v>
      </c>
      <c r="P48">
        <f ca="1">'Week B'!$BI100</f>
        <v>0</v>
      </c>
      <c r="Q48">
        <f ca="1">'Week B'!$BO100</f>
        <v>0</v>
      </c>
      <c r="R48">
        <f ca="1">'Week B'!$BU100</f>
        <v>0</v>
      </c>
      <c r="S48">
        <f ca="1">'Week C'!$AK100</f>
        <v>0</v>
      </c>
      <c r="T48">
        <f ca="1">'Week C'!$AQ100</f>
        <v>0</v>
      </c>
      <c r="U48">
        <f ca="1">'Week C'!$AW100</f>
        <v>0</v>
      </c>
      <c r="V48">
        <f ca="1">'Week C'!$BC100</f>
        <v>0</v>
      </c>
      <c r="W48">
        <f ca="1">'Week C'!$BI100</f>
        <v>0</v>
      </c>
      <c r="X48">
        <f ca="1">'Week C'!$BO100</f>
        <v>0</v>
      </c>
      <c r="Y48">
        <f ca="1">'Week C'!$BU100</f>
        <v>0</v>
      </c>
      <c r="Z48">
        <f ca="1">'Week D'!$AK100</f>
        <v>0</v>
      </c>
      <c r="AA48">
        <f ca="1">'Week D'!$AQ100</f>
        <v>0</v>
      </c>
      <c r="AB48">
        <f ca="1">'Week D'!$AW100</f>
        <v>0</v>
      </c>
      <c r="AC48">
        <f ca="1">'Week D'!$BC100</f>
        <v>0</v>
      </c>
      <c r="AD48">
        <f ca="1">'Week D'!$BI100</f>
        <v>0</v>
      </c>
      <c r="AE48">
        <f ca="1">'Week D'!$BO100</f>
        <v>0</v>
      </c>
      <c r="AF48">
        <f ca="1">'Week D'!$BU100</f>
        <v>0</v>
      </c>
      <c r="AG48">
        <f ca="1">'Week E'!$AK100</f>
        <v>0</v>
      </c>
      <c r="AH48">
        <f ca="1">'Week E'!$AQ100</f>
        <v>0</v>
      </c>
      <c r="AI48">
        <f ca="1">'Week E'!$AW100</f>
        <v>0</v>
      </c>
      <c r="AJ48">
        <f ca="1">'Week E'!$BC100</f>
        <v>0</v>
      </c>
      <c r="AK48">
        <f ca="1">'Week E'!$BI100</f>
        <v>0</v>
      </c>
      <c r="AL48">
        <f ca="1">'Week E'!$BO100</f>
        <v>0</v>
      </c>
      <c r="AM48">
        <f ca="1">'Week E'!$BU100</f>
        <v>0</v>
      </c>
      <c r="AN48">
        <f ca="1">'Week F'!$AK100</f>
        <v>0</v>
      </c>
      <c r="AO48">
        <f ca="1">'Week F'!$AQ100</f>
        <v>0</v>
      </c>
      <c r="AP48">
        <f ca="1">'Week F'!$AW100</f>
        <v>0</v>
      </c>
      <c r="AQ48">
        <f ca="1">'Week F'!$BC100</f>
        <v>0</v>
      </c>
      <c r="AR48">
        <f ca="1">'Week F'!$BI100</f>
        <v>0</v>
      </c>
      <c r="AS48">
        <f ca="1">'Week F'!$BO100</f>
        <v>0</v>
      </c>
      <c r="AT48">
        <f ca="1">'Week F'!$BU100</f>
        <v>0</v>
      </c>
    </row>
    <row r="49" spans="1:46" x14ac:dyDescent="0.2">
      <c r="A49" t="str">
        <f ca="1">'Week A'!AB101</f>
        <v>NAAM</v>
      </c>
      <c r="B49" t="str">
        <f ca="1">'Week A'!AC101</f>
        <v>Voornaam</v>
      </c>
      <c r="C49" t="str">
        <f ca="1">'Week A'!AD101</f>
        <v>Steward</v>
      </c>
      <c r="D49" t="str">
        <f ca="1">'Week A'!AE101</f>
        <v>Student</v>
      </c>
      <c r="E49">
        <f ca="1">'Week A'!$AK101</f>
        <v>0</v>
      </c>
      <c r="F49">
        <f ca="1">'Week A'!$AQ101</f>
        <v>0</v>
      </c>
      <c r="G49">
        <f ca="1">'Week A'!$AW101</f>
        <v>0</v>
      </c>
      <c r="H49">
        <f ca="1">'Week A'!$BC101</f>
        <v>0</v>
      </c>
      <c r="I49">
        <f ca="1">'Week A'!$BI101</f>
        <v>0</v>
      </c>
      <c r="J49">
        <f ca="1">'Week A'!$BO101</f>
        <v>0</v>
      </c>
      <c r="K49">
        <f ca="1">'Week A'!$BU101</f>
        <v>0</v>
      </c>
      <c r="L49">
        <f ca="1">'Week B'!$AK101</f>
        <v>0</v>
      </c>
      <c r="M49">
        <f ca="1">'Week B'!$AQ101</f>
        <v>0</v>
      </c>
      <c r="N49">
        <f ca="1">'Week B'!$AW101</f>
        <v>0</v>
      </c>
      <c r="O49">
        <f ca="1">'Week B'!$BC101</f>
        <v>0</v>
      </c>
      <c r="P49">
        <f ca="1">'Week B'!$BI101</f>
        <v>0</v>
      </c>
      <c r="Q49">
        <f ca="1">'Week B'!$BO101</f>
        <v>0</v>
      </c>
      <c r="R49">
        <f ca="1">'Week B'!$BU101</f>
        <v>0</v>
      </c>
      <c r="S49">
        <f ca="1">'Week C'!$AK101</f>
        <v>0</v>
      </c>
      <c r="T49">
        <f ca="1">'Week C'!$AQ101</f>
        <v>0</v>
      </c>
      <c r="U49">
        <f ca="1">'Week C'!$AW101</f>
        <v>0</v>
      </c>
      <c r="V49">
        <f ca="1">'Week C'!$BC101</f>
        <v>0</v>
      </c>
      <c r="W49">
        <f ca="1">'Week C'!$BI101</f>
        <v>0</v>
      </c>
      <c r="X49">
        <f ca="1">'Week C'!$BO101</f>
        <v>0</v>
      </c>
      <c r="Y49">
        <f ca="1">'Week C'!$BU101</f>
        <v>0</v>
      </c>
      <c r="Z49">
        <f ca="1">'Week D'!$AK101</f>
        <v>0</v>
      </c>
      <c r="AA49">
        <f ca="1">'Week D'!$AQ101</f>
        <v>0</v>
      </c>
      <c r="AB49">
        <f ca="1">'Week D'!$AW101</f>
        <v>0</v>
      </c>
      <c r="AC49">
        <f ca="1">'Week D'!$BC101</f>
        <v>0</v>
      </c>
      <c r="AD49">
        <f ca="1">'Week D'!$BI101</f>
        <v>0</v>
      </c>
      <c r="AE49">
        <f ca="1">'Week D'!$BO101</f>
        <v>0</v>
      </c>
      <c r="AF49">
        <f ca="1">'Week D'!$BU101</f>
        <v>0</v>
      </c>
      <c r="AG49">
        <f ca="1">'Week E'!$AK101</f>
        <v>0</v>
      </c>
      <c r="AH49">
        <f ca="1">'Week E'!$AQ101</f>
        <v>0</v>
      </c>
      <c r="AI49">
        <f ca="1">'Week E'!$AW101</f>
        <v>0</v>
      </c>
      <c r="AJ49">
        <f ca="1">'Week E'!$BC101</f>
        <v>0</v>
      </c>
      <c r="AK49">
        <f ca="1">'Week E'!$BI101</f>
        <v>0</v>
      </c>
      <c r="AL49">
        <f ca="1">'Week E'!$BO101</f>
        <v>0</v>
      </c>
      <c r="AM49">
        <f ca="1">'Week E'!$BU101</f>
        <v>0</v>
      </c>
      <c r="AN49">
        <f ca="1">'Week F'!$AK101</f>
        <v>0</v>
      </c>
      <c r="AO49">
        <f ca="1">'Week F'!$AQ101</f>
        <v>0</v>
      </c>
      <c r="AP49">
        <f ca="1">'Week F'!$AW101</f>
        <v>0</v>
      </c>
      <c r="AQ49">
        <f ca="1">'Week F'!$BC101</f>
        <v>0</v>
      </c>
      <c r="AR49">
        <f ca="1">'Week F'!$BI101</f>
        <v>0</v>
      </c>
      <c r="AS49">
        <f ca="1">'Week F'!$BO101</f>
        <v>0</v>
      </c>
      <c r="AT49">
        <f ca="1">'Week F'!$BU101</f>
        <v>0</v>
      </c>
    </row>
    <row r="50" spans="1:46" x14ac:dyDescent="0.2">
      <c r="A50" t="str">
        <f ca="1">'Week A'!AB102</f>
        <v>NAAM</v>
      </c>
      <c r="B50" t="str">
        <f ca="1">'Week A'!AC102</f>
        <v>Voornaam</v>
      </c>
      <c r="C50" t="str">
        <f ca="1">'Week A'!AD102</f>
        <v>Steward</v>
      </c>
      <c r="D50" t="str">
        <f ca="1">'Week A'!AE102</f>
        <v>Student</v>
      </c>
      <c r="E50">
        <f ca="1">'Week A'!$AK102</f>
        <v>0</v>
      </c>
      <c r="F50">
        <f ca="1">'Week A'!$AQ102</f>
        <v>0</v>
      </c>
      <c r="G50">
        <f ca="1">'Week A'!$AW102</f>
        <v>0</v>
      </c>
      <c r="H50">
        <f ca="1">'Week A'!$BC102</f>
        <v>0</v>
      </c>
      <c r="I50">
        <f ca="1">'Week A'!$BI102</f>
        <v>0</v>
      </c>
      <c r="J50">
        <f ca="1">'Week A'!$BO102</f>
        <v>0</v>
      </c>
      <c r="K50">
        <f ca="1">'Week A'!$BU102</f>
        <v>0</v>
      </c>
      <c r="L50">
        <f ca="1">'Week B'!$AK102</f>
        <v>0</v>
      </c>
      <c r="M50">
        <f ca="1">'Week B'!$AQ102</f>
        <v>0</v>
      </c>
      <c r="N50">
        <f ca="1">'Week B'!$AW102</f>
        <v>0</v>
      </c>
      <c r="O50">
        <f ca="1">'Week B'!$BC102</f>
        <v>0</v>
      </c>
      <c r="P50">
        <f ca="1">'Week B'!$BI102</f>
        <v>0</v>
      </c>
      <c r="Q50">
        <f ca="1">'Week B'!$BO102</f>
        <v>0</v>
      </c>
      <c r="R50">
        <f ca="1">'Week B'!$BU102</f>
        <v>0</v>
      </c>
      <c r="S50">
        <f ca="1">'Week C'!$AK102</f>
        <v>0</v>
      </c>
      <c r="T50">
        <f ca="1">'Week C'!$AQ102</f>
        <v>0</v>
      </c>
      <c r="U50">
        <f ca="1">'Week C'!$AW102</f>
        <v>0</v>
      </c>
      <c r="V50">
        <f ca="1">'Week C'!$BC102</f>
        <v>0</v>
      </c>
      <c r="W50">
        <f ca="1">'Week C'!$BI102</f>
        <v>0</v>
      </c>
      <c r="X50">
        <f ca="1">'Week C'!$BO102</f>
        <v>0</v>
      </c>
      <c r="Y50">
        <f ca="1">'Week C'!$BU102</f>
        <v>0</v>
      </c>
      <c r="Z50">
        <f ca="1">'Week D'!$AK102</f>
        <v>0</v>
      </c>
      <c r="AA50">
        <f ca="1">'Week D'!$AQ102</f>
        <v>0</v>
      </c>
      <c r="AB50">
        <f ca="1">'Week D'!$AW102</f>
        <v>0</v>
      </c>
      <c r="AC50">
        <f ca="1">'Week D'!$BC102</f>
        <v>0</v>
      </c>
      <c r="AD50">
        <f ca="1">'Week D'!$BI102</f>
        <v>0</v>
      </c>
      <c r="AE50">
        <f ca="1">'Week D'!$BO102</f>
        <v>0</v>
      </c>
      <c r="AF50">
        <f ca="1">'Week D'!$BU102</f>
        <v>0</v>
      </c>
      <c r="AG50">
        <f ca="1">'Week E'!$AK102</f>
        <v>0</v>
      </c>
      <c r="AH50">
        <f ca="1">'Week E'!$AQ102</f>
        <v>0</v>
      </c>
      <c r="AI50">
        <f ca="1">'Week E'!$AW102</f>
        <v>0</v>
      </c>
      <c r="AJ50">
        <f ca="1">'Week E'!$BC102</f>
        <v>0</v>
      </c>
      <c r="AK50">
        <f ca="1">'Week E'!$BI102</f>
        <v>0</v>
      </c>
      <c r="AL50">
        <f ca="1">'Week E'!$BO102</f>
        <v>0</v>
      </c>
      <c r="AM50">
        <f ca="1">'Week E'!$BU102</f>
        <v>0</v>
      </c>
      <c r="AN50">
        <f ca="1">'Week F'!$AK102</f>
        <v>0</v>
      </c>
      <c r="AO50">
        <f ca="1">'Week F'!$AQ102</f>
        <v>0</v>
      </c>
      <c r="AP50">
        <f ca="1">'Week F'!$AW102</f>
        <v>0</v>
      </c>
      <c r="AQ50">
        <f ca="1">'Week F'!$BC102</f>
        <v>0</v>
      </c>
      <c r="AR50">
        <f ca="1">'Week F'!$BI102</f>
        <v>0</v>
      </c>
      <c r="AS50">
        <f ca="1">'Week F'!$BO102</f>
        <v>0</v>
      </c>
      <c r="AT50">
        <f ca="1">'Week F'!$BU102</f>
        <v>0</v>
      </c>
    </row>
    <row r="51" spans="1:46" x14ac:dyDescent="0.2">
      <c r="A51" t="str">
        <f ca="1">'Week A'!AB103</f>
        <v>NAAM</v>
      </c>
      <c r="B51" t="str">
        <f ca="1">'Week A'!AC103</f>
        <v>Voornaam</v>
      </c>
      <c r="C51" t="str">
        <f ca="1">'Week A'!AD103</f>
        <v>Steward</v>
      </c>
      <c r="D51" t="str">
        <f ca="1">'Week A'!AE103</f>
        <v>Student</v>
      </c>
      <c r="E51">
        <f ca="1">'Week A'!$AK103</f>
        <v>0</v>
      </c>
      <c r="F51">
        <f ca="1">'Week A'!$AQ103</f>
        <v>0</v>
      </c>
      <c r="G51">
        <f ca="1">'Week A'!$AW103</f>
        <v>0</v>
      </c>
      <c r="H51">
        <f ca="1">'Week A'!$BC103</f>
        <v>0</v>
      </c>
      <c r="I51">
        <f ca="1">'Week A'!$BI103</f>
        <v>0</v>
      </c>
      <c r="J51">
        <f ca="1">'Week A'!$BO103</f>
        <v>0</v>
      </c>
      <c r="K51">
        <f ca="1">'Week A'!$BU103</f>
        <v>0</v>
      </c>
      <c r="L51">
        <f ca="1">'Week B'!$AK103</f>
        <v>0</v>
      </c>
      <c r="M51">
        <f ca="1">'Week B'!$AQ103</f>
        <v>0</v>
      </c>
      <c r="N51">
        <f ca="1">'Week B'!$AW103</f>
        <v>0</v>
      </c>
      <c r="O51">
        <f ca="1">'Week B'!$BC103</f>
        <v>0</v>
      </c>
      <c r="P51">
        <f ca="1">'Week B'!$BI103</f>
        <v>0</v>
      </c>
      <c r="Q51">
        <f ca="1">'Week B'!$BO103</f>
        <v>0</v>
      </c>
      <c r="R51">
        <f ca="1">'Week B'!$BU103</f>
        <v>0</v>
      </c>
      <c r="S51">
        <f ca="1">'Week C'!$AK103</f>
        <v>0</v>
      </c>
      <c r="T51">
        <f ca="1">'Week C'!$AQ103</f>
        <v>0</v>
      </c>
      <c r="U51">
        <f ca="1">'Week C'!$AW103</f>
        <v>0</v>
      </c>
      <c r="V51">
        <f ca="1">'Week C'!$BC103</f>
        <v>0</v>
      </c>
      <c r="W51">
        <f ca="1">'Week C'!$BI103</f>
        <v>0</v>
      </c>
      <c r="X51">
        <f ca="1">'Week C'!$BO103</f>
        <v>0</v>
      </c>
      <c r="Y51">
        <f ca="1">'Week C'!$BU103</f>
        <v>0</v>
      </c>
      <c r="Z51">
        <f ca="1">'Week D'!$AK103</f>
        <v>0</v>
      </c>
      <c r="AA51">
        <f ca="1">'Week D'!$AQ103</f>
        <v>0</v>
      </c>
      <c r="AB51">
        <f ca="1">'Week D'!$AW103</f>
        <v>0</v>
      </c>
      <c r="AC51">
        <f ca="1">'Week D'!$BC103</f>
        <v>0</v>
      </c>
      <c r="AD51">
        <f ca="1">'Week D'!$BI103</f>
        <v>0</v>
      </c>
      <c r="AE51">
        <f ca="1">'Week D'!$BO103</f>
        <v>0</v>
      </c>
      <c r="AF51">
        <f ca="1">'Week D'!$BU103</f>
        <v>0</v>
      </c>
      <c r="AG51">
        <f ca="1">'Week E'!$AK103</f>
        <v>0</v>
      </c>
      <c r="AH51">
        <f ca="1">'Week E'!$AQ103</f>
        <v>0</v>
      </c>
      <c r="AI51">
        <f ca="1">'Week E'!$AW103</f>
        <v>0</v>
      </c>
      <c r="AJ51">
        <f ca="1">'Week E'!$BC103</f>
        <v>0</v>
      </c>
      <c r="AK51">
        <f ca="1">'Week E'!$BI103</f>
        <v>0</v>
      </c>
      <c r="AL51">
        <f ca="1">'Week E'!$BO103</f>
        <v>0</v>
      </c>
      <c r="AM51">
        <f ca="1">'Week E'!$BU103</f>
        <v>0</v>
      </c>
      <c r="AN51">
        <f ca="1">'Week F'!$AK103</f>
        <v>0</v>
      </c>
      <c r="AO51">
        <f ca="1">'Week F'!$AQ103</f>
        <v>0</v>
      </c>
      <c r="AP51">
        <f ca="1">'Week F'!$AW103</f>
        <v>0</v>
      </c>
      <c r="AQ51">
        <f ca="1">'Week F'!$BC103</f>
        <v>0</v>
      </c>
      <c r="AR51">
        <f ca="1">'Week F'!$BI103</f>
        <v>0</v>
      </c>
      <c r="AS51">
        <f ca="1">'Week F'!$BO103</f>
        <v>0</v>
      </c>
      <c r="AT51">
        <f ca="1">'Week F'!$BU103</f>
        <v>0</v>
      </c>
    </row>
    <row r="52" spans="1:46" x14ac:dyDescent="0.2">
      <c r="A52" t="str">
        <f ca="1">'Week A'!AB104</f>
        <v>NAAM</v>
      </c>
      <c r="B52" t="str">
        <f ca="1">'Week A'!AC104</f>
        <v>Voornaam</v>
      </c>
      <c r="C52" t="str">
        <f ca="1">'Week A'!AD104</f>
        <v>Steward</v>
      </c>
      <c r="D52" t="str">
        <f ca="1">'Week A'!AE104</f>
        <v>Student</v>
      </c>
      <c r="E52">
        <f ca="1">'Week A'!$AK104</f>
        <v>0</v>
      </c>
      <c r="F52">
        <f ca="1">'Week A'!$AQ104</f>
        <v>0</v>
      </c>
      <c r="G52">
        <f ca="1">'Week A'!$AW104</f>
        <v>0</v>
      </c>
      <c r="H52">
        <f ca="1">'Week A'!$BC104</f>
        <v>0</v>
      </c>
      <c r="I52">
        <f ca="1">'Week A'!$BI104</f>
        <v>0</v>
      </c>
      <c r="J52">
        <f ca="1">'Week A'!$BO104</f>
        <v>0</v>
      </c>
      <c r="K52">
        <f ca="1">'Week A'!$BU104</f>
        <v>0</v>
      </c>
      <c r="L52">
        <f ca="1">'Week B'!$AK104</f>
        <v>0</v>
      </c>
      <c r="M52">
        <f ca="1">'Week B'!$AQ104</f>
        <v>0</v>
      </c>
      <c r="N52">
        <f ca="1">'Week B'!$AW104</f>
        <v>0</v>
      </c>
      <c r="O52">
        <f ca="1">'Week B'!$BC104</f>
        <v>0</v>
      </c>
      <c r="P52">
        <f ca="1">'Week B'!$BI104</f>
        <v>0</v>
      </c>
      <c r="Q52">
        <f ca="1">'Week B'!$BO104</f>
        <v>0</v>
      </c>
      <c r="R52">
        <f ca="1">'Week B'!$BU104</f>
        <v>0</v>
      </c>
      <c r="S52">
        <f ca="1">'Week C'!$AK104</f>
        <v>0</v>
      </c>
      <c r="T52">
        <f ca="1">'Week C'!$AQ104</f>
        <v>0</v>
      </c>
      <c r="U52">
        <f ca="1">'Week C'!$AW104</f>
        <v>0</v>
      </c>
      <c r="V52">
        <f ca="1">'Week C'!$BC104</f>
        <v>0</v>
      </c>
      <c r="W52">
        <f ca="1">'Week C'!$BI104</f>
        <v>0</v>
      </c>
      <c r="X52">
        <f ca="1">'Week C'!$BO104</f>
        <v>0</v>
      </c>
      <c r="Y52">
        <f ca="1">'Week C'!$BU104</f>
        <v>0</v>
      </c>
      <c r="Z52">
        <f ca="1">'Week D'!$AK104</f>
        <v>0</v>
      </c>
      <c r="AA52">
        <f ca="1">'Week D'!$AQ104</f>
        <v>0</v>
      </c>
      <c r="AB52">
        <f ca="1">'Week D'!$AW104</f>
        <v>0</v>
      </c>
      <c r="AC52">
        <f ca="1">'Week D'!$BC104</f>
        <v>0</v>
      </c>
      <c r="AD52">
        <f ca="1">'Week D'!$BI104</f>
        <v>0</v>
      </c>
      <c r="AE52">
        <f ca="1">'Week D'!$BO104</f>
        <v>0</v>
      </c>
      <c r="AF52">
        <f ca="1">'Week D'!$BU104</f>
        <v>0</v>
      </c>
      <c r="AG52">
        <f ca="1">'Week E'!$AK104</f>
        <v>0</v>
      </c>
      <c r="AH52">
        <f ca="1">'Week E'!$AQ104</f>
        <v>0</v>
      </c>
      <c r="AI52">
        <f ca="1">'Week E'!$AW104</f>
        <v>0</v>
      </c>
      <c r="AJ52">
        <f ca="1">'Week E'!$BC104</f>
        <v>0</v>
      </c>
      <c r="AK52">
        <f ca="1">'Week E'!$BI104</f>
        <v>0</v>
      </c>
      <c r="AL52">
        <f ca="1">'Week E'!$BO104</f>
        <v>0</v>
      </c>
      <c r="AM52">
        <f ca="1">'Week E'!$BU104</f>
        <v>0</v>
      </c>
      <c r="AN52">
        <f ca="1">'Week F'!$AK104</f>
        <v>0</v>
      </c>
      <c r="AO52">
        <f ca="1">'Week F'!$AQ104</f>
        <v>0</v>
      </c>
      <c r="AP52">
        <f ca="1">'Week F'!$AW104</f>
        <v>0</v>
      </c>
      <c r="AQ52">
        <f ca="1">'Week F'!$BC104</f>
        <v>0</v>
      </c>
      <c r="AR52">
        <f ca="1">'Week F'!$BI104</f>
        <v>0</v>
      </c>
      <c r="AS52">
        <f ca="1">'Week F'!$BO104</f>
        <v>0</v>
      </c>
      <c r="AT52">
        <f ca="1">'Week F'!$BU104</f>
        <v>0</v>
      </c>
    </row>
    <row r="53" spans="1:46" x14ac:dyDescent="0.2">
      <c r="A53" t="str">
        <f ca="1">'Week A'!AB105</f>
        <v>NAAM</v>
      </c>
      <c r="B53" t="str">
        <f ca="1">'Week A'!AC105</f>
        <v>Voornaam</v>
      </c>
      <c r="C53" t="str">
        <f ca="1">'Week A'!AD105</f>
        <v>Steward</v>
      </c>
      <c r="D53" t="str">
        <f ca="1">'Week A'!AE105</f>
        <v>Student</v>
      </c>
      <c r="E53">
        <f ca="1">'Week A'!$AK105</f>
        <v>0</v>
      </c>
      <c r="F53">
        <f ca="1">'Week A'!$AQ105</f>
        <v>0</v>
      </c>
      <c r="G53">
        <f ca="1">'Week A'!$AW105</f>
        <v>0</v>
      </c>
      <c r="H53">
        <f ca="1">'Week A'!$BC105</f>
        <v>0</v>
      </c>
      <c r="I53">
        <f ca="1">'Week A'!$BI105</f>
        <v>0</v>
      </c>
      <c r="J53">
        <f ca="1">'Week A'!$BO105</f>
        <v>0</v>
      </c>
      <c r="K53">
        <f ca="1">'Week A'!$BU105</f>
        <v>0</v>
      </c>
      <c r="L53">
        <f ca="1">'Week B'!$AK105</f>
        <v>0</v>
      </c>
      <c r="M53">
        <f ca="1">'Week B'!$AQ105</f>
        <v>0</v>
      </c>
      <c r="N53">
        <f ca="1">'Week B'!$AW105</f>
        <v>0</v>
      </c>
      <c r="O53">
        <f ca="1">'Week B'!$BC105</f>
        <v>0</v>
      </c>
      <c r="P53">
        <f ca="1">'Week B'!$BI105</f>
        <v>0</v>
      </c>
      <c r="Q53">
        <f ca="1">'Week B'!$BO105</f>
        <v>0</v>
      </c>
      <c r="R53">
        <f ca="1">'Week B'!$BU105</f>
        <v>0</v>
      </c>
      <c r="S53">
        <f ca="1">'Week C'!$AK105</f>
        <v>0</v>
      </c>
      <c r="T53">
        <f ca="1">'Week C'!$AQ105</f>
        <v>0</v>
      </c>
      <c r="U53">
        <f ca="1">'Week C'!$AW105</f>
        <v>0</v>
      </c>
      <c r="V53">
        <f ca="1">'Week C'!$BC105</f>
        <v>0</v>
      </c>
      <c r="W53">
        <f ca="1">'Week C'!$BI105</f>
        <v>0</v>
      </c>
      <c r="X53">
        <f ca="1">'Week C'!$BO105</f>
        <v>0</v>
      </c>
      <c r="Y53">
        <f ca="1">'Week C'!$BU105</f>
        <v>0</v>
      </c>
      <c r="Z53">
        <f ca="1">'Week D'!$AK105</f>
        <v>0</v>
      </c>
      <c r="AA53">
        <f ca="1">'Week D'!$AQ105</f>
        <v>0</v>
      </c>
      <c r="AB53">
        <f ca="1">'Week D'!$AW105</f>
        <v>0</v>
      </c>
      <c r="AC53">
        <f ca="1">'Week D'!$BC105</f>
        <v>0</v>
      </c>
      <c r="AD53">
        <f ca="1">'Week D'!$BI105</f>
        <v>0</v>
      </c>
      <c r="AE53">
        <f ca="1">'Week D'!$BO105</f>
        <v>0</v>
      </c>
      <c r="AF53">
        <f ca="1">'Week D'!$BU105</f>
        <v>0</v>
      </c>
      <c r="AG53">
        <f ca="1">'Week E'!$AK105</f>
        <v>0</v>
      </c>
      <c r="AH53">
        <f ca="1">'Week E'!$AQ105</f>
        <v>0</v>
      </c>
      <c r="AI53">
        <f ca="1">'Week E'!$AW105</f>
        <v>0</v>
      </c>
      <c r="AJ53">
        <f ca="1">'Week E'!$BC105</f>
        <v>0</v>
      </c>
      <c r="AK53">
        <f ca="1">'Week E'!$BI105</f>
        <v>0</v>
      </c>
      <c r="AL53">
        <f ca="1">'Week E'!$BO105</f>
        <v>0</v>
      </c>
      <c r="AM53">
        <f ca="1">'Week E'!$BU105</f>
        <v>0</v>
      </c>
      <c r="AN53">
        <f ca="1">'Week F'!$AK105</f>
        <v>0</v>
      </c>
      <c r="AO53">
        <f ca="1">'Week F'!$AQ105</f>
        <v>0</v>
      </c>
      <c r="AP53">
        <f ca="1">'Week F'!$AW105</f>
        <v>0</v>
      </c>
      <c r="AQ53">
        <f ca="1">'Week F'!$BC105</f>
        <v>0</v>
      </c>
      <c r="AR53">
        <f ca="1">'Week F'!$BI105</f>
        <v>0</v>
      </c>
      <c r="AS53">
        <f ca="1">'Week F'!$BO105</f>
        <v>0</v>
      </c>
      <c r="AT53">
        <f ca="1">'Week F'!$BU105</f>
        <v>0</v>
      </c>
    </row>
    <row r="54" spans="1:46" x14ac:dyDescent="0.2">
      <c r="A54" t="str">
        <f ca="1">'Week A'!AB106</f>
        <v>NAAM</v>
      </c>
      <c r="B54" t="str">
        <f ca="1">'Week A'!AC106</f>
        <v>Voornaam</v>
      </c>
      <c r="C54" t="str">
        <f ca="1">'Week A'!AD106</f>
        <v>Steward</v>
      </c>
      <c r="D54" t="str">
        <f ca="1">'Week A'!AE106</f>
        <v>Student</v>
      </c>
      <c r="E54">
        <f ca="1">'Week A'!$AK106</f>
        <v>0</v>
      </c>
      <c r="F54">
        <f ca="1">'Week A'!$AQ106</f>
        <v>0</v>
      </c>
      <c r="G54">
        <f ca="1">'Week A'!$AW106</f>
        <v>0</v>
      </c>
      <c r="H54">
        <f ca="1">'Week A'!$BC106</f>
        <v>0</v>
      </c>
      <c r="I54">
        <f ca="1">'Week A'!$BI106</f>
        <v>0</v>
      </c>
      <c r="J54">
        <f ca="1">'Week A'!$BO106</f>
        <v>0</v>
      </c>
      <c r="K54">
        <f ca="1">'Week A'!$BU106</f>
        <v>0</v>
      </c>
      <c r="L54">
        <f ca="1">'Week B'!$AK106</f>
        <v>0</v>
      </c>
      <c r="M54">
        <f ca="1">'Week B'!$AQ106</f>
        <v>0</v>
      </c>
      <c r="N54">
        <f ca="1">'Week B'!$AW106</f>
        <v>0</v>
      </c>
      <c r="O54">
        <f ca="1">'Week B'!$BC106</f>
        <v>0</v>
      </c>
      <c r="P54">
        <f ca="1">'Week B'!$BI106</f>
        <v>0</v>
      </c>
      <c r="Q54">
        <f ca="1">'Week B'!$BO106</f>
        <v>0</v>
      </c>
      <c r="R54">
        <f ca="1">'Week B'!$BU106</f>
        <v>0</v>
      </c>
      <c r="S54">
        <f ca="1">'Week C'!$AK106</f>
        <v>0</v>
      </c>
      <c r="T54">
        <f ca="1">'Week C'!$AQ106</f>
        <v>0</v>
      </c>
      <c r="U54">
        <f ca="1">'Week C'!$AW106</f>
        <v>0</v>
      </c>
      <c r="V54">
        <f ca="1">'Week C'!$BC106</f>
        <v>0</v>
      </c>
      <c r="W54">
        <f ca="1">'Week C'!$BI106</f>
        <v>0</v>
      </c>
      <c r="X54">
        <f ca="1">'Week C'!$BO106</f>
        <v>0</v>
      </c>
      <c r="Y54">
        <f ca="1">'Week C'!$BU106</f>
        <v>0</v>
      </c>
      <c r="Z54">
        <f ca="1">'Week D'!$AK106</f>
        <v>0</v>
      </c>
      <c r="AA54">
        <f ca="1">'Week D'!$AQ106</f>
        <v>0</v>
      </c>
      <c r="AB54">
        <f ca="1">'Week D'!$AW106</f>
        <v>0</v>
      </c>
      <c r="AC54">
        <f ca="1">'Week D'!$BC106</f>
        <v>0</v>
      </c>
      <c r="AD54">
        <f ca="1">'Week D'!$BI106</f>
        <v>0</v>
      </c>
      <c r="AE54">
        <f ca="1">'Week D'!$BO106</f>
        <v>0</v>
      </c>
      <c r="AF54">
        <f ca="1">'Week D'!$BU106</f>
        <v>0</v>
      </c>
      <c r="AG54">
        <f ca="1">'Week E'!$AK106</f>
        <v>0</v>
      </c>
      <c r="AH54">
        <f ca="1">'Week E'!$AQ106</f>
        <v>0</v>
      </c>
      <c r="AI54">
        <f ca="1">'Week E'!$AW106</f>
        <v>0</v>
      </c>
      <c r="AJ54">
        <f ca="1">'Week E'!$BC106</f>
        <v>0</v>
      </c>
      <c r="AK54">
        <f ca="1">'Week E'!$BI106</f>
        <v>0</v>
      </c>
      <c r="AL54">
        <f ca="1">'Week E'!$BO106</f>
        <v>0</v>
      </c>
      <c r="AM54">
        <f ca="1">'Week E'!$BU106</f>
        <v>0</v>
      </c>
      <c r="AN54">
        <f ca="1">'Week F'!$AK106</f>
        <v>0</v>
      </c>
      <c r="AO54">
        <f ca="1">'Week F'!$AQ106</f>
        <v>0</v>
      </c>
      <c r="AP54">
        <f ca="1">'Week F'!$AW106</f>
        <v>0</v>
      </c>
      <c r="AQ54">
        <f ca="1">'Week F'!$BC106</f>
        <v>0</v>
      </c>
      <c r="AR54">
        <f ca="1">'Week F'!$BI106</f>
        <v>0</v>
      </c>
      <c r="AS54">
        <f ca="1">'Week F'!$BO106</f>
        <v>0</v>
      </c>
      <c r="AT54">
        <f ca="1">'Week F'!$BU106</f>
        <v>0</v>
      </c>
    </row>
    <row r="55" spans="1:46" x14ac:dyDescent="0.2">
      <c r="A55" t="str">
        <f ca="1">'Week A'!AB107</f>
        <v>NAAM</v>
      </c>
      <c r="B55" t="str">
        <f ca="1">'Week A'!AC107</f>
        <v>Voornaam</v>
      </c>
      <c r="C55" t="str">
        <f ca="1">'Week A'!AD107</f>
        <v>Steward</v>
      </c>
      <c r="D55" t="str">
        <f ca="1">'Week A'!AE107</f>
        <v>Student</v>
      </c>
      <c r="E55">
        <f ca="1">'Week A'!$AK107</f>
        <v>0</v>
      </c>
      <c r="F55">
        <f ca="1">'Week A'!$AQ107</f>
        <v>0</v>
      </c>
      <c r="G55">
        <f ca="1">'Week A'!$AW107</f>
        <v>0</v>
      </c>
      <c r="H55">
        <f ca="1">'Week A'!$BC107</f>
        <v>0</v>
      </c>
      <c r="I55">
        <f ca="1">'Week A'!$BI107</f>
        <v>0</v>
      </c>
      <c r="J55">
        <f ca="1">'Week A'!$BO107</f>
        <v>0</v>
      </c>
      <c r="K55">
        <f ca="1">'Week A'!$BU107</f>
        <v>0</v>
      </c>
      <c r="L55">
        <f ca="1">'Week B'!$AK107</f>
        <v>0</v>
      </c>
      <c r="M55">
        <f ca="1">'Week B'!$AQ107</f>
        <v>0</v>
      </c>
      <c r="N55">
        <f ca="1">'Week B'!$AW107</f>
        <v>0</v>
      </c>
      <c r="O55">
        <f ca="1">'Week B'!$BC107</f>
        <v>0</v>
      </c>
      <c r="P55">
        <f ca="1">'Week B'!$BI107</f>
        <v>0</v>
      </c>
      <c r="Q55">
        <f ca="1">'Week B'!$BO107</f>
        <v>0</v>
      </c>
      <c r="R55">
        <f ca="1">'Week B'!$BU107</f>
        <v>0</v>
      </c>
      <c r="S55">
        <f ca="1">'Week C'!$AK107</f>
        <v>0</v>
      </c>
      <c r="T55">
        <f ca="1">'Week C'!$AQ107</f>
        <v>0</v>
      </c>
      <c r="U55">
        <f ca="1">'Week C'!$AW107</f>
        <v>0</v>
      </c>
      <c r="V55">
        <f ca="1">'Week C'!$BC107</f>
        <v>0</v>
      </c>
      <c r="W55">
        <f ca="1">'Week C'!$BI107</f>
        <v>0</v>
      </c>
      <c r="X55">
        <f ca="1">'Week C'!$BO107</f>
        <v>0</v>
      </c>
      <c r="Y55">
        <f ca="1">'Week C'!$BU107</f>
        <v>0</v>
      </c>
      <c r="Z55">
        <f ca="1">'Week D'!$AK107</f>
        <v>0</v>
      </c>
      <c r="AA55">
        <f ca="1">'Week D'!$AQ107</f>
        <v>0</v>
      </c>
      <c r="AB55">
        <f ca="1">'Week D'!$AW107</f>
        <v>0</v>
      </c>
      <c r="AC55">
        <f ca="1">'Week D'!$BC107</f>
        <v>0</v>
      </c>
      <c r="AD55">
        <f ca="1">'Week D'!$BI107</f>
        <v>0</v>
      </c>
      <c r="AE55">
        <f ca="1">'Week D'!$BO107</f>
        <v>0</v>
      </c>
      <c r="AF55">
        <f ca="1">'Week D'!$BU107</f>
        <v>0</v>
      </c>
      <c r="AG55">
        <f ca="1">'Week E'!$AK107</f>
        <v>0</v>
      </c>
      <c r="AH55">
        <f ca="1">'Week E'!$AQ107</f>
        <v>0</v>
      </c>
      <c r="AI55">
        <f ca="1">'Week E'!$AW107</f>
        <v>0</v>
      </c>
      <c r="AJ55">
        <f ca="1">'Week E'!$BC107</f>
        <v>0</v>
      </c>
      <c r="AK55">
        <f ca="1">'Week E'!$BI107</f>
        <v>0</v>
      </c>
      <c r="AL55">
        <f ca="1">'Week E'!$BO107</f>
        <v>0</v>
      </c>
      <c r="AM55">
        <f ca="1">'Week E'!$BU107</f>
        <v>0</v>
      </c>
      <c r="AN55">
        <f ca="1">'Week F'!$AK107</f>
        <v>0</v>
      </c>
      <c r="AO55">
        <f ca="1">'Week F'!$AQ107</f>
        <v>0</v>
      </c>
      <c r="AP55">
        <f ca="1">'Week F'!$AW107</f>
        <v>0</v>
      </c>
      <c r="AQ55">
        <f ca="1">'Week F'!$BC107</f>
        <v>0</v>
      </c>
      <c r="AR55">
        <f ca="1">'Week F'!$BI107</f>
        <v>0</v>
      </c>
      <c r="AS55">
        <f ca="1">'Week F'!$BO107</f>
        <v>0</v>
      </c>
      <c r="AT55">
        <f ca="1">'Week F'!$BU107</f>
        <v>0</v>
      </c>
    </row>
    <row r="56" spans="1:46" x14ac:dyDescent="0.2">
      <c r="A56" t="str">
        <f ca="1">'Week A'!AB108</f>
        <v>NAAM</v>
      </c>
      <c r="B56" t="str">
        <f ca="1">'Week A'!AC108</f>
        <v>Voornaam</v>
      </c>
      <c r="C56" t="str">
        <f ca="1">'Week A'!AD108</f>
        <v>Steward</v>
      </c>
      <c r="D56" t="str">
        <f ca="1">'Week A'!AE108</f>
        <v>Student</v>
      </c>
      <c r="E56">
        <f ca="1">'Week A'!$AK108</f>
        <v>0</v>
      </c>
      <c r="F56">
        <f ca="1">'Week A'!$AQ108</f>
        <v>0</v>
      </c>
      <c r="G56">
        <f ca="1">'Week A'!$AW108</f>
        <v>0</v>
      </c>
      <c r="H56">
        <f ca="1">'Week A'!$BC108</f>
        <v>0</v>
      </c>
      <c r="I56">
        <f ca="1">'Week A'!$BI108</f>
        <v>0</v>
      </c>
      <c r="J56">
        <f ca="1">'Week A'!$BO108</f>
        <v>0</v>
      </c>
      <c r="K56">
        <f ca="1">'Week A'!$BU108</f>
        <v>0</v>
      </c>
      <c r="L56">
        <f ca="1">'Week B'!$AK108</f>
        <v>0</v>
      </c>
      <c r="M56">
        <f ca="1">'Week B'!$AQ108</f>
        <v>0</v>
      </c>
      <c r="N56">
        <f ca="1">'Week B'!$AW108</f>
        <v>0</v>
      </c>
      <c r="O56">
        <f ca="1">'Week B'!$BC108</f>
        <v>0</v>
      </c>
      <c r="P56">
        <f ca="1">'Week B'!$BI108</f>
        <v>0</v>
      </c>
      <c r="Q56">
        <f ca="1">'Week B'!$BO108</f>
        <v>0</v>
      </c>
      <c r="R56">
        <f ca="1">'Week B'!$BU108</f>
        <v>0</v>
      </c>
      <c r="S56">
        <f ca="1">'Week C'!$AK108</f>
        <v>0</v>
      </c>
      <c r="T56">
        <f ca="1">'Week C'!$AQ108</f>
        <v>0</v>
      </c>
      <c r="U56">
        <f ca="1">'Week C'!$AW108</f>
        <v>0</v>
      </c>
      <c r="V56">
        <f ca="1">'Week C'!$BC108</f>
        <v>0</v>
      </c>
      <c r="W56">
        <f ca="1">'Week C'!$BI108</f>
        <v>0</v>
      </c>
      <c r="X56">
        <f ca="1">'Week C'!$BO108</f>
        <v>0</v>
      </c>
      <c r="Y56">
        <f ca="1">'Week C'!$BU108</f>
        <v>0</v>
      </c>
      <c r="Z56">
        <f ca="1">'Week D'!$AK108</f>
        <v>0</v>
      </c>
      <c r="AA56">
        <f ca="1">'Week D'!$AQ108</f>
        <v>0</v>
      </c>
      <c r="AB56">
        <f ca="1">'Week D'!$AW108</f>
        <v>0</v>
      </c>
      <c r="AC56">
        <f ca="1">'Week D'!$BC108</f>
        <v>0</v>
      </c>
      <c r="AD56">
        <f ca="1">'Week D'!$BI108</f>
        <v>0</v>
      </c>
      <c r="AE56">
        <f ca="1">'Week D'!$BO108</f>
        <v>0</v>
      </c>
      <c r="AF56">
        <f ca="1">'Week D'!$BU108</f>
        <v>0</v>
      </c>
      <c r="AG56">
        <f ca="1">'Week E'!$AK108</f>
        <v>0</v>
      </c>
      <c r="AH56">
        <f ca="1">'Week E'!$AQ108</f>
        <v>0</v>
      </c>
      <c r="AI56">
        <f ca="1">'Week E'!$AW108</f>
        <v>0</v>
      </c>
      <c r="AJ56">
        <f ca="1">'Week E'!$BC108</f>
        <v>0</v>
      </c>
      <c r="AK56">
        <f ca="1">'Week E'!$BI108</f>
        <v>0</v>
      </c>
      <c r="AL56">
        <f ca="1">'Week E'!$BO108</f>
        <v>0</v>
      </c>
      <c r="AM56">
        <f ca="1">'Week E'!$BU108</f>
        <v>0</v>
      </c>
      <c r="AN56">
        <f ca="1">'Week F'!$AK108</f>
        <v>0</v>
      </c>
      <c r="AO56">
        <f ca="1">'Week F'!$AQ108</f>
        <v>0</v>
      </c>
      <c r="AP56">
        <f ca="1">'Week F'!$AW108</f>
        <v>0</v>
      </c>
      <c r="AQ56">
        <f ca="1">'Week F'!$BC108</f>
        <v>0</v>
      </c>
      <c r="AR56">
        <f ca="1">'Week F'!$BI108</f>
        <v>0</v>
      </c>
      <c r="AS56">
        <f ca="1">'Week F'!$BO108</f>
        <v>0</v>
      </c>
      <c r="AT56">
        <f ca="1">'Week F'!$BU108</f>
        <v>0</v>
      </c>
    </row>
    <row r="57" spans="1:46" x14ac:dyDescent="0.2">
      <c r="A57" t="str">
        <f ca="1">'Week A'!AB109</f>
        <v>NAAM</v>
      </c>
      <c r="B57" t="str">
        <f ca="1">'Week A'!AC109</f>
        <v>Voornaam</v>
      </c>
      <c r="C57" t="str">
        <f ca="1">'Week A'!AD109</f>
        <v>Steward</v>
      </c>
      <c r="D57" t="str">
        <f ca="1">'Week A'!AE109</f>
        <v>Student</v>
      </c>
      <c r="E57">
        <f ca="1">'Week A'!$AK109</f>
        <v>0</v>
      </c>
      <c r="F57">
        <f ca="1">'Week A'!$AQ109</f>
        <v>0</v>
      </c>
      <c r="G57">
        <f ca="1">'Week A'!$AW109</f>
        <v>0</v>
      </c>
      <c r="H57">
        <f ca="1">'Week A'!$BC109</f>
        <v>0</v>
      </c>
      <c r="I57">
        <f ca="1">'Week A'!$BI109</f>
        <v>0</v>
      </c>
      <c r="J57">
        <f ca="1">'Week A'!$BO109</f>
        <v>0</v>
      </c>
      <c r="K57">
        <f ca="1">'Week A'!$BU109</f>
        <v>0</v>
      </c>
      <c r="L57">
        <f ca="1">'Week B'!$AK109</f>
        <v>0</v>
      </c>
      <c r="M57">
        <f ca="1">'Week B'!$AQ109</f>
        <v>0</v>
      </c>
      <c r="N57">
        <f ca="1">'Week B'!$AW109</f>
        <v>0</v>
      </c>
      <c r="O57">
        <f ca="1">'Week B'!$BC109</f>
        <v>0</v>
      </c>
      <c r="P57">
        <f ca="1">'Week B'!$BI109</f>
        <v>0</v>
      </c>
      <c r="Q57">
        <f ca="1">'Week B'!$BO109</f>
        <v>0</v>
      </c>
      <c r="R57">
        <f ca="1">'Week B'!$BU109</f>
        <v>0</v>
      </c>
      <c r="S57">
        <f ca="1">'Week C'!$AK109</f>
        <v>0</v>
      </c>
      <c r="T57">
        <f ca="1">'Week C'!$AQ109</f>
        <v>0</v>
      </c>
      <c r="U57">
        <f ca="1">'Week C'!$AW109</f>
        <v>0</v>
      </c>
      <c r="V57">
        <f ca="1">'Week C'!$BC109</f>
        <v>0</v>
      </c>
      <c r="W57">
        <f ca="1">'Week C'!$BI109</f>
        <v>0</v>
      </c>
      <c r="X57">
        <f ca="1">'Week C'!$BO109</f>
        <v>0</v>
      </c>
      <c r="Y57">
        <f ca="1">'Week C'!$BU109</f>
        <v>0</v>
      </c>
      <c r="Z57">
        <f ca="1">'Week D'!$AK109</f>
        <v>0</v>
      </c>
      <c r="AA57">
        <f ca="1">'Week D'!$AQ109</f>
        <v>0</v>
      </c>
      <c r="AB57">
        <f ca="1">'Week D'!$AW109</f>
        <v>0</v>
      </c>
      <c r="AC57">
        <f ca="1">'Week D'!$BC109</f>
        <v>0</v>
      </c>
      <c r="AD57">
        <f ca="1">'Week D'!$BI109</f>
        <v>0</v>
      </c>
      <c r="AE57">
        <f ca="1">'Week D'!$BO109</f>
        <v>0</v>
      </c>
      <c r="AF57">
        <f ca="1">'Week D'!$BU109</f>
        <v>0</v>
      </c>
      <c r="AG57">
        <f ca="1">'Week E'!$AK109</f>
        <v>0</v>
      </c>
      <c r="AH57">
        <f ca="1">'Week E'!$AQ109</f>
        <v>0</v>
      </c>
      <c r="AI57">
        <f ca="1">'Week E'!$AW109</f>
        <v>0</v>
      </c>
      <c r="AJ57">
        <f ca="1">'Week E'!$BC109</f>
        <v>0</v>
      </c>
      <c r="AK57">
        <f ca="1">'Week E'!$BI109</f>
        <v>0</v>
      </c>
      <c r="AL57">
        <f ca="1">'Week E'!$BO109</f>
        <v>0</v>
      </c>
      <c r="AM57">
        <f ca="1">'Week E'!$BU109</f>
        <v>0</v>
      </c>
      <c r="AN57">
        <f ca="1">'Week F'!$AK109</f>
        <v>0</v>
      </c>
      <c r="AO57">
        <f ca="1">'Week F'!$AQ109</f>
        <v>0</v>
      </c>
      <c r="AP57">
        <f ca="1">'Week F'!$AW109</f>
        <v>0</v>
      </c>
      <c r="AQ57">
        <f ca="1">'Week F'!$BC109</f>
        <v>0</v>
      </c>
      <c r="AR57">
        <f ca="1">'Week F'!$BI109</f>
        <v>0</v>
      </c>
      <c r="AS57">
        <f ca="1">'Week F'!$BO109</f>
        <v>0</v>
      </c>
      <c r="AT57">
        <f ca="1">'Week F'!$BU109</f>
        <v>0</v>
      </c>
    </row>
    <row r="58" spans="1:46" x14ac:dyDescent="0.2">
      <c r="A58" t="str">
        <f ca="1">'Week A'!AB110</f>
        <v>NAAM</v>
      </c>
      <c r="B58" t="str">
        <f ca="1">'Week A'!AC110</f>
        <v>Voornaam</v>
      </c>
      <c r="C58" t="str">
        <f ca="1">'Week A'!AD110</f>
        <v>Steward</v>
      </c>
      <c r="D58" t="str">
        <f ca="1">'Week A'!AE110</f>
        <v>Student</v>
      </c>
      <c r="E58">
        <f ca="1">'Week A'!$AK110</f>
        <v>0</v>
      </c>
      <c r="F58">
        <f ca="1">'Week A'!$AQ110</f>
        <v>0</v>
      </c>
      <c r="G58">
        <f ca="1">'Week A'!$AW110</f>
        <v>0</v>
      </c>
      <c r="H58">
        <f ca="1">'Week A'!$BC110</f>
        <v>0</v>
      </c>
      <c r="I58">
        <f ca="1">'Week A'!$BI110</f>
        <v>0</v>
      </c>
      <c r="J58">
        <f ca="1">'Week A'!$BO110</f>
        <v>0</v>
      </c>
      <c r="K58">
        <f ca="1">'Week A'!$BU110</f>
        <v>0</v>
      </c>
      <c r="L58">
        <f ca="1">'Week B'!$AK110</f>
        <v>0</v>
      </c>
      <c r="M58">
        <f ca="1">'Week B'!$AQ110</f>
        <v>0</v>
      </c>
      <c r="N58">
        <f ca="1">'Week B'!$AW110</f>
        <v>0</v>
      </c>
      <c r="O58">
        <f ca="1">'Week B'!$BC110</f>
        <v>0</v>
      </c>
      <c r="P58">
        <f ca="1">'Week B'!$BI110</f>
        <v>0</v>
      </c>
      <c r="Q58">
        <f ca="1">'Week B'!$BO110</f>
        <v>0</v>
      </c>
      <c r="R58">
        <f ca="1">'Week B'!$BU110</f>
        <v>0</v>
      </c>
      <c r="S58">
        <f ca="1">'Week C'!$AK110</f>
        <v>0</v>
      </c>
      <c r="T58">
        <f ca="1">'Week C'!$AQ110</f>
        <v>0</v>
      </c>
      <c r="U58">
        <f ca="1">'Week C'!$AW110</f>
        <v>0</v>
      </c>
      <c r="V58">
        <f ca="1">'Week C'!$BC110</f>
        <v>0</v>
      </c>
      <c r="W58">
        <f ca="1">'Week C'!$BI110</f>
        <v>0</v>
      </c>
      <c r="X58">
        <f ca="1">'Week C'!$BO110</f>
        <v>0</v>
      </c>
      <c r="Y58">
        <f ca="1">'Week C'!$BU110</f>
        <v>0</v>
      </c>
      <c r="Z58">
        <f ca="1">'Week D'!$AK110</f>
        <v>0</v>
      </c>
      <c r="AA58">
        <f ca="1">'Week D'!$AQ110</f>
        <v>0</v>
      </c>
      <c r="AB58">
        <f ca="1">'Week D'!$AW110</f>
        <v>0</v>
      </c>
      <c r="AC58">
        <f ca="1">'Week D'!$BC110</f>
        <v>0</v>
      </c>
      <c r="AD58">
        <f ca="1">'Week D'!$BI110</f>
        <v>0</v>
      </c>
      <c r="AE58">
        <f ca="1">'Week D'!$BO110</f>
        <v>0</v>
      </c>
      <c r="AF58">
        <f ca="1">'Week D'!$BU110</f>
        <v>0</v>
      </c>
      <c r="AG58">
        <f ca="1">'Week E'!$AK110</f>
        <v>0</v>
      </c>
      <c r="AH58">
        <f ca="1">'Week E'!$AQ110</f>
        <v>0</v>
      </c>
      <c r="AI58">
        <f ca="1">'Week E'!$AW110</f>
        <v>0</v>
      </c>
      <c r="AJ58">
        <f ca="1">'Week E'!$BC110</f>
        <v>0</v>
      </c>
      <c r="AK58">
        <f ca="1">'Week E'!$BI110</f>
        <v>0</v>
      </c>
      <c r="AL58">
        <f ca="1">'Week E'!$BO110</f>
        <v>0</v>
      </c>
      <c r="AM58">
        <f ca="1">'Week E'!$BU110</f>
        <v>0</v>
      </c>
      <c r="AN58">
        <f ca="1">'Week F'!$AK110</f>
        <v>0</v>
      </c>
      <c r="AO58">
        <f ca="1">'Week F'!$AQ110</f>
        <v>0</v>
      </c>
      <c r="AP58">
        <f ca="1">'Week F'!$AW110</f>
        <v>0</v>
      </c>
      <c r="AQ58">
        <f ca="1">'Week F'!$BC110</f>
        <v>0</v>
      </c>
      <c r="AR58">
        <f ca="1">'Week F'!$BI110</f>
        <v>0</v>
      </c>
      <c r="AS58">
        <f ca="1">'Week F'!$BO110</f>
        <v>0</v>
      </c>
      <c r="AT58">
        <f ca="1">'Week F'!$BU110</f>
        <v>0</v>
      </c>
    </row>
    <row r="59" spans="1:46" x14ac:dyDescent="0.2">
      <c r="A59" t="str">
        <f ca="1">'Week A'!AB111</f>
        <v>NAAM</v>
      </c>
      <c r="B59" t="str">
        <f ca="1">'Week A'!AC111</f>
        <v>Voornaam</v>
      </c>
      <c r="C59" t="str">
        <f ca="1">'Week A'!AD111</f>
        <v>Steward</v>
      </c>
      <c r="D59" t="str">
        <f ca="1">'Week A'!AE111</f>
        <v>Student</v>
      </c>
      <c r="E59">
        <f ca="1">'Week A'!$AK111</f>
        <v>0</v>
      </c>
      <c r="F59">
        <f ca="1">'Week A'!$AQ111</f>
        <v>0</v>
      </c>
      <c r="G59">
        <f ca="1">'Week A'!$AW111</f>
        <v>0</v>
      </c>
      <c r="H59">
        <f ca="1">'Week A'!$BC111</f>
        <v>0</v>
      </c>
      <c r="I59">
        <f ca="1">'Week A'!$BI111</f>
        <v>0</v>
      </c>
      <c r="J59">
        <f ca="1">'Week A'!$BO111</f>
        <v>0</v>
      </c>
      <c r="K59">
        <f ca="1">'Week A'!$BU111</f>
        <v>0</v>
      </c>
      <c r="L59">
        <f ca="1">'Week B'!$AK111</f>
        <v>0</v>
      </c>
      <c r="M59">
        <f ca="1">'Week B'!$AQ111</f>
        <v>0</v>
      </c>
      <c r="N59">
        <f ca="1">'Week B'!$AW111</f>
        <v>0</v>
      </c>
      <c r="O59">
        <f ca="1">'Week B'!$BC111</f>
        <v>0</v>
      </c>
      <c r="P59">
        <f ca="1">'Week B'!$BI111</f>
        <v>0</v>
      </c>
      <c r="Q59">
        <f ca="1">'Week B'!$BO111</f>
        <v>0</v>
      </c>
      <c r="R59">
        <f ca="1">'Week B'!$BU111</f>
        <v>0</v>
      </c>
      <c r="S59">
        <f ca="1">'Week C'!$AK111</f>
        <v>0</v>
      </c>
      <c r="T59">
        <f ca="1">'Week C'!$AQ111</f>
        <v>0</v>
      </c>
      <c r="U59">
        <f ca="1">'Week C'!$AW111</f>
        <v>0</v>
      </c>
      <c r="V59">
        <f ca="1">'Week C'!$BC111</f>
        <v>0</v>
      </c>
      <c r="W59">
        <f ca="1">'Week C'!$BI111</f>
        <v>0</v>
      </c>
      <c r="X59">
        <f ca="1">'Week C'!$BO111</f>
        <v>0</v>
      </c>
      <c r="Y59">
        <f ca="1">'Week C'!$BU111</f>
        <v>0</v>
      </c>
      <c r="Z59">
        <f ca="1">'Week D'!$AK111</f>
        <v>0</v>
      </c>
      <c r="AA59">
        <f ca="1">'Week D'!$AQ111</f>
        <v>0</v>
      </c>
      <c r="AB59">
        <f ca="1">'Week D'!$AW111</f>
        <v>0</v>
      </c>
      <c r="AC59">
        <f ca="1">'Week D'!$BC111</f>
        <v>0</v>
      </c>
      <c r="AD59">
        <f ca="1">'Week D'!$BI111</f>
        <v>0</v>
      </c>
      <c r="AE59">
        <f ca="1">'Week D'!$BO111</f>
        <v>0</v>
      </c>
      <c r="AF59">
        <f ca="1">'Week D'!$BU111</f>
        <v>0</v>
      </c>
      <c r="AG59">
        <f ca="1">'Week E'!$AK111</f>
        <v>0</v>
      </c>
      <c r="AH59">
        <f ca="1">'Week E'!$AQ111</f>
        <v>0</v>
      </c>
      <c r="AI59">
        <f ca="1">'Week E'!$AW111</f>
        <v>0</v>
      </c>
      <c r="AJ59">
        <f ca="1">'Week E'!$BC111</f>
        <v>0</v>
      </c>
      <c r="AK59">
        <f ca="1">'Week E'!$BI111</f>
        <v>0</v>
      </c>
      <c r="AL59">
        <f ca="1">'Week E'!$BO111</f>
        <v>0</v>
      </c>
      <c r="AM59">
        <f ca="1">'Week E'!$BU111</f>
        <v>0</v>
      </c>
      <c r="AN59">
        <f ca="1">'Week F'!$AK111</f>
        <v>0</v>
      </c>
      <c r="AO59">
        <f ca="1">'Week F'!$AQ111</f>
        <v>0</v>
      </c>
      <c r="AP59">
        <f ca="1">'Week F'!$AW111</f>
        <v>0</v>
      </c>
      <c r="AQ59">
        <f ca="1">'Week F'!$BC111</f>
        <v>0</v>
      </c>
      <c r="AR59">
        <f ca="1">'Week F'!$BI111</f>
        <v>0</v>
      </c>
      <c r="AS59">
        <f ca="1">'Week F'!$BO111</f>
        <v>0</v>
      </c>
      <c r="AT59">
        <f ca="1">'Week F'!$BU111</f>
        <v>0</v>
      </c>
    </row>
    <row r="60" spans="1:46" x14ac:dyDescent="0.2">
      <c r="A60" t="str">
        <f ca="1">'Week A'!AB112</f>
        <v>NAAM</v>
      </c>
      <c r="B60" t="str">
        <f ca="1">'Week A'!AC112</f>
        <v>Voornaam</v>
      </c>
      <c r="C60" t="str">
        <f ca="1">'Week A'!AD112</f>
        <v>Steward</v>
      </c>
      <c r="D60" t="str">
        <f ca="1">'Week A'!AE112</f>
        <v>Student</v>
      </c>
      <c r="E60">
        <f ca="1">'Week A'!$AK112</f>
        <v>0</v>
      </c>
      <c r="F60">
        <f ca="1">'Week A'!$AQ112</f>
        <v>0</v>
      </c>
      <c r="G60">
        <f ca="1">'Week A'!$AW112</f>
        <v>0</v>
      </c>
      <c r="H60">
        <f ca="1">'Week A'!$BC112</f>
        <v>0</v>
      </c>
      <c r="I60">
        <f ca="1">'Week A'!$BI112</f>
        <v>0</v>
      </c>
      <c r="J60">
        <f ca="1">'Week A'!$BO112</f>
        <v>0</v>
      </c>
      <c r="K60">
        <f ca="1">'Week A'!$BU112</f>
        <v>0</v>
      </c>
      <c r="L60">
        <f ca="1">'Week B'!$AK112</f>
        <v>0</v>
      </c>
      <c r="M60">
        <f ca="1">'Week B'!$AQ112</f>
        <v>0</v>
      </c>
      <c r="N60">
        <f ca="1">'Week B'!$AW112</f>
        <v>0</v>
      </c>
      <c r="O60">
        <f ca="1">'Week B'!$BC112</f>
        <v>0</v>
      </c>
      <c r="P60">
        <f ca="1">'Week B'!$BI112</f>
        <v>0</v>
      </c>
      <c r="Q60">
        <f ca="1">'Week B'!$BO112</f>
        <v>0</v>
      </c>
      <c r="R60">
        <f ca="1">'Week B'!$BU112</f>
        <v>0</v>
      </c>
      <c r="S60">
        <f ca="1">'Week C'!$AK112</f>
        <v>0</v>
      </c>
      <c r="T60">
        <f ca="1">'Week C'!$AQ112</f>
        <v>0</v>
      </c>
      <c r="U60">
        <f ca="1">'Week C'!$AW112</f>
        <v>0</v>
      </c>
      <c r="V60">
        <f ca="1">'Week C'!$BC112</f>
        <v>0</v>
      </c>
      <c r="W60">
        <f ca="1">'Week C'!$BI112</f>
        <v>0</v>
      </c>
      <c r="X60">
        <f ca="1">'Week C'!$BO112</f>
        <v>0</v>
      </c>
      <c r="Y60">
        <f ca="1">'Week C'!$BU112</f>
        <v>0</v>
      </c>
      <c r="Z60">
        <f ca="1">'Week D'!$AK112</f>
        <v>0</v>
      </c>
      <c r="AA60">
        <f ca="1">'Week D'!$AQ112</f>
        <v>0</v>
      </c>
      <c r="AB60">
        <f ca="1">'Week D'!$AW112</f>
        <v>0</v>
      </c>
      <c r="AC60">
        <f ca="1">'Week D'!$BC112</f>
        <v>0</v>
      </c>
      <c r="AD60">
        <f ca="1">'Week D'!$BI112</f>
        <v>0</v>
      </c>
      <c r="AE60">
        <f ca="1">'Week D'!$BO112</f>
        <v>0</v>
      </c>
      <c r="AF60">
        <f ca="1">'Week D'!$BU112</f>
        <v>0</v>
      </c>
      <c r="AG60">
        <f ca="1">'Week E'!$AK112</f>
        <v>0</v>
      </c>
      <c r="AH60">
        <f ca="1">'Week E'!$AQ112</f>
        <v>0</v>
      </c>
      <c r="AI60">
        <f ca="1">'Week E'!$AW112</f>
        <v>0</v>
      </c>
      <c r="AJ60">
        <f ca="1">'Week E'!$BC112</f>
        <v>0</v>
      </c>
      <c r="AK60">
        <f ca="1">'Week E'!$BI112</f>
        <v>0</v>
      </c>
      <c r="AL60">
        <f ca="1">'Week E'!$BO112</f>
        <v>0</v>
      </c>
      <c r="AM60">
        <f ca="1">'Week E'!$BU112</f>
        <v>0</v>
      </c>
      <c r="AN60">
        <f ca="1">'Week F'!$AK112</f>
        <v>0</v>
      </c>
      <c r="AO60">
        <f ca="1">'Week F'!$AQ112</f>
        <v>0</v>
      </c>
      <c r="AP60">
        <f ca="1">'Week F'!$AW112</f>
        <v>0</v>
      </c>
      <c r="AQ60">
        <f ca="1">'Week F'!$BC112</f>
        <v>0</v>
      </c>
      <c r="AR60">
        <f ca="1">'Week F'!$BI112</f>
        <v>0</v>
      </c>
      <c r="AS60">
        <f ca="1">'Week F'!$BO112</f>
        <v>0</v>
      </c>
      <c r="AT60">
        <f ca="1">'Week F'!$BU112</f>
        <v>0</v>
      </c>
    </row>
    <row r="61" spans="1:46" x14ac:dyDescent="0.2">
      <c r="A61" t="str">
        <f ca="1">'Week A'!AB113</f>
        <v>NAAM</v>
      </c>
      <c r="B61" t="str">
        <f ca="1">'Week A'!AC113</f>
        <v>Voornaam</v>
      </c>
      <c r="C61" t="str">
        <f ca="1">'Week A'!AD113</f>
        <v>Steward</v>
      </c>
      <c r="D61" t="str">
        <f ca="1">'Week A'!AE113</f>
        <v>Student</v>
      </c>
      <c r="E61">
        <f ca="1">'Week A'!$AK113</f>
        <v>0</v>
      </c>
      <c r="F61">
        <f ca="1">'Week A'!$AQ113</f>
        <v>0</v>
      </c>
      <c r="G61">
        <f ca="1">'Week A'!$AW113</f>
        <v>0</v>
      </c>
      <c r="H61">
        <f ca="1">'Week A'!$BC113</f>
        <v>0</v>
      </c>
      <c r="I61">
        <f ca="1">'Week A'!$BI113</f>
        <v>0</v>
      </c>
      <c r="J61">
        <f ca="1">'Week A'!$BO113</f>
        <v>0</v>
      </c>
      <c r="K61">
        <f ca="1">'Week A'!$BU113</f>
        <v>0</v>
      </c>
      <c r="L61">
        <f ca="1">'Week B'!$AK113</f>
        <v>0</v>
      </c>
      <c r="M61">
        <f ca="1">'Week B'!$AQ113</f>
        <v>0</v>
      </c>
      <c r="N61">
        <f ca="1">'Week B'!$AW113</f>
        <v>0</v>
      </c>
      <c r="O61">
        <f ca="1">'Week B'!$BC113</f>
        <v>0</v>
      </c>
      <c r="P61">
        <f ca="1">'Week B'!$BI113</f>
        <v>0</v>
      </c>
      <c r="Q61">
        <f ca="1">'Week B'!$BO113</f>
        <v>0</v>
      </c>
      <c r="R61">
        <f ca="1">'Week B'!$BU113</f>
        <v>0</v>
      </c>
      <c r="S61">
        <f ca="1">'Week C'!$AK113</f>
        <v>0</v>
      </c>
      <c r="T61">
        <f ca="1">'Week C'!$AQ113</f>
        <v>0</v>
      </c>
      <c r="U61">
        <f ca="1">'Week C'!$AW113</f>
        <v>0</v>
      </c>
      <c r="V61">
        <f ca="1">'Week C'!$BC113</f>
        <v>0</v>
      </c>
      <c r="W61">
        <f ca="1">'Week C'!$BI113</f>
        <v>0</v>
      </c>
      <c r="X61">
        <f ca="1">'Week C'!$BO113</f>
        <v>0</v>
      </c>
      <c r="Y61">
        <f ca="1">'Week C'!$BU113</f>
        <v>0</v>
      </c>
      <c r="Z61">
        <f ca="1">'Week D'!$AK113</f>
        <v>0</v>
      </c>
      <c r="AA61">
        <f ca="1">'Week D'!$AQ113</f>
        <v>0</v>
      </c>
      <c r="AB61">
        <f ca="1">'Week D'!$AW113</f>
        <v>0</v>
      </c>
      <c r="AC61">
        <f ca="1">'Week D'!$BC113</f>
        <v>0</v>
      </c>
      <c r="AD61">
        <f ca="1">'Week D'!$BI113</f>
        <v>0</v>
      </c>
      <c r="AE61">
        <f ca="1">'Week D'!$BO113</f>
        <v>0</v>
      </c>
      <c r="AF61">
        <f ca="1">'Week D'!$BU113</f>
        <v>0</v>
      </c>
      <c r="AG61">
        <f ca="1">'Week E'!$AK113</f>
        <v>0</v>
      </c>
      <c r="AH61">
        <f ca="1">'Week E'!$AQ113</f>
        <v>0</v>
      </c>
      <c r="AI61">
        <f ca="1">'Week E'!$AW113</f>
        <v>0</v>
      </c>
      <c r="AJ61">
        <f ca="1">'Week E'!$BC113</f>
        <v>0</v>
      </c>
      <c r="AK61">
        <f ca="1">'Week E'!$BI113</f>
        <v>0</v>
      </c>
      <c r="AL61">
        <f ca="1">'Week E'!$BO113</f>
        <v>0</v>
      </c>
      <c r="AM61">
        <f ca="1">'Week E'!$BU113</f>
        <v>0</v>
      </c>
      <c r="AN61">
        <f ca="1">'Week F'!$AK113</f>
        <v>0</v>
      </c>
      <c r="AO61">
        <f ca="1">'Week F'!$AQ113</f>
        <v>0</v>
      </c>
      <c r="AP61">
        <f ca="1">'Week F'!$AW113</f>
        <v>0</v>
      </c>
      <c r="AQ61">
        <f ca="1">'Week F'!$BC113</f>
        <v>0</v>
      </c>
      <c r="AR61">
        <f ca="1">'Week F'!$BI113</f>
        <v>0</v>
      </c>
      <c r="AS61">
        <f ca="1">'Week F'!$BO113</f>
        <v>0</v>
      </c>
      <c r="AT61">
        <f ca="1">'Week F'!$BU113</f>
        <v>0</v>
      </c>
    </row>
    <row r="62" spans="1:46" x14ac:dyDescent="0.2">
      <c r="A62" t="str">
        <f ca="1">'Week A'!AB114</f>
        <v>NAAM</v>
      </c>
      <c r="B62" t="str">
        <f ca="1">'Week A'!AC114</f>
        <v>Voornaam</v>
      </c>
      <c r="C62" t="str">
        <f ca="1">'Week A'!AD114</f>
        <v>Steward</v>
      </c>
      <c r="D62" t="str">
        <f ca="1">'Week A'!AE114</f>
        <v>Student</v>
      </c>
      <c r="E62">
        <f ca="1">'Week A'!$AK114</f>
        <v>0</v>
      </c>
      <c r="F62">
        <f ca="1">'Week A'!$AQ114</f>
        <v>0</v>
      </c>
      <c r="G62">
        <f ca="1">'Week A'!$AW114</f>
        <v>0</v>
      </c>
      <c r="H62">
        <f ca="1">'Week A'!$BC114</f>
        <v>0</v>
      </c>
      <c r="I62">
        <f ca="1">'Week A'!$BI114</f>
        <v>0</v>
      </c>
      <c r="J62">
        <f ca="1">'Week A'!$BO114</f>
        <v>0</v>
      </c>
      <c r="K62">
        <f ca="1">'Week A'!$BU114</f>
        <v>0</v>
      </c>
      <c r="L62">
        <f ca="1">'Week B'!$AK114</f>
        <v>0</v>
      </c>
      <c r="M62">
        <f ca="1">'Week B'!$AQ114</f>
        <v>0</v>
      </c>
      <c r="N62">
        <f ca="1">'Week B'!$AW114</f>
        <v>0</v>
      </c>
      <c r="O62">
        <f ca="1">'Week B'!$BC114</f>
        <v>0</v>
      </c>
      <c r="P62">
        <f ca="1">'Week B'!$BI114</f>
        <v>0</v>
      </c>
      <c r="Q62">
        <f ca="1">'Week B'!$BO114</f>
        <v>0</v>
      </c>
      <c r="R62">
        <f ca="1">'Week B'!$BU114</f>
        <v>0</v>
      </c>
      <c r="S62">
        <f ca="1">'Week C'!$AK114</f>
        <v>0</v>
      </c>
      <c r="T62">
        <f ca="1">'Week C'!$AQ114</f>
        <v>0</v>
      </c>
      <c r="U62">
        <f ca="1">'Week C'!$AW114</f>
        <v>0</v>
      </c>
      <c r="V62">
        <f ca="1">'Week C'!$BC114</f>
        <v>0</v>
      </c>
      <c r="W62">
        <f ca="1">'Week C'!$BI114</f>
        <v>0</v>
      </c>
      <c r="X62">
        <f ca="1">'Week C'!$BO114</f>
        <v>0</v>
      </c>
      <c r="Y62">
        <f ca="1">'Week C'!$BU114</f>
        <v>0</v>
      </c>
      <c r="Z62">
        <f ca="1">'Week D'!$AK114</f>
        <v>0</v>
      </c>
      <c r="AA62">
        <f ca="1">'Week D'!$AQ114</f>
        <v>0</v>
      </c>
      <c r="AB62">
        <f ca="1">'Week D'!$AW114</f>
        <v>0</v>
      </c>
      <c r="AC62">
        <f ca="1">'Week D'!$BC114</f>
        <v>0</v>
      </c>
      <c r="AD62">
        <f ca="1">'Week D'!$BI114</f>
        <v>0</v>
      </c>
      <c r="AE62">
        <f ca="1">'Week D'!$BO114</f>
        <v>0</v>
      </c>
      <c r="AF62">
        <f ca="1">'Week D'!$BU114</f>
        <v>0</v>
      </c>
      <c r="AG62">
        <f ca="1">'Week E'!$AK114</f>
        <v>0</v>
      </c>
      <c r="AH62">
        <f ca="1">'Week E'!$AQ114</f>
        <v>0</v>
      </c>
      <c r="AI62">
        <f ca="1">'Week E'!$AW114</f>
        <v>0</v>
      </c>
      <c r="AJ62">
        <f ca="1">'Week E'!$BC114</f>
        <v>0</v>
      </c>
      <c r="AK62">
        <f ca="1">'Week E'!$BI114</f>
        <v>0</v>
      </c>
      <c r="AL62">
        <f ca="1">'Week E'!$BO114</f>
        <v>0</v>
      </c>
      <c r="AM62">
        <f ca="1">'Week E'!$BU114</f>
        <v>0</v>
      </c>
      <c r="AN62">
        <f ca="1">'Week F'!$AK114</f>
        <v>0</v>
      </c>
      <c r="AO62">
        <f ca="1">'Week F'!$AQ114</f>
        <v>0</v>
      </c>
      <c r="AP62">
        <f ca="1">'Week F'!$AW114</f>
        <v>0</v>
      </c>
      <c r="AQ62">
        <f ca="1">'Week F'!$BC114</f>
        <v>0</v>
      </c>
      <c r="AR62">
        <f ca="1">'Week F'!$BI114</f>
        <v>0</v>
      </c>
      <c r="AS62">
        <f ca="1">'Week F'!$BO114</f>
        <v>0</v>
      </c>
      <c r="AT62">
        <f ca="1">'Week F'!$BU114</f>
        <v>0</v>
      </c>
    </row>
    <row r="63" spans="1:46" x14ac:dyDescent="0.2">
      <c r="A63" t="str">
        <f ca="1">'Week A'!AB115</f>
        <v>NAAM</v>
      </c>
      <c r="B63" t="str">
        <f ca="1">'Week A'!AC115</f>
        <v>Voornaam</v>
      </c>
      <c r="C63" t="str">
        <f ca="1">'Week A'!AD115</f>
        <v>Steward</v>
      </c>
      <c r="D63" t="str">
        <f ca="1">'Week A'!AE115</f>
        <v>Student</v>
      </c>
      <c r="E63">
        <f ca="1">'Week A'!$AK115</f>
        <v>0</v>
      </c>
      <c r="F63">
        <f ca="1">'Week A'!$AQ115</f>
        <v>0</v>
      </c>
      <c r="G63">
        <f ca="1">'Week A'!$AW115</f>
        <v>0</v>
      </c>
      <c r="H63">
        <f ca="1">'Week A'!$BC115</f>
        <v>0</v>
      </c>
      <c r="I63">
        <f ca="1">'Week A'!$BI115</f>
        <v>0</v>
      </c>
      <c r="J63">
        <f ca="1">'Week A'!$BO115</f>
        <v>0</v>
      </c>
      <c r="K63">
        <f ca="1">'Week A'!$BU115</f>
        <v>0</v>
      </c>
      <c r="L63">
        <f ca="1">'Week B'!$AK115</f>
        <v>0</v>
      </c>
      <c r="M63">
        <f ca="1">'Week B'!$AQ115</f>
        <v>0</v>
      </c>
      <c r="N63">
        <f ca="1">'Week B'!$AW115</f>
        <v>0</v>
      </c>
      <c r="O63">
        <f ca="1">'Week B'!$BC115</f>
        <v>0</v>
      </c>
      <c r="P63">
        <f ca="1">'Week B'!$BI115</f>
        <v>0</v>
      </c>
      <c r="Q63">
        <f ca="1">'Week B'!$BO115</f>
        <v>0</v>
      </c>
      <c r="R63">
        <f ca="1">'Week B'!$BU115</f>
        <v>0</v>
      </c>
      <c r="S63">
        <f ca="1">'Week C'!$AK115</f>
        <v>0</v>
      </c>
      <c r="T63">
        <f ca="1">'Week C'!$AQ115</f>
        <v>0</v>
      </c>
      <c r="U63">
        <f ca="1">'Week C'!$AW115</f>
        <v>0</v>
      </c>
      <c r="V63">
        <f ca="1">'Week C'!$BC115</f>
        <v>0</v>
      </c>
      <c r="W63">
        <f ca="1">'Week C'!$BI115</f>
        <v>0</v>
      </c>
      <c r="X63">
        <f ca="1">'Week C'!$BO115</f>
        <v>0</v>
      </c>
      <c r="Y63">
        <f ca="1">'Week C'!$BU115</f>
        <v>0</v>
      </c>
      <c r="Z63">
        <f ca="1">'Week D'!$AK115</f>
        <v>0</v>
      </c>
      <c r="AA63">
        <f ca="1">'Week D'!$AQ115</f>
        <v>0</v>
      </c>
      <c r="AB63">
        <f ca="1">'Week D'!$AW115</f>
        <v>0</v>
      </c>
      <c r="AC63">
        <f ca="1">'Week D'!$BC115</f>
        <v>0</v>
      </c>
      <c r="AD63">
        <f ca="1">'Week D'!$BI115</f>
        <v>0</v>
      </c>
      <c r="AE63">
        <f ca="1">'Week D'!$BO115</f>
        <v>0</v>
      </c>
      <c r="AF63">
        <f ca="1">'Week D'!$BU115</f>
        <v>0</v>
      </c>
      <c r="AG63">
        <f ca="1">'Week E'!$AK115</f>
        <v>0</v>
      </c>
      <c r="AH63">
        <f ca="1">'Week E'!$AQ115</f>
        <v>0</v>
      </c>
      <c r="AI63">
        <f ca="1">'Week E'!$AW115</f>
        <v>0</v>
      </c>
      <c r="AJ63">
        <f ca="1">'Week E'!$BC115</f>
        <v>0</v>
      </c>
      <c r="AK63">
        <f ca="1">'Week E'!$BI115</f>
        <v>0</v>
      </c>
      <c r="AL63">
        <f ca="1">'Week E'!$BO115</f>
        <v>0</v>
      </c>
      <c r="AM63">
        <f ca="1">'Week E'!$BU115</f>
        <v>0</v>
      </c>
      <c r="AN63">
        <f ca="1">'Week F'!$AK115</f>
        <v>0</v>
      </c>
      <c r="AO63">
        <f ca="1">'Week F'!$AQ115</f>
        <v>0</v>
      </c>
      <c r="AP63">
        <f ca="1">'Week F'!$AW115</f>
        <v>0</v>
      </c>
      <c r="AQ63">
        <f ca="1">'Week F'!$BC115</f>
        <v>0</v>
      </c>
      <c r="AR63">
        <f ca="1">'Week F'!$BI115</f>
        <v>0</v>
      </c>
      <c r="AS63">
        <f ca="1">'Week F'!$BO115</f>
        <v>0</v>
      </c>
      <c r="AT63">
        <f ca="1">'Week F'!$BU115</f>
        <v>0</v>
      </c>
    </row>
    <row r="64" spans="1:46" x14ac:dyDescent="0.2">
      <c r="A64" t="str">
        <f ca="1">'Week A'!AB116</f>
        <v>NAAM</v>
      </c>
      <c r="B64" t="str">
        <f ca="1">'Week A'!AC116</f>
        <v>Voornaam</v>
      </c>
      <c r="C64" t="str">
        <f ca="1">'Week A'!AD116</f>
        <v>Steward</v>
      </c>
      <c r="D64" t="str">
        <f ca="1">'Week A'!AE116</f>
        <v>Student</v>
      </c>
      <c r="E64">
        <f ca="1">'Week A'!$AK116</f>
        <v>0</v>
      </c>
      <c r="F64">
        <f ca="1">'Week A'!$AQ116</f>
        <v>0</v>
      </c>
      <c r="G64">
        <f ca="1">'Week A'!$AW116</f>
        <v>0</v>
      </c>
      <c r="H64">
        <f ca="1">'Week A'!$BC116</f>
        <v>0</v>
      </c>
      <c r="I64">
        <f ca="1">'Week A'!$BI116</f>
        <v>0</v>
      </c>
      <c r="J64">
        <f ca="1">'Week A'!$BO116</f>
        <v>0</v>
      </c>
      <c r="K64">
        <f ca="1">'Week A'!$BU116</f>
        <v>0</v>
      </c>
      <c r="L64">
        <f ca="1">'Week B'!$AK116</f>
        <v>0</v>
      </c>
      <c r="M64">
        <f ca="1">'Week B'!$AQ116</f>
        <v>0</v>
      </c>
      <c r="N64">
        <f ca="1">'Week B'!$AW116</f>
        <v>0</v>
      </c>
      <c r="O64">
        <f ca="1">'Week B'!$BC116</f>
        <v>0</v>
      </c>
      <c r="P64">
        <f ca="1">'Week B'!$BI116</f>
        <v>0</v>
      </c>
      <c r="Q64">
        <f ca="1">'Week B'!$BO116</f>
        <v>0</v>
      </c>
      <c r="R64">
        <f ca="1">'Week B'!$BU116</f>
        <v>0</v>
      </c>
      <c r="S64">
        <f ca="1">'Week C'!$AK116</f>
        <v>0</v>
      </c>
      <c r="T64">
        <f ca="1">'Week C'!$AQ116</f>
        <v>0</v>
      </c>
      <c r="U64">
        <f ca="1">'Week C'!$AW116</f>
        <v>0</v>
      </c>
      <c r="V64">
        <f ca="1">'Week C'!$BC116</f>
        <v>0</v>
      </c>
      <c r="W64">
        <f ca="1">'Week C'!$BI116</f>
        <v>0</v>
      </c>
      <c r="X64">
        <f ca="1">'Week C'!$BO116</f>
        <v>0</v>
      </c>
      <c r="Y64">
        <f ca="1">'Week C'!$BU116</f>
        <v>0</v>
      </c>
      <c r="Z64">
        <f ca="1">'Week D'!$AK116</f>
        <v>0</v>
      </c>
      <c r="AA64">
        <f ca="1">'Week D'!$AQ116</f>
        <v>0</v>
      </c>
      <c r="AB64">
        <f ca="1">'Week D'!$AW116</f>
        <v>0</v>
      </c>
      <c r="AC64">
        <f ca="1">'Week D'!$BC116</f>
        <v>0</v>
      </c>
      <c r="AD64">
        <f ca="1">'Week D'!$BI116</f>
        <v>0</v>
      </c>
      <c r="AE64">
        <f ca="1">'Week D'!$BO116</f>
        <v>0</v>
      </c>
      <c r="AF64">
        <f ca="1">'Week D'!$BU116</f>
        <v>0</v>
      </c>
      <c r="AG64">
        <f ca="1">'Week E'!$AK116</f>
        <v>0</v>
      </c>
      <c r="AH64">
        <f ca="1">'Week E'!$AQ116</f>
        <v>0</v>
      </c>
      <c r="AI64">
        <f ca="1">'Week E'!$AW116</f>
        <v>0</v>
      </c>
      <c r="AJ64">
        <f ca="1">'Week E'!$BC116</f>
        <v>0</v>
      </c>
      <c r="AK64">
        <f ca="1">'Week E'!$BI116</f>
        <v>0</v>
      </c>
      <c r="AL64">
        <f ca="1">'Week E'!$BO116</f>
        <v>0</v>
      </c>
      <c r="AM64">
        <f ca="1">'Week E'!$BU116</f>
        <v>0</v>
      </c>
      <c r="AN64">
        <f ca="1">'Week F'!$AK116</f>
        <v>0</v>
      </c>
      <c r="AO64">
        <f ca="1">'Week F'!$AQ116</f>
        <v>0</v>
      </c>
      <c r="AP64">
        <f ca="1">'Week F'!$AW116</f>
        <v>0</v>
      </c>
      <c r="AQ64">
        <f ca="1">'Week F'!$BC116</f>
        <v>0</v>
      </c>
      <c r="AR64">
        <f ca="1">'Week F'!$BI116</f>
        <v>0</v>
      </c>
      <c r="AS64">
        <f ca="1">'Week F'!$BO116</f>
        <v>0</v>
      </c>
      <c r="AT64">
        <f ca="1">'Week F'!$BU116</f>
        <v>0</v>
      </c>
    </row>
    <row r="65" spans="1:46" x14ac:dyDescent="0.2">
      <c r="A65" t="str">
        <f ca="1">'Week A'!AB117</f>
        <v>NAAM</v>
      </c>
      <c r="B65" t="str">
        <f ca="1">'Week A'!AC117</f>
        <v>Voornaam</v>
      </c>
      <c r="C65" t="str">
        <f ca="1">'Week A'!AD117</f>
        <v>Steward</v>
      </c>
      <c r="D65" t="str">
        <f ca="1">'Week A'!AE117</f>
        <v>Student</v>
      </c>
      <c r="E65">
        <f ca="1">'Week A'!$AK117</f>
        <v>0</v>
      </c>
      <c r="F65">
        <f ca="1">'Week A'!$AQ117</f>
        <v>0</v>
      </c>
      <c r="G65">
        <f ca="1">'Week A'!$AW117</f>
        <v>0</v>
      </c>
      <c r="H65">
        <f ca="1">'Week A'!$BC117</f>
        <v>0</v>
      </c>
      <c r="I65">
        <f ca="1">'Week A'!$BI117</f>
        <v>0</v>
      </c>
      <c r="J65">
        <f ca="1">'Week A'!$BO117</f>
        <v>0</v>
      </c>
      <c r="K65">
        <f ca="1">'Week A'!$BU117</f>
        <v>0</v>
      </c>
      <c r="L65">
        <f ca="1">'Week B'!$AK117</f>
        <v>0</v>
      </c>
      <c r="M65">
        <f ca="1">'Week B'!$AQ117</f>
        <v>0</v>
      </c>
      <c r="N65">
        <f ca="1">'Week B'!$AW117</f>
        <v>0</v>
      </c>
      <c r="O65">
        <f ca="1">'Week B'!$BC117</f>
        <v>0</v>
      </c>
      <c r="P65">
        <f ca="1">'Week B'!$BI117</f>
        <v>0</v>
      </c>
      <c r="Q65">
        <f ca="1">'Week B'!$BO117</f>
        <v>0</v>
      </c>
      <c r="R65">
        <f ca="1">'Week B'!$BU117</f>
        <v>0</v>
      </c>
      <c r="S65">
        <f ca="1">'Week C'!$AK117</f>
        <v>0</v>
      </c>
      <c r="T65">
        <f ca="1">'Week C'!$AQ117</f>
        <v>0</v>
      </c>
      <c r="U65">
        <f ca="1">'Week C'!$AW117</f>
        <v>0</v>
      </c>
      <c r="V65">
        <f ca="1">'Week C'!$BC117</f>
        <v>0</v>
      </c>
      <c r="W65">
        <f ca="1">'Week C'!$BI117</f>
        <v>0</v>
      </c>
      <c r="X65">
        <f ca="1">'Week C'!$BO117</f>
        <v>0</v>
      </c>
      <c r="Y65">
        <f ca="1">'Week C'!$BU117</f>
        <v>0</v>
      </c>
      <c r="Z65">
        <f ca="1">'Week D'!$AK117</f>
        <v>0</v>
      </c>
      <c r="AA65">
        <f ca="1">'Week D'!$AQ117</f>
        <v>0</v>
      </c>
      <c r="AB65">
        <f ca="1">'Week D'!$AW117</f>
        <v>0</v>
      </c>
      <c r="AC65">
        <f ca="1">'Week D'!$BC117</f>
        <v>0</v>
      </c>
      <c r="AD65">
        <f ca="1">'Week D'!$BI117</f>
        <v>0</v>
      </c>
      <c r="AE65">
        <f ca="1">'Week D'!$BO117</f>
        <v>0</v>
      </c>
      <c r="AF65">
        <f ca="1">'Week D'!$BU117</f>
        <v>0</v>
      </c>
      <c r="AG65">
        <f ca="1">'Week E'!$AK117</f>
        <v>0</v>
      </c>
      <c r="AH65">
        <f ca="1">'Week E'!$AQ117</f>
        <v>0</v>
      </c>
      <c r="AI65">
        <f ca="1">'Week E'!$AW117</f>
        <v>0</v>
      </c>
      <c r="AJ65">
        <f ca="1">'Week E'!$BC117</f>
        <v>0</v>
      </c>
      <c r="AK65">
        <f ca="1">'Week E'!$BI117</f>
        <v>0</v>
      </c>
      <c r="AL65">
        <f ca="1">'Week E'!$BO117</f>
        <v>0</v>
      </c>
      <c r="AM65">
        <f ca="1">'Week E'!$BU117</f>
        <v>0</v>
      </c>
      <c r="AN65">
        <f ca="1">'Week F'!$AK117</f>
        <v>0</v>
      </c>
      <c r="AO65">
        <f ca="1">'Week F'!$AQ117</f>
        <v>0</v>
      </c>
      <c r="AP65">
        <f ca="1">'Week F'!$AW117</f>
        <v>0</v>
      </c>
      <c r="AQ65">
        <f ca="1">'Week F'!$BC117</f>
        <v>0</v>
      </c>
      <c r="AR65">
        <f ca="1">'Week F'!$BI117</f>
        <v>0</v>
      </c>
      <c r="AS65">
        <f ca="1">'Week F'!$BO117</f>
        <v>0</v>
      </c>
      <c r="AT65">
        <f ca="1">'Week F'!$BU117</f>
        <v>0</v>
      </c>
    </row>
    <row r="66" spans="1:46" x14ac:dyDescent="0.2">
      <c r="A66" t="str">
        <f ca="1">'Week A'!AB118</f>
        <v>NAAM</v>
      </c>
      <c r="B66" t="str">
        <f ca="1">'Week A'!AC118</f>
        <v>Voornaam</v>
      </c>
      <c r="C66" t="str">
        <f ca="1">'Week A'!AD118</f>
        <v>Steward</v>
      </c>
      <c r="D66" t="str">
        <f ca="1">'Week A'!AE118</f>
        <v>Student</v>
      </c>
      <c r="E66">
        <f ca="1">'Week A'!$AK118</f>
        <v>0</v>
      </c>
      <c r="F66">
        <f ca="1">'Week A'!$AQ118</f>
        <v>0</v>
      </c>
      <c r="G66">
        <f ca="1">'Week A'!$AW118</f>
        <v>0</v>
      </c>
      <c r="H66">
        <f ca="1">'Week A'!$BC118</f>
        <v>0</v>
      </c>
      <c r="I66">
        <f ca="1">'Week A'!$BI118</f>
        <v>0</v>
      </c>
      <c r="J66">
        <f ca="1">'Week A'!$BO118</f>
        <v>0</v>
      </c>
      <c r="K66">
        <f ca="1">'Week A'!$BU118</f>
        <v>0</v>
      </c>
      <c r="L66">
        <f ca="1">'Week B'!$AK118</f>
        <v>0</v>
      </c>
      <c r="M66">
        <f ca="1">'Week B'!$AQ118</f>
        <v>0</v>
      </c>
      <c r="N66">
        <f ca="1">'Week B'!$AW118</f>
        <v>0</v>
      </c>
      <c r="O66">
        <f ca="1">'Week B'!$BC118</f>
        <v>0</v>
      </c>
      <c r="P66">
        <f ca="1">'Week B'!$BI118</f>
        <v>0</v>
      </c>
      <c r="Q66">
        <f ca="1">'Week B'!$BO118</f>
        <v>0</v>
      </c>
      <c r="R66">
        <f ca="1">'Week B'!$BU118</f>
        <v>0</v>
      </c>
      <c r="S66">
        <f ca="1">'Week C'!$AK118</f>
        <v>0</v>
      </c>
      <c r="T66">
        <f ca="1">'Week C'!$AQ118</f>
        <v>0</v>
      </c>
      <c r="U66">
        <f ca="1">'Week C'!$AW118</f>
        <v>0</v>
      </c>
      <c r="V66">
        <f ca="1">'Week C'!$BC118</f>
        <v>0</v>
      </c>
      <c r="W66">
        <f ca="1">'Week C'!$BI118</f>
        <v>0</v>
      </c>
      <c r="X66">
        <f ca="1">'Week C'!$BO118</f>
        <v>0</v>
      </c>
      <c r="Y66">
        <f ca="1">'Week C'!$BU118</f>
        <v>0</v>
      </c>
      <c r="Z66">
        <f ca="1">'Week D'!$AK118</f>
        <v>0</v>
      </c>
      <c r="AA66">
        <f ca="1">'Week D'!$AQ118</f>
        <v>0</v>
      </c>
      <c r="AB66">
        <f ca="1">'Week D'!$AW118</f>
        <v>0</v>
      </c>
      <c r="AC66">
        <f ca="1">'Week D'!$BC118</f>
        <v>0</v>
      </c>
      <c r="AD66">
        <f ca="1">'Week D'!$BI118</f>
        <v>0</v>
      </c>
      <c r="AE66">
        <f ca="1">'Week D'!$BO118</f>
        <v>0</v>
      </c>
      <c r="AF66">
        <f ca="1">'Week D'!$BU118</f>
        <v>0</v>
      </c>
      <c r="AG66">
        <f ca="1">'Week E'!$AK118</f>
        <v>0</v>
      </c>
      <c r="AH66">
        <f ca="1">'Week E'!$AQ118</f>
        <v>0</v>
      </c>
      <c r="AI66">
        <f ca="1">'Week E'!$AW118</f>
        <v>0</v>
      </c>
      <c r="AJ66">
        <f ca="1">'Week E'!$BC118</f>
        <v>0</v>
      </c>
      <c r="AK66">
        <f ca="1">'Week E'!$BI118</f>
        <v>0</v>
      </c>
      <c r="AL66">
        <f ca="1">'Week E'!$BO118</f>
        <v>0</v>
      </c>
      <c r="AM66">
        <f ca="1">'Week E'!$BU118</f>
        <v>0</v>
      </c>
      <c r="AN66">
        <f ca="1">'Week F'!$AK118</f>
        <v>0</v>
      </c>
      <c r="AO66">
        <f ca="1">'Week F'!$AQ118</f>
        <v>0</v>
      </c>
      <c r="AP66">
        <f ca="1">'Week F'!$AW118</f>
        <v>0</v>
      </c>
      <c r="AQ66">
        <f ca="1">'Week F'!$BC118</f>
        <v>0</v>
      </c>
      <c r="AR66">
        <f ca="1">'Week F'!$BI118</f>
        <v>0</v>
      </c>
      <c r="AS66">
        <f ca="1">'Week F'!$BO118</f>
        <v>0</v>
      </c>
      <c r="AT66">
        <f ca="1">'Week F'!$BU118</f>
        <v>0</v>
      </c>
    </row>
    <row r="67" spans="1:46" x14ac:dyDescent="0.2">
      <c r="A67" t="str">
        <f ca="1">'Week A'!AB119</f>
        <v>NAAM</v>
      </c>
      <c r="B67" t="str">
        <f ca="1">'Week A'!AC119</f>
        <v>Voornaam</v>
      </c>
      <c r="C67" t="str">
        <f ca="1">'Week A'!AD119</f>
        <v>Steward</v>
      </c>
      <c r="D67" t="str">
        <f ca="1">'Week A'!AE119</f>
        <v>Student</v>
      </c>
      <c r="E67">
        <f ca="1">'Week A'!$AK119</f>
        <v>0</v>
      </c>
      <c r="F67">
        <f ca="1">'Week A'!$AQ119</f>
        <v>0</v>
      </c>
      <c r="G67">
        <f ca="1">'Week A'!$AW119</f>
        <v>0</v>
      </c>
      <c r="H67">
        <f ca="1">'Week A'!$BC119</f>
        <v>0</v>
      </c>
      <c r="I67">
        <f ca="1">'Week A'!$BI119</f>
        <v>0</v>
      </c>
      <c r="J67">
        <f ca="1">'Week A'!$BO119</f>
        <v>0</v>
      </c>
      <c r="K67">
        <f ca="1">'Week A'!$BU119</f>
        <v>0</v>
      </c>
      <c r="L67">
        <f ca="1">'Week B'!$AK119</f>
        <v>0</v>
      </c>
      <c r="M67">
        <f ca="1">'Week B'!$AQ119</f>
        <v>0</v>
      </c>
      <c r="N67">
        <f ca="1">'Week B'!$AW119</f>
        <v>0</v>
      </c>
      <c r="O67">
        <f ca="1">'Week B'!$BC119</f>
        <v>0</v>
      </c>
      <c r="P67">
        <f ca="1">'Week B'!$BI119</f>
        <v>0</v>
      </c>
      <c r="Q67">
        <f ca="1">'Week B'!$BO119</f>
        <v>0</v>
      </c>
      <c r="R67">
        <f ca="1">'Week B'!$BU119</f>
        <v>0</v>
      </c>
      <c r="S67">
        <f ca="1">'Week C'!$AK119</f>
        <v>0</v>
      </c>
      <c r="T67">
        <f ca="1">'Week C'!$AQ119</f>
        <v>0</v>
      </c>
      <c r="U67">
        <f ca="1">'Week C'!$AW119</f>
        <v>0</v>
      </c>
      <c r="V67">
        <f ca="1">'Week C'!$BC119</f>
        <v>0</v>
      </c>
      <c r="W67">
        <f ca="1">'Week C'!$BI119</f>
        <v>0</v>
      </c>
      <c r="X67">
        <f ca="1">'Week C'!$BO119</f>
        <v>0</v>
      </c>
      <c r="Y67">
        <f ca="1">'Week C'!$BU119</f>
        <v>0</v>
      </c>
      <c r="Z67">
        <f ca="1">'Week D'!$AK119</f>
        <v>0</v>
      </c>
      <c r="AA67">
        <f ca="1">'Week D'!$AQ119</f>
        <v>0</v>
      </c>
      <c r="AB67">
        <f ca="1">'Week D'!$AW119</f>
        <v>0</v>
      </c>
      <c r="AC67">
        <f ca="1">'Week D'!$BC119</f>
        <v>0</v>
      </c>
      <c r="AD67">
        <f ca="1">'Week D'!$BI119</f>
        <v>0</v>
      </c>
      <c r="AE67">
        <f ca="1">'Week D'!$BO119</f>
        <v>0</v>
      </c>
      <c r="AF67">
        <f ca="1">'Week D'!$BU119</f>
        <v>0</v>
      </c>
      <c r="AG67">
        <f ca="1">'Week E'!$AK119</f>
        <v>0</v>
      </c>
      <c r="AH67">
        <f ca="1">'Week E'!$AQ119</f>
        <v>0</v>
      </c>
      <c r="AI67">
        <f ca="1">'Week E'!$AW119</f>
        <v>0</v>
      </c>
      <c r="AJ67">
        <f ca="1">'Week E'!$BC119</f>
        <v>0</v>
      </c>
      <c r="AK67">
        <f ca="1">'Week E'!$BI119</f>
        <v>0</v>
      </c>
      <c r="AL67">
        <f ca="1">'Week E'!$BO119</f>
        <v>0</v>
      </c>
      <c r="AM67">
        <f ca="1">'Week E'!$BU119</f>
        <v>0</v>
      </c>
      <c r="AN67">
        <f ca="1">'Week F'!$AK119</f>
        <v>0</v>
      </c>
      <c r="AO67">
        <f ca="1">'Week F'!$AQ119</f>
        <v>0</v>
      </c>
      <c r="AP67">
        <f ca="1">'Week F'!$AW119</f>
        <v>0</v>
      </c>
      <c r="AQ67">
        <f ca="1">'Week F'!$BC119</f>
        <v>0</v>
      </c>
      <c r="AR67">
        <f ca="1">'Week F'!$BI119</f>
        <v>0</v>
      </c>
      <c r="AS67">
        <f ca="1">'Week F'!$BO119</f>
        <v>0</v>
      </c>
      <c r="AT67">
        <f ca="1">'Week F'!$BU119</f>
        <v>0</v>
      </c>
    </row>
    <row r="68" spans="1:46" x14ac:dyDescent="0.2">
      <c r="A68" t="str">
        <f ca="1">'Week A'!AB120</f>
        <v>NAAM</v>
      </c>
      <c r="B68" t="str">
        <f ca="1">'Week A'!AC120</f>
        <v>Voornaam</v>
      </c>
      <c r="C68" t="str">
        <f ca="1">'Week A'!AD120</f>
        <v>Steward</v>
      </c>
      <c r="D68" t="str">
        <f ca="1">'Week A'!AE120</f>
        <v>Student</v>
      </c>
      <c r="E68">
        <f ca="1">'Week A'!$AK120</f>
        <v>0</v>
      </c>
      <c r="F68">
        <f ca="1">'Week A'!$AQ120</f>
        <v>0</v>
      </c>
      <c r="G68">
        <f ca="1">'Week A'!$AW120</f>
        <v>0</v>
      </c>
      <c r="H68">
        <f ca="1">'Week A'!$BC120</f>
        <v>0</v>
      </c>
      <c r="I68">
        <f ca="1">'Week A'!$BI120</f>
        <v>0</v>
      </c>
      <c r="J68">
        <f ca="1">'Week A'!$BO120</f>
        <v>0</v>
      </c>
      <c r="K68">
        <f ca="1">'Week A'!$BU120</f>
        <v>0</v>
      </c>
      <c r="L68">
        <f ca="1">'Week B'!$AK120</f>
        <v>0</v>
      </c>
      <c r="M68">
        <f ca="1">'Week B'!$AQ120</f>
        <v>0</v>
      </c>
      <c r="N68">
        <f ca="1">'Week B'!$AW120</f>
        <v>0</v>
      </c>
      <c r="O68">
        <f ca="1">'Week B'!$BC120</f>
        <v>0</v>
      </c>
      <c r="P68">
        <f ca="1">'Week B'!$BI120</f>
        <v>0</v>
      </c>
      <c r="Q68">
        <f ca="1">'Week B'!$BO120</f>
        <v>0</v>
      </c>
      <c r="R68">
        <f ca="1">'Week B'!$BU120</f>
        <v>0</v>
      </c>
      <c r="S68">
        <f ca="1">'Week C'!$AK120</f>
        <v>0</v>
      </c>
      <c r="T68">
        <f ca="1">'Week C'!$AQ120</f>
        <v>0</v>
      </c>
      <c r="U68">
        <f ca="1">'Week C'!$AW120</f>
        <v>0</v>
      </c>
      <c r="V68">
        <f ca="1">'Week C'!$BC120</f>
        <v>0</v>
      </c>
      <c r="W68">
        <f ca="1">'Week C'!$BI120</f>
        <v>0</v>
      </c>
      <c r="X68">
        <f ca="1">'Week C'!$BO120</f>
        <v>0</v>
      </c>
      <c r="Y68">
        <f ca="1">'Week C'!$BU120</f>
        <v>0</v>
      </c>
      <c r="Z68">
        <f ca="1">'Week D'!$AK120</f>
        <v>0</v>
      </c>
      <c r="AA68">
        <f ca="1">'Week D'!$AQ120</f>
        <v>0</v>
      </c>
      <c r="AB68">
        <f ca="1">'Week D'!$AW120</f>
        <v>0</v>
      </c>
      <c r="AC68">
        <f ca="1">'Week D'!$BC120</f>
        <v>0</v>
      </c>
      <c r="AD68">
        <f ca="1">'Week D'!$BI120</f>
        <v>0</v>
      </c>
      <c r="AE68">
        <f ca="1">'Week D'!$BO120</f>
        <v>0</v>
      </c>
      <c r="AF68">
        <f ca="1">'Week D'!$BU120</f>
        <v>0</v>
      </c>
      <c r="AG68">
        <f ca="1">'Week E'!$AK120</f>
        <v>0</v>
      </c>
      <c r="AH68">
        <f ca="1">'Week E'!$AQ120</f>
        <v>0</v>
      </c>
      <c r="AI68">
        <f ca="1">'Week E'!$AW120</f>
        <v>0</v>
      </c>
      <c r="AJ68">
        <f ca="1">'Week E'!$BC120</f>
        <v>0</v>
      </c>
      <c r="AK68">
        <f ca="1">'Week E'!$BI120</f>
        <v>0</v>
      </c>
      <c r="AL68">
        <f ca="1">'Week E'!$BO120</f>
        <v>0</v>
      </c>
      <c r="AM68">
        <f ca="1">'Week E'!$BU120</f>
        <v>0</v>
      </c>
      <c r="AN68">
        <f ca="1">'Week F'!$AK120</f>
        <v>0</v>
      </c>
      <c r="AO68">
        <f ca="1">'Week F'!$AQ120</f>
        <v>0</v>
      </c>
      <c r="AP68">
        <f ca="1">'Week F'!$AW120</f>
        <v>0</v>
      </c>
      <c r="AQ68">
        <f ca="1">'Week F'!$BC120</f>
        <v>0</v>
      </c>
      <c r="AR68">
        <f ca="1">'Week F'!$BI120</f>
        <v>0</v>
      </c>
      <c r="AS68">
        <f ca="1">'Week F'!$BO120</f>
        <v>0</v>
      </c>
      <c r="AT68">
        <f ca="1">'Week F'!$BU120</f>
        <v>0</v>
      </c>
    </row>
    <row r="69" spans="1:46" x14ac:dyDescent="0.2">
      <c r="A69" t="str">
        <f ca="1">'Week A'!AB121</f>
        <v>NAAM</v>
      </c>
      <c r="B69" t="str">
        <f ca="1">'Week A'!AC121</f>
        <v>Voornaam</v>
      </c>
      <c r="C69" t="str">
        <f ca="1">'Week A'!AD121</f>
        <v>Steward</v>
      </c>
      <c r="D69" t="str">
        <f ca="1">'Week A'!AE121</f>
        <v>Student</v>
      </c>
      <c r="E69">
        <f ca="1">'Week A'!$AK121</f>
        <v>0</v>
      </c>
      <c r="F69">
        <f ca="1">'Week A'!$AQ121</f>
        <v>0</v>
      </c>
      <c r="G69">
        <f ca="1">'Week A'!$AW121</f>
        <v>0</v>
      </c>
      <c r="H69">
        <f ca="1">'Week A'!$BC121</f>
        <v>0</v>
      </c>
      <c r="I69">
        <f ca="1">'Week A'!$BI121</f>
        <v>0</v>
      </c>
      <c r="J69">
        <f ca="1">'Week A'!$BO121</f>
        <v>0</v>
      </c>
      <c r="K69">
        <f ca="1">'Week A'!$BU121</f>
        <v>0</v>
      </c>
      <c r="L69">
        <f ca="1">'Week B'!$AK121</f>
        <v>0</v>
      </c>
      <c r="M69">
        <f ca="1">'Week B'!$AQ121</f>
        <v>0</v>
      </c>
      <c r="N69">
        <f ca="1">'Week B'!$AW121</f>
        <v>0</v>
      </c>
      <c r="O69">
        <f ca="1">'Week B'!$BC121</f>
        <v>0</v>
      </c>
      <c r="P69">
        <f ca="1">'Week B'!$BI121</f>
        <v>0</v>
      </c>
      <c r="Q69">
        <f ca="1">'Week B'!$BO121</f>
        <v>0</v>
      </c>
      <c r="R69">
        <f ca="1">'Week B'!$BU121</f>
        <v>0</v>
      </c>
      <c r="S69">
        <f ca="1">'Week C'!$AK121</f>
        <v>0</v>
      </c>
      <c r="T69">
        <f ca="1">'Week C'!$AQ121</f>
        <v>0</v>
      </c>
      <c r="U69">
        <f ca="1">'Week C'!$AW121</f>
        <v>0</v>
      </c>
      <c r="V69">
        <f ca="1">'Week C'!$BC121</f>
        <v>0</v>
      </c>
      <c r="W69">
        <f ca="1">'Week C'!$BI121</f>
        <v>0</v>
      </c>
      <c r="X69">
        <f ca="1">'Week C'!$BO121</f>
        <v>0</v>
      </c>
      <c r="Y69">
        <f ca="1">'Week C'!$BU121</f>
        <v>0</v>
      </c>
      <c r="Z69">
        <f ca="1">'Week D'!$AK121</f>
        <v>0</v>
      </c>
      <c r="AA69">
        <f ca="1">'Week D'!$AQ121</f>
        <v>0</v>
      </c>
      <c r="AB69">
        <f ca="1">'Week D'!$AW121</f>
        <v>0</v>
      </c>
      <c r="AC69">
        <f ca="1">'Week D'!$BC121</f>
        <v>0</v>
      </c>
      <c r="AD69">
        <f ca="1">'Week D'!$BI121</f>
        <v>0</v>
      </c>
      <c r="AE69">
        <f ca="1">'Week D'!$BO121</f>
        <v>0</v>
      </c>
      <c r="AF69">
        <f ca="1">'Week D'!$BU121</f>
        <v>0</v>
      </c>
      <c r="AG69">
        <f ca="1">'Week E'!$AK121</f>
        <v>0</v>
      </c>
      <c r="AH69">
        <f ca="1">'Week E'!$AQ121</f>
        <v>0</v>
      </c>
      <c r="AI69">
        <f ca="1">'Week E'!$AW121</f>
        <v>0</v>
      </c>
      <c r="AJ69">
        <f ca="1">'Week E'!$BC121</f>
        <v>0</v>
      </c>
      <c r="AK69">
        <f ca="1">'Week E'!$BI121</f>
        <v>0</v>
      </c>
      <c r="AL69">
        <f ca="1">'Week E'!$BO121</f>
        <v>0</v>
      </c>
      <c r="AM69">
        <f ca="1">'Week E'!$BU121</f>
        <v>0</v>
      </c>
      <c r="AN69">
        <f ca="1">'Week F'!$AK121</f>
        <v>0</v>
      </c>
      <c r="AO69">
        <f ca="1">'Week F'!$AQ121</f>
        <v>0</v>
      </c>
      <c r="AP69">
        <f ca="1">'Week F'!$AW121</f>
        <v>0</v>
      </c>
      <c r="AQ69">
        <f ca="1">'Week F'!$BC121</f>
        <v>0</v>
      </c>
      <c r="AR69">
        <f ca="1">'Week F'!$BI121</f>
        <v>0</v>
      </c>
      <c r="AS69">
        <f ca="1">'Week F'!$BO121</f>
        <v>0</v>
      </c>
      <c r="AT69">
        <f ca="1">'Week F'!$BU121</f>
        <v>0</v>
      </c>
    </row>
    <row r="70" spans="1:46" x14ac:dyDescent="0.2">
      <c r="A70" t="str">
        <f ca="1">'Week A'!AB122</f>
        <v>NAAM</v>
      </c>
      <c r="B70" t="str">
        <f ca="1">'Week A'!AC122</f>
        <v>Voornaam</v>
      </c>
      <c r="C70" t="str">
        <f ca="1">'Week A'!AD122</f>
        <v>Steward</v>
      </c>
      <c r="D70" t="str">
        <f ca="1">'Week A'!AE122</f>
        <v>Student</v>
      </c>
      <c r="E70">
        <f ca="1">'Week A'!$AK122</f>
        <v>0</v>
      </c>
      <c r="F70">
        <f ca="1">'Week A'!$AQ122</f>
        <v>0</v>
      </c>
      <c r="G70">
        <f ca="1">'Week A'!$AW122</f>
        <v>0</v>
      </c>
      <c r="H70">
        <f ca="1">'Week A'!$BC122</f>
        <v>0</v>
      </c>
      <c r="I70">
        <f ca="1">'Week A'!$BI122</f>
        <v>0</v>
      </c>
      <c r="J70">
        <f ca="1">'Week A'!$BO122</f>
        <v>0</v>
      </c>
      <c r="K70">
        <f ca="1">'Week A'!$BU122</f>
        <v>0</v>
      </c>
      <c r="L70">
        <f ca="1">'Week B'!$AK122</f>
        <v>0</v>
      </c>
      <c r="M70">
        <f ca="1">'Week B'!$AQ122</f>
        <v>0</v>
      </c>
      <c r="N70">
        <f ca="1">'Week B'!$AW122</f>
        <v>0</v>
      </c>
      <c r="O70">
        <f ca="1">'Week B'!$BC122</f>
        <v>0</v>
      </c>
      <c r="P70">
        <f ca="1">'Week B'!$BI122</f>
        <v>0</v>
      </c>
      <c r="Q70">
        <f ca="1">'Week B'!$BO122</f>
        <v>0</v>
      </c>
      <c r="R70">
        <f ca="1">'Week B'!$BU122</f>
        <v>0</v>
      </c>
      <c r="S70">
        <f ca="1">'Week C'!$AK122</f>
        <v>0</v>
      </c>
      <c r="T70">
        <f ca="1">'Week C'!$AQ122</f>
        <v>0</v>
      </c>
      <c r="U70">
        <f ca="1">'Week C'!$AW122</f>
        <v>0</v>
      </c>
      <c r="V70">
        <f ca="1">'Week C'!$BC122</f>
        <v>0</v>
      </c>
      <c r="W70">
        <f ca="1">'Week C'!$BI122</f>
        <v>0</v>
      </c>
      <c r="X70">
        <f ca="1">'Week C'!$BO122</f>
        <v>0</v>
      </c>
      <c r="Y70">
        <f ca="1">'Week C'!$BU122</f>
        <v>0</v>
      </c>
      <c r="Z70">
        <f ca="1">'Week D'!$AK122</f>
        <v>0</v>
      </c>
      <c r="AA70">
        <f ca="1">'Week D'!$AQ122</f>
        <v>0</v>
      </c>
      <c r="AB70">
        <f ca="1">'Week D'!$AW122</f>
        <v>0</v>
      </c>
      <c r="AC70">
        <f ca="1">'Week D'!$BC122</f>
        <v>0</v>
      </c>
      <c r="AD70">
        <f ca="1">'Week D'!$BI122</f>
        <v>0</v>
      </c>
      <c r="AE70">
        <f ca="1">'Week D'!$BO122</f>
        <v>0</v>
      </c>
      <c r="AF70">
        <f ca="1">'Week D'!$BU122</f>
        <v>0</v>
      </c>
      <c r="AG70">
        <f ca="1">'Week E'!$AK122</f>
        <v>0</v>
      </c>
      <c r="AH70">
        <f ca="1">'Week E'!$AQ122</f>
        <v>0</v>
      </c>
      <c r="AI70">
        <f ca="1">'Week E'!$AW122</f>
        <v>0</v>
      </c>
      <c r="AJ70">
        <f ca="1">'Week E'!$BC122</f>
        <v>0</v>
      </c>
      <c r="AK70">
        <f ca="1">'Week E'!$BI122</f>
        <v>0</v>
      </c>
      <c r="AL70">
        <f ca="1">'Week E'!$BO122</f>
        <v>0</v>
      </c>
      <c r="AM70">
        <f ca="1">'Week E'!$BU122</f>
        <v>0</v>
      </c>
      <c r="AN70">
        <f ca="1">'Week F'!$AK122</f>
        <v>0</v>
      </c>
      <c r="AO70">
        <f ca="1">'Week F'!$AQ122</f>
        <v>0</v>
      </c>
      <c r="AP70">
        <f ca="1">'Week F'!$AW122</f>
        <v>0</v>
      </c>
      <c r="AQ70">
        <f ca="1">'Week F'!$BC122</f>
        <v>0</v>
      </c>
      <c r="AR70">
        <f ca="1">'Week F'!$BI122</f>
        <v>0</v>
      </c>
      <c r="AS70">
        <f ca="1">'Week F'!$BO122</f>
        <v>0</v>
      </c>
      <c r="AT70">
        <f ca="1">'Week F'!$BU122</f>
        <v>0</v>
      </c>
    </row>
    <row r="71" spans="1:46" x14ac:dyDescent="0.2">
      <c r="A71" t="str">
        <f ca="1">'Week A'!AB123</f>
        <v>NAAM</v>
      </c>
      <c r="B71" t="str">
        <f ca="1">'Week A'!AC123</f>
        <v>Voornaam</v>
      </c>
      <c r="C71" t="str">
        <f ca="1">'Week A'!AD123</f>
        <v>Steward</v>
      </c>
      <c r="D71" t="str">
        <f ca="1">'Week A'!AE123</f>
        <v>Student</v>
      </c>
      <c r="E71">
        <f ca="1">'Week A'!$AK123</f>
        <v>0</v>
      </c>
      <c r="F71">
        <f ca="1">'Week A'!$AQ123</f>
        <v>0</v>
      </c>
      <c r="G71">
        <f ca="1">'Week A'!$AW123</f>
        <v>0</v>
      </c>
      <c r="H71">
        <f ca="1">'Week A'!$BC123</f>
        <v>0</v>
      </c>
      <c r="I71">
        <f ca="1">'Week A'!$BI123</f>
        <v>0</v>
      </c>
      <c r="J71">
        <f ca="1">'Week A'!$BO123</f>
        <v>0</v>
      </c>
      <c r="K71">
        <f ca="1">'Week A'!$BU123</f>
        <v>0</v>
      </c>
      <c r="L71">
        <f ca="1">'Week B'!$AK123</f>
        <v>0</v>
      </c>
      <c r="M71">
        <f ca="1">'Week B'!$AQ123</f>
        <v>0</v>
      </c>
      <c r="N71">
        <f ca="1">'Week B'!$AW123</f>
        <v>0</v>
      </c>
      <c r="O71">
        <f ca="1">'Week B'!$BC123</f>
        <v>0</v>
      </c>
      <c r="P71">
        <f ca="1">'Week B'!$BI123</f>
        <v>0</v>
      </c>
      <c r="Q71">
        <f ca="1">'Week B'!$BO123</f>
        <v>0</v>
      </c>
      <c r="R71">
        <f ca="1">'Week B'!$BU123</f>
        <v>0</v>
      </c>
      <c r="S71">
        <f ca="1">'Week C'!$AK123</f>
        <v>0</v>
      </c>
      <c r="T71">
        <f ca="1">'Week C'!$AQ123</f>
        <v>0</v>
      </c>
      <c r="U71">
        <f ca="1">'Week C'!$AW123</f>
        <v>0</v>
      </c>
      <c r="V71">
        <f ca="1">'Week C'!$BC123</f>
        <v>0</v>
      </c>
      <c r="W71">
        <f ca="1">'Week C'!$BI123</f>
        <v>0</v>
      </c>
      <c r="X71">
        <f ca="1">'Week C'!$BO123</f>
        <v>0</v>
      </c>
      <c r="Y71">
        <f ca="1">'Week C'!$BU123</f>
        <v>0</v>
      </c>
      <c r="Z71">
        <f ca="1">'Week D'!$AK123</f>
        <v>0</v>
      </c>
      <c r="AA71">
        <f ca="1">'Week D'!$AQ123</f>
        <v>0</v>
      </c>
      <c r="AB71">
        <f ca="1">'Week D'!$AW123</f>
        <v>0</v>
      </c>
      <c r="AC71">
        <f ca="1">'Week D'!$BC123</f>
        <v>0</v>
      </c>
      <c r="AD71">
        <f ca="1">'Week D'!$BI123</f>
        <v>0</v>
      </c>
      <c r="AE71">
        <f ca="1">'Week D'!$BO123</f>
        <v>0</v>
      </c>
      <c r="AF71">
        <f ca="1">'Week D'!$BU123</f>
        <v>0</v>
      </c>
      <c r="AG71">
        <f ca="1">'Week E'!$AK123</f>
        <v>0</v>
      </c>
      <c r="AH71">
        <f ca="1">'Week E'!$AQ123</f>
        <v>0</v>
      </c>
      <c r="AI71">
        <f ca="1">'Week E'!$AW123</f>
        <v>0</v>
      </c>
      <c r="AJ71">
        <f ca="1">'Week E'!$BC123</f>
        <v>0</v>
      </c>
      <c r="AK71">
        <f ca="1">'Week E'!$BI123</f>
        <v>0</v>
      </c>
      <c r="AL71">
        <f ca="1">'Week E'!$BO123</f>
        <v>0</v>
      </c>
      <c r="AM71">
        <f ca="1">'Week E'!$BU123</f>
        <v>0</v>
      </c>
      <c r="AN71">
        <f ca="1">'Week F'!$AK123</f>
        <v>0</v>
      </c>
      <c r="AO71">
        <f ca="1">'Week F'!$AQ123</f>
        <v>0</v>
      </c>
      <c r="AP71">
        <f ca="1">'Week F'!$AW123</f>
        <v>0</v>
      </c>
      <c r="AQ71">
        <f ca="1">'Week F'!$BC123</f>
        <v>0</v>
      </c>
      <c r="AR71">
        <f ca="1">'Week F'!$BI123</f>
        <v>0</v>
      </c>
      <c r="AS71">
        <f ca="1">'Week F'!$BO123</f>
        <v>0</v>
      </c>
      <c r="AT71">
        <f ca="1">'Week F'!$BU123</f>
        <v>0</v>
      </c>
    </row>
    <row r="72" spans="1:46" x14ac:dyDescent="0.2">
      <c r="A72" t="str">
        <f ca="1">'Week A'!AB124</f>
        <v>NAAM</v>
      </c>
      <c r="B72" t="str">
        <f ca="1">'Week A'!AC124</f>
        <v>Voornaam</v>
      </c>
      <c r="C72" t="str">
        <f ca="1">'Week A'!AD124</f>
        <v>Steward</v>
      </c>
      <c r="D72" t="str">
        <f ca="1">'Week A'!AE124</f>
        <v>Student</v>
      </c>
      <c r="E72">
        <f ca="1">'Week A'!$AK124</f>
        <v>0</v>
      </c>
      <c r="F72">
        <f ca="1">'Week A'!$AQ124</f>
        <v>0</v>
      </c>
      <c r="G72">
        <f ca="1">'Week A'!$AW124</f>
        <v>0</v>
      </c>
      <c r="H72">
        <f ca="1">'Week A'!$BC124</f>
        <v>0</v>
      </c>
      <c r="I72">
        <f ca="1">'Week A'!$BI124</f>
        <v>0</v>
      </c>
      <c r="J72">
        <f ca="1">'Week A'!$BO124</f>
        <v>0</v>
      </c>
      <c r="K72">
        <f ca="1">'Week A'!$BU124</f>
        <v>0</v>
      </c>
      <c r="L72">
        <f ca="1">'Week B'!$AK124</f>
        <v>0</v>
      </c>
      <c r="M72">
        <f ca="1">'Week B'!$AQ124</f>
        <v>0</v>
      </c>
      <c r="N72">
        <f ca="1">'Week B'!$AW124</f>
        <v>0</v>
      </c>
      <c r="O72">
        <f ca="1">'Week B'!$BC124</f>
        <v>0</v>
      </c>
      <c r="P72">
        <f ca="1">'Week B'!$BI124</f>
        <v>0</v>
      </c>
      <c r="Q72">
        <f ca="1">'Week B'!$BO124</f>
        <v>0</v>
      </c>
      <c r="R72">
        <f ca="1">'Week B'!$BU124</f>
        <v>0</v>
      </c>
      <c r="S72">
        <f ca="1">'Week C'!$AK124</f>
        <v>0</v>
      </c>
      <c r="T72">
        <f ca="1">'Week C'!$AQ124</f>
        <v>0</v>
      </c>
      <c r="U72">
        <f ca="1">'Week C'!$AW124</f>
        <v>0</v>
      </c>
      <c r="V72">
        <f ca="1">'Week C'!$BC124</f>
        <v>0</v>
      </c>
      <c r="W72">
        <f ca="1">'Week C'!$BI124</f>
        <v>0</v>
      </c>
      <c r="X72">
        <f ca="1">'Week C'!$BO124</f>
        <v>0</v>
      </c>
      <c r="Y72">
        <f ca="1">'Week C'!$BU124</f>
        <v>0</v>
      </c>
      <c r="Z72">
        <f ca="1">'Week D'!$AK124</f>
        <v>0</v>
      </c>
      <c r="AA72">
        <f ca="1">'Week D'!$AQ124</f>
        <v>0</v>
      </c>
      <c r="AB72">
        <f ca="1">'Week D'!$AW124</f>
        <v>0</v>
      </c>
      <c r="AC72">
        <f ca="1">'Week D'!$BC124</f>
        <v>0</v>
      </c>
      <c r="AD72">
        <f ca="1">'Week D'!$BI124</f>
        <v>0</v>
      </c>
      <c r="AE72">
        <f ca="1">'Week D'!$BO124</f>
        <v>0</v>
      </c>
      <c r="AF72">
        <f ca="1">'Week D'!$BU124</f>
        <v>0</v>
      </c>
      <c r="AG72">
        <f ca="1">'Week E'!$AK124</f>
        <v>0</v>
      </c>
      <c r="AH72">
        <f ca="1">'Week E'!$AQ124</f>
        <v>0</v>
      </c>
      <c r="AI72">
        <f ca="1">'Week E'!$AW124</f>
        <v>0</v>
      </c>
      <c r="AJ72">
        <f ca="1">'Week E'!$BC124</f>
        <v>0</v>
      </c>
      <c r="AK72">
        <f ca="1">'Week E'!$BI124</f>
        <v>0</v>
      </c>
      <c r="AL72">
        <f ca="1">'Week E'!$BO124</f>
        <v>0</v>
      </c>
      <c r="AM72">
        <f ca="1">'Week E'!$BU124</f>
        <v>0</v>
      </c>
      <c r="AN72">
        <f ca="1">'Week F'!$AK124</f>
        <v>0</v>
      </c>
      <c r="AO72">
        <f ca="1">'Week F'!$AQ124</f>
        <v>0</v>
      </c>
      <c r="AP72">
        <f ca="1">'Week F'!$AW124</f>
        <v>0</v>
      </c>
      <c r="AQ72">
        <f ca="1">'Week F'!$BC124</f>
        <v>0</v>
      </c>
      <c r="AR72">
        <f ca="1">'Week F'!$BI124</f>
        <v>0</v>
      </c>
      <c r="AS72">
        <f ca="1">'Week F'!$BO124</f>
        <v>0</v>
      </c>
      <c r="AT72">
        <f ca="1">'Week F'!$BU124</f>
        <v>0</v>
      </c>
    </row>
    <row r="73" spans="1:46" x14ac:dyDescent="0.2">
      <c r="A73" t="str">
        <f ca="1">'Week A'!AB125</f>
        <v>NAAM</v>
      </c>
      <c r="B73" t="str">
        <f ca="1">'Week A'!AC125</f>
        <v>Voornaam</v>
      </c>
      <c r="C73" t="str">
        <f ca="1">'Week A'!AD125</f>
        <v>Steward</v>
      </c>
      <c r="D73" t="str">
        <f ca="1">'Week A'!AE125</f>
        <v>Student</v>
      </c>
      <c r="E73">
        <f ca="1">'Week A'!$AK125</f>
        <v>0</v>
      </c>
      <c r="F73">
        <f ca="1">'Week A'!$AQ125</f>
        <v>0</v>
      </c>
      <c r="G73">
        <f ca="1">'Week A'!$AW125</f>
        <v>0</v>
      </c>
      <c r="H73">
        <f ca="1">'Week A'!$BC125</f>
        <v>0</v>
      </c>
      <c r="I73">
        <f ca="1">'Week A'!$BI125</f>
        <v>0</v>
      </c>
      <c r="J73">
        <f ca="1">'Week A'!$BO125</f>
        <v>0</v>
      </c>
      <c r="K73">
        <f ca="1">'Week A'!$BU125</f>
        <v>0</v>
      </c>
      <c r="L73">
        <f ca="1">'Week B'!$AK125</f>
        <v>0</v>
      </c>
      <c r="M73">
        <f ca="1">'Week B'!$AQ125</f>
        <v>0</v>
      </c>
      <c r="N73">
        <f ca="1">'Week B'!$AW125</f>
        <v>0</v>
      </c>
      <c r="O73">
        <f ca="1">'Week B'!$BC125</f>
        <v>0</v>
      </c>
      <c r="P73">
        <f ca="1">'Week B'!$BI125</f>
        <v>0</v>
      </c>
      <c r="Q73">
        <f ca="1">'Week B'!$BO125</f>
        <v>0</v>
      </c>
      <c r="R73">
        <f ca="1">'Week B'!$BU125</f>
        <v>0</v>
      </c>
      <c r="S73">
        <f ca="1">'Week C'!$AK125</f>
        <v>0</v>
      </c>
      <c r="T73">
        <f ca="1">'Week C'!$AQ125</f>
        <v>0</v>
      </c>
      <c r="U73">
        <f ca="1">'Week C'!$AW125</f>
        <v>0</v>
      </c>
      <c r="V73">
        <f ca="1">'Week C'!$BC125</f>
        <v>0</v>
      </c>
      <c r="W73">
        <f ca="1">'Week C'!$BI125</f>
        <v>0</v>
      </c>
      <c r="X73">
        <f ca="1">'Week C'!$BO125</f>
        <v>0</v>
      </c>
      <c r="Y73">
        <f ca="1">'Week C'!$BU125</f>
        <v>0</v>
      </c>
      <c r="Z73">
        <f ca="1">'Week D'!$AK125</f>
        <v>0</v>
      </c>
      <c r="AA73">
        <f ca="1">'Week D'!$AQ125</f>
        <v>0</v>
      </c>
      <c r="AB73">
        <f ca="1">'Week D'!$AW125</f>
        <v>0</v>
      </c>
      <c r="AC73">
        <f ca="1">'Week D'!$BC125</f>
        <v>0</v>
      </c>
      <c r="AD73">
        <f ca="1">'Week D'!$BI125</f>
        <v>0</v>
      </c>
      <c r="AE73">
        <f ca="1">'Week D'!$BO125</f>
        <v>0</v>
      </c>
      <c r="AF73">
        <f ca="1">'Week D'!$BU125</f>
        <v>0</v>
      </c>
      <c r="AG73">
        <f ca="1">'Week E'!$AK125</f>
        <v>0</v>
      </c>
      <c r="AH73">
        <f ca="1">'Week E'!$AQ125</f>
        <v>0</v>
      </c>
      <c r="AI73">
        <f ca="1">'Week E'!$AW125</f>
        <v>0</v>
      </c>
      <c r="AJ73">
        <f ca="1">'Week E'!$BC125</f>
        <v>0</v>
      </c>
      <c r="AK73">
        <f ca="1">'Week E'!$BI125</f>
        <v>0</v>
      </c>
      <c r="AL73">
        <f ca="1">'Week E'!$BO125</f>
        <v>0</v>
      </c>
      <c r="AM73">
        <f ca="1">'Week E'!$BU125</f>
        <v>0</v>
      </c>
      <c r="AN73">
        <f ca="1">'Week F'!$AK125</f>
        <v>0</v>
      </c>
      <c r="AO73">
        <f ca="1">'Week F'!$AQ125</f>
        <v>0</v>
      </c>
      <c r="AP73">
        <f ca="1">'Week F'!$AW125</f>
        <v>0</v>
      </c>
      <c r="AQ73">
        <f ca="1">'Week F'!$BC125</f>
        <v>0</v>
      </c>
      <c r="AR73">
        <f ca="1">'Week F'!$BI125</f>
        <v>0</v>
      </c>
      <c r="AS73">
        <f ca="1">'Week F'!$BO125</f>
        <v>0</v>
      </c>
      <c r="AT73">
        <f ca="1">'Week F'!$BU125</f>
        <v>0</v>
      </c>
    </row>
    <row r="74" spans="1:46" x14ac:dyDescent="0.2">
      <c r="A74" t="str">
        <f ca="1">'Week A'!AB126</f>
        <v>NAAM</v>
      </c>
      <c r="B74" t="str">
        <f ca="1">'Week A'!AC126</f>
        <v>Voornaam</v>
      </c>
      <c r="C74" t="str">
        <f ca="1">'Week A'!AD126</f>
        <v>Steward</v>
      </c>
      <c r="D74" t="str">
        <f ca="1">'Week A'!AE126</f>
        <v>Student</v>
      </c>
      <c r="E74">
        <f ca="1">'Week A'!$AK126</f>
        <v>0</v>
      </c>
      <c r="F74">
        <f ca="1">'Week A'!$AQ126</f>
        <v>0</v>
      </c>
      <c r="G74">
        <f ca="1">'Week A'!$AW126</f>
        <v>0</v>
      </c>
      <c r="H74">
        <f ca="1">'Week A'!$BC126</f>
        <v>0</v>
      </c>
      <c r="I74">
        <f ca="1">'Week A'!$BI126</f>
        <v>0</v>
      </c>
      <c r="J74">
        <f ca="1">'Week A'!$BO126</f>
        <v>0</v>
      </c>
      <c r="K74">
        <f ca="1">'Week A'!$BU126</f>
        <v>0</v>
      </c>
      <c r="L74">
        <f ca="1">'Week B'!$AK126</f>
        <v>0</v>
      </c>
      <c r="M74">
        <f ca="1">'Week B'!$AQ126</f>
        <v>0</v>
      </c>
      <c r="N74">
        <f ca="1">'Week B'!$AW126</f>
        <v>0</v>
      </c>
      <c r="O74">
        <f ca="1">'Week B'!$BC126</f>
        <v>0</v>
      </c>
      <c r="P74">
        <f ca="1">'Week B'!$BI126</f>
        <v>0</v>
      </c>
      <c r="Q74">
        <f ca="1">'Week B'!$BO126</f>
        <v>0</v>
      </c>
      <c r="R74">
        <f ca="1">'Week B'!$BU126</f>
        <v>0</v>
      </c>
      <c r="S74">
        <f ca="1">'Week C'!$AK126</f>
        <v>0</v>
      </c>
      <c r="T74">
        <f ca="1">'Week C'!$AQ126</f>
        <v>0</v>
      </c>
      <c r="U74">
        <f ca="1">'Week C'!$AW126</f>
        <v>0</v>
      </c>
      <c r="V74">
        <f ca="1">'Week C'!$BC126</f>
        <v>0</v>
      </c>
      <c r="W74">
        <f ca="1">'Week C'!$BI126</f>
        <v>0</v>
      </c>
      <c r="X74">
        <f ca="1">'Week C'!$BO126</f>
        <v>0</v>
      </c>
      <c r="Y74">
        <f ca="1">'Week C'!$BU126</f>
        <v>0</v>
      </c>
      <c r="Z74">
        <f ca="1">'Week D'!$AK126</f>
        <v>0</v>
      </c>
      <c r="AA74">
        <f ca="1">'Week D'!$AQ126</f>
        <v>0</v>
      </c>
      <c r="AB74">
        <f ca="1">'Week D'!$AW126</f>
        <v>0</v>
      </c>
      <c r="AC74">
        <f ca="1">'Week D'!$BC126</f>
        <v>0</v>
      </c>
      <c r="AD74">
        <f ca="1">'Week D'!$BI126</f>
        <v>0</v>
      </c>
      <c r="AE74">
        <f ca="1">'Week D'!$BO126</f>
        <v>0</v>
      </c>
      <c r="AF74">
        <f ca="1">'Week D'!$BU126</f>
        <v>0</v>
      </c>
      <c r="AG74">
        <f ca="1">'Week E'!$AK126</f>
        <v>0</v>
      </c>
      <c r="AH74">
        <f ca="1">'Week E'!$AQ126</f>
        <v>0</v>
      </c>
      <c r="AI74">
        <f ca="1">'Week E'!$AW126</f>
        <v>0</v>
      </c>
      <c r="AJ74">
        <f ca="1">'Week E'!$BC126</f>
        <v>0</v>
      </c>
      <c r="AK74">
        <f ca="1">'Week E'!$BI126</f>
        <v>0</v>
      </c>
      <c r="AL74">
        <f ca="1">'Week E'!$BO126</f>
        <v>0</v>
      </c>
      <c r="AM74">
        <f ca="1">'Week E'!$BU126</f>
        <v>0</v>
      </c>
      <c r="AN74">
        <f ca="1">'Week F'!$AK126</f>
        <v>0</v>
      </c>
      <c r="AO74">
        <f ca="1">'Week F'!$AQ126</f>
        <v>0</v>
      </c>
      <c r="AP74">
        <f ca="1">'Week F'!$AW126</f>
        <v>0</v>
      </c>
      <c r="AQ74">
        <f ca="1">'Week F'!$BC126</f>
        <v>0</v>
      </c>
      <c r="AR74">
        <f ca="1">'Week F'!$BI126</f>
        <v>0</v>
      </c>
      <c r="AS74">
        <f ca="1">'Week F'!$BO126</f>
        <v>0</v>
      </c>
      <c r="AT74">
        <f ca="1">'Week F'!$BU126</f>
        <v>0</v>
      </c>
    </row>
    <row r="75" spans="1:46" x14ac:dyDescent="0.2">
      <c r="A75" t="str">
        <f ca="1">'Week A'!AB127</f>
        <v>NAAM</v>
      </c>
      <c r="B75" t="str">
        <f ca="1">'Week A'!AC127</f>
        <v>Voornaam</v>
      </c>
      <c r="C75" t="str">
        <f ca="1">'Week A'!AD127</f>
        <v>Steward</v>
      </c>
      <c r="D75" t="str">
        <f ca="1">'Week A'!AE127</f>
        <v>Student</v>
      </c>
      <c r="E75">
        <f ca="1">'Week A'!$AK127</f>
        <v>0</v>
      </c>
      <c r="F75">
        <f ca="1">'Week A'!$AQ127</f>
        <v>0</v>
      </c>
      <c r="G75">
        <f ca="1">'Week A'!$AW127</f>
        <v>0</v>
      </c>
      <c r="H75">
        <f ca="1">'Week A'!$BC127</f>
        <v>0</v>
      </c>
      <c r="I75">
        <f ca="1">'Week A'!$BI127</f>
        <v>0</v>
      </c>
      <c r="J75">
        <f ca="1">'Week A'!$BO127</f>
        <v>0</v>
      </c>
      <c r="K75">
        <f ca="1">'Week A'!$BU127</f>
        <v>0</v>
      </c>
      <c r="L75">
        <f ca="1">'Week B'!$AK127</f>
        <v>0</v>
      </c>
      <c r="M75">
        <f ca="1">'Week B'!$AQ127</f>
        <v>0</v>
      </c>
      <c r="N75">
        <f ca="1">'Week B'!$AW127</f>
        <v>0</v>
      </c>
      <c r="O75">
        <f ca="1">'Week B'!$BC127</f>
        <v>0</v>
      </c>
      <c r="P75">
        <f ca="1">'Week B'!$BI127</f>
        <v>0</v>
      </c>
      <c r="Q75">
        <f ca="1">'Week B'!$BO127</f>
        <v>0</v>
      </c>
      <c r="R75">
        <f ca="1">'Week B'!$BU127</f>
        <v>0</v>
      </c>
      <c r="S75">
        <f ca="1">'Week C'!$AK127</f>
        <v>0</v>
      </c>
      <c r="T75">
        <f ca="1">'Week C'!$AQ127</f>
        <v>0</v>
      </c>
      <c r="U75">
        <f ca="1">'Week C'!$AW127</f>
        <v>0</v>
      </c>
      <c r="V75">
        <f ca="1">'Week C'!$BC127</f>
        <v>0</v>
      </c>
      <c r="W75">
        <f ca="1">'Week C'!$BI127</f>
        <v>0</v>
      </c>
      <c r="X75">
        <f ca="1">'Week C'!$BO127</f>
        <v>0</v>
      </c>
      <c r="Y75">
        <f ca="1">'Week C'!$BU127</f>
        <v>0</v>
      </c>
      <c r="Z75">
        <f ca="1">'Week D'!$AK127</f>
        <v>0</v>
      </c>
      <c r="AA75">
        <f ca="1">'Week D'!$AQ127</f>
        <v>0</v>
      </c>
      <c r="AB75">
        <f ca="1">'Week D'!$AW127</f>
        <v>0</v>
      </c>
      <c r="AC75">
        <f ca="1">'Week D'!$BC127</f>
        <v>0</v>
      </c>
      <c r="AD75">
        <f ca="1">'Week D'!$BI127</f>
        <v>0</v>
      </c>
      <c r="AE75">
        <f ca="1">'Week D'!$BO127</f>
        <v>0</v>
      </c>
      <c r="AF75">
        <f ca="1">'Week D'!$BU127</f>
        <v>0</v>
      </c>
      <c r="AG75">
        <f ca="1">'Week E'!$AK127</f>
        <v>0</v>
      </c>
      <c r="AH75">
        <f ca="1">'Week E'!$AQ127</f>
        <v>0</v>
      </c>
      <c r="AI75">
        <f ca="1">'Week E'!$AW127</f>
        <v>0</v>
      </c>
      <c r="AJ75">
        <f ca="1">'Week E'!$BC127</f>
        <v>0</v>
      </c>
      <c r="AK75">
        <f ca="1">'Week E'!$BI127</f>
        <v>0</v>
      </c>
      <c r="AL75">
        <f ca="1">'Week E'!$BO127</f>
        <v>0</v>
      </c>
      <c r="AM75">
        <f ca="1">'Week E'!$BU127</f>
        <v>0</v>
      </c>
      <c r="AN75">
        <f ca="1">'Week F'!$AK127</f>
        <v>0</v>
      </c>
      <c r="AO75">
        <f ca="1">'Week F'!$AQ127</f>
        <v>0</v>
      </c>
      <c r="AP75">
        <f ca="1">'Week F'!$AW127</f>
        <v>0</v>
      </c>
      <c r="AQ75">
        <f ca="1">'Week F'!$BC127</f>
        <v>0</v>
      </c>
      <c r="AR75">
        <f ca="1">'Week F'!$BI127</f>
        <v>0</v>
      </c>
      <c r="AS75">
        <f ca="1">'Week F'!$BO127</f>
        <v>0</v>
      </c>
      <c r="AT75">
        <f ca="1">'Week F'!$BU127</f>
        <v>0</v>
      </c>
    </row>
    <row r="76" spans="1:46" x14ac:dyDescent="0.2">
      <c r="A76" t="str">
        <f ca="1">'Week A'!AB128</f>
        <v>NAAM</v>
      </c>
      <c r="B76" t="str">
        <f ca="1">'Week A'!AC128</f>
        <v>Voornaam</v>
      </c>
      <c r="C76" t="str">
        <f ca="1">'Week A'!AD128</f>
        <v>Steward</v>
      </c>
      <c r="D76" t="str">
        <f ca="1">'Week A'!AE128</f>
        <v>Student</v>
      </c>
      <c r="E76">
        <f ca="1">'Week A'!$AK128</f>
        <v>0</v>
      </c>
      <c r="F76">
        <f ca="1">'Week A'!$AQ128</f>
        <v>0</v>
      </c>
      <c r="G76">
        <f ca="1">'Week A'!$AW128</f>
        <v>0</v>
      </c>
      <c r="H76">
        <f ca="1">'Week A'!$BC128</f>
        <v>0</v>
      </c>
      <c r="I76">
        <f ca="1">'Week A'!$BI128</f>
        <v>0</v>
      </c>
      <c r="J76">
        <f ca="1">'Week A'!$BO128</f>
        <v>0</v>
      </c>
      <c r="K76">
        <f ca="1">'Week A'!$BU128</f>
        <v>0</v>
      </c>
      <c r="L76">
        <f ca="1">'Week B'!$AK128</f>
        <v>0</v>
      </c>
      <c r="M76">
        <f ca="1">'Week B'!$AQ128</f>
        <v>0</v>
      </c>
      <c r="N76">
        <f ca="1">'Week B'!$AW128</f>
        <v>0</v>
      </c>
      <c r="O76">
        <f ca="1">'Week B'!$BC128</f>
        <v>0</v>
      </c>
      <c r="P76">
        <f ca="1">'Week B'!$BI128</f>
        <v>0</v>
      </c>
      <c r="Q76">
        <f ca="1">'Week B'!$BO128</f>
        <v>0</v>
      </c>
      <c r="R76">
        <f ca="1">'Week B'!$BU128</f>
        <v>0</v>
      </c>
      <c r="S76">
        <f ca="1">'Week C'!$AK128</f>
        <v>0</v>
      </c>
      <c r="T76">
        <f ca="1">'Week C'!$AQ128</f>
        <v>0</v>
      </c>
      <c r="U76">
        <f ca="1">'Week C'!$AW128</f>
        <v>0</v>
      </c>
      <c r="V76">
        <f ca="1">'Week C'!$BC128</f>
        <v>0</v>
      </c>
      <c r="W76">
        <f ca="1">'Week C'!$BI128</f>
        <v>0</v>
      </c>
      <c r="X76">
        <f ca="1">'Week C'!$BO128</f>
        <v>0</v>
      </c>
      <c r="Y76">
        <f ca="1">'Week C'!$BU128</f>
        <v>0</v>
      </c>
      <c r="Z76">
        <f ca="1">'Week D'!$AK128</f>
        <v>0</v>
      </c>
      <c r="AA76">
        <f ca="1">'Week D'!$AQ128</f>
        <v>0</v>
      </c>
      <c r="AB76">
        <f ca="1">'Week D'!$AW128</f>
        <v>0</v>
      </c>
      <c r="AC76">
        <f ca="1">'Week D'!$BC128</f>
        <v>0</v>
      </c>
      <c r="AD76">
        <f ca="1">'Week D'!$BI128</f>
        <v>0</v>
      </c>
      <c r="AE76">
        <f ca="1">'Week D'!$BO128</f>
        <v>0</v>
      </c>
      <c r="AF76">
        <f ca="1">'Week D'!$BU128</f>
        <v>0</v>
      </c>
      <c r="AG76">
        <f ca="1">'Week E'!$AK128</f>
        <v>0</v>
      </c>
      <c r="AH76">
        <f ca="1">'Week E'!$AQ128</f>
        <v>0</v>
      </c>
      <c r="AI76">
        <f ca="1">'Week E'!$AW128</f>
        <v>0</v>
      </c>
      <c r="AJ76">
        <f ca="1">'Week E'!$BC128</f>
        <v>0</v>
      </c>
      <c r="AK76">
        <f ca="1">'Week E'!$BI128</f>
        <v>0</v>
      </c>
      <c r="AL76">
        <f ca="1">'Week E'!$BO128</f>
        <v>0</v>
      </c>
      <c r="AM76">
        <f ca="1">'Week E'!$BU128</f>
        <v>0</v>
      </c>
      <c r="AN76">
        <f ca="1">'Week F'!$AK128</f>
        <v>0</v>
      </c>
      <c r="AO76">
        <f ca="1">'Week F'!$AQ128</f>
        <v>0</v>
      </c>
      <c r="AP76">
        <f ca="1">'Week F'!$AW128</f>
        <v>0</v>
      </c>
      <c r="AQ76">
        <f ca="1">'Week F'!$BC128</f>
        <v>0</v>
      </c>
      <c r="AR76">
        <f ca="1">'Week F'!$BI128</f>
        <v>0</v>
      </c>
      <c r="AS76">
        <f ca="1">'Week F'!$BO128</f>
        <v>0</v>
      </c>
      <c r="AT76">
        <f ca="1">'Week F'!$BU128</f>
        <v>0</v>
      </c>
    </row>
    <row r="77" spans="1:46" x14ac:dyDescent="0.2">
      <c r="A77" t="str">
        <f ca="1">'Week A'!AB129</f>
        <v>NAAM</v>
      </c>
      <c r="B77" t="str">
        <f ca="1">'Week A'!AC129</f>
        <v>Voornaam</v>
      </c>
      <c r="C77" t="str">
        <f ca="1">'Week A'!AD129</f>
        <v>Steward</v>
      </c>
      <c r="D77" t="str">
        <f ca="1">'Week A'!AE129</f>
        <v>Student</v>
      </c>
      <c r="E77">
        <f ca="1">'Week A'!$AK129</f>
        <v>0</v>
      </c>
      <c r="F77">
        <f ca="1">'Week A'!$AQ129</f>
        <v>0</v>
      </c>
      <c r="G77">
        <f ca="1">'Week A'!$AW129</f>
        <v>0</v>
      </c>
      <c r="H77">
        <f ca="1">'Week A'!$BC129</f>
        <v>0</v>
      </c>
      <c r="I77">
        <f ca="1">'Week A'!$BI129</f>
        <v>0</v>
      </c>
      <c r="J77">
        <f ca="1">'Week A'!$BO129</f>
        <v>0</v>
      </c>
      <c r="K77">
        <f ca="1">'Week A'!$BU129</f>
        <v>0</v>
      </c>
      <c r="L77">
        <f ca="1">'Week B'!$AK129</f>
        <v>0</v>
      </c>
      <c r="M77">
        <f ca="1">'Week B'!$AQ129</f>
        <v>0</v>
      </c>
      <c r="N77">
        <f ca="1">'Week B'!$AW129</f>
        <v>0</v>
      </c>
      <c r="O77">
        <f ca="1">'Week B'!$BC129</f>
        <v>0</v>
      </c>
      <c r="P77">
        <f ca="1">'Week B'!$BI129</f>
        <v>0</v>
      </c>
      <c r="Q77">
        <f ca="1">'Week B'!$BO129</f>
        <v>0</v>
      </c>
      <c r="R77">
        <f ca="1">'Week B'!$BU129</f>
        <v>0</v>
      </c>
      <c r="S77">
        <f ca="1">'Week C'!$AK129</f>
        <v>0</v>
      </c>
      <c r="T77">
        <f ca="1">'Week C'!$AQ129</f>
        <v>0</v>
      </c>
      <c r="U77">
        <f ca="1">'Week C'!$AW129</f>
        <v>0</v>
      </c>
      <c r="V77">
        <f ca="1">'Week C'!$BC129</f>
        <v>0</v>
      </c>
      <c r="W77">
        <f ca="1">'Week C'!$BI129</f>
        <v>0</v>
      </c>
      <c r="X77">
        <f ca="1">'Week C'!$BO129</f>
        <v>0</v>
      </c>
      <c r="Y77">
        <f ca="1">'Week C'!$BU129</f>
        <v>0</v>
      </c>
      <c r="Z77">
        <f ca="1">'Week D'!$AK129</f>
        <v>0</v>
      </c>
      <c r="AA77">
        <f ca="1">'Week D'!$AQ129</f>
        <v>0</v>
      </c>
      <c r="AB77">
        <f ca="1">'Week D'!$AW129</f>
        <v>0</v>
      </c>
      <c r="AC77">
        <f ca="1">'Week D'!$BC129</f>
        <v>0</v>
      </c>
      <c r="AD77">
        <f ca="1">'Week D'!$BI129</f>
        <v>0</v>
      </c>
      <c r="AE77">
        <f ca="1">'Week D'!$BO129</f>
        <v>0</v>
      </c>
      <c r="AF77">
        <f ca="1">'Week D'!$BU129</f>
        <v>0</v>
      </c>
      <c r="AG77">
        <f ca="1">'Week E'!$AK129</f>
        <v>0</v>
      </c>
      <c r="AH77">
        <f ca="1">'Week E'!$AQ129</f>
        <v>0</v>
      </c>
      <c r="AI77">
        <f ca="1">'Week E'!$AW129</f>
        <v>0</v>
      </c>
      <c r="AJ77">
        <f ca="1">'Week E'!$BC129</f>
        <v>0</v>
      </c>
      <c r="AK77">
        <f ca="1">'Week E'!$BI129</f>
        <v>0</v>
      </c>
      <c r="AL77">
        <f ca="1">'Week E'!$BO129</f>
        <v>0</v>
      </c>
      <c r="AM77">
        <f ca="1">'Week E'!$BU129</f>
        <v>0</v>
      </c>
      <c r="AN77">
        <f ca="1">'Week F'!$AK129</f>
        <v>0</v>
      </c>
      <c r="AO77">
        <f ca="1">'Week F'!$AQ129</f>
        <v>0</v>
      </c>
      <c r="AP77">
        <f ca="1">'Week F'!$AW129</f>
        <v>0</v>
      </c>
      <c r="AQ77">
        <f ca="1">'Week F'!$BC129</f>
        <v>0</v>
      </c>
      <c r="AR77">
        <f ca="1">'Week F'!$BI129</f>
        <v>0</v>
      </c>
      <c r="AS77">
        <f ca="1">'Week F'!$BO129</f>
        <v>0</v>
      </c>
      <c r="AT77">
        <f ca="1">'Week F'!$BU129</f>
        <v>0</v>
      </c>
    </row>
    <row r="78" spans="1:46" x14ac:dyDescent="0.2">
      <c r="A78" t="str">
        <f ca="1">'Week A'!AB130</f>
        <v>NAAM</v>
      </c>
      <c r="B78" t="str">
        <f ca="1">'Week A'!AC130</f>
        <v>Voornaam</v>
      </c>
      <c r="C78" t="str">
        <f ca="1">'Week A'!AD130</f>
        <v>Steward</v>
      </c>
      <c r="D78" t="str">
        <f ca="1">'Week A'!AE130</f>
        <v>Student</v>
      </c>
      <c r="E78">
        <f ca="1">'Week A'!$AK130</f>
        <v>0</v>
      </c>
      <c r="F78">
        <f ca="1">'Week A'!$AQ130</f>
        <v>0</v>
      </c>
      <c r="G78">
        <f ca="1">'Week A'!$AW130</f>
        <v>0</v>
      </c>
      <c r="H78">
        <f ca="1">'Week A'!$BC130</f>
        <v>0</v>
      </c>
      <c r="I78">
        <f ca="1">'Week A'!$BI130</f>
        <v>0</v>
      </c>
      <c r="J78">
        <f ca="1">'Week A'!$BO130</f>
        <v>0</v>
      </c>
      <c r="K78">
        <f ca="1">'Week A'!$BU130</f>
        <v>0</v>
      </c>
      <c r="L78">
        <f ca="1">'Week B'!$AK130</f>
        <v>0</v>
      </c>
      <c r="M78">
        <f ca="1">'Week B'!$AQ130</f>
        <v>0</v>
      </c>
      <c r="N78">
        <f ca="1">'Week B'!$AW130</f>
        <v>0</v>
      </c>
      <c r="O78">
        <f ca="1">'Week B'!$BC130</f>
        <v>0</v>
      </c>
      <c r="P78">
        <f ca="1">'Week B'!$BI130</f>
        <v>0</v>
      </c>
      <c r="Q78">
        <f ca="1">'Week B'!$BO130</f>
        <v>0</v>
      </c>
      <c r="R78">
        <f ca="1">'Week B'!$BU130</f>
        <v>0</v>
      </c>
      <c r="S78">
        <f ca="1">'Week C'!$AK130</f>
        <v>0</v>
      </c>
      <c r="T78">
        <f ca="1">'Week C'!$AQ130</f>
        <v>0</v>
      </c>
      <c r="U78">
        <f ca="1">'Week C'!$AW130</f>
        <v>0</v>
      </c>
      <c r="V78">
        <f ca="1">'Week C'!$BC130</f>
        <v>0</v>
      </c>
      <c r="W78">
        <f ca="1">'Week C'!$BI130</f>
        <v>0</v>
      </c>
      <c r="X78">
        <f ca="1">'Week C'!$BO130</f>
        <v>0</v>
      </c>
      <c r="Y78">
        <f ca="1">'Week C'!$BU130</f>
        <v>0</v>
      </c>
      <c r="Z78">
        <f ca="1">'Week D'!$AK130</f>
        <v>0</v>
      </c>
      <c r="AA78">
        <f ca="1">'Week D'!$AQ130</f>
        <v>0</v>
      </c>
      <c r="AB78">
        <f ca="1">'Week D'!$AW130</f>
        <v>0</v>
      </c>
      <c r="AC78">
        <f ca="1">'Week D'!$BC130</f>
        <v>0</v>
      </c>
      <c r="AD78">
        <f ca="1">'Week D'!$BI130</f>
        <v>0</v>
      </c>
      <c r="AE78">
        <f ca="1">'Week D'!$BO130</f>
        <v>0</v>
      </c>
      <c r="AF78">
        <f ca="1">'Week D'!$BU130</f>
        <v>0</v>
      </c>
      <c r="AG78">
        <f ca="1">'Week E'!$AK130</f>
        <v>0</v>
      </c>
      <c r="AH78">
        <f ca="1">'Week E'!$AQ130</f>
        <v>0</v>
      </c>
      <c r="AI78">
        <f ca="1">'Week E'!$AW130</f>
        <v>0</v>
      </c>
      <c r="AJ78">
        <f ca="1">'Week E'!$BC130</f>
        <v>0</v>
      </c>
      <c r="AK78">
        <f ca="1">'Week E'!$BI130</f>
        <v>0</v>
      </c>
      <c r="AL78">
        <f ca="1">'Week E'!$BO130</f>
        <v>0</v>
      </c>
      <c r="AM78">
        <f ca="1">'Week E'!$BU130</f>
        <v>0</v>
      </c>
      <c r="AN78">
        <f ca="1">'Week F'!$AK130</f>
        <v>0</v>
      </c>
      <c r="AO78">
        <f ca="1">'Week F'!$AQ130</f>
        <v>0</v>
      </c>
      <c r="AP78">
        <f ca="1">'Week F'!$AW130</f>
        <v>0</v>
      </c>
      <c r="AQ78">
        <f ca="1">'Week F'!$BC130</f>
        <v>0</v>
      </c>
      <c r="AR78">
        <f ca="1">'Week F'!$BI130</f>
        <v>0</v>
      </c>
      <c r="AS78">
        <f ca="1">'Week F'!$BO130</f>
        <v>0</v>
      </c>
      <c r="AT78">
        <f ca="1">'Week F'!$BU130</f>
        <v>0</v>
      </c>
    </row>
    <row r="79" spans="1:46" x14ac:dyDescent="0.2">
      <c r="A79" t="str">
        <f ca="1">'Week A'!AB131</f>
        <v>NAAM</v>
      </c>
      <c r="B79" t="str">
        <f ca="1">'Week A'!AC131</f>
        <v>Voornaam</v>
      </c>
      <c r="C79" t="str">
        <f ca="1">'Week A'!AD131</f>
        <v>Steward</v>
      </c>
      <c r="D79" t="str">
        <f ca="1">'Week A'!AE131</f>
        <v>Student</v>
      </c>
      <c r="E79">
        <f ca="1">'Week A'!$AK131</f>
        <v>0</v>
      </c>
      <c r="F79">
        <f ca="1">'Week A'!$AQ131</f>
        <v>0</v>
      </c>
      <c r="G79">
        <f ca="1">'Week A'!$AW131</f>
        <v>0</v>
      </c>
      <c r="H79">
        <f ca="1">'Week A'!$BC131</f>
        <v>0</v>
      </c>
      <c r="I79">
        <f ca="1">'Week A'!$BI131</f>
        <v>0</v>
      </c>
      <c r="J79">
        <f ca="1">'Week A'!$BO131</f>
        <v>0</v>
      </c>
      <c r="K79">
        <f ca="1">'Week A'!$BU131</f>
        <v>0</v>
      </c>
      <c r="L79">
        <f ca="1">'Week B'!$AK131</f>
        <v>0</v>
      </c>
      <c r="M79">
        <f ca="1">'Week B'!$AQ131</f>
        <v>0</v>
      </c>
      <c r="N79">
        <f ca="1">'Week B'!$AW131</f>
        <v>0</v>
      </c>
      <c r="O79">
        <f ca="1">'Week B'!$BC131</f>
        <v>0</v>
      </c>
      <c r="P79">
        <f ca="1">'Week B'!$BI131</f>
        <v>0</v>
      </c>
      <c r="Q79">
        <f ca="1">'Week B'!$BO131</f>
        <v>0</v>
      </c>
      <c r="R79">
        <f ca="1">'Week B'!$BU131</f>
        <v>0</v>
      </c>
      <c r="S79">
        <f ca="1">'Week C'!$AK131</f>
        <v>0</v>
      </c>
      <c r="T79">
        <f ca="1">'Week C'!$AQ131</f>
        <v>0</v>
      </c>
      <c r="U79">
        <f ca="1">'Week C'!$AW131</f>
        <v>0</v>
      </c>
      <c r="V79">
        <f ca="1">'Week C'!$BC131</f>
        <v>0</v>
      </c>
      <c r="W79">
        <f ca="1">'Week C'!$BI131</f>
        <v>0</v>
      </c>
      <c r="X79">
        <f ca="1">'Week C'!$BO131</f>
        <v>0</v>
      </c>
      <c r="Y79">
        <f ca="1">'Week C'!$BU131</f>
        <v>0</v>
      </c>
      <c r="Z79">
        <f ca="1">'Week D'!$AK131</f>
        <v>0</v>
      </c>
      <c r="AA79">
        <f ca="1">'Week D'!$AQ131</f>
        <v>0</v>
      </c>
      <c r="AB79">
        <f ca="1">'Week D'!$AW131</f>
        <v>0</v>
      </c>
      <c r="AC79">
        <f ca="1">'Week D'!$BC131</f>
        <v>0</v>
      </c>
      <c r="AD79">
        <f ca="1">'Week D'!$BI131</f>
        <v>0</v>
      </c>
      <c r="AE79">
        <f ca="1">'Week D'!$BO131</f>
        <v>0</v>
      </c>
      <c r="AF79">
        <f ca="1">'Week D'!$BU131</f>
        <v>0</v>
      </c>
      <c r="AG79">
        <f ca="1">'Week E'!$AK131</f>
        <v>0</v>
      </c>
      <c r="AH79">
        <f ca="1">'Week E'!$AQ131</f>
        <v>0</v>
      </c>
      <c r="AI79">
        <f ca="1">'Week E'!$AW131</f>
        <v>0</v>
      </c>
      <c r="AJ79">
        <f ca="1">'Week E'!$BC131</f>
        <v>0</v>
      </c>
      <c r="AK79">
        <f ca="1">'Week E'!$BI131</f>
        <v>0</v>
      </c>
      <c r="AL79">
        <f ca="1">'Week E'!$BO131</f>
        <v>0</v>
      </c>
      <c r="AM79">
        <f ca="1">'Week E'!$BU131</f>
        <v>0</v>
      </c>
      <c r="AN79">
        <f ca="1">'Week F'!$AK131</f>
        <v>0</v>
      </c>
      <c r="AO79">
        <f ca="1">'Week F'!$AQ131</f>
        <v>0</v>
      </c>
      <c r="AP79">
        <f ca="1">'Week F'!$AW131</f>
        <v>0</v>
      </c>
      <c r="AQ79">
        <f ca="1">'Week F'!$BC131</f>
        <v>0</v>
      </c>
      <c r="AR79">
        <f ca="1">'Week F'!$BI131</f>
        <v>0</v>
      </c>
      <c r="AS79">
        <f ca="1">'Week F'!$BO131</f>
        <v>0</v>
      </c>
      <c r="AT79">
        <f ca="1">'Week F'!$BU131</f>
        <v>0</v>
      </c>
    </row>
    <row r="80" spans="1:46" x14ac:dyDescent="0.2">
      <c r="A80" t="str">
        <f ca="1">'Week A'!AB132</f>
        <v>NAAM</v>
      </c>
      <c r="B80" t="str">
        <f ca="1">'Week A'!AC132</f>
        <v>Voornaam</v>
      </c>
      <c r="C80" t="str">
        <f ca="1">'Week A'!AD132</f>
        <v>Steward</v>
      </c>
      <c r="D80" t="str">
        <f ca="1">'Week A'!AE132</f>
        <v>Student</v>
      </c>
      <c r="E80">
        <f ca="1">'Week A'!$AK132</f>
        <v>0</v>
      </c>
      <c r="F80">
        <f ca="1">'Week A'!$AQ132</f>
        <v>0</v>
      </c>
      <c r="G80">
        <f ca="1">'Week A'!$AW132</f>
        <v>0</v>
      </c>
      <c r="H80">
        <f ca="1">'Week A'!$BC132</f>
        <v>0</v>
      </c>
      <c r="I80">
        <f ca="1">'Week A'!$BI132</f>
        <v>0</v>
      </c>
      <c r="J80">
        <f ca="1">'Week A'!$BO132</f>
        <v>0</v>
      </c>
      <c r="K80">
        <f ca="1">'Week A'!$BU132</f>
        <v>0</v>
      </c>
      <c r="L80">
        <f ca="1">'Week B'!$AK132</f>
        <v>0</v>
      </c>
      <c r="M80">
        <f ca="1">'Week B'!$AQ132</f>
        <v>0</v>
      </c>
      <c r="N80">
        <f ca="1">'Week B'!$AW132</f>
        <v>0</v>
      </c>
      <c r="O80">
        <f ca="1">'Week B'!$BC132</f>
        <v>0</v>
      </c>
      <c r="P80">
        <f ca="1">'Week B'!$BI132</f>
        <v>0</v>
      </c>
      <c r="Q80">
        <f ca="1">'Week B'!$BO132</f>
        <v>0</v>
      </c>
      <c r="R80">
        <f ca="1">'Week B'!$BU132</f>
        <v>0</v>
      </c>
      <c r="S80">
        <f ca="1">'Week C'!$AK132</f>
        <v>0</v>
      </c>
      <c r="T80">
        <f ca="1">'Week C'!$AQ132</f>
        <v>0</v>
      </c>
      <c r="U80">
        <f ca="1">'Week C'!$AW132</f>
        <v>0</v>
      </c>
      <c r="V80">
        <f ca="1">'Week C'!$BC132</f>
        <v>0</v>
      </c>
      <c r="W80">
        <f ca="1">'Week C'!$BI132</f>
        <v>0</v>
      </c>
      <c r="X80">
        <f ca="1">'Week C'!$BO132</f>
        <v>0</v>
      </c>
      <c r="Y80">
        <f ca="1">'Week C'!$BU132</f>
        <v>0</v>
      </c>
      <c r="Z80">
        <f ca="1">'Week D'!$AK132</f>
        <v>0</v>
      </c>
      <c r="AA80">
        <f ca="1">'Week D'!$AQ132</f>
        <v>0</v>
      </c>
      <c r="AB80">
        <f ca="1">'Week D'!$AW132</f>
        <v>0</v>
      </c>
      <c r="AC80">
        <f ca="1">'Week D'!$BC132</f>
        <v>0</v>
      </c>
      <c r="AD80">
        <f ca="1">'Week D'!$BI132</f>
        <v>0</v>
      </c>
      <c r="AE80">
        <f ca="1">'Week D'!$BO132</f>
        <v>0</v>
      </c>
      <c r="AF80">
        <f ca="1">'Week D'!$BU132</f>
        <v>0</v>
      </c>
      <c r="AG80">
        <f ca="1">'Week E'!$AK132</f>
        <v>0</v>
      </c>
      <c r="AH80">
        <f ca="1">'Week E'!$AQ132</f>
        <v>0</v>
      </c>
      <c r="AI80">
        <f ca="1">'Week E'!$AW132</f>
        <v>0</v>
      </c>
      <c r="AJ80">
        <f ca="1">'Week E'!$BC132</f>
        <v>0</v>
      </c>
      <c r="AK80">
        <f ca="1">'Week E'!$BI132</f>
        <v>0</v>
      </c>
      <c r="AL80">
        <f ca="1">'Week E'!$BO132</f>
        <v>0</v>
      </c>
      <c r="AM80">
        <f ca="1">'Week E'!$BU132</f>
        <v>0</v>
      </c>
      <c r="AN80">
        <f ca="1">'Week F'!$AK132</f>
        <v>0</v>
      </c>
      <c r="AO80">
        <f ca="1">'Week F'!$AQ132</f>
        <v>0</v>
      </c>
      <c r="AP80">
        <f ca="1">'Week F'!$AW132</f>
        <v>0</v>
      </c>
      <c r="AQ80">
        <f ca="1">'Week F'!$BC132</f>
        <v>0</v>
      </c>
      <c r="AR80">
        <f ca="1">'Week F'!$BI132</f>
        <v>0</v>
      </c>
      <c r="AS80">
        <f ca="1">'Week F'!$BO132</f>
        <v>0</v>
      </c>
      <c r="AT80">
        <f ca="1">'Week F'!$BU132</f>
        <v>0</v>
      </c>
    </row>
    <row r="81" spans="1:46" x14ac:dyDescent="0.2">
      <c r="A81" t="str">
        <f ca="1">'Week A'!AB133</f>
        <v>NAAM</v>
      </c>
      <c r="B81" t="str">
        <f ca="1">'Week A'!AC133</f>
        <v>Voornaam</v>
      </c>
      <c r="C81" t="str">
        <f ca="1">'Week A'!AD133</f>
        <v>Steward</v>
      </c>
      <c r="D81" t="str">
        <f ca="1">'Week A'!AE133</f>
        <v>Student</v>
      </c>
      <c r="E81">
        <f ca="1">'Week A'!$AK133</f>
        <v>0</v>
      </c>
      <c r="F81">
        <f ca="1">'Week A'!$AQ133</f>
        <v>0</v>
      </c>
      <c r="G81">
        <f ca="1">'Week A'!$AW133</f>
        <v>0</v>
      </c>
      <c r="H81">
        <f ca="1">'Week A'!$BC133</f>
        <v>0</v>
      </c>
      <c r="I81">
        <f ca="1">'Week A'!$BI133</f>
        <v>0</v>
      </c>
      <c r="J81">
        <f ca="1">'Week A'!$BO133</f>
        <v>0</v>
      </c>
      <c r="K81">
        <f ca="1">'Week A'!$BU133</f>
        <v>0</v>
      </c>
      <c r="L81">
        <f ca="1">'Week B'!$AK133</f>
        <v>0</v>
      </c>
      <c r="M81">
        <f ca="1">'Week B'!$AQ133</f>
        <v>0</v>
      </c>
      <c r="N81">
        <f ca="1">'Week B'!$AW133</f>
        <v>0</v>
      </c>
      <c r="O81">
        <f ca="1">'Week B'!$BC133</f>
        <v>0</v>
      </c>
      <c r="P81">
        <f ca="1">'Week B'!$BI133</f>
        <v>0</v>
      </c>
      <c r="Q81">
        <f ca="1">'Week B'!$BO133</f>
        <v>0</v>
      </c>
      <c r="R81">
        <f ca="1">'Week B'!$BU133</f>
        <v>0</v>
      </c>
      <c r="S81">
        <f ca="1">'Week C'!$AK133</f>
        <v>0</v>
      </c>
      <c r="T81">
        <f ca="1">'Week C'!$AQ133</f>
        <v>0</v>
      </c>
      <c r="U81">
        <f ca="1">'Week C'!$AW133</f>
        <v>0</v>
      </c>
      <c r="V81">
        <f ca="1">'Week C'!$BC133</f>
        <v>0</v>
      </c>
      <c r="W81">
        <f ca="1">'Week C'!$BI133</f>
        <v>0</v>
      </c>
      <c r="X81">
        <f ca="1">'Week C'!$BO133</f>
        <v>0</v>
      </c>
      <c r="Y81">
        <f ca="1">'Week C'!$BU133</f>
        <v>0</v>
      </c>
      <c r="Z81">
        <f ca="1">'Week D'!$AK133</f>
        <v>0</v>
      </c>
      <c r="AA81">
        <f ca="1">'Week D'!$AQ133</f>
        <v>0</v>
      </c>
      <c r="AB81">
        <f ca="1">'Week D'!$AW133</f>
        <v>0</v>
      </c>
      <c r="AC81">
        <f ca="1">'Week D'!$BC133</f>
        <v>0</v>
      </c>
      <c r="AD81">
        <f ca="1">'Week D'!$BI133</f>
        <v>0</v>
      </c>
      <c r="AE81">
        <f ca="1">'Week D'!$BO133</f>
        <v>0</v>
      </c>
      <c r="AF81">
        <f ca="1">'Week D'!$BU133</f>
        <v>0</v>
      </c>
      <c r="AG81">
        <f ca="1">'Week E'!$AK133</f>
        <v>0</v>
      </c>
      <c r="AH81">
        <f ca="1">'Week E'!$AQ133</f>
        <v>0</v>
      </c>
      <c r="AI81">
        <f ca="1">'Week E'!$AW133</f>
        <v>0</v>
      </c>
      <c r="AJ81">
        <f ca="1">'Week E'!$BC133</f>
        <v>0</v>
      </c>
      <c r="AK81">
        <f ca="1">'Week E'!$BI133</f>
        <v>0</v>
      </c>
      <c r="AL81">
        <f ca="1">'Week E'!$BO133</f>
        <v>0</v>
      </c>
      <c r="AM81">
        <f ca="1">'Week E'!$BU133</f>
        <v>0</v>
      </c>
      <c r="AN81">
        <f ca="1">'Week F'!$AK133</f>
        <v>0</v>
      </c>
      <c r="AO81">
        <f ca="1">'Week F'!$AQ133</f>
        <v>0</v>
      </c>
      <c r="AP81">
        <f ca="1">'Week F'!$AW133</f>
        <v>0</v>
      </c>
      <c r="AQ81">
        <f ca="1">'Week F'!$BC133</f>
        <v>0</v>
      </c>
      <c r="AR81">
        <f ca="1">'Week F'!$BI133</f>
        <v>0</v>
      </c>
      <c r="AS81">
        <f ca="1">'Week F'!$BO133</f>
        <v>0</v>
      </c>
      <c r="AT81">
        <f ca="1">'Week F'!$BU133</f>
        <v>0</v>
      </c>
    </row>
    <row r="82" spans="1:46" x14ac:dyDescent="0.2">
      <c r="A82" t="str">
        <f ca="1">'Week A'!AB134</f>
        <v>NAAM</v>
      </c>
      <c r="B82" t="str">
        <f ca="1">'Week A'!AC134</f>
        <v>Voornaam</v>
      </c>
      <c r="C82" t="str">
        <f ca="1">'Week A'!AD134</f>
        <v>Steward</v>
      </c>
      <c r="D82" t="str">
        <f ca="1">'Week A'!AE134</f>
        <v>Student</v>
      </c>
      <c r="E82">
        <f ca="1">'Week A'!$AK134</f>
        <v>0</v>
      </c>
      <c r="F82">
        <f ca="1">'Week A'!$AQ134</f>
        <v>0</v>
      </c>
      <c r="G82">
        <f ca="1">'Week A'!$AW134</f>
        <v>0</v>
      </c>
      <c r="H82">
        <f ca="1">'Week A'!$BC134</f>
        <v>0</v>
      </c>
      <c r="I82">
        <f ca="1">'Week A'!$BI134</f>
        <v>0</v>
      </c>
      <c r="J82">
        <f ca="1">'Week A'!$BO134</f>
        <v>0</v>
      </c>
      <c r="K82">
        <f ca="1">'Week A'!$BU134</f>
        <v>0</v>
      </c>
      <c r="L82">
        <f ca="1">'Week B'!$AK134</f>
        <v>0</v>
      </c>
      <c r="M82">
        <f ca="1">'Week B'!$AQ134</f>
        <v>0</v>
      </c>
      <c r="N82">
        <f ca="1">'Week B'!$AW134</f>
        <v>0</v>
      </c>
      <c r="O82">
        <f ca="1">'Week B'!$BC134</f>
        <v>0</v>
      </c>
      <c r="P82">
        <f ca="1">'Week B'!$BI134</f>
        <v>0</v>
      </c>
      <c r="Q82">
        <f ca="1">'Week B'!$BO134</f>
        <v>0</v>
      </c>
      <c r="R82">
        <f ca="1">'Week B'!$BU134</f>
        <v>0</v>
      </c>
      <c r="S82">
        <f ca="1">'Week C'!$AK134</f>
        <v>0</v>
      </c>
      <c r="T82">
        <f ca="1">'Week C'!$AQ134</f>
        <v>0</v>
      </c>
      <c r="U82">
        <f ca="1">'Week C'!$AW134</f>
        <v>0</v>
      </c>
      <c r="V82">
        <f ca="1">'Week C'!$BC134</f>
        <v>0</v>
      </c>
      <c r="W82">
        <f ca="1">'Week C'!$BI134</f>
        <v>0</v>
      </c>
      <c r="X82">
        <f ca="1">'Week C'!$BO134</f>
        <v>0</v>
      </c>
      <c r="Y82">
        <f ca="1">'Week C'!$BU134</f>
        <v>0</v>
      </c>
      <c r="Z82">
        <f ca="1">'Week D'!$AK134</f>
        <v>0</v>
      </c>
      <c r="AA82">
        <f ca="1">'Week D'!$AQ134</f>
        <v>0</v>
      </c>
      <c r="AB82">
        <f ca="1">'Week D'!$AW134</f>
        <v>0</v>
      </c>
      <c r="AC82">
        <f ca="1">'Week D'!$BC134</f>
        <v>0</v>
      </c>
      <c r="AD82">
        <f ca="1">'Week D'!$BI134</f>
        <v>0</v>
      </c>
      <c r="AE82">
        <f ca="1">'Week D'!$BO134</f>
        <v>0</v>
      </c>
      <c r="AF82">
        <f ca="1">'Week D'!$BU134</f>
        <v>0</v>
      </c>
      <c r="AG82">
        <f ca="1">'Week E'!$AK134</f>
        <v>0</v>
      </c>
      <c r="AH82">
        <f ca="1">'Week E'!$AQ134</f>
        <v>0</v>
      </c>
      <c r="AI82">
        <f ca="1">'Week E'!$AW134</f>
        <v>0</v>
      </c>
      <c r="AJ82">
        <f ca="1">'Week E'!$BC134</f>
        <v>0</v>
      </c>
      <c r="AK82">
        <f ca="1">'Week E'!$BI134</f>
        <v>0</v>
      </c>
      <c r="AL82">
        <f ca="1">'Week E'!$BO134</f>
        <v>0</v>
      </c>
      <c r="AM82">
        <f ca="1">'Week E'!$BU134</f>
        <v>0</v>
      </c>
      <c r="AN82">
        <f ca="1">'Week F'!$AK134</f>
        <v>0</v>
      </c>
      <c r="AO82">
        <f ca="1">'Week F'!$AQ134</f>
        <v>0</v>
      </c>
      <c r="AP82">
        <f ca="1">'Week F'!$AW134</f>
        <v>0</v>
      </c>
      <c r="AQ82">
        <f ca="1">'Week F'!$BC134</f>
        <v>0</v>
      </c>
      <c r="AR82">
        <f ca="1">'Week F'!$BI134</f>
        <v>0</v>
      </c>
      <c r="AS82">
        <f ca="1">'Week F'!$BO134</f>
        <v>0</v>
      </c>
      <c r="AT82">
        <f ca="1">'Week F'!$BU134</f>
        <v>0</v>
      </c>
    </row>
    <row r="83" spans="1:46" x14ac:dyDescent="0.2">
      <c r="A83" t="str">
        <f ca="1">'Week A'!AB135</f>
        <v>NAAM</v>
      </c>
      <c r="B83" t="str">
        <f ca="1">'Week A'!AC135</f>
        <v>Voornaam</v>
      </c>
      <c r="C83" t="str">
        <f ca="1">'Week A'!AD135</f>
        <v>Steward</v>
      </c>
      <c r="D83" t="str">
        <f ca="1">'Week A'!AE135</f>
        <v>Student</v>
      </c>
      <c r="E83">
        <f ca="1">'Week A'!$AK135</f>
        <v>0</v>
      </c>
      <c r="F83">
        <f ca="1">'Week A'!$AQ135</f>
        <v>0</v>
      </c>
      <c r="G83">
        <f ca="1">'Week A'!$AW135</f>
        <v>0</v>
      </c>
      <c r="H83">
        <f ca="1">'Week A'!$BC135</f>
        <v>0</v>
      </c>
      <c r="I83">
        <f ca="1">'Week A'!$BI135</f>
        <v>0</v>
      </c>
      <c r="J83">
        <f ca="1">'Week A'!$BO135</f>
        <v>0</v>
      </c>
      <c r="K83">
        <f ca="1">'Week A'!$BU135</f>
        <v>0</v>
      </c>
      <c r="L83">
        <f ca="1">'Week B'!$AK135</f>
        <v>0</v>
      </c>
      <c r="M83">
        <f ca="1">'Week B'!$AQ135</f>
        <v>0</v>
      </c>
      <c r="N83">
        <f ca="1">'Week B'!$AW135</f>
        <v>0</v>
      </c>
      <c r="O83">
        <f ca="1">'Week B'!$BC135</f>
        <v>0</v>
      </c>
      <c r="P83">
        <f ca="1">'Week B'!$BI135</f>
        <v>0</v>
      </c>
      <c r="Q83">
        <f ca="1">'Week B'!$BO135</f>
        <v>0</v>
      </c>
      <c r="R83">
        <f ca="1">'Week B'!$BU135</f>
        <v>0</v>
      </c>
      <c r="S83">
        <f ca="1">'Week C'!$AK135</f>
        <v>0</v>
      </c>
      <c r="T83">
        <f ca="1">'Week C'!$AQ135</f>
        <v>0</v>
      </c>
      <c r="U83">
        <f ca="1">'Week C'!$AW135</f>
        <v>0</v>
      </c>
      <c r="V83">
        <f ca="1">'Week C'!$BC135</f>
        <v>0</v>
      </c>
      <c r="W83">
        <f ca="1">'Week C'!$BI135</f>
        <v>0</v>
      </c>
      <c r="X83">
        <f ca="1">'Week C'!$BO135</f>
        <v>0</v>
      </c>
      <c r="Y83">
        <f ca="1">'Week C'!$BU135</f>
        <v>0</v>
      </c>
      <c r="Z83">
        <f ca="1">'Week D'!$AK135</f>
        <v>0</v>
      </c>
      <c r="AA83">
        <f ca="1">'Week D'!$AQ135</f>
        <v>0</v>
      </c>
      <c r="AB83">
        <f ca="1">'Week D'!$AW135</f>
        <v>0</v>
      </c>
      <c r="AC83">
        <f ca="1">'Week D'!$BC135</f>
        <v>0</v>
      </c>
      <c r="AD83">
        <f ca="1">'Week D'!$BI135</f>
        <v>0</v>
      </c>
      <c r="AE83">
        <f ca="1">'Week D'!$BO135</f>
        <v>0</v>
      </c>
      <c r="AF83">
        <f ca="1">'Week D'!$BU135</f>
        <v>0</v>
      </c>
      <c r="AG83">
        <f ca="1">'Week E'!$AK135</f>
        <v>0</v>
      </c>
      <c r="AH83">
        <f ca="1">'Week E'!$AQ135</f>
        <v>0</v>
      </c>
      <c r="AI83">
        <f ca="1">'Week E'!$AW135</f>
        <v>0</v>
      </c>
      <c r="AJ83">
        <f ca="1">'Week E'!$BC135</f>
        <v>0</v>
      </c>
      <c r="AK83">
        <f ca="1">'Week E'!$BI135</f>
        <v>0</v>
      </c>
      <c r="AL83">
        <f ca="1">'Week E'!$BO135</f>
        <v>0</v>
      </c>
      <c r="AM83">
        <f ca="1">'Week E'!$BU135</f>
        <v>0</v>
      </c>
      <c r="AN83">
        <f ca="1">'Week F'!$AK135</f>
        <v>0</v>
      </c>
      <c r="AO83">
        <f ca="1">'Week F'!$AQ135</f>
        <v>0</v>
      </c>
      <c r="AP83">
        <f ca="1">'Week F'!$AW135</f>
        <v>0</v>
      </c>
      <c r="AQ83">
        <f ca="1">'Week F'!$BC135</f>
        <v>0</v>
      </c>
      <c r="AR83">
        <f ca="1">'Week F'!$BI135</f>
        <v>0</v>
      </c>
      <c r="AS83">
        <f ca="1">'Week F'!$BO135</f>
        <v>0</v>
      </c>
      <c r="AT83">
        <f ca="1">'Week F'!$BU135</f>
        <v>0</v>
      </c>
    </row>
    <row r="84" spans="1:46" x14ac:dyDescent="0.2">
      <c r="A84" t="str">
        <f ca="1">'Week A'!AB136</f>
        <v>NAAM</v>
      </c>
      <c r="B84" t="str">
        <f ca="1">'Week A'!AC136</f>
        <v>Voornaam</v>
      </c>
      <c r="C84" t="str">
        <f ca="1">'Week A'!AD136</f>
        <v>Steward</v>
      </c>
      <c r="D84" t="str">
        <f ca="1">'Week A'!AE136</f>
        <v>Student</v>
      </c>
      <c r="E84">
        <f ca="1">'Week A'!$AK136</f>
        <v>0</v>
      </c>
      <c r="F84">
        <f ca="1">'Week A'!$AQ136</f>
        <v>0</v>
      </c>
      <c r="G84">
        <f ca="1">'Week A'!$AW136</f>
        <v>0</v>
      </c>
      <c r="H84">
        <f ca="1">'Week A'!$BC136</f>
        <v>0</v>
      </c>
      <c r="I84">
        <f ca="1">'Week A'!$BI136</f>
        <v>0</v>
      </c>
      <c r="J84">
        <f ca="1">'Week A'!$BO136</f>
        <v>0</v>
      </c>
      <c r="K84">
        <f ca="1">'Week A'!$BU136</f>
        <v>0</v>
      </c>
      <c r="L84">
        <f ca="1">'Week B'!$AK136</f>
        <v>0</v>
      </c>
      <c r="M84">
        <f ca="1">'Week B'!$AQ136</f>
        <v>0</v>
      </c>
      <c r="N84">
        <f ca="1">'Week B'!$AW136</f>
        <v>0</v>
      </c>
      <c r="O84">
        <f ca="1">'Week B'!$BC136</f>
        <v>0</v>
      </c>
      <c r="P84">
        <f ca="1">'Week B'!$BI136</f>
        <v>0</v>
      </c>
      <c r="Q84">
        <f ca="1">'Week B'!$BO136</f>
        <v>0</v>
      </c>
      <c r="R84">
        <f ca="1">'Week B'!$BU136</f>
        <v>0</v>
      </c>
      <c r="S84">
        <f ca="1">'Week C'!$AK136</f>
        <v>0</v>
      </c>
      <c r="T84">
        <f ca="1">'Week C'!$AQ136</f>
        <v>0</v>
      </c>
      <c r="U84">
        <f ca="1">'Week C'!$AW136</f>
        <v>0</v>
      </c>
      <c r="V84">
        <f ca="1">'Week C'!$BC136</f>
        <v>0</v>
      </c>
      <c r="W84">
        <f ca="1">'Week C'!$BI136</f>
        <v>0</v>
      </c>
      <c r="X84">
        <f ca="1">'Week C'!$BO136</f>
        <v>0</v>
      </c>
      <c r="Y84">
        <f ca="1">'Week C'!$BU136</f>
        <v>0</v>
      </c>
      <c r="Z84">
        <f ca="1">'Week D'!$AK136</f>
        <v>0</v>
      </c>
      <c r="AA84">
        <f ca="1">'Week D'!$AQ136</f>
        <v>0</v>
      </c>
      <c r="AB84">
        <f ca="1">'Week D'!$AW136</f>
        <v>0</v>
      </c>
      <c r="AC84">
        <f ca="1">'Week D'!$BC136</f>
        <v>0</v>
      </c>
      <c r="AD84">
        <f ca="1">'Week D'!$BI136</f>
        <v>0</v>
      </c>
      <c r="AE84">
        <f ca="1">'Week D'!$BO136</f>
        <v>0</v>
      </c>
      <c r="AF84">
        <f ca="1">'Week D'!$BU136</f>
        <v>0</v>
      </c>
      <c r="AG84">
        <f ca="1">'Week E'!$AK136</f>
        <v>0</v>
      </c>
      <c r="AH84">
        <f ca="1">'Week E'!$AQ136</f>
        <v>0</v>
      </c>
      <c r="AI84">
        <f ca="1">'Week E'!$AW136</f>
        <v>0</v>
      </c>
      <c r="AJ84">
        <f ca="1">'Week E'!$BC136</f>
        <v>0</v>
      </c>
      <c r="AK84">
        <f ca="1">'Week E'!$BI136</f>
        <v>0</v>
      </c>
      <c r="AL84">
        <f ca="1">'Week E'!$BO136</f>
        <v>0</v>
      </c>
      <c r="AM84">
        <f ca="1">'Week E'!$BU136</f>
        <v>0</v>
      </c>
      <c r="AN84">
        <f ca="1">'Week F'!$AK136</f>
        <v>0</v>
      </c>
      <c r="AO84">
        <f ca="1">'Week F'!$AQ136</f>
        <v>0</v>
      </c>
      <c r="AP84">
        <f ca="1">'Week F'!$AW136</f>
        <v>0</v>
      </c>
      <c r="AQ84">
        <f ca="1">'Week F'!$BC136</f>
        <v>0</v>
      </c>
      <c r="AR84">
        <f ca="1">'Week F'!$BI136</f>
        <v>0</v>
      </c>
      <c r="AS84">
        <f ca="1">'Week F'!$BO136</f>
        <v>0</v>
      </c>
      <c r="AT84">
        <f ca="1">'Week F'!$BU136</f>
        <v>0</v>
      </c>
    </row>
    <row r="85" spans="1:46" x14ac:dyDescent="0.2">
      <c r="A85" t="str">
        <f ca="1">'Week A'!AB137</f>
        <v>NAAM</v>
      </c>
      <c r="B85" t="str">
        <f ca="1">'Week A'!AC137</f>
        <v>Voornaam</v>
      </c>
      <c r="C85" t="str">
        <f ca="1">'Week A'!AD137</f>
        <v>Steward</v>
      </c>
      <c r="D85" t="str">
        <f ca="1">'Week A'!AE137</f>
        <v>Student</v>
      </c>
      <c r="E85">
        <f ca="1">'Week A'!$AK137</f>
        <v>0</v>
      </c>
      <c r="F85">
        <f ca="1">'Week A'!$AQ137</f>
        <v>0</v>
      </c>
      <c r="G85">
        <f ca="1">'Week A'!$AW137</f>
        <v>0</v>
      </c>
      <c r="H85">
        <f ca="1">'Week A'!$BC137</f>
        <v>0</v>
      </c>
      <c r="I85">
        <f ca="1">'Week A'!$BI137</f>
        <v>0</v>
      </c>
      <c r="J85">
        <f ca="1">'Week A'!$BO137</f>
        <v>0</v>
      </c>
      <c r="K85">
        <f ca="1">'Week A'!$BU137</f>
        <v>0</v>
      </c>
      <c r="L85">
        <f ca="1">'Week B'!$AK137</f>
        <v>0</v>
      </c>
      <c r="M85">
        <f ca="1">'Week B'!$AQ137</f>
        <v>0</v>
      </c>
      <c r="N85">
        <f ca="1">'Week B'!$AW137</f>
        <v>0</v>
      </c>
      <c r="O85">
        <f ca="1">'Week B'!$BC137</f>
        <v>0</v>
      </c>
      <c r="P85">
        <f ca="1">'Week B'!$BI137</f>
        <v>0</v>
      </c>
      <c r="Q85">
        <f ca="1">'Week B'!$BO137</f>
        <v>0</v>
      </c>
      <c r="R85">
        <f ca="1">'Week B'!$BU137</f>
        <v>0</v>
      </c>
      <c r="S85">
        <f ca="1">'Week C'!$AK137</f>
        <v>0</v>
      </c>
      <c r="T85">
        <f ca="1">'Week C'!$AQ137</f>
        <v>0</v>
      </c>
      <c r="U85">
        <f ca="1">'Week C'!$AW137</f>
        <v>0</v>
      </c>
      <c r="V85">
        <f ca="1">'Week C'!$BC137</f>
        <v>0</v>
      </c>
      <c r="W85">
        <f ca="1">'Week C'!$BI137</f>
        <v>0</v>
      </c>
      <c r="X85">
        <f ca="1">'Week C'!$BO137</f>
        <v>0</v>
      </c>
      <c r="Y85">
        <f ca="1">'Week C'!$BU137</f>
        <v>0</v>
      </c>
      <c r="Z85">
        <f ca="1">'Week D'!$AK137</f>
        <v>0</v>
      </c>
      <c r="AA85">
        <f ca="1">'Week D'!$AQ137</f>
        <v>0</v>
      </c>
      <c r="AB85">
        <f ca="1">'Week D'!$AW137</f>
        <v>0</v>
      </c>
      <c r="AC85">
        <f ca="1">'Week D'!$BC137</f>
        <v>0</v>
      </c>
      <c r="AD85">
        <f ca="1">'Week D'!$BI137</f>
        <v>0</v>
      </c>
      <c r="AE85">
        <f ca="1">'Week D'!$BO137</f>
        <v>0</v>
      </c>
      <c r="AF85">
        <f ca="1">'Week D'!$BU137</f>
        <v>0</v>
      </c>
      <c r="AG85">
        <f ca="1">'Week E'!$AK137</f>
        <v>0</v>
      </c>
      <c r="AH85">
        <f ca="1">'Week E'!$AQ137</f>
        <v>0</v>
      </c>
      <c r="AI85">
        <f ca="1">'Week E'!$AW137</f>
        <v>0</v>
      </c>
      <c r="AJ85">
        <f ca="1">'Week E'!$BC137</f>
        <v>0</v>
      </c>
      <c r="AK85">
        <f ca="1">'Week E'!$BI137</f>
        <v>0</v>
      </c>
      <c r="AL85">
        <f ca="1">'Week E'!$BO137</f>
        <v>0</v>
      </c>
      <c r="AM85">
        <f ca="1">'Week E'!$BU137</f>
        <v>0</v>
      </c>
      <c r="AN85">
        <f ca="1">'Week F'!$AK137</f>
        <v>0</v>
      </c>
      <c r="AO85">
        <f ca="1">'Week F'!$AQ137</f>
        <v>0</v>
      </c>
      <c r="AP85">
        <f ca="1">'Week F'!$AW137</f>
        <v>0</v>
      </c>
      <c r="AQ85">
        <f ca="1">'Week F'!$BC137</f>
        <v>0</v>
      </c>
      <c r="AR85">
        <f ca="1">'Week F'!$BI137</f>
        <v>0</v>
      </c>
      <c r="AS85">
        <f ca="1">'Week F'!$BO137</f>
        <v>0</v>
      </c>
      <c r="AT85">
        <f ca="1">'Week F'!$BU137</f>
        <v>0</v>
      </c>
    </row>
    <row r="86" spans="1:46" x14ac:dyDescent="0.2">
      <c r="A86" t="str">
        <f ca="1">'Week A'!AB138</f>
        <v>NAAM</v>
      </c>
      <c r="B86" t="str">
        <f ca="1">'Week A'!AC138</f>
        <v>Voornaam</v>
      </c>
      <c r="C86" t="str">
        <f ca="1">'Week A'!AD138</f>
        <v>Steward</v>
      </c>
      <c r="D86" t="str">
        <f ca="1">'Week A'!AE138</f>
        <v>Student</v>
      </c>
      <c r="E86">
        <f ca="1">'Week A'!$AK138</f>
        <v>0</v>
      </c>
      <c r="F86">
        <f ca="1">'Week A'!$AQ138</f>
        <v>0</v>
      </c>
      <c r="G86">
        <f ca="1">'Week A'!$AW138</f>
        <v>0</v>
      </c>
      <c r="H86">
        <f ca="1">'Week A'!$BC138</f>
        <v>0</v>
      </c>
      <c r="I86">
        <f ca="1">'Week A'!$BI138</f>
        <v>0</v>
      </c>
      <c r="J86">
        <f ca="1">'Week A'!$BO138</f>
        <v>0</v>
      </c>
      <c r="K86">
        <f ca="1">'Week A'!$BU138</f>
        <v>0</v>
      </c>
      <c r="L86">
        <f ca="1">'Week B'!$AK138</f>
        <v>0</v>
      </c>
      <c r="M86">
        <f ca="1">'Week B'!$AQ138</f>
        <v>0</v>
      </c>
      <c r="N86">
        <f ca="1">'Week B'!$AW138</f>
        <v>0</v>
      </c>
      <c r="O86">
        <f ca="1">'Week B'!$BC138</f>
        <v>0</v>
      </c>
      <c r="P86">
        <f ca="1">'Week B'!$BI138</f>
        <v>0</v>
      </c>
      <c r="Q86">
        <f ca="1">'Week B'!$BO138</f>
        <v>0</v>
      </c>
      <c r="R86">
        <f ca="1">'Week B'!$BU138</f>
        <v>0</v>
      </c>
      <c r="S86">
        <f ca="1">'Week C'!$AK138</f>
        <v>0</v>
      </c>
      <c r="T86">
        <f ca="1">'Week C'!$AQ138</f>
        <v>0</v>
      </c>
      <c r="U86">
        <f ca="1">'Week C'!$AW138</f>
        <v>0</v>
      </c>
      <c r="V86">
        <f ca="1">'Week C'!$BC138</f>
        <v>0</v>
      </c>
      <c r="W86">
        <f ca="1">'Week C'!$BI138</f>
        <v>0</v>
      </c>
      <c r="X86">
        <f ca="1">'Week C'!$BO138</f>
        <v>0</v>
      </c>
      <c r="Y86">
        <f ca="1">'Week C'!$BU138</f>
        <v>0</v>
      </c>
      <c r="Z86">
        <f ca="1">'Week D'!$AK138</f>
        <v>0</v>
      </c>
      <c r="AA86">
        <f ca="1">'Week D'!$AQ138</f>
        <v>0</v>
      </c>
      <c r="AB86">
        <f ca="1">'Week D'!$AW138</f>
        <v>0</v>
      </c>
      <c r="AC86">
        <f ca="1">'Week D'!$BC138</f>
        <v>0</v>
      </c>
      <c r="AD86">
        <f ca="1">'Week D'!$BI138</f>
        <v>0</v>
      </c>
      <c r="AE86">
        <f ca="1">'Week D'!$BO138</f>
        <v>0</v>
      </c>
      <c r="AF86">
        <f ca="1">'Week D'!$BU138</f>
        <v>0</v>
      </c>
      <c r="AG86">
        <f ca="1">'Week E'!$AK138</f>
        <v>0</v>
      </c>
      <c r="AH86">
        <f ca="1">'Week E'!$AQ138</f>
        <v>0</v>
      </c>
      <c r="AI86">
        <f ca="1">'Week E'!$AW138</f>
        <v>0</v>
      </c>
      <c r="AJ86">
        <f ca="1">'Week E'!$BC138</f>
        <v>0</v>
      </c>
      <c r="AK86">
        <f ca="1">'Week E'!$BI138</f>
        <v>0</v>
      </c>
      <c r="AL86">
        <f ca="1">'Week E'!$BO138</f>
        <v>0</v>
      </c>
      <c r="AM86">
        <f ca="1">'Week E'!$BU138</f>
        <v>0</v>
      </c>
      <c r="AN86">
        <f ca="1">'Week F'!$AK138</f>
        <v>0</v>
      </c>
      <c r="AO86">
        <f ca="1">'Week F'!$AQ138</f>
        <v>0</v>
      </c>
      <c r="AP86">
        <f ca="1">'Week F'!$AW138</f>
        <v>0</v>
      </c>
      <c r="AQ86">
        <f ca="1">'Week F'!$BC138</f>
        <v>0</v>
      </c>
      <c r="AR86">
        <f ca="1">'Week F'!$BI138</f>
        <v>0</v>
      </c>
      <c r="AS86">
        <f ca="1">'Week F'!$BO138</f>
        <v>0</v>
      </c>
      <c r="AT86">
        <f ca="1">'Week F'!$BU138</f>
        <v>0</v>
      </c>
    </row>
    <row r="87" spans="1:46" x14ac:dyDescent="0.2">
      <c r="A87" t="str">
        <f ca="1">'Week A'!AB139</f>
        <v>NAAM</v>
      </c>
      <c r="B87" t="str">
        <f ca="1">'Week A'!AC139</f>
        <v>Voornaam</v>
      </c>
      <c r="C87" t="str">
        <f ca="1">'Week A'!AD139</f>
        <v>Steward</v>
      </c>
      <c r="D87" t="str">
        <f ca="1">'Week A'!AE139</f>
        <v>Student</v>
      </c>
      <c r="E87">
        <f ca="1">'Week A'!$AK139</f>
        <v>0</v>
      </c>
      <c r="F87">
        <f ca="1">'Week A'!$AQ139</f>
        <v>0</v>
      </c>
      <c r="G87">
        <f ca="1">'Week A'!$AW139</f>
        <v>0</v>
      </c>
      <c r="H87">
        <f ca="1">'Week A'!$BC139</f>
        <v>0</v>
      </c>
      <c r="I87">
        <f ca="1">'Week A'!$BI139</f>
        <v>0</v>
      </c>
      <c r="J87">
        <f ca="1">'Week A'!$BO139</f>
        <v>0</v>
      </c>
      <c r="K87">
        <f ca="1">'Week A'!$BU139</f>
        <v>0</v>
      </c>
      <c r="L87">
        <f ca="1">'Week B'!$AK139</f>
        <v>0</v>
      </c>
      <c r="M87">
        <f ca="1">'Week B'!$AQ139</f>
        <v>0</v>
      </c>
      <c r="N87">
        <f ca="1">'Week B'!$AW139</f>
        <v>0</v>
      </c>
      <c r="O87">
        <f ca="1">'Week B'!$BC139</f>
        <v>0</v>
      </c>
      <c r="P87">
        <f ca="1">'Week B'!$BI139</f>
        <v>0</v>
      </c>
      <c r="Q87">
        <f ca="1">'Week B'!$BO139</f>
        <v>0</v>
      </c>
      <c r="R87">
        <f ca="1">'Week B'!$BU139</f>
        <v>0</v>
      </c>
      <c r="S87">
        <f ca="1">'Week C'!$AK139</f>
        <v>0</v>
      </c>
      <c r="T87">
        <f ca="1">'Week C'!$AQ139</f>
        <v>0</v>
      </c>
      <c r="U87">
        <f ca="1">'Week C'!$AW139</f>
        <v>0</v>
      </c>
      <c r="V87">
        <f ca="1">'Week C'!$BC139</f>
        <v>0</v>
      </c>
      <c r="W87">
        <f ca="1">'Week C'!$BI139</f>
        <v>0</v>
      </c>
      <c r="X87">
        <f ca="1">'Week C'!$BO139</f>
        <v>0</v>
      </c>
      <c r="Y87">
        <f ca="1">'Week C'!$BU139</f>
        <v>0</v>
      </c>
      <c r="Z87">
        <f ca="1">'Week D'!$AK139</f>
        <v>0</v>
      </c>
      <c r="AA87">
        <f ca="1">'Week D'!$AQ139</f>
        <v>0</v>
      </c>
      <c r="AB87">
        <f ca="1">'Week D'!$AW139</f>
        <v>0</v>
      </c>
      <c r="AC87">
        <f ca="1">'Week D'!$BC139</f>
        <v>0</v>
      </c>
      <c r="AD87">
        <f ca="1">'Week D'!$BI139</f>
        <v>0</v>
      </c>
      <c r="AE87">
        <f ca="1">'Week D'!$BO139</f>
        <v>0</v>
      </c>
      <c r="AF87">
        <f ca="1">'Week D'!$BU139</f>
        <v>0</v>
      </c>
      <c r="AG87">
        <f ca="1">'Week E'!$AK139</f>
        <v>0</v>
      </c>
      <c r="AH87">
        <f ca="1">'Week E'!$AQ139</f>
        <v>0</v>
      </c>
      <c r="AI87">
        <f ca="1">'Week E'!$AW139</f>
        <v>0</v>
      </c>
      <c r="AJ87">
        <f ca="1">'Week E'!$BC139</f>
        <v>0</v>
      </c>
      <c r="AK87">
        <f ca="1">'Week E'!$BI139</f>
        <v>0</v>
      </c>
      <c r="AL87">
        <f ca="1">'Week E'!$BO139</f>
        <v>0</v>
      </c>
      <c r="AM87">
        <f ca="1">'Week E'!$BU139</f>
        <v>0</v>
      </c>
      <c r="AN87">
        <f ca="1">'Week F'!$AK139</f>
        <v>0</v>
      </c>
      <c r="AO87">
        <f ca="1">'Week F'!$AQ139</f>
        <v>0</v>
      </c>
      <c r="AP87">
        <f ca="1">'Week F'!$AW139</f>
        <v>0</v>
      </c>
      <c r="AQ87">
        <f ca="1">'Week F'!$BC139</f>
        <v>0</v>
      </c>
      <c r="AR87">
        <f ca="1">'Week F'!$BI139</f>
        <v>0</v>
      </c>
      <c r="AS87">
        <f ca="1">'Week F'!$BO139</f>
        <v>0</v>
      </c>
      <c r="AT87">
        <f ca="1">'Week F'!$BU139</f>
        <v>0</v>
      </c>
    </row>
    <row r="88" spans="1:46" x14ac:dyDescent="0.2">
      <c r="A88" t="str">
        <f ca="1">'Week A'!AB140</f>
        <v>NAAM</v>
      </c>
      <c r="B88" t="str">
        <f ca="1">'Week A'!AC140</f>
        <v>Voornaam</v>
      </c>
      <c r="C88" t="str">
        <f ca="1">'Week A'!AD140</f>
        <v>Steward</v>
      </c>
      <c r="D88" t="str">
        <f ca="1">'Week A'!AE140</f>
        <v>Student</v>
      </c>
      <c r="E88">
        <f ca="1">'Week A'!$AK140</f>
        <v>0</v>
      </c>
      <c r="F88">
        <f ca="1">'Week A'!$AQ140</f>
        <v>0</v>
      </c>
      <c r="G88">
        <f ca="1">'Week A'!$AW140</f>
        <v>0</v>
      </c>
      <c r="H88">
        <f ca="1">'Week A'!$BC140</f>
        <v>0</v>
      </c>
      <c r="I88">
        <f ca="1">'Week A'!$BI140</f>
        <v>0</v>
      </c>
      <c r="J88">
        <f ca="1">'Week A'!$BO140</f>
        <v>0</v>
      </c>
      <c r="K88">
        <f ca="1">'Week A'!$BU140</f>
        <v>0</v>
      </c>
      <c r="L88">
        <f ca="1">'Week B'!$AK140</f>
        <v>0</v>
      </c>
      <c r="M88">
        <f ca="1">'Week B'!$AQ140</f>
        <v>0</v>
      </c>
      <c r="N88">
        <f ca="1">'Week B'!$AW140</f>
        <v>0</v>
      </c>
      <c r="O88">
        <f ca="1">'Week B'!$BC140</f>
        <v>0</v>
      </c>
      <c r="P88">
        <f ca="1">'Week B'!$BI140</f>
        <v>0</v>
      </c>
      <c r="Q88">
        <f ca="1">'Week B'!$BO140</f>
        <v>0</v>
      </c>
      <c r="R88">
        <f ca="1">'Week B'!$BU140</f>
        <v>0</v>
      </c>
      <c r="S88">
        <f ca="1">'Week C'!$AK140</f>
        <v>0</v>
      </c>
      <c r="T88">
        <f ca="1">'Week C'!$AQ140</f>
        <v>0</v>
      </c>
      <c r="U88">
        <f ca="1">'Week C'!$AW140</f>
        <v>0</v>
      </c>
      <c r="V88">
        <f ca="1">'Week C'!$BC140</f>
        <v>0</v>
      </c>
      <c r="W88">
        <f ca="1">'Week C'!$BI140</f>
        <v>0</v>
      </c>
      <c r="X88">
        <f ca="1">'Week C'!$BO140</f>
        <v>0</v>
      </c>
      <c r="Y88">
        <f ca="1">'Week C'!$BU140</f>
        <v>0</v>
      </c>
      <c r="Z88">
        <f ca="1">'Week D'!$AK140</f>
        <v>0</v>
      </c>
      <c r="AA88">
        <f ca="1">'Week D'!$AQ140</f>
        <v>0</v>
      </c>
      <c r="AB88">
        <f ca="1">'Week D'!$AW140</f>
        <v>0</v>
      </c>
      <c r="AC88">
        <f ca="1">'Week D'!$BC140</f>
        <v>0</v>
      </c>
      <c r="AD88">
        <f ca="1">'Week D'!$BI140</f>
        <v>0</v>
      </c>
      <c r="AE88">
        <f ca="1">'Week D'!$BO140</f>
        <v>0</v>
      </c>
      <c r="AF88">
        <f ca="1">'Week D'!$BU140</f>
        <v>0</v>
      </c>
      <c r="AG88">
        <f ca="1">'Week E'!$AK140</f>
        <v>0</v>
      </c>
      <c r="AH88">
        <f ca="1">'Week E'!$AQ140</f>
        <v>0</v>
      </c>
      <c r="AI88">
        <f ca="1">'Week E'!$AW140</f>
        <v>0</v>
      </c>
      <c r="AJ88">
        <f ca="1">'Week E'!$BC140</f>
        <v>0</v>
      </c>
      <c r="AK88">
        <f ca="1">'Week E'!$BI140</f>
        <v>0</v>
      </c>
      <c r="AL88">
        <f ca="1">'Week E'!$BO140</f>
        <v>0</v>
      </c>
      <c r="AM88">
        <f ca="1">'Week E'!$BU140</f>
        <v>0</v>
      </c>
      <c r="AN88">
        <f ca="1">'Week F'!$AK140</f>
        <v>0</v>
      </c>
      <c r="AO88">
        <f ca="1">'Week F'!$AQ140</f>
        <v>0</v>
      </c>
      <c r="AP88">
        <f ca="1">'Week F'!$AW140</f>
        <v>0</v>
      </c>
      <c r="AQ88">
        <f ca="1">'Week F'!$BC140</f>
        <v>0</v>
      </c>
      <c r="AR88">
        <f ca="1">'Week F'!$BI140</f>
        <v>0</v>
      </c>
      <c r="AS88">
        <f ca="1">'Week F'!$BO140</f>
        <v>0</v>
      </c>
      <c r="AT88">
        <f ca="1">'Week F'!$BU140</f>
        <v>0</v>
      </c>
    </row>
    <row r="89" spans="1:46" x14ac:dyDescent="0.2">
      <c r="A89" t="str">
        <f ca="1">'Week A'!AB141</f>
        <v>NAAM</v>
      </c>
      <c r="B89" t="str">
        <f ca="1">'Week A'!AC141</f>
        <v>Voornaam</v>
      </c>
      <c r="C89" t="str">
        <f ca="1">'Week A'!AD141</f>
        <v>Steward</v>
      </c>
      <c r="D89" t="str">
        <f ca="1">'Week A'!AE141</f>
        <v>Student</v>
      </c>
      <c r="E89">
        <f ca="1">'Week A'!$AK141</f>
        <v>0</v>
      </c>
      <c r="F89">
        <f ca="1">'Week A'!$AQ141</f>
        <v>0</v>
      </c>
      <c r="G89">
        <f ca="1">'Week A'!$AW141</f>
        <v>0</v>
      </c>
      <c r="H89">
        <f ca="1">'Week A'!$BC141</f>
        <v>0</v>
      </c>
      <c r="I89">
        <f ca="1">'Week A'!$BI141</f>
        <v>0</v>
      </c>
      <c r="J89">
        <f ca="1">'Week A'!$BO141</f>
        <v>0</v>
      </c>
      <c r="K89">
        <f ca="1">'Week A'!$BU141</f>
        <v>0</v>
      </c>
      <c r="L89">
        <f ca="1">'Week B'!$AK141</f>
        <v>0</v>
      </c>
      <c r="M89">
        <f ca="1">'Week B'!$AQ141</f>
        <v>0</v>
      </c>
      <c r="N89">
        <f ca="1">'Week B'!$AW141</f>
        <v>0</v>
      </c>
      <c r="O89">
        <f ca="1">'Week B'!$BC141</f>
        <v>0</v>
      </c>
      <c r="P89">
        <f ca="1">'Week B'!$BI141</f>
        <v>0</v>
      </c>
      <c r="Q89">
        <f ca="1">'Week B'!$BO141</f>
        <v>0</v>
      </c>
      <c r="R89">
        <f ca="1">'Week B'!$BU141</f>
        <v>0</v>
      </c>
      <c r="S89">
        <f ca="1">'Week C'!$AK141</f>
        <v>0</v>
      </c>
      <c r="T89">
        <f ca="1">'Week C'!$AQ141</f>
        <v>0</v>
      </c>
      <c r="U89">
        <f ca="1">'Week C'!$AW141</f>
        <v>0</v>
      </c>
      <c r="V89">
        <f ca="1">'Week C'!$BC141</f>
        <v>0</v>
      </c>
      <c r="W89">
        <f ca="1">'Week C'!$BI141</f>
        <v>0</v>
      </c>
      <c r="X89">
        <f ca="1">'Week C'!$BO141</f>
        <v>0</v>
      </c>
      <c r="Y89">
        <f ca="1">'Week C'!$BU141</f>
        <v>0</v>
      </c>
      <c r="Z89">
        <f ca="1">'Week D'!$AK141</f>
        <v>0</v>
      </c>
      <c r="AA89">
        <f ca="1">'Week D'!$AQ141</f>
        <v>0</v>
      </c>
      <c r="AB89">
        <f ca="1">'Week D'!$AW141</f>
        <v>0</v>
      </c>
      <c r="AC89">
        <f ca="1">'Week D'!$BC141</f>
        <v>0</v>
      </c>
      <c r="AD89">
        <f ca="1">'Week D'!$BI141</f>
        <v>0</v>
      </c>
      <c r="AE89">
        <f ca="1">'Week D'!$BO141</f>
        <v>0</v>
      </c>
      <c r="AF89">
        <f ca="1">'Week D'!$BU141</f>
        <v>0</v>
      </c>
      <c r="AG89">
        <f ca="1">'Week E'!$AK141</f>
        <v>0</v>
      </c>
      <c r="AH89">
        <f ca="1">'Week E'!$AQ141</f>
        <v>0</v>
      </c>
      <c r="AI89">
        <f ca="1">'Week E'!$AW141</f>
        <v>0</v>
      </c>
      <c r="AJ89">
        <f ca="1">'Week E'!$BC141</f>
        <v>0</v>
      </c>
      <c r="AK89">
        <f ca="1">'Week E'!$BI141</f>
        <v>0</v>
      </c>
      <c r="AL89">
        <f ca="1">'Week E'!$BO141</f>
        <v>0</v>
      </c>
      <c r="AM89">
        <f ca="1">'Week E'!$BU141</f>
        <v>0</v>
      </c>
      <c r="AN89">
        <f ca="1">'Week F'!$AK141</f>
        <v>0</v>
      </c>
      <c r="AO89">
        <f ca="1">'Week F'!$AQ141</f>
        <v>0</v>
      </c>
      <c r="AP89">
        <f ca="1">'Week F'!$AW141</f>
        <v>0</v>
      </c>
      <c r="AQ89">
        <f ca="1">'Week F'!$BC141</f>
        <v>0</v>
      </c>
      <c r="AR89">
        <f ca="1">'Week F'!$BI141</f>
        <v>0</v>
      </c>
      <c r="AS89">
        <f ca="1">'Week F'!$BO141</f>
        <v>0</v>
      </c>
      <c r="AT89">
        <f ca="1">'Week F'!$BU141</f>
        <v>0</v>
      </c>
    </row>
    <row r="90" spans="1:46" x14ac:dyDescent="0.2">
      <c r="A90" t="str">
        <f ca="1">'Week A'!AB142</f>
        <v>NAAM</v>
      </c>
      <c r="B90" t="str">
        <f ca="1">'Week A'!AC142</f>
        <v>Voornaam</v>
      </c>
      <c r="C90" t="str">
        <f ca="1">'Week A'!AD142</f>
        <v>Steward</v>
      </c>
      <c r="D90" t="str">
        <f ca="1">'Week A'!AE142</f>
        <v>Student</v>
      </c>
      <c r="E90">
        <f ca="1">'Week A'!$AK142</f>
        <v>0</v>
      </c>
      <c r="F90">
        <f ca="1">'Week A'!$AQ142</f>
        <v>0</v>
      </c>
      <c r="G90">
        <f ca="1">'Week A'!$AW142</f>
        <v>0</v>
      </c>
      <c r="H90">
        <f ca="1">'Week A'!$BC142</f>
        <v>0</v>
      </c>
      <c r="I90">
        <f ca="1">'Week A'!$BI142</f>
        <v>0</v>
      </c>
      <c r="J90">
        <f ca="1">'Week A'!$BO142</f>
        <v>0</v>
      </c>
      <c r="K90">
        <f ca="1">'Week A'!$BU142</f>
        <v>0</v>
      </c>
      <c r="L90">
        <f ca="1">'Week B'!$AK142</f>
        <v>0</v>
      </c>
      <c r="M90">
        <f ca="1">'Week B'!$AQ142</f>
        <v>0</v>
      </c>
      <c r="N90">
        <f ca="1">'Week B'!$AW142</f>
        <v>0</v>
      </c>
      <c r="O90">
        <f ca="1">'Week B'!$BC142</f>
        <v>0</v>
      </c>
      <c r="P90">
        <f ca="1">'Week B'!$BI142</f>
        <v>0</v>
      </c>
      <c r="Q90">
        <f ca="1">'Week B'!$BO142</f>
        <v>0</v>
      </c>
      <c r="R90">
        <f ca="1">'Week B'!$BU142</f>
        <v>0</v>
      </c>
      <c r="S90">
        <f ca="1">'Week C'!$AK142</f>
        <v>0</v>
      </c>
      <c r="T90">
        <f ca="1">'Week C'!$AQ142</f>
        <v>0</v>
      </c>
      <c r="U90">
        <f ca="1">'Week C'!$AW142</f>
        <v>0</v>
      </c>
      <c r="V90">
        <f ca="1">'Week C'!$BC142</f>
        <v>0</v>
      </c>
      <c r="W90">
        <f ca="1">'Week C'!$BI142</f>
        <v>0</v>
      </c>
      <c r="X90">
        <f ca="1">'Week C'!$BO142</f>
        <v>0</v>
      </c>
      <c r="Y90">
        <f ca="1">'Week C'!$BU142</f>
        <v>0</v>
      </c>
      <c r="Z90">
        <f ca="1">'Week D'!$AK142</f>
        <v>0</v>
      </c>
      <c r="AA90">
        <f ca="1">'Week D'!$AQ142</f>
        <v>0</v>
      </c>
      <c r="AB90">
        <f ca="1">'Week D'!$AW142</f>
        <v>0</v>
      </c>
      <c r="AC90">
        <f ca="1">'Week D'!$BC142</f>
        <v>0</v>
      </c>
      <c r="AD90">
        <f ca="1">'Week D'!$BI142</f>
        <v>0</v>
      </c>
      <c r="AE90">
        <f ca="1">'Week D'!$BO142</f>
        <v>0</v>
      </c>
      <c r="AF90">
        <f ca="1">'Week D'!$BU142</f>
        <v>0</v>
      </c>
      <c r="AG90">
        <f ca="1">'Week E'!$AK142</f>
        <v>0</v>
      </c>
      <c r="AH90">
        <f ca="1">'Week E'!$AQ142</f>
        <v>0</v>
      </c>
      <c r="AI90">
        <f ca="1">'Week E'!$AW142</f>
        <v>0</v>
      </c>
      <c r="AJ90">
        <f ca="1">'Week E'!$BC142</f>
        <v>0</v>
      </c>
      <c r="AK90">
        <f ca="1">'Week E'!$BI142</f>
        <v>0</v>
      </c>
      <c r="AL90">
        <f ca="1">'Week E'!$BO142</f>
        <v>0</v>
      </c>
      <c r="AM90">
        <f ca="1">'Week E'!$BU142</f>
        <v>0</v>
      </c>
      <c r="AN90">
        <f ca="1">'Week F'!$AK142</f>
        <v>0</v>
      </c>
      <c r="AO90">
        <f ca="1">'Week F'!$AQ142</f>
        <v>0</v>
      </c>
      <c r="AP90">
        <f ca="1">'Week F'!$AW142</f>
        <v>0</v>
      </c>
      <c r="AQ90">
        <f ca="1">'Week F'!$BC142</f>
        <v>0</v>
      </c>
      <c r="AR90">
        <f ca="1">'Week F'!$BI142</f>
        <v>0</v>
      </c>
      <c r="AS90">
        <f ca="1">'Week F'!$BO142</f>
        <v>0</v>
      </c>
      <c r="AT90">
        <f ca="1">'Week F'!$BU142</f>
        <v>0</v>
      </c>
    </row>
    <row r="91" spans="1:46" x14ac:dyDescent="0.2">
      <c r="A91" t="str">
        <f ca="1">'Week A'!AB143</f>
        <v>NAAM</v>
      </c>
      <c r="B91" t="str">
        <f ca="1">'Week A'!AC143</f>
        <v>Voornaam</v>
      </c>
      <c r="C91" t="str">
        <f ca="1">'Week A'!AD143</f>
        <v>Steward</v>
      </c>
      <c r="D91" t="str">
        <f ca="1">'Week A'!AE143</f>
        <v>Student</v>
      </c>
      <c r="E91">
        <f ca="1">'Week A'!$AK143</f>
        <v>0</v>
      </c>
      <c r="F91">
        <f ca="1">'Week A'!$AQ143</f>
        <v>0</v>
      </c>
      <c r="G91">
        <f ca="1">'Week A'!$AW143</f>
        <v>0</v>
      </c>
      <c r="H91">
        <f ca="1">'Week A'!$BC143</f>
        <v>0</v>
      </c>
      <c r="I91">
        <f ca="1">'Week A'!$BI143</f>
        <v>0</v>
      </c>
      <c r="J91">
        <f ca="1">'Week A'!$BO143</f>
        <v>0</v>
      </c>
      <c r="K91">
        <f ca="1">'Week A'!$BU143</f>
        <v>0</v>
      </c>
      <c r="L91">
        <f ca="1">'Week B'!$AK143</f>
        <v>0</v>
      </c>
      <c r="M91">
        <f ca="1">'Week B'!$AQ143</f>
        <v>0</v>
      </c>
      <c r="N91">
        <f ca="1">'Week B'!$AW143</f>
        <v>0</v>
      </c>
      <c r="O91">
        <f ca="1">'Week B'!$BC143</f>
        <v>0</v>
      </c>
      <c r="P91">
        <f ca="1">'Week B'!$BI143</f>
        <v>0</v>
      </c>
      <c r="Q91">
        <f ca="1">'Week B'!$BO143</f>
        <v>0</v>
      </c>
      <c r="R91">
        <f ca="1">'Week B'!$BU143</f>
        <v>0</v>
      </c>
      <c r="S91">
        <f ca="1">'Week C'!$AK143</f>
        <v>0</v>
      </c>
      <c r="T91">
        <f ca="1">'Week C'!$AQ143</f>
        <v>0</v>
      </c>
      <c r="U91">
        <f ca="1">'Week C'!$AW143</f>
        <v>0</v>
      </c>
      <c r="V91">
        <f ca="1">'Week C'!$BC143</f>
        <v>0</v>
      </c>
      <c r="W91">
        <f ca="1">'Week C'!$BI143</f>
        <v>0</v>
      </c>
      <c r="X91">
        <f ca="1">'Week C'!$BO143</f>
        <v>0</v>
      </c>
      <c r="Y91">
        <f ca="1">'Week C'!$BU143</f>
        <v>0</v>
      </c>
      <c r="Z91">
        <f ca="1">'Week D'!$AK143</f>
        <v>0</v>
      </c>
      <c r="AA91">
        <f ca="1">'Week D'!$AQ143</f>
        <v>0</v>
      </c>
      <c r="AB91">
        <f ca="1">'Week D'!$AW143</f>
        <v>0</v>
      </c>
      <c r="AC91">
        <f ca="1">'Week D'!$BC143</f>
        <v>0</v>
      </c>
      <c r="AD91">
        <f ca="1">'Week D'!$BI143</f>
        <v>0</v>
      </c>
      <c r="AE91">
        <f ca="1">'Week D'!$BO143</f>
        <v>0</v>
      </c>
      <c r="AF91">
        <f ca="1">'Week D'!$BU143</f>
        <v>0</v>
      </c>
      <c r="AG91">
        <f ca="1">'Week E'!$AK143</f>
        <v>0</v>
      </c>
      <c r="AH91">
        <f ca="1">'Week E'!$AQ143</f>
        <v>0</v>
      </c>
      <c r="AI91">
        <f ca="1">'Week E'!$AW143</f>
        <v>0</v>
      </c>
      <c r="AJ91">
        <f ca="1">'Week E'!$BC143</f>
        <v>0</v>
      </c>
      <c r="AK91">
        <f ca="1">'Week E'!$BI143</f>
        <v>0</v>
      </c>
      <c r="AL91">
        <f ca="1">'Week E'!$BO143</f>
        <v>0</v>
      </c>
      <c r="AM91">
        <f ca="1">'Week E'!$BU143</f>
        <v>0</v>
      </c>
      <c r="AN91">
        <f ca="1">'Week F'!$AK143</f>
        <v>0</v>
      </c>
      <c r="AO91">
        <f ca="1">'Week F'!$AQ143</f>
        <v>0</v>
      </c>
      <c r="AP91">
        <f ca="1">'Week F'!$AW143</f>
        <v>0</v>
      </c>
      <c r="AQ91">
        <f ca="1">'Week F'!$BC143</f>
        <v>0</v>
      </c>
      <c r="AR91">
        <f ca="1">'Week F'!$BI143</f>
        <v>0</v>
      </c>
      <c r="AS91">
        <f ca="1">'Week F'!$BO143</f>
        <v>0</v>
      </c>
      <c r="AT91">
        <f ca="1">'Week F'!$BU143</f>
        <v>0</v>
      </c>
    </row>
    <row r="92" spans="1:46" x14ac:dyDescent="0.2">
      <c r="A92" t="str">
        <f ca="1">'Week A'!AB144</f>
        <v>NAAM</v>
      </c>
      <c r="B92" t="str">
        <f ca="1">'Week A'!AC144</f>
        <v>Voornaam</v>
      </c>
      <c r="C92" t="str">
        <f ca="1">'Week A'!AD144</f>
        <v>Steward</v>
      </c>
      <c r="D92" t="str">
        <f ca="1">'Week A'!AE144</f>
        <v>Student</v>
      </c>
      <c r="E92">
        <f ca="1">'Week A'!$AK144</f>
        <v>0</v>
      </c>
      <c r="F92">
        <f ca="1">'Week A'!$AQ144</f>
        <v>0</v>
      </c>
      <c r="G92">
        <f ca="1">'Week A'!$AW144</f>
        <v>0</v>
      </c>
      <c r="H92">
        <f ca="1">'Week A'!$BC144</f>
        <v>0</v>
      </c>
      <c r="I92">
        <f ca="1">'Week A'!$BI144</f>
        <v>0</v>
      </c>
      <c r="J92">
        <f ca="1">'Week A'!$BO144</f>
        <v>0</v>
      </c>
      <c r="K92">
        <f ca="1">'Week A'!$BU144</f>
        <v>0</v>
      </c>
      <c r="L92">
        <f ca="1">'Week B'!$AK144</f>
        <v>0</v>
      </c>
      <c r="M92">
        <f ca="1">'Week B'!$AQ144</f>
        <v>0</v>
      </c>
      <c r="N92">
        <f ca="1">'Week B'!$AW144</f>
        <v>0</v>
      </c>
      <c r="O92">
        <f ca="1">'Week B'!$BC144</f>
        <v>0</v>
      </c>
      <c r="P92">
        <f ca="1">'Week B'!$BI144</f>
        <v>0</v>
      </c>
      <c r="Q92">
        <f ca="1">'Week B'!$BO144</f>
        <v>0</v>
      </c>
      <c r="R92">
        <f ca="1">'Week B'!$BU144</f>
        <v>0</v>
      </c>
      <c r="S92">
        <f ca="1">'Week C'!$AK144</f>
        <v>0</v>
      </c>
      <c r="T92">
        <f ca="1">'Week C'!$AQ144</f>
        <v>0</v>
      </c>
      <c r="U92">
        <f ca="1">'Week C'!$AW144</f>
        <v>0</v>
      </c>
      <c r="V92">
        <f ca="1">'Week C'!$BC144</f>
        <v>0</v>
      </c>
      <c r="W92">
        <f ca="1">'Week C'!$BI144</f>
        <v>0</v>
      </c>
      <c r="X92">
        <f ca="1">'Week C'!$BO144</f>
        <v>0</v>
      </c>
      <c r="Y92">
        <f ca="1">'Week C'!$BU144</f>
        <v>0</v>
      </c>
      <c r="Z92">
        <f ca="1">'Week D'!$AK144</f>
        <v>0</v>
      </c>
      <c r="AA92">
        <f ca="1">'Week D'!$AQ144</f>
        <v>0</v>
      </c>
      <c r="AB92">
        <f ca="1">'Week D'!$AW144</f>
        <v>0</v>
      </c>
      <c r="AC92">
        <f ca="1">'Week D'!$BC144</f>
        <v>0</v>
      </c>
      <c r="AD92">
        <f ca="1">'Week D'!$BI144</f>
        <v>0</v>
      </c>
      <c r="AE92">
        <f ca="1">'Week D'!$BO144</f>
        <v>0</v>
      </c>
      <c r="AF92">
        <f ca="1">'Week D'!$BU144</f>
        <v>0</v>
      </c>
      <c r="AG92">
        <f ca="1">'Week E'!$AK144</f>
        <v>0</v>
      </c>
      <c r="AH92">
        <f ca="1">'Week E'!$AQ144</f>
        <v>0</v>
      </c>
      <c r="AI92">
        <f ca="1">'Week E'!$AW144</f>
        <v>0</v>
      </c>
      <c r="AJ92">
        <f ca="1">'Week E'!$BC144</f>
        <v>0</v>
      </c>
      <c r="AK92">
        <f ca="1">'Week E'!$BI144</f>
        <v>0</v>
      </c>
      <c r="AL92">
        <f ca="1">'Week E'!$BO144</f>
        <v>0</v>
      </c>
      <c r="AM92">
        <f ca="1">'Week E'!$BU144</f>
        <v>0</v>
      </c>
      <c r="AN92">
        <f ca="1">'Week F'!$AK144</f>
        <v>0</v>
      </c>
      <c r="AO92">
        <f ca="1">'Week F'!$AQ144</f>
        <v>0</v>
      </c>
      <c r="AP92">
        <f ca="1">'Week F'!$AW144</f>
        <v>0</v>
      </c>
      <c r="AQ92">
        <f ca="1">'Week F'!$BC144</f>
        <v>0</v>
      </c>
      <c r="AR92">
        <f ca="1">'Week F'!$BI144</f>
        <v>0</v>
      </c>
      <c r="AS92">
        <f ca="1">'Week F'!$BO144</f>
        <v>0</v>
      </c>
      <c r="AT92">
        <f ca="1">'Week F'!$BU144</f>
        <v>0</v>
      </c>
    </row>
    <row r="93" spans="1:46" x14ac:dyDescent="0.2">
      <c r="A93" t="str">
        <f ca="1">'Week A'!AB145</f>
        <v>NAAM</v>
      </c>
      <c r="B93" t="str">
        <f ca="1">'Week A'!AC145</f>
        <v>Voornaam</v>
      </c>
      <c r="C93" t="str">
        <f ca="1">'Week A'!AD145</f>
        <v>Steward</v>
      </c>
      <c r="D93" t="str">
        <f ca="1">'Week A'!AE145</f>
        <v>Student</v>
      </c>
      <c r="E93">
        <f ca="1">'Week A'!$AK145</f>
        <v>0</v>
      </c>
      <c r="F93">
        <f ca="1">'Week A'!$AQ145</f>
        <v>0</v>
      </c>
      <c r="G93">
        <f ca="1">'Week A'!$AW145</f>
        <v>0</v>
      </c>
      <c r="H93">
        <f ca="1">'Week A'!$BC145</f>
        <v>0</v>
      </c>
      <c r="I93">
        <f ca="1">'Week A'!$BI145</f>
        <v>0</v>
      </c>
      <c r="J93">
        <f ca="1">'Week A'!$BO145</f>
        <v>0</v>
      </c>
      <c r="K93">
        <f ca="1">'Week A'!$BU145</f>
        <v>0</v>
      </c>
      <c r="L93">
        <f ca="1">'Week B'!$AK145</f>
        <v>0</v>
      </c>
      <c r="M93">
        <f ca="1">'Week B'!$AQ145</f>
        <v>0</v>
      </c>
      <c r="N93">
        <f ca="1">'Week B'!$AW145</f>
        <v>0</v>
      </c>
      <c r="O93">
        <f ca="1">'Week B'!$BC145</f>
        <v>0</v>
      </c>
      <c r="P93">
        <f ca="1">'Week B'!$BI145</f>
        <v>0</v>
      </c>
      <c r="Q93">
        <f ca="1">'Week B'!$BO145</f>
        <v>0</v>
      </c>
      <c r="R93">
        <f ca="1">'Week B'!$BU145</f>
        <v>0</v>
      </c>
      <c r="S93">
        <f ca="1">'Week C'!$AK145</f>
        <v>0</v>
      </c>
      <c r="T93">
        <f ca="1">'Week C'!$AQ145</f>
        <v>0</v>
      </c>
      <c r="U93">
        <f ca="1">'Week C'!$AW145</f>
        <v>0</v>
      </c>
      <c r="V93">
        <f ca="1">'Week C'!$BC145</f>
        <v>0</v>
      </c>
      <c r="W93">
        <f ca="1">'Week C'!$BI145</f>
        <v>0</v>
      </c>
      <c r="X93">
        <f ca="1">'Week C'!$BO145</f>
        <v>0</v>
      </c>
      <c r="Y93">
        <f ca="1">'Week C'!$BU145</f>
        <v>0</v>
      </c>
      <c r="Z93">
        <f ca="1">'Week D'!$AK145</f>
        <v>0</v>
      </c>
      <c r="AA93">
        <f ca="1">'Week D'!$AQ145</f>
        <v>0</v>
      </c>
      <c r="AB93">
        <f ca="1">'Week D'!$AW145</f>
        <v>0</v>
      </c>
      <c r="AC93">
        <f ca="1">'Week D'!$BC145</f>
        <v>0</v>
      </c>
      <c r="AD93">
        <f ca="1">'Week D'!$BI145</f>
        <v>0</v>
      </c>
      <c r="AE93">
        <f ca="1">'Week D'!$BO145</f>
        <v>0</v>
      </c>
      <c r="AF93">
        <f ca="1">'Week D'!$BU145</f>
        <v>0</v>
      </c>
      <c r="AG93">
        <f ca="1">'Week E'!$AK145</f>
        <v>0</v>
      </c>
      <c r="AH93">
        <f ca="1">'Week E'!$AQ145</f>
        <v>0</v>
      </c>
      <c r="AI93">
        <f ca="1">'Week E'!$AW145</f>
        <v>0</v>
      </c>
      <c r="AJ93">
        <f ca="1">'Week E'!$BC145</f>
        <v>0</v>
      </c>
      <c r="AK93">
        <f ca="1">'Week E'!$BI145</f>
        <v>0</v>
      </c>
      <c r="AL93">
        <f ca="1">'Week E'!$BO145</f>
        <v>0</v>
      </c>
      <c r="AM93">
        <f ca="1">'Week E'!$BU145</f>
        <v>0</v>
      </c>
      <c r="AN93">
        <f ca="1">'Week F'!$AK145</f>
        <v>0</v>
      </c>
      <c r="AO93">
        <f ca="1">'Week F'!$AQ145</f>
        <v>0</v>
      </c>
      <c r="AP93">
        <f ca="1">'Week F'!$AW145</f>
        <v>0</v>
      </c>
      <c r="AQ93">
        <f ca="1">'Week F'!$BC145</f>
        <v>0</v>
      </c>
      <c r="AR93">
        <f ca="1">'Week F'!$BI145</f>
        <v>0</v>
      </c>
      <c r="AS93">
        <f ca="1">'Week F'!$BO145</f>
        <v>0</v>
      </c>
      <c r="AT93">
        <f ca="1">'Week F'!$BU145</f>
        <v>0</v>
      </c>
    </row>
    <row r="94" spans="1:46" x14ac:dyDescent="0.2">
      <c r="A94" t="str">
        <f ca="1">'Week A'!AB146</f>
        <v>NAAM</v>
      </c>
      <c r="B94" t="str">
        <f ca="1">'Week A'!AC146</f>
        <v>Voornaam</v>
      </c>
      <c r="C94" t="str">
        <f ca="1">'Week A'!AD146</f>
        <v>Steward</v>
      </c>
      <c r="D94" t="str">
        <f ca="1">'Week A'!AE146</f>
        <v>Student</v>
      </c>
      <c r="E94">
        <f ca="1">'Week A'!$AK146</f>
        <v>0</v>
      </c>
      <c r="F94">
        <f ca="1">'Week A'!$AQ146</f>
        <v>0</v>
      </c>
      <c r="G94">
        <f ca="1">'Week A'!$AW146</f>
        <v>0</v>
      </c>
      <c r="H94">
        <f ca="1">'Week A'!$BC146</f>
        <v>0</v>
      </c>
      <c r="I94">
        <f ca="1">'Week A'!$BI146</f>
        <v>0</v>
      </c>
      <c r="J94">
        <f ca="1">'Week A'!$BO146</f>
        <v>0</v>
      </c>
      <c r="K94">
        <f ca="1">'Week A'!$BU146</f>
        <v>0</v>
      </c>
      <c r="L94">
        <f ca="1">'Week B'!$AK146</f>
        <v>0</v>
      </c>
      <c r="M94">
        <f ca="1">'Week B'!$AQ146</f>
        <v>0</v>
      </c>
      <c r="N94">
        <f ca="1">'Week B'!$AW146</f>
        <v>0</v>
      </c>
      <c r="O94">
        <f ca="1">'Week B'!$BC146</f>
        <v>0</v>
      </c>
      <c r="P94">
        <f ca="1">'Week B'!$BI146</f>
        <v>0</v>
      </c>
      <c r="Q94">
        <f ca="1">'Week B'!$BO146</f>
        <v>0</v>
      </c>
      <c r="R94">
        <f ca="1">'Week B'!$BU146</f>
        <v>0</v>
      </c>
      <c r="S94">
        <f ca="1">'Week C'!$AK146</f>
        <v>0</v>
      </c>
      <c r="T94">
        <f ca="1">'Week C'!$AQ146</f>
        <v>0</v>
      </c>
      <c r="U94">
        <f ca="1">'Week C'!$AW146</f>
        <v>0</v>
      </c>
      <c r="V94">
        <f ca="1">'Week C'!$BC146</f>
        <v>0</v>
      </c>
      <c r="W94">
        <f ca="1">'Week C'!$BI146</f>
        <v>0</v>
      </c>
      <c r="X94">
        <f ca="1">'Week C'!$BO146</f>
        <v>0</v>
      </c>
      <c r="Y94">
        <f ca="1">'Week C'!$BU146</f>
        <v>0</v>
      </c>
      <c r="Z94">
        <f ca="1">'Week D'!$AK146</f>
        <v>0</v>
      </c>
      <c r="AA94">
        <f ca="1">'Week D'!$AQ146</f>
        <v>0</v>
      </c>
      <c r="AB94">
        <f ca="1">'Week D'!$AW146</f>
        <v>0</v>
      </c>
      <c r="AC94">
        <f ca="1">'Week D'!$BC146</f>
        <v>0</v>
      </c>
      <c r="AD94">
        <f ca="1">'Week D'!$BI146</f>
        <v>0</v>
      </c>
      <c r="AE94">
        <f ca="1">'Week D'!$BO146</f>
        <v>0</v>
      </c>
      <c r="AF94">
        <f ca="1">'Week D'!$BU146</f>
        <v>0</v>
      </c>
      <c r="AG94">
        <f ca="1">'Week E'!$AK146</f>
        <v>0</v>
      </c>
      <c r="AH94">
        <f ca="1">'Week E'!$AQ146</f>
        <v>0</v>
      </c>
      <c r="AI94">
        <f ca="1">'Week E'!$AW146</f>
        <v>0</v>
      </c>
      <c r="AJ94">
        <f ca="1">'Week E'!$BC146</f>
        <v>0</v>
      </c>
      <c r="AK94">
        <f ca="1">'Week E'!$BI146</f>
        <v>0</v>
      </c>
      <c r="AL94">
        <f ca="1">'Week E'!$BO146</f>
        <v>0</v>
      </c>
      <c r="AM94">
        <f ca="1">'Week E'!$BU146</f>
        <v>0</v>
      </c>
      <c r="AN94">
        <f ca="1">'Week F'!$AK146</f>
        <v>0</v>
      </c>
      <c r="AO94">
        <f ca="1">'Week F'!$AQ146</f>
        <v>0</v>
      </c>
      <c r="AP94">
        <f ca="1">'Week F'!$AW146</f>
        <v>0</v>
      </c>
      <c r="AQ94">
        <f ca="1">'Week F'!$BC146</f>
        <v>0</v>
      </c>
      <c r="AR94">
        <f ca="1">'Week F'!$BI146</f>
        <v>0</v>
      </c>
      <c r="AS94">
        <f ca="1">'Week F'!$BO146</f>
        <v>0</v>
      </c>
      <c r="AT94">
        <f ca="1">'Week F'!$BU146</f>
        <v>0</v>
      </c>
    </row>
    <row r="95" spans="1:46" x14ac:dyDescent="0.2">
      <c r="A95" t="str">
        <f ca="1">'Week A'!AB147</f>
        <v>NAAM</v>
      </c>
      <c r="B95" t="str">
        <f ca="1">'Week A'!AC147</f>
        <v>Voornaam</v>
      </c>
      <c r="C95" t="str">
        <f ca="1">'Week A'!AD147</f>
        <v>Steward</v>
      </c>
      <c r="D95" t="str">
        <f ca="1">'Week A'!AE147</f>
        <v>Student</v>
      </c>
      <c r="E95">
        <f ca="1">'Week A'!$AK147</f>
        <v>0</v>
      </c>
      <c r="F95">
        <f ca="1">'Week A'!$AQ147</f>
        <v>0</v>
      </c>
      <c r="G95">
        <f ca="1">'Week A'!$AW147</f>
        <v>0</v>
      </c>
      <c r="H95">
        <f ca="1">'Week A'!$BC147</f>
        <v>0</v>
      </c>
      <c r="I95">
        <f ca="1">'Week A'!$BI147</f>
        <v>0</v>
      </c>
      <c r="J95">
        <f ca="1">'Week A'!$BO147</f>
        <v>0</v>
      </c>
      <c r="K95">
        <f ca="1">'Week A'!$BU147</f>
        <v>0</v>
      </c>
      <c r="L95">
        <f ca="1">'Week B'!$AK147</f>
        <v>0</v>
      </c>
      <c r="M95">
        <f ca="1">'Week B'!$AQ147</f>
        <v>0</v>
      </c>
      <c r="N95">
        <f ca="1">'Week B'!$AW147</f>
        <v>0</v>
      </c>
      <c r="O95">
        <f ca="1">'Week B'!$BC147</f>
        <v>0</v>
      </c>
      <c r="P95">
        <f ca="1">'Week B'!$BI147</f>
        <v>0</v>
      </c>
      <c r="Q95">
        <f ca="1">'Week B'!$BO147</f>
        <v>0</v>
      </c>
      <c r="R95">
        <f ca="1">'Week B'!$BU147</f>
        <v>0</v>
      </c>
      <c r="S95">
        <f ca="1">'Week C'!$AK147</f>
        <v>0</v>
      </c>
      <c r="T95">
        <f ca="1">'Week C'!$AQ147</f>
        <v>0</v>
      </c>
      <c r="U95">
        <f ca="1">'Week C'!$AW147</f>
        <v>0</v>
      </c>
      <c r="V95">
        <f ca="1">'Week C'!$BC147</f>
        <v>0</v>
      </c>
      <c r="W95">
        <f ca="1">'Week C'!$BI147</f>
        <v>0</v>
      </c>
      <c r="X95">
        <f ca="1">'Week C'!$BO147</f>
        <v>0</v>
      </c>
      <c r="Y95">
        <f ca="1">'Week C'!$BU147</f>
        <v>0</v>
      </c>
      <c r="Z95">
        <f ca="1">'Week D'!$AK147</f>
        <v>0</v>
      </c>
      <c r="AA95">
        <f ca="1">'Week D'!$AQ147</f>
        <v>0</v>
      </c>
      <c r="AB95">
        <f ca="1">'Week D'!$AW147</f>
        <v>0</v>
      </c>
      <c r="AC95">
        <f ca="1">'Week D'!$BC147</f>
        <v>0</v>
      </c>
      <c r="AD95">
        <f ca="1">'Week D'!$BI147</f>
        <v>0</v>
      </c>
      <c r="AE95">
        <f ca="1">'Week D'!$BO147</f>
        <v>0</v>
      </c>
      <c r="AF95">
        <f ca="1">'Week D'!$BU147</f>
        <v>0</v>
      </c>
      <c r="AG95">
        <f ca="1">'Week E'!$AK147</f>
        <v>0</v>
      </c>
      <c r="AH95">
        <f ca="1">'Week E'!$AQ147</f>
        <v>0</v>
      </c>
      <c r="AI95">
        <f ca="1">'Week E'!$AW147</f>
        <v>0</v>
      </c>
      <c r="AJ95">
        <f ca="1">'Week E'!$BC147</f>
        <v>0</v>
      </c>
      <c r="AK95">
        <f ca="1">'Week E'!$BI147</f>
        <v>0</v>
      </c>
      <c r="AL95">
        <f ca="1">'Week E'!$BO147</f>
        <v>0</v>
      </c>
      <c r="AM95">
        <f ca="1">'Week E'!$BU147</f>
        <v>0</v>
      </c>
      <c r="AN95">
        <f ca="1">'Week F'!$AK147</f>
        <v>0</v>
      </c>
      <c r="AO95">
        <f ca="1">'Week F'!$AQ147</f>
        <v>0</v>
      </c>
      <c r="AP95">
        <f ca="1">'Week F'!$AW147</f>
        <v>0</v>
      </c>
      <c r="AQ95">
        <f ca="1">'Week F'!$BC147</f>
        <v>0</v>
      </c>
      <c r="AR95">
        <f ca="1">'Week F'!$BI147</f>
        <v>0</v>
      </c>
      <c r="AS95">
        <f ca="1">'Week F'!$BO147</f>
        <v>0</v>
      </c>
      <c r="AT95">
        <f ca="1">'Week F'!$BU147</f>
        <v>0</v>
      </c>
    </row>
    <row r="96" spans="1:46" x14ac:dyDescent="0.2">
      <c r="A96" t="str">
        <f ca="1">'Week A'!AB148</f>
        <v>NAAM</v>
      </c>
      <c r="B96" t="str">
        <f ca="1">'Week A'!AC148</f>
        <v>Voornaam</v>
      </c>
      <c r="C96" t="str">
        <f ca="1">'Week A'!AD148</f>
        <v>Steward</v>
      </c>
      <c r="D96" t="str">
        <f ca="1">'Week A'!AE148</f>
        <v>Student</v>
      </c>
      <c r="E96">
        <f ca="1">'Week A'!$AK148</f>
        <v>0</v>
      </c>
      <c r="F96">
        <f ca="1">'Week A'!$AQ148</f>
        <v>0</v>
      </c>
      <c r="G96">
        <f ca="1">'Week A'!$AW148</f>
        <v>0</v>
      </c>
      <c r="H96">
        <f ca="1">'Week A'!$BC148</f>
        <v>0</v>
      </c>
      <c r="I96">
        <f ca="1">'Week A'!$BI148</f>
        <v>0</v>
      </c>
      <c r="J96">
        <f ca="1">'Week A'!$BO148</f>
        <v>0</v>
      </c>
      <c r="K96">
        <f ca="1">'Week A'!$BU148</f>
        <v>0</v>
      </c>
      <c r="L96">
        <f ca="1">'Week B'!$AK148</f>
        <v>0</v>
      </c>
      <c r="M96">
        <f ca="1">'Week B'!$AQ148</f>
        <v>0</v>
      </c>
      <c r="N96">
        <f ca="1">'Week B'!$AW148</f>
        <v>0</v>
      </c>
      <c r="O96">
        <f ca="1">'Week B'!$BC148</f>
        <v>0</v>
      </c>
      <c r="P96">
        <f ca="1">'Week B'!$BI148</f>
        <v>0</v>
      </c>
      <c r="Q96">
        <f ca="1">'Week B'!$BO148</f>
        <v>0</v>
      </c>
      <c r="R96">
        <f ca="1">'Week B'!$BU148</f>
        <v>0</v>
      </c>
      <c r="S96">
        <f ca="1">'Week C'!$AK148</f>
        <v>0</v>
      </c>
      <c r="T96">
        <f ca="1">'Week C'!$AQ148</f>
        <v>0</v>
      </c>
      <c r="U96">
        <f ca="1">'Week C'!$AW148</f>
        <v>0</v>
      </c>
      <c r="V96">
        <f ca="1">'Week C'!$BC148</f>
        <v>0</v>
      </c>
      <c r="W96">
        <f ca="1">'Week C'!$BI148</f>
        <v>0</v>
      </c>
      <c r="X96">
        <f ca="1">'Week C'!$BO148</f>
        <v>0</v>
      </c>
      <c r="Y96">
        <f ca="1">'Week C'!$BU148</f>
        <v>0</v>
      </c>
      <c r="Z96">
        <f ca="1">'Week D'!$AK148</f>
        <v>0</v>
      </c>
      <c r="AA96">
        <f ca="1">'Week D'!$AQ148</f>
        <v>0</v>
      </c>
      <c r="AB96">
        <f ca="1">'Week D'!$AW148</f>
        <v>0</v>
      </c>
      <c r="AC96">
        <f ca="1">'Week D'!$BC148</f>
        <v>0</v>
      </c>
      <c r="AD96">
        <f ca="1">'Week D'!$BI148</f>
        <v>0</v>
      </c>
      <c r="AE96">
        <f ca="1">'Week D'!$BO148</f>
        <v>0</v>
      </c>
      <c r="AF96">
        <f ca="1">'Week D'!$BU148</f>
        <v>0</v>
      </c>
      <c r="AG96">
        <f ca="1">'Week E'!$AK148</f>
        <v>0</v>
      </c>
      <c r="AH96">
        <f ca="1">'Week E'!$AQ148</f>
        <v>0</v>
      </c>
      <c r="AI96">
        <f ca="1">'Week E'!$AW148</f>
        <v>0</v>
      </c>
      <c r="AJ96">
        <f ca="1">'Week E'!$BC148</f>
        <v>0</v>
      </c>
      <c r="AK96">
        <f ca="1">'Week E'!$BI148</f>
        <v>0</v>
      </c>
      <c r="AL96">
        <f ca="1">'Week E'!$BO148</f>
        <v>0</v>
      </c>
      <c r="AM96">
        <f ca="1">'Week E'!$BU148</f>
        <v>0</v>
      </c>
      <c r="AN96">
        <f ca="1">'Week F'!$AK148</f>
        <v>0</v>
      </c>
      <c r="AO96">
        <f ca="1">'Week F'!$AQ148</f>
        <v>0</v>
      </c>
      <c r="AP96">
        <f ca="1">'Week F'!$AW148</f>
        <v>0</v>
      </c>
      <c r="AQ96">
        <f ca="1">'Week F'!$BC148</f>
        <v>0</v>
      </c>
      <c r="AR96">
        <f ca="1">'Week F'!$BI148</f>
        <v>0</v>
      </c>
      <c r="AS96">
        <f ca="1">'Week F'!$BO148</f>
        <v>0</v>
      </c>
      <c r="AT96">
        <f ca="1">'Week F'!$BU148</f>
        <v>0</v>
      </c>
    </row>
    <row r="97" spans="1:46" x14ac:dyDescent="0.2">
      <c r="A97" t="str">
        <f ca="1">'Week A'!AB149</f>
        <v>NAAM</v>
      </c>
      <c r="B97" t="str">
        <f ca="1">'Week A'!AC149</f>
        <v>Voornaam</v>
      </c>
      <c r="C97" t="str">
        <f ca="1">'Week A'!AD149</f>
        <v>Steward</v>
      </c>
      <c r="D97" t="str">
        <f ca="1">'Week A'!AE149</f>
        <v>Student</v>
      </c>
      <c r="E97">
        <f ca="1">'Week A'!$AK149</f>
        <v>0</v>
      </c>
      <c r="F97">
        <f ca="1">'Week A'!$AQ149</f>
        <v>0</v>
      </c>
      <c r="G97">
        <f ca="1">'Week A'!$AW149</f>
        <v>0</v>
      </c>
      <c r="H97">
        <f ca="1">'Week A'!$BC149</f>
        <v>0</v>
      </c>
      <c r="I97">
        <f ca="1">'Week A'!$BI149</f>
        <v>0</v>
      </c>
      <c r="J97">
        <f ca="1">'Week A'!$BO149</f>
        <v>0</v>
      </c>
      <c r="K97">
        <f ca="1">'Week A'!$BU149</f>
        <v>0</v>
      </c>
      <c r="L97">
        <f ca="1">'Week B'!$AK149</f>
        <v>0</v>
      </c>
      <c r="M97">
        <f ca="1">'Week B'!$AQ149</f>
        <v>0</v>
      </c>
      <c r="N97">
        <f ca="1">'Week B'!$AW149</f>
        <v>0</v>
      </c>
      <c r="O97">
        <f ca="1">'Week B'!$BC149</f>
        <v>0</v>
      </c>
      <c r="P97">
        <f ca="1">'Week B'!$BI149</f>
        <v>0</v>
      </c>
      <c r="Q97">
        <f ca="1">'Week B'!$BO149</f>
        <v>0</v>
      </c>
      <c r="R97">
        <f ca="1">'Week B'!$BU149</f>
        <v>0</v>
      </c>
      <c r="S97">
        <f ca="1">'Week C'!$AK149</f>
        <v>0</v>
      </c>
      <c r="T97">
        <f ca="1">'Week C'!$AQ149</f>
        <v>0</v>
      </c>
      <c r="U97">
        <f ca="1">'Week C'!$AW149</f>
        <v>0</v>
      </c>
      <c r="V97">
        <f ca="1">'Week C'!$BC149</f>
        <v>0</v>
      </c>
      <c r="W97">
        <f ca="1">'Week C'!$BI149</f>
        <v>0</v>
      </c>
      <c r="X97">
        <f ca="1">'Week C'!$BO149</f>
        <v>0</v>
      </c>
      <c r="Y97">
        <f ca="1">'Week C'!$BU149</f>
        <v>0</v>
      </c>
      <c r="Z97">
        <f ca="1">'Week D'!$AK149</f>
        <v>0</v>
      </c>
      <c r="AA97">
        <f ca="1">'Week D'!$AQ149</f>
        <v>0</v>
      </c>
      <c r="AB97">
        <f ca="1">'Week D'!$AW149</f>
        <v>0</v>
      </c>
      <c r="AC97">
        <f ca="1">'Week D'!$BC149</f>
        <v>0</v>
      </c>
      <c r="AD97">
        <f ca="1">'Week D'!$BI149</f>
        <v>0</v>
      </c>
      <c r="AE97">
        <f ca="1">'Week D'!$BO149</f>
        <v>0</v>
      </c>
      <c r="AF97">
        <f ca="1">'Week D'!$BU149</f>
        <v>0</v>
      </c>
      <c r="AG97">
        <f ca="1">'Week E'!$AK149</f>
        <v>0</v>
      </c>
      <c r="AH97">
        <f ca="1">'Week E'!$AQ149</f>
        <v>0</v>
      </c>
      <c r="AI97">
        <f ca="1">'Week E'!$AW149</f>
        <v>0</v>
      </c>
      <c r="AJ97">
        <f ca="1">'Week E'!$BC149</f>
        <v>0</v>
      </c>
      <c r="AK97">
        <f ca="1">'Week E'!$BI149</f>
        <v>0</v>
      </c>
      <c r="AL97">
        <f ca="1">'Week E'!$BO149</f>
        <v>0</v>
      </c>
      <c r="AM97">
        <f ca="1">'Week E'!$BU149</f>
        <v>0</v>
      </c>
      <c r="AN97">
        <f ca="1">'Week F'!$AK149</f>
        <v>0</v>
      </c>
      <c r="AO97">
        <f ca="1">'Week F'!$AQ149</f>
        <v>0</v>
      </c>
      <c r="AP97">
        <f ca="1">'Week F'!$AW149</f>
        <v>0</v>
      </c>
      <c r="AQ97">
        <f ca="1">'Week F'!$BC149</f>
        <v>0</v>
      </c>
      <c r="AR97">
        <f ca="1">'Week F'!$BI149</f>
        <v>0</v>
      </c>
      <c r="AS97">
        <f ca="1">'Week F'!$BO149</f>
        <v>0</v>
      </c>
      <c r="AT97">
        <f ca="1">'Week F'!$BU149</f>
        <v>0</v>
      </c>
    </row>
    <row r="98" spans="1:46" x14ac:dyDescent="0.2">
      <c r="A98" t="str">
        <f ca="1">'Week A'!AB150</f>
        <v>NAAM</v>
      </c>
      <c r="B98" t="str">
        <f ca="1">'Week A'!AC150</f>
        <v>Voornaam</v>
      </c>
      <c r="C98" t="str">
        <f ca="1">'Week A'!AD150</f>
        <v>Steward</v>
      </c>
      <c r="D98" t="str">
        <f ca="1">'Week A'!AE150</f>
        <v>Student</v>
      </c>
      <c r="E98">
        <f ca="1">'Week A'!$AK150</f>
        <v>0</v>
      </c>
      <c r="F98">
        <f ca="1">'Week A'!$AQ150</f>
        <v>0</v>
      </c>
      <c r="G98">
        <f ca="1">'Week A'!$AW150</f>
        <v>0</v>
      </c>
      <c r="H98">
        <f ca="1">'Week A'!$BC150</f>
        <v>0</v>
      </c>
      <c r="I98">
        <f ca="1">'Week A'!$BI150</f>
        <v>0</v>
      </c>
      <c r="J98">
        <f ca="1">'Week A'!$BO150</f>
        <v>0</v>
      </c>
      <c r="K98">
        <f ca="1">'Week A'!$BU150</f>
        <v>0</v>
      </c>
      <c r="L98">
        <f ca="1">'Week B'!$AK150</f>
        <v>0</v>
      </c>
      <c r="M98">
        <f ca="1">'Week B'!$AQ150</f>
        <v>0</v>
      </c>
      <c r="N98">
        <f ca="1">'Week B'!$AW150</f>
        <v>0</v>
      </c>
      <c r="O98">
        <f ca="1">'Week B'!$BC150</f>
        <v>0</v>
      </c>
      <c r="P98">
        <f ca="1">'Week B'!$BI150</f>
        <v>0</v>
      </c>
      <c r="Q98">
        <f ca="1">'Week B'!$BO150</f>
        <v>0</v>
      </c>
      <c r="R98">
        <f ca="1">'Week B'!$BU150</f>
        <v>0</v>
      </c>
      <c r="S98">
        <f ca="1">'Week C'!$AK150</f>
        <v>0</v>
      </c>
      <c r="T98">
        <f ca="1">'Week C'!$AQ150</f>
        <v>0</v>
      </c>
      <c r="U98">
        <f ca="1">'Week C'!$AW150</f>
        <v>0</v>
      </c>
      <c r="V98">
        <f ca="1">'Week C'!$BC150</f>
        <v>0</v>
      </c>
      <c r="W98">
        <f ca="1">'Week C'!$BI150</f>
        <v>0</v>
      </c>
      <c r="X98">
        <f ca="1">'Week C'!$BO150</f>
        <v>0</v>
      </c>
      <c r="Y98">
        <f ca="1">'Week C'!$BU150</f>
        <v>0</v>
      </c>
      <c r="Z98">
        <f ca="1">'Week D'!$AK150</f>
        <v>0</v>
      </c>
      <c r="AA98">
        <f ca="1">'Week D'!$AQ150</f>
        <v>0</v>
      </c>
      <c r="AB98">
        <f ca="1">'Week D'!$AW150</f>
        <v>0</v>
      </c>
      <c r="AC98">
        <f ca="1">'Week D'!$BC150</f>
        <v>0</v>
      </c>
      <c r="AD98">
        <f ca="1">'Week D'!$BI150</f>
        <v>0</v>
      </c>
      <c r="AE98">
        <f ca="1">'Week D'!$BO150</f>
        <v>0</v>
      </c>
      <c r="AF98">
        <f ca="1">'Week D'!$BU150</f>
        <v>0</v>
      </c>
      <c r="AG98">
        <f ca="1">'Week E'!$AK150</f>
        <v>0</v>
      </c>
      <c r="AH98">
        <f ca="1">'Week E'!$AQ150</f>
        <v>0</v>
      </c>
      <c r="AI98">
        <f ca="1">'Week E'!$AW150</f>
        <v>0</v>
      </c>
      <c r="AJ98">
        <f ca="1">'Week E'!$BC150</f>
        <v>0</v>
      </c>
      <c r="AK98">
        <f ca="1">'Week E'!$BI150</f>
        <v>0</v>
      </c>
      <c r="AL98">
        <f ca="1">'Week E'!$BO150</f>
        <v>0</v>
      </c>
      <c r="AM98">
        <f ca="1">'Week E'!$BU150</f>
        <v>0</v>
      </c>
      <c r="AN98">
        <f ca="1">'Week F'!$AK150</f>
        <v>0</v>
      </c>
      <c r="AO98">
        <f ca="1">'Week F'!$AQ150</f>
        <v>0</v>
      </c>
      <c r="AP98">
        <f ca="1">'Week F'!$AW150</f>
        <v>0</v>
      </c>
      <c r="AQ98">
        <f ca="1">'Week F'!$BC150</f>
        <v>0</v>
      </c>
      <c r="AR98">
        <f ca="1">'Week F'!$BI150</f>
        <v>0</v>
      </c>
      <c r="AS98">
        <f ca="1">'Week F'!$BO150</f>
        <v>0</v>
      </c>
      <c r="AT98">
        <f ca="1">'Week F'!$BU150</f>
        <v>0</v>
      </c>
    </row>
    <row r="99" spans="1:46" x14ac:dyDescent="0.2">
      <c r="A99" t="str">
        <f ca="1">'Week A'!AB151</f>
        <v>NAAM</v>
      </c>
      <c r="B99" t="str">
        <f ca="1">'Week A'!AC151</f>
        <v>Voornaam</v>
      </c>
      <c r="C99" t="str">
        <f ca="1">'Week A'!AD151</f>
        <v>Steward</v>
      </c>
      <c r="D99" t="str">
        <f ca="1">'Week A'!AE151</f>
        <v>Student</v>
      </c>
      <c r="E99">
        <f ca="1">'Week A'!$AK151</f>
        <v>0</v>
      </c>
      <c r="F99">
        <f ca="1">'Week A'!$AQ151</f>
        <v>0</v>
      </c>
      <c r="G99">
        <f ca="1">'Week A'!$AW151</f>
        <v>0</v>
      </c>
      <c r="H99">
        <f ca="1">'Week A'!$BC151</f>
        <v>0</v>
      </c>
      <c r="I99">
        <f ca="1">'Week A'!$BI151</f>
        <v>0</v>
      </c>
      <c r="J99">
        <f ca="1">'Week A'!$BO151</f>
        <v>0</v>
      </c>
      <c r="K99">
        <f ca="1">'Week A'!$BU151</f>
        <v>0</v>
      </c>
      <c r="L99">
        <f ca="1">'Week B'!$AK151</f>
        <v>0</v>
      </c>
      <c r="M99">
        <f ca="1">'Week B'!$AQ151</f>
        <v>0</v>
      </c>
      <c r="N99">
        <f ca="1">'Week B'!$AW151</f>
        <v>0</v>
      </c>
      <c r="O99">
        <f ca="1">'Week B'!$BC151</f>
        <v>0</v>
      </c>
      <c r="P99">
        <f ca="1">'Week B'!$BI151</f>
        <v>0</v>
      </c>
      <c r="Q99">
        <f ca="1">'Week B'!$BO151</f>
        <v>0</v>
      </c>
      <c r="R99">
        <f ca="1">'Week B'!$BU151</f>
        <v>0</v>
      </c>
      <c r="S99">
        <f ca="1">'Week C'!$AK151</f>
        <v>0</v>
      </c>
      <c r="T99">
        <f ca="1">'Week C'!$AQ151</f>
        <v>0</v>
      </c>
      <c r="U99">
        <f ca="1">'Week C'!$AW151</f>
        <v>0</v>
      </c>
      <c r="V99">
        <f ca="1">'Week C'!$BC151</f>
        <v>0</v>
      </c>
      <c r="W99">
        <f ca="1">'Week C'!$BI151</f>
        <v>0</v>
      </c>
      <c r="X99">
        <f ca="1">'Week C'!$BO151</f>
        <v>0</v>
      </c>
      <c r="Y99">
        <f ca="1">'Week C'!$BU151</f>
        <v>0</v>
      </c>
      <c r="Z99">
        <f ca="1">'Week D'!$AK151</f>
        <v>0</v>
      </c>
      <c r="AA99">
        <f ca="1">'Week D'!$AQ151</f>
        <v>0</v>
      </c>
      <c r="AB99">
        <f ca="1">'Week D'!$AW151</f>
        <v>0</v>
      </c>
      <c r="AC99">
        <f ca="1">'Week D'!$BC151</f>
        <v>0</v>
      </c>
      <c r="AD99">
        <f ca="1">'Week D'!$BI151</f>
        <v>0</v>
      </c>
      <c r="AE99">
        <f ca="1">'Week D'!$BO151</f>
        <v>0</v>
      </c>
      <c r="AF99">
        <f ca="1">'Week D'!$BU151</f>
        <v>0</v>
      </c>
      <c r="AG99">
        <f ca="1">'Week E'!$AK151</f>
        <v>0</v>
      </c>
      <c r="AH99">
        <f ca="1">'Week E'!$AQ151</f>
        <v>0</v>
      </c>
      <c r="AI99">
        <f ca="1">'Week E'!$AW151</f>
        <v>0</v>
      </c>
      <c r="AJ99">
        <f ca="1">'Week E'!$BC151</f>
        <v>0</v>
      </c>
      <c r="AK99">
        <f ca="1">'Week E'!$BI151</f>
        <v>0</v>
      </c>
      <c r="AL99">
        <f ca="1">'Week E'!$BO151</f>
        <v>0</v>
      </c>
      <c r="AM99">
        <f ca="1">'Week E'!$BU151</f>
        <v>0</v>
      </c>
      <c r="AN99">
        <f ca="1">'Week F'!$AK151</f>
        <v>0</v>
      </c>
      <c r="AO99">
        <f ca="1">'Week F'!$AQ151</f>
        <v>0</v>
      </c>
      <c r="AP99">
        <f ca="1">'Week F'!$AW151</f>
        <v>0</v>
      </c>
      <c r="AQ99">
        <f ca="1">'Week F'!$BC151</f>
        <v>0</v>
      </c>
      <c r="AR99">
        <f ca="1">'Week F'!$BI151</f>
        <v>0</v>
      </c>
      <c r="AS99">
        <f ca="1">'Week F'!$BO151</f>
        <v>0</v>
      </c>
      <c r="AT99">
        <f ca="1">'Week F'!$BU151</f>
        <v>0</v>
      </c>
    </row>
    <row r="100" spans="1:46" x14ac:dyDescent="0.2">
      <c r="A100" t="str">
        <f ca="1">'Week A'!AB152</f>
        <v>NAAM</v>
      </c>
      <c r="B100" t="str">
        <f ca="1">'Week A'!AC152</f>
        <v>Voornaam</v>
      </c>
      <c r="C100" t="str">
        <f ca="1">'Week A'!AD152</f>
        <v>Steward</v>
      </c>
      <c r="D100" t="str">
        <f ca="1">'Week A'!AE152</f>
        <v>Student</v>
      </c>
      <c r="E100">
        <f ca="1">'Week A'!$AK152</f>
        <v>0</v>
      </c>
      <c r="F100">
        <f ca="1">'Week A'!$AQ152</f>
        <v>0</v>
      </c>
      <c r="G100">
        <f ca="1">'Week A'!$AW152</f>
        <v>0</v>
      </c>
      <c r="H100">
        <f ca="1">'Week A'!$BC152</f>
        <v>0</v>
      </c>
      <c r="I100">
        <f ca="1">'Week A'!$BI152</f>
        <v>0</v>
      </c>
      <c r="J100">
        <f ca="1">'Week A'!$BO152</f>
        <v>0</v>
      </c>
      <c r="K100">
        <f ca="1">'Week A'!$BU152</f>
        <v>0</v>
      </c>
      <c r="L100">
        <f ca="1">'Week B'!$AK152</f>
        <v>0</v>
      </c>
      <c r="M100">
        <f ca="1">'Week B'!$AQ152</f>
        <v>0</v>
      </c>
      <c r="N100">
        <f ca="1">'Week B'!$AW152</f>
        <v>0</v>
      </c>
      <c r="O100">
        <f ca="1">'Week B'!$BC152</f>
        <v>0</v>
      </c>
      <c r="P100">
        <f ca="1">'Week B'!$BI152</f>
        <v>0</v>
      </c>
      <c r="Q100">
        <f ca="1">'Week B'!$BO152</f>
        <v>0</v>
      </c>
      <c r="R100">
        <f ca="1">'Week B'!$BU152</f>
        <v>0</v>
      </c>
      <c r="S100">
        <f ca="1">'Week C'!$AK152</f>
        <v>0</v>
      </c>
      <c r="T100">
        <f ca="1">'Week C'!$AQ152</f>
        <v>0</v>
      </c>
      <c r="U100">
        <f ca="1">'Week C'!$AW152</f>
        <v>0</v>
      </c>
      <c r="V100">
        <f ca="1">'Week C'!$BC152</f>
        <v>0</v>
      </c>
      <c r="W100">
        <f ca="1">'Week C'!$BI152</f>
        <v>0</v>
      </c>
      <c r="X100">
        <f ca="1">'Week C'!$BO152</f>
        <v>0</v>
      </c>
      <c r="Y100">
        <f ca="1">'Week C'!$BU152</f>
        <v>0</v>
      </c>
      <c r="Z100">
        <f ca="1">'Week D'!$AK152</f>
        <v>0</v>
      </c>
      <c r="AA100">
        <f ca="1">'Week D'!$AQ152</f>
        <v>0</v>
      </c>
      <c r="AB100">
        <f ca="1">'Week D'!$AW152</f>
        <v>0</v>
      </c>
      <c r="AC100">
        <f ca="1">'Week D'!$BC152</f>
        <v>0</v>
      </c>
      <c r="AD100">
        <f ca="1">'Week D'!$BI152</f>
        <v>0</v>
      </c>
      <c r="AE100">
        <f ca="1">'Week D'!$BO152</f>
        <v>0</v>
      </c>
      <c r="AF100">
        <f ca="1">'Week D'!$BU152</f>
        <v>0</v>
      </c>
      <c r="AG100">
        <f ca="1">'Week E'!$AK152</f>
        <v>0</v>
      </c>
      <c r="AH100">
        <f ca="1">'Week E'!$AQ152</f>
        <v>0</v>
      </c>
      <c r="AI100">
        <f ca="1">'Week E'!$AW152</f>
        <v>0</v>
      </c>
      <c r="AJ100">
        <f ca="1">'Week E'!$BC152</f>
        <v>0</v>
      </c>
      <c r="AK100">
        <f ca="1">'Week E'!$BI152</f>
        <v>0</v>
      </c>
      <c r="AL100">
        <f ca="1">'Week E'!$BO152</f>
        <v>0</v>
      </c>
      <c r="AM100">
        <f ca="1">'Week E'!$BU152</f>
        <v>0</v>
      </c>
      <c r="AN100">
        <f ca="1">'Week F'!$AK152</f>
        <v>0</v>
      </c>
      <c r="AO100">
        <f ca="1">'Week F'!$AQ152</f>
        <v>0</v>
      </c>
      <c r="AP100">
        <f ca="1">'Week F'!$AW152</f>
        <v>0</v>
      </c>
      <c r="AQ100">
        <f ca="1">'Week F'!$BC152</f>
        <v>0</v>
      </c>
      <c r="AR100">
        <f ca="1">'Week F'!$BI152</f>
        <v>0</v>
      </c>
      <c r="AS100">
        <f ca="1">'Week F'!$BO152</f>
        <v>0</v>
      </c>
      <c r="AT100">
        <f ca="1">'Week F'!$BU152</f>
        <v>0</v>
      </c>
    </row>
    <row r="101" spans="1:46" x14ac:dyDescent="0.2">
      <c r="A101" t="str">
        <f ca="1">'Week A'!AB153</f>
        <v>NAAM</v>
      </c>
      <c r="B101" t="str">
        <f ca="1">'Week A'!AC153</f>
        <v>Voornaam</v>
      </c>
      <c r="C101" t="str">
        <f ca="1">'Week A'!AD153</f>
        <v>Steward</v>
      </c>
      <c r="D101" t="str">
        <f ca="1">'Week A'!AE153</f>
        <v>Student</v>
      </c>
      <c r="E101">
        <f ca="1">'Week A'!$AK153</f>
        <v>0</v>
      </c>
      <c r="F101">
        <f ca="1">'Week A'!$AQ153</f>
        <v>0</v>
      </c>
      <c r="G101">
        <f ca="1">'Week A'!$AW153</f>
        <v>0</v>
      </c>
      <c r="H101">
        <f ca="1">'Week A'!$BC153</f>
        <v>0</v>
      </c>
      <c r="I101">
        <f ca="1">'Week A'!$BI153</f>
        <v>0</v>
      </c>
      <c r="J101">
        <f ca="1">'Week A'!$BO153</f>
        <v>0</v>
      </c>
      <c r="K101">
        <f ca="1">'Week A'!$BU153</f>
        <v>0</v>
      </c>
      <c r="L101">
        <f ca="1">'Week B'!$AK153</f>
        <v>0</v>
      </c>
      <c r="M101">
        <f ca="1">'Week B'!$AQ153</f>
        <v>0</v>
      </c>
      <c r="N101">
        <f ca="1">'Week B'!$AW153</f>
        <v>0</v>
      </c>
      <c r="O101">
        <f ca="1">'Week B'!$BC153</f>
        <v>0</v>
      </c>
      <c r="P101">
        <f ca="1">'Week B'!$BI153</f>
        <v>0</v>
      </c>
      <c r="Q101">
        <f ca="1">'Week B'!$BO153</f>
        <v>0</v>
      </c>
      <c r="R101">
        <f ca="1">'Week B'!$BU153</f>
        <v>0</v>
      </c>
      <c r="S101">
        <f ca="1">'Week C'!$AK153</f>
        <v>0</v>
      </c>
      <c r="T101">
        <f ca="1">'Week C'!$AQ153</f>
        <v>0</v>
      </c>
      <c r="U101">
        <f ca="1">'Week C'!$AW153</f>
        <v>0</v>
      </c>
      <c r="V101">
        <f ca="1">'Week C'!$BC153</f>
        <v>0</v>
      </c>
      <c r="W101">
        <f ca="1">'Week C'!$BI153</f>
        <v>0</v>
      </c>
      <c r="X101">
        <f ca="1">'Week C'!$BO153</f>
        <v>0</v>
      </c>
      <c r="Y101">
        <f ca="1">'Week C'!$BU153</f>
        <v>0</v>
      </c>
      <c r="Z101">
        <f ca="1">'Week D'!$AK153</f>
        <v>0</v>
      </c>
      <c r="AA101">
        <f ca="1">'Week D'!$AQ153</f>
        <v>0</v>
      </c>
      <c r="AB101">
        <f ca="1">'Week D'!$AW153</f>
        <v>0</v>
      </c>
      <c r="AC101">
        <f ca="1">'Week D'!$BC153</f>
        <v>0</v>
      </c>
      <c r="AD101">
        <f ca="1">'Week D'!$BI153</f>
        <v>0</v>
      </c>
      <c r="AE101">
        <f ca="1">'Week D'!$BO153</f>
        <v>0</v>
      </c>
      <c r="AF101">
        <f ca="1">'Week D'!$BU153</f>
        <v>0</v>
      </c>
      <c r="AG101">
        <f ca="1">'Week E'!$AK153</f>
        <v>0</v>
      </c>
      <c r="AH101">
        <f ca="1">'Week E'!$AQ153</f>
        <v>0</v>
      </c>
      <c r="AI101">
        <f ca="1">'Week E'!$AW153</f>
        <v>0</v>
      </c>
      <c r="AJ101">
        <f ca="1">'Week E'!$BC153</f>
        <v>0</v>
      </c>
      <c r="AK101">
        <f ca="1">'Week E'!$BI153</f>
        <v>0</v>
      </c>
      <c r="AL101">
        <f ca="1">'Week E'!$BO153</f>
        <v>0</v>
      </c>
      <c r="AM101">
        <f ca="1">'Week E'!$BU153</f>
        <v>0</v>
      </c>
      <c r="AN101">
        <f ca="1">'Week F'!$AK153</f>
        <v>0</v>
      </c>
      <c r="AO101">
        <f ca="1">'Week F'!$AQ153</f>
        <v>0</v>
      </c>
      <c r="AP101">
        <f ca="1">'Week F'!$AW153</f>
        <v>0</v>
      </c>
      <c r="AQ101">
        <f ca="1">'Week F'!$BC153</f>
        <v>0</v>
      </c>
      <c r="AR101">
        <f ca="1">'Week F'!$BI153</f>
        <v>0</v>
      </c>
      <c r="AS101">
        <f ca="1">'Week F'!$BO153</f>
        <v>0</v>
      </c>
      <c r="AT101">
        <f ca="1">'Week F'!$BU153</f>
        <v>0</v>
      </c>
    </row>
    <row r="102" spans="1:46" x14ac:dyDescent="0.2">
      <c r="A102" t="str">
        <f ca="1">'Week A'!AB154</f>
        <v>NAAM</v>
      </c>
      <c r="B102" t="str">
        <f ca="1">'Week A'!AC154</f>
        <v>Voornaam</v>
      </c>
      <c r="C102" t="str">
        <f ca="1">'Week A'!AD154</f>
        <v>Steward</v>
      </c>
      <c r="D102" t="str">
        <f ca="1">'Week A'!AE154</f>
        <v>Student</v>
      </c>
      <c r="E102">
        <f ca="1">'Week A'!$AK154</f>
        <v>0</v>
      </c>
      <c r="F102">
        <f ca="1">'Week A'!$AQ154</f>
        <v>0</v>
      </c>
      <c r="G102">
        <f ca="1">'Week A'!$AW154</f>
        <v>0</v>
      </c>
      <c r="H102">
        <f ca="1">'Week A'!$BC154</f>
        <v>0</v>
      </c>
      <c r="I102">
        <f ca="1">'Week A'!$BI154</f>
        <v>0</v>
      </c>
      <c r="J102">
        <f ca="1">'Week A'!$BO154</f>
        <v>0</v>
      </c>
      <c r="K102">
        <f ca="1">'Week A'!$BU154</f>
        <v>0</v>
      </c>
      <c r="L102">
        <f ca="1">'Week B'!$AK154</f>
        <v>0</v>
      </c>
      <c r="M102">
        <f ca="1">'Week B'!$AQ154</f>
        <v>0</v>
      </c>
      <c r="N102">
        <f ca="1">'Week B'!$AW154</f>
        <v>0</v>
      </c>
      <c r="O102">
        <f ca="1">'Week B'!$BC154</f>
        <v>0</v>
      </c>
      <c r="P102">
        <f ca="1">'Week B'!$BI154</f>
        <v>0</v>
      </c>
      <c r="Q102">
        <f ca="1">'Week B'!$BO154</f>
        <v>0</v>
      </c>
      <c r="R102">
        <f ca="1">'Week B'!$BU154</f>
        <v>0</v>
      </c>
      <c r="S102">
        <f ca="1">'Week C'!$AK154</f>
        <v>0</v>
      </c>
      <c r="T102">
        <f ca="1">'Week C'!$AQ154</f>
        <v>0</v>
      </c>
      <c r="U102">
        <f ca="1">'Week C'!$AW154</f>
        <v>0</v>
      </c>
      <c r="V102">
        <f ca="1">'Week C'!$BC154</f>
        <v>0</v>
      </c>
      <c r="W102">
        <f ca="1">'Week C'!$BI154</f>
        <v>0</v>
      </c>
      <c r="X102">
        <f ca="1">'Week C'!$BO154</f>
        <v>0</v>
      </c>
      <c r="Y102">
        <f ca="1">'Week C'!$BU154</f>
        <v>0</v>
      </c>
      <c r="Z102">
        <f ca="1">'Week D'!$AK154</f>
        <v>0</v>
      </c>
      <c r="AA102">
        <f ca="1">'Week D'!$AQ154</f>
        <v>0</v>
      </c>
      <c r="AB102">
        <f ca="1">'Week D'!$AW154</f>
        <v>0</v>
      </c>
      <c r="AC102">
        <f ca="1">'Week D'!$BC154</f>
        <v>0</v>
      </c>
      <c r="AD102">
        <f ca="1">'Week D'!$BI154</f>
        <v>0</v>
      </c>
      <c r="AE102">
        <f ca="1">'Week D'!$BO154</f>
        <v>0</v>
      </c>
      <c r="AF102">
        <f ca="1">'Week D'!$BU154</f>
        <v>0</v>
      </c>
      <c r="AG102">
        <f ca="1">'Week E'!$AK154</f>
        <v>0</v>
      </c>
      <c r="AH102">
        <f ca="1">'Week E'!$AQ154</f>
        <v>0</v>
      </c>
      <c r="AI102">
        <f ca="1">'Week E'!$AW154</f>
        <v>0</v>
      </c>
      <c r="AJ102">
        <f ca="1">'Week E'!$BC154</f>
        <v>0</v>
      </c>
      <c r="AK102">
        <f ca="1">'Week E'!$BI154</f>
        <v>0</v>
      </c>
      <c r="AL102">
        <f ca="1">'Week E'!$BO154</f>
        <v>0</v>
      </c>
      <c r="AM102">
        <f ca="1">'Week E'!$BU154</f>
        <v>0</v>
      </c>
      <c r="AN102">
        <f ca="1">'Week F'!$AK154</f>
        <v>0</v>
      </c>
      <c r="AO102">
        <f ca="1">'Week F'!$AQ154</f>
        <v>0</v>
      </c>
      <c r="AP102">
        <f ca="1">'Week F'!$AW154</f>
        <v>0</v>
      </c>
      <c r="AQ102">
        <f ca="1">'Week F'!$BC154</f>
        <v>0</v>
      </c>
      <c r="AR102">
        <f ca="1">'Week F'!$BI154</f>
        <v>0</v>
      </c>
      <c r="AS102">
        <f ca="1">'Week F'!$BO154</f>
        <v>0</v>
      </c>
      <c r="AT102">
        <f ca="1">'Week F'!$BU154</f>
        <v>0</v>
      </c>
    </row>
  </sheetData>
  <sheetProtection sheet="1" objects="1" scenarios="1" formatColumns="0" formatRows="0" sort="0" autoFilter="0" pivotTables="0"/>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10">
    <tabColor theme="0"/>
  </sheetPr>
  <dimension ref="A1:AM106"/>
  <sheetViews>
    <sheetView workbookViewId="0">
      <selection activeCell="D3" sqref="D3"/>
    </sheetView>
  </sheetViews>
  <sheetFormatPr defaultRowHeight="12.75" x14ac:dyDescent="0.2"/>
  <cols>
    <col min="1" max="2" width="12.7109375" customWidth="1"/>
    <col min="3" max="3" width="25.85546875" customWidth="1"/>
    <col min="4" max="4" width="10.28515625" customWidth="1"/>
    <col min="5" max="5" width="5.7109375" style="31" customWidth="1"/>
    <col min="6" max="6" width="7.7109375" customWidth="1"/>
    <col min="7" max="7" width="5.7109375" style="31" customWidth="1"/>
    <col min="8" max="8" width="7.7109375" customWidth="1"/>
    <col min="9" max="9" width="5.7109375" customWidth="1"/>
    <col min="10" max="10" width="7.7109375" customWidth="1"/>
    <col min="11" max="11" width="5.7109375" customWidth="1"/>
    <col min="12" max="12" width="7.7109375" customWidth="1"/>
    <col min="13" max="13" width="5.7109375" customWidth="1"/>
    <col min="14" max="14" width="7.7109375" customWidth="1"/>
    <col min="15" max="15" width="5.7109375" customWidth="1"/>
    <col min="16" max="16" width="7.7109375" customWidth="1"/>
    <col min="17" max="17" width="5.7109375" customWidth="1"/>
    <col min="18" max="18" width="7.7109375" customWidth="1"/>
    <col min="19" max="19" width="5.7109375" customWidth="1"/>
    <col min="20" max="20" width="7.7109375" customWidth="1"/>
    <col min="21" max="21" width="5.7109375" customWidth="1"/>
    <col min="22" max="22" width="7.7109375" customWidth="1"/>
    <col min="23" max="23" width="5.7109375" customWidth="1"/>
    <col min="24" max="24" width="7.7109375" customWidth="1"/>
    <col min="25" max="25" width="5.7109375" customWidth="1"/>
    <col min="26" max="26" width="7.7109375" customWidth="1"/>
    <col min="27" max="72" width="12.7109375" customWidth="1"/>
  </cols>
  <sheetData>
    <row r="1" spans="1:39" x14ac:dyDescent="0.2">
      <c r="A1" s="16" t="s">
        <v>153</v>
      </c>
      <c r="D1" s="6"/>
      <c r="E1" s="18"/>
      <c r="F1" s="6"/>
      <c r="G1" s="18"/>
      <c r="H1" s="6"/>
    </row>
    <row r="2" spans="1:39" x14ac:dyDescent="0.2">
      <c r="A2" s="16"/>
      <c r="D2" s="6"/>
      <c r="E2" s="18"/>
      <c r="F2" s="6"/>
      <c r="G2" s="18"/>
      <c r="H2" s="6"/>
    </row>
    <row r="3" spans="1:39" x14ac:dyDescent="0.2">
      <c r="A3" s="16"/>
      <c r="C3" s="6" t="s">
        <v>145</v>
      </c>
      <c r="D3" s="107">
        <v>45536</v>
      </c>
      <c r="E3" s="18"/>
      <c r="F3" s="6"/>
      <c r="G3" s="18"/>
      <c r="H3" s="6"/>
    </row>
    <row r="4" spans="1:39" x14ac:dyDescent="0.2">
      <c r="A4" s="6"/>
      <c r="B4" s="18"/>
      <c r="C4" s="6" t="s">
        <v>146</v>
      </c>
      <c r="D4" s="107">
        <v>45565</v>
      </c>
      <c r="E4" s="18"/>
      <c r="F4" s="6"/>
      <c r="G4" s="18"/>
      <c r="H4" s="6"/>
    </row>
    <row r="5" spans="1:39" x14ac:dyDescent="0.2">
      <c r="A5" s="16"/>
      <c r="D5" s="6"/>
      <c r="E5" s="121" t="s">
        <v>147</v>
      </c>
      <c r="F5" s="120"/>
      <c r="G5" s="121" t="s">
        <v>150</v>
      </c>
      <c r="H5" s="120"/>
      <c r="I5" s="120" t="str">
        <f>Definities!$E$4</f>
        <v>Verlof</v>
      </c>
      <c r="J5" s="120"/>
      <c r="K5" s="120" t="str">
        <f>Definities!$E$5</f>
        <v>Recup</v>
      </c>
      <c r="L5" s="120"/>
      <c r="M5" s="120" t="str">
        <f>Definities!$E$6</f>
        <v>Ziek</v>
      </c>
      <c r="N5" s="120"/>
      <c r="O5" s="120" t="str">
        <f>Definities!$E$7</f>
        <v>Feestdag</v>
      </c>
      <c r="P5" s="120"/>
      <c r="Q5" s="120" t="str">
        <f>Definities!$E$8</f>
        <v>Onw.Afw.</v>
      </c>
      <c r="R5" s="120"/>
      <c r="S5" s="120" t="str">
        <f>Definities!$E$9</f>
        <v>Toeg.Afw.</v>
      </c>
      <c r="T5" s="120"/>
      <c r="U5" s="120" t="str">
        <f>Definities!$E$10</f>
        <v>Kl. Verlet</v>
      </c>
      <c r="V5" s="120"/>
      <c r="W5" s="120" t="str">
        <f>Definities!$E$11</f>
        <v>Fam. Verlof</v>
      </c>
      <c r="X5" s="120"/>
      <c r="Y5" s="120" t="str">
        <f>Definities!$E$12</f>
        <v>Andere</v>
      </c>
      <c r="Z5" s="120"/>
    </row>
    <row r="6" spans="1:39" x14ac:dyDescent="0.2">
      <c r="A6" t="s">
        <v>58</v>
      </c>
      <c r="B6" t="s">
        <v>103</v>
      </c>
      <c r="C6" t="s">
        <v>15</v>
      </c>
      <c r="D6" t="s">
        <v>16</v>
      </c>
      <c r="E6" s="98" t="s">
        <v>148</v>
      </c>
      <c r="F6" s="98" t="s">
        <v>149</v>
      </c>
      <c r="G6" s="98" t="s">
        <v>148</v>
      </c>
      <c r="H6" s="98" t="s">
        <v>149</v>
      </c>
      <c r="I6" s="98" t="s">
        <v>148</v>
      </c>
      <c r="J6" s="98" t="s">
        <v>149</v>
      </c>
      <c r="K6" s="98" t="s">
        <v>148</v>
      </c>
      <c r="L6" s="98" t="s">
        <v>149</v>
      </c>
      <c r="M6" s="98" t="s">
        <v>148</v>
      </c>
      <c r="N6" s="98" t="s">
        <v>149</v>
      </c>
      <c r="O6" s="98" t="s">
        <v>148</v>
      </c>
      <c r="P6" s="98" t="s">
        <v>149</v>
      </c>
      <c r="Q6" s="98" t="s">
        <v>148</v>
      </c>
      <c r="R6" s="98" t="s">
        <v>149</v>
      </c>
      <c r="S6" s="98" t="s">
        <v>148</v>
      </c>
      <c r="T6" s="98" t="s">
        <v>149</v>
      </c>
      <c r="U6" s="98" t="s">
        <v>148</v>
      </c>
      <c r="V6" s="98" t="s">
        <v>149</v>
      </c>
      <c r="W6" s="98" t="s">
        <v>148</v>
      </c>
      <c r="X6" s="98" t="s">
        <v>149</v>
      </c>
      <c r="Y6" s="98" t="s">
        <v>148</v>
      </c>
      <c r="Z6" s="98" t="s">
        <v>149</v>
      </c>
      <c r="AA6" s="18"/>
      <c r="AB6" s="18"/>
      <c r="AC6" s="18"/>
      <c r="AD6" s="18"/>
      <c r="AE6" s="18"/>
      <c r="AF6" s="18"/>
      <c r="AG6" s="18"/>
      <c r="AH6" s="18"/>
      <c r="AI6" s="18"/>
      <c r="AJ6" s="18"/>
      <c r="AK6" s="18"/>
      <c r="AL6" s="18"/>
      <c r="AM6" s="18"/>
    </row>
    <row r="7" spans="1:39" x14ac:dyDescent="0.2">
      <c r="A7" t="str">
        <f ca="1">'Week A'!AB55</f>
        <v>Van Assche</v>
      </c>
      <c r="B7" t="str">
        <f ca="1">'Week A'!AC55</f>
        <v>Steven</v>
      </c>
      <c r="C7" t="str">
        <f ca="1">'Week A'!AD55</f>
        <v>Theatre Manager</v>
      </c>
      <c r="D7" t="str">
        <f ca="1">'Week A'!AE55</f>
        <v>Bediende</v>
      </c>
      <c r="E7">
        <f ca="1">COUNTIFS('Maand-gepland'!$E3:$AT3,"&gt;0",'Maand-gepland'!$E$2:$AT$2,"&gt;="&amp;$D$3,'Maand-gepland'!$E$2:$AT$2,"&lt;="&amp;$D$4)</f>
        <v>0</v>
      </c>
      <c r="F7" s="31">
        <f>SUMIFS('Maand-gepland'!$E3:$AT3,'Maand-gepland'!$E$2:$AT$2,"&gt;="&amp;$D$3,'Maand-gepland'!$E$2:$AT$2,"&lt;="&amp;$D$4)</f>
        <v>0</v>
      </c>
      <c r="G7">
        <f ca="1">COUNTIFS('Maand-gepland'!$E3:$AT3,"&gt;0",'Maand-gepland'!$E$2:$AT$2,"&gt;="&amp;$D$3,'Maand-gepland'!$E$2:$AT$2,"&lt;="&amp;$D$4,'Maand-prestatie'!$E3:$AT3,"=0")</f>
        <v>0</v>
      </c>
      <c r="H7" s="31">
        <f>SUMIFS('Maand-gepland'!$E3:$AT3,'Maand-gepland'!$E$2:$AT$2,"&gt;="&amp;$D$3,'Maand-gepland'!$E$2:$AT$2,"&lt;="&amp;$D$4,'Maand-prestatie'!$E3:$AT3,"=0")</f>
        <v>0</v>
      </c>
      <c r="I7">
        <f ca="1">COUNTIFS('Maand-gepland'!$E3:$AT3,"&gt;0",'Maand-gepland'!$E$2:$AT$2,"&gt;="&amp;$D$3,'Maand-gepland'!$E$2:$AT$2,"&lt;="&amp;$D$4,'Maand-prestatie'!$E3:$AT3,"="&amp;I$5)</f>
        <v>0</v>
      </c>
      <c r="J7" s="31">
        <f>SUMIFS('Maand-gepland'!$E3:$AT3,'Maand-gepland'!$E$2:$AT$2,"&gt;="&amp;$D$3,'Maand-gepland'!$E$2:$AT$2,"&lt;="&amp;$D$4,'Maand-prestatie'!$E3:$AT3,"="&amp;I$5)</f>
        <v>0</v>
      </c>
      <c r="K7">
        <f ca="1">COUNTIFS('Maand-gepland'!$E3:$AT3,"&gt;0",'Maand-gepland'!$E$2:$AT$2,"&gt;="&amp;$D$3,'Maand-gepland'!$E$2:$AT$2,"&lt;="&amp;$D$4,'Maand-prestatie'!$E3:$AT3,"="&amp;K$5)</f>
        <v>0</v>
      </c>
      <c r="L7" s="31">
        <f>SUMIFS('Maand-gepland'!$E3:$AT3,'Maand-gepland'!$E$2:$AT$2,"&gt;="&amp;$D$3,'Maand-gepland'!$E$2:$AT$2,"&lt;="&amp;$D$4,'Maand-prestatie'!$E3:$AT3,"="&amp;K$5)</f>
        <v>0</v>
      </c>
      <c r="M7">
        <f ca="1">COUNTIFS('Maand-gepland'!$E3:$AT3,"&gt;0",'Maand-gepland'!$E$2:$AT$2,"&gt;="&amp;$D$3,'Maand-gepland'!$E$2:$AT$2,"&lt;="&amp;$D$4,'Maand-prestatie'!$E3:$AT3,"="&amp;M$5)</f>
        <v>0</v>
      </c>
      <c r="N7" s="31">
        <f>SUMIFS('Maand-gepland'!$E3:$AT3,'Maand-gepland'!$E$2:$AT$2,"&gt;="&amp;$D$3,'Maand-gepland'!$E$2:$AT$2,"&lt;="&amp;$D$4,'Maand-prestatie'!$E3:$AT3,"="&amp;M$5)</f>
        <v>0</v>
      </c>
      <c r="O7">
        <f ca="1">COUNTIFS('Maand-gepland'!$E3:$AT3,"&gt;0",'Maand-gepland'!$E$2:$AT$2,"&gt;="&amp;$D$3,'Maand-gepland'!$E$2:$AT$2,"&lt;="&amp;$D$4,'Maand-prestatie'!$E3:$AT3,"="&amp;O$5)</f>
        <v>0</v>
      </c>
      <c r="P7" s="31">
        <f>SUMIFS('Maand-gepland'!$E3:$AT3,'Maand-gepland'!$E$2:$AT$2,"&gt;="&amp;$D$3,'Maand-gepland'!$E$2:$AT$2,"&lt;="&amp;$D$4,'Maand-prestatie'!$E3:$AT3,"="&amp;O$5)</f>
        <v>0</v>
      </c>
      <c r="Q7">
        <f ca="1">COUNTIFS('Maand-gepland'!$E3:$AT3,"&gt;0",'Maand-gepland'!$E$2:$AT$2,"&gt;="&amp;$D$3,'Maand-gepland'!$E$2:$AT$2,"&lt;="&amp;$D$4,'Maand-prestatie'!$E3:$AT3,"="&amp;Q$5)</f>
        <v>0</v>
      </c>
      <c r="R7" s="31">
        <f>SUMIFS('Maand-gepland'!$E3:$AT3,'Maand-gepland'!$E$2:$AT$2,"&gt;="&amp;$D$3,'Maand-gepland'!$E$2:$AT$2,"&lt;="&amp;$D$4,'Maand-prestatie'!$E3:$AT3,"="&amp;Q$5)</f>
        <v>0</v>
      </c>
      <c r="S7">
        <f ca="1">COUNTIFS('Maand-gepland'!$E3:$AT3,"&gt;0",'Maand-gepland'!$E$2:$AT$2,"&gt;="&amp;$D$3,'Maand-gepland'!$E$2:$AT$2,"&lt;="&amp;$D$4,'Maand-prestatie'!$E3:$AT3,"="&amp;S$5)</f>
        <v>0</v>
      </c>
      <c r="T7" s="31">
        <f>SUMIFS('Maand-gepland'!$E3:$AT3,'Maand-gepland'!$E$2:$AT$2,"&gt;="&amp;$D$3,'Maand-gepland'!$E$2:$AT$2,"&lt;="&amp;$D$4,'Maand-prestatie'!$E3:$AT3,"="&amp;S$5)</f>
        <v>0</v>
      </c>
      <c r="U7">
        <f ca="1">COUNTIFS('Maand-gepland'!$E3:$AT3,"&gt;0",'Maand-gepland'!$E$2:$AT$2,"&gt;="&amp;$D$3,'Maand-gepland'!$E$2:$AT$2,"&lt;="&amp;$D$4,'Maand-prestatie'!$E3:$AT3,"="&amp;U$5)</f>
        <v>0</v>
      </c>
      <c r="V7" s="31">
        <f>SUMIFS('Maand-gepland'!$E3:$AT3,'Maand-gepland'!$E$2:$AT$2,"&gt;="&amp;$D$3,'Maand-gepland'!$E$2:$AT$2,"&lt;="&amp;$D$4,'Maand-prestatie'!$E3:$AT3,"="&amp;U$5)</f>
        <v>0</v>
      </c>
      <c r="W7">
        <f ca="1">COUNTIFS('Maand-gepland'!$E3:$AT3,"&gt;0",'Maand-gepland'!$E$2:$AT$2,"&gt;="&amp;$D$3,'Maand-gepland'!$E$2:$AT$2,"&lt;="&amp;$D$4,'Maand-prestatie'!$E3:$AT3,"="&amp;W$5)</f>
        <v>0</v>
      </c>
      <c r="X7" s="31">
        <f>SUMIFS('Maand-gepland'!$E3:$AT3,'Maand-gepland'!$E$2:$AT$2,"&gt;="&amp;$D$3,'Maand-gepland'!$E$2:$AT$2,"&lt;="&amp;$D$4,'Maand-prestatie'!$E3:$AT3,"="&amp;W$5)</f>
        <v>0</v>
      </c>
      <c r="Y7">
        <f ca="1">COUNTIFS('Maand-gepland'!$E3:$AT3,"&gt;0",'Maand-gepland'!$E$2:$AT$2,"&gt;="&amp;$D$3,'Maand-gepland'!$E$2:$AT$2,"&lt;="&amp;$D$4,'Maand-prestatie'!$E3:$AT3,"="&amp;Y$5)</f>
        <v>0</v>
      </c>
      <c r="Z7" s="31">
        <f>SUMIFS('Maand-gepland'!$E3:$AT3,'Maand-gepland'!$E$2:$AT$2,"&gt;="&amp;$D$3,'Maand-gepland'!$E$2:$AT$2,"&lt;="&amp;$D$4,'Maand-prestatie'!$E3:$AT3,"="&amp;Y$5)</f>
        <v>0</v>
      </c>
      <c r="AA7" s="31"/>
      <c r="AB7" s="31"/>
      <c r="AC7" s="31"/>
      <c r="AD7" s="31"/>
      <c r="AE7" s="31"/>
      <c r="AF7" s="31"/>
      <c r="AG7" s="31"/>
      <c r="AH7" s="31"/>
      <c r="AI7" s="31"/>
      <c r="AJ7" s="31"/>
      <c r="AK7" s="31"/>
      <c r="AL7" s="31"/>
      <c r="AM7" s="31"/>
    </row>
    <row r="8" spans="1:39" x14ac:dyDescent="0.2">
      <c r="A8" t="str">
        <f ca="1">'Week A'!AB56</f>
        <v>Verschueren</v>
      </c>
      <c r="B8" t="str">
        <f ca="1">'Week A'!AC56</f>
        <v>Bettina</v>
      </c>
      <c r="C8" t="str">
        <f ca="1">'Week A'!AD56</f>
        <v>B2B-Secretaresse</v>
      </c>
      <c r="D8" t="str">
        <f ca="1">'Week A'!AE56</f>
        <v>Bediende</v>
      </c>
      <c r="E8">
        <f ca="1">COUNTIFS('Maand-gepland'!$E4:$AT4,"&gt;0",'Maand-gepland'!$E$2:$AT$2,"&gt;="&amp;$D$3,'Maand-gepland'!$E$2:$AT$2,"&lt;="&amp;$D$4)</f>
        <v>0</v>
      </c>
      <c r="F8" s="31">
        <f>SUMIFS('Maand-gepland'!$E4:$AT4,'Maand-gepland'!$E$2:$AT$2,"&gt;="&amp;$D$3,'Maand-gepland'!$E$2:$AT$2,"&lt;="&amp;$D$4)</f>
        <v>0</v>
      </c>
      <c r="G8">
        <f ca="1">COUNTIFS('Maand-gepland'!$E4:$AT4,"&gt;0",'Maand-gepland'!$E$2:$AT$2,"&gt;="&amp;$D$3,'Maand-gepland'!$E$2:$AT$2,"&lt;="&amp;$D$4,'Maand-prestatie'!$E4:$AT4,"=0")</f>
        <v>0</v>
      </c>
      <c r="H8" s="31">
        <f>SUMIFS('Maand-gepland'!$E4:$AT4,'Maand-gepland'!$E$2:$AT$2,"&gt;="&amp;$D$3,'Maand-gepland'!$E$2:$AT$2,"&lt;="&amp;$D$4,'Maand-prestatie'!$E4:$AT4,"=0")</f>
        <v>0</v>
      </c>
      <c r="I8">
        <f ca="1">COUNTIFS('Maand-gepland'!$E4:$AT4,"&gt;0",'Maand-gepland'!$E$2:$AT$2,"&gt;="&amp;$D$3,'Maand-gepland'!$E$2:$AT$2,"&lt;="&amp;$D$4,'Maand-prestatie'!$E4:$AT4,"="&amp;I$5)</f>
        <v>0</v>
      </c>
      <c r="J8" s="31">
        <f>SUMIFS('Maand-gepland'!$E4:$AT4,'Maand-gepland'!$E$2:$AT$2,"&gt;="&amp;$D$3,'Maand-gepland'!$E$2:$AT$2,"&lt;="&amp;$D$4,'Maand-prestatie'!$E4:$AT4,"="&amp;I$5)</f>
        <v>0</v>
      </c>
      <c r="K8">
        <f ca="1">COUNTIFS('Maand-gepland'!$E4:$AT4,"&gt;0",'Maand-gepland'!$E$2:$AT$2,"&gt;="&amp;$D$3,'Maand-gepland'!$E$2:$AT$2,"&lt;="&amp;$D$4,'Maand-prestatie'!$E4:$AT4,"="&amp;K$5)</f>
        <v>0</v>
      </c>
      <c r="L8" s="31">
        <f>SUMIFS('Maand-gepland'!$E4:$AT4,'Maand-gepland'!$E$2:$AT$2,"&gt;="&amp;$D$3,'Maand-gepland'!$E$2:$AT$2,"&lt;="&amp;$D$4,'Maand-prestatie'!$E4:$AT4,"="&amp;K$5)</f>
        <v>0</v>
      </c>
      <c r="M8">
        <f ca="1">COUNTIFS('Maand-gepland'!$E4:$AT4,"&gt;0",'Maand-gepland'!$E$2:$AT$2,"&gt;="&amp;$D$3,'Maand-gepland'!$E$2:$AT$2,"&lt;="&amp;$D$4,'Maand-prestatie'!$E4:$AT4,"="&amp;M$5)</f>
        <v>0</v>
      </c>
      <c r="N8" s="31">
        <f>SUMIFS('Maand-gepland'!$E4:$AT4,'Maand-gepland'!$E$2:$AT$2,"&gt;="&amp;$D$3,'Maand-gepland'!$E$2:$AT$2,"&lt;="&amp;$D$4,'Maand-prestatie'!$E4:$AT4,"="&amp;M$5)</f>
        <v>0</v>
      </c>
      <c r="O8">
        <f ca="1">COUNTIFS('Maand-gepland'!$E4:$AT4,"&gt;0",'Maand-gepland'!$E$2:$AT$2,"&gt;="&amp;$D$3,'Maand-gepland'!$E$2:$AT$2,"&lt;="&amp;$D$4,'Maand-prestatie'!$E4:$AT4,"="&amp;O$5)</f>
        <v>0</v>
      </c>
      <c r="P8" s="31">
        <f>SUMIFS('Maand-gepland'!$E4:$AT4,'Maand-gepland'!$E$2:$AT$2,"&gt;="&amp;$D$3,'Maand-gepland'!$E$2:$AT$2,"&lt;="&amp;$D$4,'Maand-prestatie'!$E4:$AT4,"="&amp;O$5)</f>
        <v>0</v>
      </c>
      <c r="Q8">
        <f ca="1">COUNTIFS('Maand-gepland'!$E4:$AT4,"&gt;0",'Maand-gepland'!$E$2:$AT$2,"&gt;="&amp;$D$3,'Maand-gepland'!$E$2:$AT$2,"&lt;="&amp;$D$4,'Maand-prestatie'!$E4:$AT4,"="&amp;Q$5)</f>
        <v>0</v>
      </c>
      <c r="R8" s="31">
        <f>SUMIFS('Maand-gepland'!$E4:$AT4,'Maand-gepland'!$E$2:$AT$2,"&gt;="&amp;$D$3,'Maand-gepland'!$E$2:$AT$2,"&lt;="&amp;$D$4,'Maand-prestatie'!$E4:$AT4,"="&amp;Q$5)</f>
        <v>0</v>
      </c>
      <c r="S8">
        <f ca="1">COUNTIFS('Maand-gepland'!$E4:$AT4,"&gt;0",'Maand-gepland'!$E$2:$AT$2,"&gt;="&amp;$D$3,'Maand-gepland'!$E$2:$AT$2,"&lt;="&amp;$D$4,'Maand-prestatie'!$E4:$AT4,"="&amp;S$5)</f>
        <v>0</v>
      </c>
      <c r="T8" s="31">
        <f>SUMIFS('Maand-gepland'!$E4:$AT4,'Maand-gepland'!$E$2:$AT$2,"&gt;="&amp;$D$3,'Maand-gepland'!$E$2:$AT$2,"&lt;="&amp;$D$4,'Maand-prestatie'!$E4:$AT4,"="&amp;S$5)</f>
        <v>0</v>
      </c>
      <c r="U8">
        <f ca="1">COUNTIFS('Maand-gepland'!$E4:$AT4,"&gt;0",'Maand-gepland'!$E$2:$AT$2,"&gt;="&amp;$D$3,'Maand-gepland'!$E$2:$AT$2,"&lt;="&amp;$D$4,'Maand-prestatie'!$E4:$AT4,"="&amp;U$5)</f>
        <v>0</v>
      </c>
      <c r="V8" s="31">
        <f>SUMIFS('Maand-gepland'!$E4:$AT4,'Maand-gepland'!$E$2:$AT$2,"&gt;="&amp;$D$3,'Maand-gepland'!$E$2:$AT$2,"&lt;="&amp;$D$4,'Maand-prestatie'!$E4:$AT4,"="&amp;U$5)</f>
        <v>0</v>
      </c>
      <c r="W8">
        <f ca="1">COUNTIFS('Maand-gepland'!$E4:$AT4,"&gt;0",'Maand-gepland'!$E$2:$AT$2,"&gt;="&amp;$D$3,'Maand-gepland'!$E$2:$AT$2,"&lt;="&amp;$D$4,'Maand-prestatie'!$E4:$AT4,"="&amp;W$5)</f>
        <v>0</v>
      </c>
      <c r="X8" s="31">
        <f>SUMIFS('Maand-gepland'!$E4:$AT4,'Maand-gepland'!$E$2:$AT$2,"&gt;="&amp;$D$3,'Maand-gepland'!$E$2:$AT$2,"&lt;="&amp;$D$4,'Maand-prestatie'!$E4:$AT4,"="&amp;W$5)</f>
        <v>0</v>
      </c>
      <c r="Y8">
        <f ca="1">COUNTIFS('Maand-gepland'!$E4:$AT4,"&gt;0",'Maand-gepland'!$E$2:$AT$2,"&gt;="&amp;$D$3,'Maand-gepland'!$E$2:$AT$2,"&lt;="&amp;$D$4,'Maand-prestatie'!$E4:$AT4,"="&amp;Y$5)</f>
        <v>0</v>
      </c>
      <c r="Z8" s="31">
        <f>SUMIFS('Maand-gepland'!$E4:$AT4,'Maand-gepland'!$E$2:$AT$2,"&gt;="&amp;$D$3,'Maand-gepland'!$E$2:$AT$2,"&lt;="&amp;$D$4,'Maand-prestatie'!$E4:$AT4,"="&amp;Y$5)</f>
        <v>0</v>
      </c>
      <c r="AA8" s="31"/>
      <c r="AB8" s="31"/>
      <c r="AC8" s="31"/>
      <c r="AD8" s="31"/>
      <c r="AE8" s="31"/>
      <c r="AF8" s="31"/>
      <c r="AG8" s="31"/>
      <c r="AH8" s="31"/>
      <c r="AI8" s="31"/>
      <c r="AJ8" s="31"/>
      <c r="AK8" s="31"/>
      <c r="AL8" s="31"/>
      <c r="AM8" s="31"/>
    </row>
    <row r="9" spans="1:39" x14ac:dyDescent="0.2">
      <c r="A9" t="str">
        <f ca="1">'Week A'!AB57</f>
        <v>Broeckhoven</v>
      </c>
      <c r="B9" t="str">
        <f ca="1">'Week A'!AC57</f>
        <v>Sam</v>
      </c>
      <c r="C9" t="str">
        <f ca="1">'Week A'!AD57</f>
        <v>Assistant Theatre Manager</v>
      </c>
      <c r="D9" t="str">
        <f ca="1">'Week A'!AE57</f>
        <v>Bediende</v>
      </c>
      <c r="E9">
        <f ca="1">COUNTIFS('Maand-gepland'!$E5:$AT5,"&gt;0",'Maand-gepland'!$E$2:$AT$2,"&gt;="&amp;$D$3,'Maand-gepland'!$E$2:$AT$2,"&lt;="&amp;$D$4)</f>
        <v>0</v>
      </c>
      <c r="F9" s="31">
        <f>SUMIFS('Maand-gepland'!$E5:$AT5,'Maand-gepland'!$E$2:$AT$2,"&gt;="&amp;$D$3,'Maand-gepland'!$E$2:$AT$2,"&lt;="&amp;$D$4)</f>
        <v>0</v>
      </c>
      <c r="G9">
        <f ca="1">COUNTIFS('Maand-gepland'!$E5:$AT5,"&gt;0",'Maand-gepland'!$E$2:$AT$2,"&gt;="&amp;$D$3,'Maand-gepland'!$E$2:$AT$2,"&lt;="&amp;$D$4,'Maand-prestatie'!$E5:$AT5,"=0")</f>
        <v>0</v>
      </c>
      <c r="H9" s="31">
        <f>SUMIFS('Maand-gepland'!$E5:$AT5,'Maand-gepland'!$E$2:$AT$2,"&gt;="&amp;$D$3,'Maand-gepland'!$E$2:$AT$2,"&lt;="&amp;$D$4,'Maand-prestatie'!$E5:$AT5,"=0")</f>
        <v>0</v>
      </c>
      <c r="I9">
        <f ca="1">COUNTIFS('Maand-gepland'!$E5:$AT5,"&gt;0",'Maand-gepland'!$E$2:$AT$2,"&gt;="&amp;$D$3,'Maand-gepland'!$E$2:$AT$2,"&lt;="&amp;$D$4,'Maand-prestatie'!$E5:$AT5,"="&amp;I$5)</f>
        <v>0</v>
      </c>
      <c r="J9" s="31">
        <f>SUMIFS('Maand-gepland'!$E5:$AT5,'Maand-gepland'!$E$2:$AT$2,"&gt;="&amp;$D$3,'Maand-gepland'!$E$2:$AT$2,"&lt;="&amp;$D$4,'Maand-prestatie'!$E5:$AT5,"="&amp;I$5)</f>
        <v>0</v>
      </c>
      <c r="K9">
        <f ca="1">COUNTIFS('Maand-gepland'!$E5:$AT5,"&gt;0",'Maand-gepland'!$E$2:$AT$2,"&gt;="&amp;$D$3,'Maand-gepland'!$E$2:$AT$2,"&lt;="&amp;$D$4,'Maand-prestatie'!$E5:$AT5,"="&amp;K$5)</f>
        <v>0</v>
      </c>
      <c r="L9" s="31">
        <f>SUMIFS('Maand-gepland'!$E5:$AT5,'Maand-gepland'!$E$2:$AT$2,"&gt;="&amp;$D$3,'Maand-gepland'!$E$2:$AT$2,"&lt;="&amp;$D$4,'Maand-prestatie'!$E5:$AT5,"="&amp;K$5)</f>
        <v>0</v>
      </c>
      <c r="M9">
        <f ca="1">COUNTIFS('Maand-gepland'!$E5:$AT5,"&gt;0",'Maand-gepland'!$E$2:$AT$2,"&gt;="&amp;$D$3,'Maand-gepland'!$E$2:$AT$2,"&lt;="&amp;$D$4,'Maand-prestatie'!$E5:$AT5,"="&amp;M$5)</f>
        <v>0</v>
      </c>
      <c r="N9" s="31">
        <f>SUMIFS('Maand-gepland'!$E5:$AT5,'Maand-gepland'!$E$2:$AT$2,"&gt;="&amp;$D$3,'Maand-gepland'!$E$2:$AT$2,"&lt;="&amp;$D$4,'Maand-prestatie'!$E5:$AT5,"="&amp;M$5)</f>
        <v>0</v>
      </c>
      <c r="O9">
        <f ca="1">COUNTIFS('Maand-gepland'!$E5:$AT5,"&gt;0",'Maand-gepland'!$E$2:$AT$2,"&gt;="&amp;$D$3,'Maand-gepland'!$E$2:$AT$2,"&lt;="&amp;$D$4,'Maand-prestatie'!$E5:$AT5,"="&amp;O$5)</f>
        <v>0</v>
      </c>
      <c r="P9" s="31">
        <f>SUMIFS('Maand-gepland'!$E5:$AT5,'Maand-gepland'!$E$2:$AT$2,"&gt;="&amp;$D$3,'Maand-gepland'!$E$2:$AT$2,"&lt;="&amp;$D$4,'Maand-prestatie'!$E5:$AT5,"="&amp;O$5)</f>
        <v>0</v>
      </c>
      <c r="Q9">
        <f ca="1">COUNTIFS('Maand-gepland'!$E5:$AT5,"&gt;0",'Maand-gepland'!$E$2:$AT$2,"&gt;="&amp;$D$3,'Maand-gepland'!$E$2:$AT$2,"&lt;="&amp;$D$4,'Maand-prestatie'!$E5:$AT5,"="&amp;Q$5)</f>
        <v>0</v>
      </c>
      <c r="R9" s="31">
        <f>SUMIFS('Maand-gepland'!$E5:$AT5,'Maand-gepland'!$E$2:$AT$2,"&gt;="&amp;$D$3,'Maand-gepland'!$E$2:$AT$2,"&lt;="&amp;$D$4,'Maand-prestatie'!$E5:$AT5,"="&amp;Q$5)</f>
        <v>0</v>
      </c>
      <c r="S9">
        <f ca="1">COUNTIFS('Maand-gepland'!$E5:$AT5,"&gt;0",'Maand-gepland'!$E$2:$AT$2,"&gt;="&amp;$D$3,'Maand-gepland'!$E$2:$AT$2,"&lt;="&amp;$D$4,'Maand-prestatie'!$E5:$AT5,"="&amp;S$5)</f>
        <v>0</v>
      </c>
      <c r="T9" s="31">
        <f>SUMIFS('Maand-gepland'!$E5:$AT5,'Maand-gepland'!$E$2:$AT$2,"&gt;="&amp;$D$3,'Maand-gepland'!$E$2:$AT$2,"&lt;="&amp;$D$4,'Maand-prestatie'!$E5:$AT5,"="&amp;S$5)</f>
        <v>0</v>
      </c>
      <c r="U9">
        <f ca="1">COUNTIFS('Maand-gepland'!$E5:$AT5,"&gt;0",'Maand-gepland'!$E$2:$AT$2,"&gt;="&amp;$D$3,'Maand-gepland'!$E$2:$AT$2,"&lt;="&amp;$D$4,'Maand-prestatie'!$E5:$AT5,"="&amp;U$5)</f>
        <v>0</v>
      </c>
      <c r="V9" s="31">
        <f>SUMIFS('Maand-gepland'!$E5:$AT5,'Maand-gepland'!$E$2:$AT$2,"&gt;="&amp;$D$3,'Maand-gepland'!$E$2:$AT$2,"&lt;="&amp;$D$4,'Maand-prestatie'!$E5:$AT5,"="&amp;U$5)</f>
        <v>0</v>
      </c>
      <c r="W9">
        <f ca="1">COUNTIFS('Maand-gepland'!$E5:$AT5,"&gt;0",'Maand-gepland'!$E$2:$AT$2,"&gt;="&amp;$D$3,'Maand-gepland'!$E$2:$AT$2,"&lt;="&amp;$D$4,'Maand-prestatie'!$E5:$AT5,"="&amp;W$5)</f>
        <v>0</v>
      </c>
      <c r="X9" s="31">
        <f>SUMIFS('Maand-gepland'!$E5:$AT5,'Maand-gepland'!$E$2:$AT$2,"&gt;="&amp;$D$3,'Maand-gepland'!$E$2:$AT$2,"&lt;="&amp;$D$4,'Maand-prestatie'!$E5:$AT5,"="&amp;W$5)</f>
        <v>0</v>
      </c>
      <c r="Y9">
        <f ca="1">COUNTIFS('Maand-gepland'!$E5:$AT5,"&gt;0",'Maand-gepland'!$E$2:$AT$2,"&gt;="&amp;$D$3,'Maand-gepland'!$E$2:$AT$2,"&lt;="&amp;$D$4,'Maand-prestatie'!$E5:$AT5,"="&amp;Y$5)</f>
        <v>0</v>
      </c>
      <c r="Z9" s="31">
        <f>SUMIFS('Maand-gepland'!$E5:$AT5,'Maand-gepland'!$E$2:$AT$2,"&gt;="&amp;$D$3,'Maand-gepland'!$E$2:$AT$2,"&lt;="&amp;$D$4,'Maand-prestatie'!$E5:$AT5,"="&amp;Y$5)</f>
        <v>0</v>
      </c>
      <c r="AA9" s="31"/>
      <c r="AB9" s="31"/>
      <c r="AC9" s="31"/>
      <c r="AD9" s="31"/>
      <c r="AE9" s="31"/>
      <c r="AF9" s="31"/>
      <c r="AG9" s="31"/>
      <c r="AH9" s="31"/>
      <c r="AI9" s="31"/>
      <c r="AJ9" s="31"/>
      <c r="AK9" s="31"/>
      <c r="AL9" s="31"/>
      <c r="AM9" s="31"/>
    </row>
    <row r="10" spans="1:39" x14ac:dyDescent="0.2">
      <c r="A10" t="str">
        <f ca="1">'Week A'!AB58</f>
        <v>Van Kelst</v>
      </c>
      <c r="B10" t="str">
        <f ca="1">'Week A'!AC58</f>
        <v>Stef</v>
      </c>
      <c r="C10" t="str">
        <f ca="1">'Week A'!AD58</f>
        <v>Assistant Theatre Manager</v>
      </c>
      <c r="D10" t="str">
        <f ca="1">'Week A'!AE58</f>
        <v>Bediende</v>
      </c>
      <c r="E10">
        <f ca="1">COUNTIFS('Maand-gepland'!$E6:$AT6,"&gt;0",'Maand-gepland'!$E$2:$AT$2,"&gt;="&amp;$D$3,'Maand-gepland'!$E$2:$AT$2,"&lt;="&amp;$D$4)</f>
        <v>0</v>
      </c>
      <c r="F10" s="31">
        <f>SUMIFS('Maand-gepland'!$E6:$AT6,'Maand-gepland'!$E$2:$AT$2,"&gt;="&amp;$D$3,'Maand-gepland'!$E$2:$AT$2,"&lt;="&amp;$D$4)</f>
        <v>0</v>
      </c>
      <c r="G10">
        <f ca="1">COUNTIFS('Maand-gepland'!$E6:$AT6,"&gt;0",'Maand-gepland'!$E$2:$AT$2,"&gt;="&amp;$D$3,'Maand-gepland'!$E$2:$AT$2,"&lt;="&amp;$D$4,'Maand-prestatie'!$E6:$AT6,"=0")</f>
        <v>0</v>
      </c>
      <c r="H10" s="31">
        <f>SUMIFS('Maand-gepland'!$E6:$AT6,'Maand-gepland'!$E$2:$AT$2,"&gt;="&amp;$D$3,'Maand-gepland'!$E$2:$AT$2,"&lt;="&amp;$D$4,'Maand-prestatie'!$E6:$AT6,"=0")</f>
        <v>0</v>
      </c>
      <c r="I10">
        <f ca="1">COUNTIFS('Maand-gepland'!$E6:$AT6,"&gt;0",'Maand-gepland'!$E$2:$AT$2,"&gt;="&amp;$D$3,'Maand-gepland'!$E$2:$AT$2,"&lt;="&amp;$D$4,'Maand-prestatie'!$E6:$AT6,"="&amp;I$5)</f>
        <v>0</v>
      </c>
      <c r="J10" s="31">
        <f>SUMIFS('Maand-gepland'!$E6:$AT6,'Maand-gepland'!$E$2:$AT$2,"&gt;="&amp;$D$3,'Maand-gepland'!$E$2:$AT$2,"&lt;="&amp;$D$4,'Maand-prestatie'!$E6:$AT6,"="&amp;I$5)</f>
        <v>0</v>
      </c>
      <c r="K10">
        <f ca="1">COUNTIFS('Maand-gepland'!$E6:$AT6,"&gt;0",'Maand-gepland'!$E$2:$AT$2,"&gt;="&amp;$D$3,'Maand-gepland'!$E$2:$AT$2,"&lt;="&amp;$D$4,'Maand-prestatie'!$E6:$AT6,"="&amp;K$5)</f>
        <v>0</v>
      </c>
      <c r="L10" s="31">
        <f>SUMIFS('Maand-gepland'!$E6:$AT6,'Maand-gepland'!$E$2:$AT$2,"&gt;="&amp;$D$3,'Maand-gepland'!$E$2:$AT$2,"&lt;="&amp;$D$4,'Maand-prestatie'!$E6:$AT6,"="&amp;K$5)</f>
        <v>0</v>
      </c>
      <c r="M10">
        <f ca="1">COUNTIFS('Maand-gepland'!$E6:$AT6,"&gt;0",'Maand-gepland'!$E$2:$AT$2,"&gt;="&amp;$D$3,'Maand-gepland'!$E$2:$AT$2,"&lt;="&amp;$D$4,'Maand-prestatie'!$E6:$AT6,"="&amp;M$5)</f>
        <v>0</v>
      </c>
      <c r="N10" s="31">
        <f>SUMIFS('Maand-gepland'!$E6:$AT6,'Maand-gepland'!$E$2:$AT$2,"&gt;="&amp;$D$3,'Maand-gepland'!$E$2:$AT$2,"&lt;="&amp;$D$4,'Maand-prestatie'!$E6:$AT6,"="&amp;M$5)</f>
        <v>0</v>
      </c>
      <c r="O10">
        <f ca="1">COUNTIFS('Maand-gepland'!$E6:$AT6,"&gt;0",'Maand-gepland'!$E$2:$AT$2,"&gt;="&amp;$D$3,'Maand-gepland'!$E$2:$AT$2,"&lt;="&amp;$D$4,'Maand-prestatie'!$E6:$AT6,"="&amp;O$5)</f>
        <v>0</v>
      </c>
      <c r="P10" s="31">
        <f>SUMIFS('Maand-gepland'!$E6:$AT6,'Maand-gepland'!$E$2:$AT$2,"&gt;="&amp;$D$3,'Maand-gepland'!$E$2:$AT$2,"&lt;="&amp;$D$4,'Maand-prestatie'!$E6:$AT6,"="&amp;O$5)</f>
        <v>0</v>
      </c>
      <c r="Q10">
        <f ca="1">COUNTIFS('Maand-gepland'!$E6:$AT6,"&gt;0",'Maand-gepland'!$E$2:$AT$2,"&gt;="&amp;$D$3,'Maand-gepland'!$E$2:$AT$2,"&lt;="&amp;$D$4,'Maand-prestatie'!$E6:$AT6,"="&amp;Q$5)</f>
        <v>0</v>
      </c>
      <c r="R10" s="31">
        <f>SUMIFS('Maand-gepland'!$E6:$AT6,'Maand-gepland'!$E$2:$AT$2,"&gt;="&amp;$D$3,'Maand-gepland'!$E$2:$AT$2,"&lt;="&amp;$D$4,'Maand-prestatie'!$E6:$AT6,"="&amp;Q$5)</f>
        <v>0</v>
      </c>
      <c r="S10">
        <f ca="1">COUNTIFS('Maand-gepland'!$E6:$AT6,"&gt;0",'Maand-gepland'!$E$2:$AT$2,"&gt;="&amp;$D$3,'Maand-gepland'!$E$2:$AT$2,"&lt;="&amp;$D$4,'Maand-prestatie'!$E6:$AT6,"="&amp;S$5)</f>
        <v>0</v>
      </c>
      <c r="T10" s="31">
        <f>SUMIFS('Maand-gepland'!$E6:$AT6,'Maand-gepland'!$E$2:$AT$2,"&gt;="&amp;$D$3,'Maand-gepland'!$E$2:$AT$2,"&lt;="&amp;$D$4,'Maand-prestatie'!$E6:$AT6,"="&amp;S$5)</f>
        <v>0</v>
      </c>
      <c r="U10">
        <f ca="1">COUNTIFS('Maand-gepland'!$E6:$AT6,"&gt;0",'Maand-gepland'!$E$2:$AT$2,"&gt;="&amp;$D$3,'Maand-gepland'!$E$2:$AT$2,"&lt;="&amp;$D$4,'Maand-prestatie'!$E6:$AT6,"="&amp;U$5)</f>
        <v>0</v>
      </c>
      <c r="V10" s="31">
        <f>SUMIFS('Maand-gepland'!$E6:$AT6,'Maand-gepland'!$E$2:$AT$2,"&gt;="&amp;$D$3,'Maand-gepland'!$E$2:$AT$2,"&lt;="&amp;$D$4,'Maand-prestatie'!$E6:$AT6,"="&amp;U$5)</f>
        <v>0</v>
      </c>
      <c r="W10">
        <f ca="1">COUNTIFS('Maand-gepland'!$E6:$AT6,"&gt;0",'Maand-gepland'!$E$2:$AT$2,"&gt;="&amp;$D$3,'Maand-gepland'!$E$2:$AT$2,"&lt;="&amp;$D$4,'Maand-prestatie'!$E6:$AT6,"="&amp;W$5)</f>
        <v>0</v>
      </c>
      <c r="X10" s="31">
        <f>SUMIFS('Maand-gepland'!$E6:$AT6,'Maand-gepland'!$E$2:$AT$2,"&gt;="&amp;$D$3,'Maand-gepland'!$E$2:$AT$2,"&lt;="&amp;$D$4,'Maand-prestatie'!$E6:$AT6,"="&amp;W$5)</f>
        <v>0</v>
      </c>
      <c r="Y10">
        <f ca="1">COUNTIFS('Maand-gepland'!$E6:$AT6,"&gt;0",'Maand-gepland'!$E$2:$AT$2,"&gt;="&amp;$D$3,'Maand-gepland'!$E$2:$AT$2,"&lt;="&amp;$D$4,'Maand-prestatie'!$E6:$AT6,"="&amp;Y$5)</f>
        <v>0</v>
      </c>
      <c r="Z10" s="31">
        <f>SUMIFS('Maand-gepland'!$E6:$AT6,'Maand-gepland'!$E$2:$AT$2,"&gt;="&amp;$D$3,'Maand-gepland'!$E$2:$AT$2,"&lt;="&amp;$D$4,'Maand-prestatie'!$E6:$AT6,"="&amp;Y$5)</f>
        <v>0</v>
      </c>
      <c r="AA10" s="31"/>
      <c r="AB10" s="31"/>
      <c r="AC10" s="31"/>
      <c r="AD10" s="31"/>
      <c r="AE10" s="31"/>
      <c r="AF10" s="31"/>
      <c r="AG10" s="31"/>
      <c r="AH10" s="31"/>
      <c r="AI10" s="31"/>
      <c r="AJ10" s="31"/>
      <c r="AK10" s="31"/>
      <c r="AL10" s="31"/>
      <c r="AM10" s="31"/>
    </row>
    <row r="11" spans="1:39" x14ac:dyDescent="0.2">
      <c r="A11" t="str">
        <f ca="1">'Week A'!AB59</f>
        <v>Broeckhoven</v>
      </c>
      <c r="B11" t="str">
        <f ca="1">'Week A'!AC59</f>
        <v>Margo</v>
      </c>
      <c r="C11" t="str">
        <f ca="1">'Week A'!AD59</f>
        <v>Hoofdoperateur</v>
      </c>
      <c r="D11" t="str">
        <f ca="1">'Week A'!AE59</f>
        <v>Bediende</v>
      </c>
      <c r="E11">
        <f ca="1">COUNTIFS('Maand-gepland'!$E7:$AT7,"&gt;0",'Maand-gepland'!$E$2:$AT$2,"&gt;="&amp;$D$3,'Maand-gepland'!$E$2:$AT$2,"&lt;="&amp;$D$4)</f>
        <v>0</v>
      </c>
      <c r="F11" s="31">
        <f>SUMIFS('Maand-gepland'!$E7:$AT7,'Maand-gepland'!$E$2:$AT$2,"&gt;="&amp;$D$3,'Maand-gepland'!$E$2:$AT$2,"&lt;="&amp;$D$4)</f>
        <v>0</v>
      </c>
      <c r="G11">
        <f ca="1">COUNTIFS('Maand-gepland'!$E7:$AT7,"&gt;0",'Maand-gepland'!$E$2:$AT$2,"&gt;="&amp;$D$3,'Maand-gepland'!$E$2:$AT$2,"&lt;="&amp;$D$4,'Maand-prestatie'!$E7:$AT7,"=0")</f>
        <v>0</v>
      </c>
      <c r="H11" s="31">
        <f>SUMIFS('Maand-gepland'!$E7:$AT7,'Maand-gepland'!$E$2:$AT$2,"&gt;="&amp;$D$3,'Maand-gepland'!$E$2:$AT$2,"&lt;="&amp;$D$4,'Maand-prestatie'!$E7:$AT7,"=0")</f>
        <v>0</v>
      </c>
      <c r="I11">
        <f ca="1">COUNTIFS('Maand-gepland'!$E7:$AT7,"&gt;0",'Maand-gepland'!$E$2:$AT$2,"&gt;="&amp;$D$3,'Maand-gepland'!$E$2:$AT$2,"&lt;="&amp;$D$4,'Maand-prestatie'!$E7:$AT7,"="&amp;I$5)</f>
        <v>0</v>
      </c>
      <c r="J11" s="31">
        <f>SUMIFS('Maand-gepland'!$E7:$AT7,'Maand-gepland'!$E$2:$AT$2,"&gt;="&amp;$D$3,'Maand-gepland'!$E$2:$AT$2,"&lt;="&amp;$D$4,'Maand-prestatie'!$E7:$AT7,"="&amp;I$5)</f>
        <v>0</v>
      </c>
      <c r="K11">
        <f ca="1">COUNTIFS('Maand-gepland'!$E7:$AT7,"&gt;0",'Maand-gepland'!$E$2:$AT$2,"&gt;="&amp;$D$3,'Maand-gepland'!$E$2:$AT$2,"&lt;="&amp;$D$4,'Maand-prestatie'!$E7:$AT7,"="&amp;K$5)</f>
        <v>0</v>
      </c>
      <c r="L11" s="31">
        <f>SUMIFS('Maand-gepland'!$E7:$AT7,'Maand-gepland'!$E$2:$AT$2,"&gt;="&amp;$D$3,'Maand-gepland'!$E$2:$AT$2,"&lt;="&amp;$D$4,'Maand-prestatie'!$E7:$AT7,"="&amp;K$5)</f>
        <v>0</v>
      </c>
      <c r="M11">
        <f ca="1">COUNTIFS('Maand-gepland'!$E7:$AT7,"&gt;0",'Maand-gepland'!$E$2:$AT$2,"&gt;="&amp;$D$3,'Maand-gepland'!$E$2:$AT$2,"&lt;="&amp;$D$4,'Maand-prestatie'!$E7:$AT7,"="&amp;M$5)</f>
        <v>0</v>
      </c>
      <c r="N11" s="31">
        <f>SUMIFS('Maand-gepland'!$E7:$AT7,'Maand-gepland'!$E$2:$AT$2,"&gt;="&amp;$D$3,'Maand-gepland'!$E$2:$AT$2,"&lt;="&amp;$D$4,'Maand-prestatie'!$E7:$AT7,"="&amp;M$5)</f>
        <v>0</v>
      </c>
      <c r="O11">
        <f ca="1">COUNTIFS('Maand-gepland'!$E7:$AT7,"&gt;0",'Maand-gepland'!$E$2:$AT$2,"&gt;="&amp;$D$3,'Maand-gepland'!$E$2:$AT$2,"&lt;="&amp;$D$4,'Maand-prestatie'!$E7:$AT7,"="&amp;O$5)</f>
        <v>0</v>
      </c>
      <c r="P11" s="31">
        <f>SUMIFS('Maand-gepland'!$E7:$AT7,'Maand-gepland'!$E$2:$AT$2,"&gt;="&amp;$D$3,'Maand-gepland'!$E$2:$AT$2,"&lt;="&amp;$D$4,'Maand-prestatie'!$E7:$AT7,"="&amp;O$5)</f>
        <v>0</v>
      </c>
      <c r="Q11">
        <f ca="1">COUNTIFS('Maand-gepland'!$E7:$AT7,"&gt;0",'Maand-gepland'!$E$2:$AT$2,"&gt;="&amp;$D$3,'Maand-gepland'!$E$2:$AT$2,"&lt;="&amp;$D$4,'Maand-prestatie'!$E7:$AT7,"="&amp;Q$5)</f>
        <v>0</v>
      </c>
      <c r="R11" s="31">
        <f>SUMIFS('Maand-gepland'!$E7:$AT7,'Maand-gepland'!$E$2:$AT$2,"&gt;="&amp;$D$3,'Maand-gepland'!$E$2:$AT$2,"&lt;="&amp;$D$4,'Maand-prestatie'!$E7:$AT7,"="&amp;Q$5)</f>
        <v>0</v>
      </c>
      <c r="S11">
        <f ca="1">COUNTIFS('Maand-gepland'!$E7:$AT7,"&gt;0",'Maand-gepland'!$E$2:$AT$2,"&gt;="&amp;$D$3,'Maand-gepland'!$E$2:$AT$2,"&lt;="&amp;$D$4,'Maand-prestatie'!$E7:$AT7,"="&amp;S$5)</f>
        <v>0</v>
      </c>
      <c r="T11" s="31">
        <f>SUMIFS('Maand-gepland'!$E7:$AT7,'Maand-gepland'!$E$2:$AT$2,"&gt;="&amp;$D$3,'Maand-gepland'!$E$2:$AT$2,"&lt;="&amp;$D$4,'Maand-prestatie'!$E7:$AT7,"="&amp;S$5)</f>
        <v>0</v>
      </c>
      <c r="U11">
        <f ca="1">COUNTIFS('Maand-gepland'!$E7:$AT7,"&gt;0",'Maand-gepland'!$E$2:$AT$2,"&gt;="&amp;$D$3,'Maand-gepland'!$E$2:$AT$2,"&lt;="&amp;$D$4,'Maand-prestatie'!$E7:$AT7,"="&amp;U$5)</f>
        <v>0</v>
      </c>
      <c r="V11" s="31">
        <f>SUMIFS('Maand-gepland'!$E7:$AT7,'Maand-gepland'!$E$2:$AT$2,"&gt;="&amp;$D$3,'Maand-gepland'!$E$2:$AT$2,"&lt;="&amp;$D$4,'Maand-prestatie'!$E7:$AT7,"="&amp;U$5)</f>
        <v>0</v>
      </c>
      <c r="W11">
        <f ca="1">COUNTIFS('Maand-gepland'!$E7:$AT7,"&gt;0",'Maand-gepland'!$E$2:$AT$2,"&gt;="&amp;$D$3,'Maand-gepland'!$E$2:$AT$2,"&lt;="&amp;$D$4,'Maand-prestatie'!$E7:$AT7,"="&amp;W$5)</f>
        <v>0</v>
      </c>
      <c r="X11" s="31">
        <f>SUMIFS('Maand-gepland'!$E7:$AT7,'Maand-gepland'!$E$2:$AT$2,"&gt;="&amp;$D$3,'Maand-gepland'!$E$2:$AT$2,"&lt;="&amp;$D$4,'Maand-prestatie'!$E7:$AT7,"="&amp;W$5)</f>
        <v>0</v>
      </c>
      <c r="Y11">
        <f ca="1">COUNTIFS('Maand-gepland'!$E7:$AT7,"&gt;0",'Maand-gepland'!$E$2:$AT$2,"&gt;="&amp;$D$3,'Maand-gepland'!$E$2:$AT$2,"&lt;="&amp;$D$4,'Maand-prestatie'!$E7:$AT7,"="&amp;Y$5)</f>
        <v>0</v>
      </c>
      <c r="Z11" s="31">
        <f>SUMIFS('Maand-gepland'!$E7:$AT7,'Maand-gepland'!$E$2:$AT$2,"&gt;="&amp;$D$3,'Maand-gepland'!$E$2:$AT$2,"&lt;="&amp;$D$4,'Maand-prestatie'!$E7:$AT7,"="&amp;Y$5)</f>
        <v>0</v>
      </c>
      <c r="AA11" s="31"/>
      <c r="AB11" s="31"/>
      <c r="AC11" s="31"/>
      <c r="AD11" s="31"/>
      <c r="AE11" s="31"/>
      <c r="AF11" s="31"/>
      <c r="AG11" s="31"/>
      <c r="AH11" s="31"/>
      <c r="AI11" s="31"/>
      <c r="AJ11" s="31"/>
      <c r="AK11" s="31"/>
      <c r="AL11" s="31"/>
      <c r="AM11" s="31"/>
    </row>
    <row r="12" spans="1:39" x14ac:dyDescent="0.2">
      <c r="A12" t="str">
        <f ca="1">'Week A'!AB60</f>
        <v>Bougrine</v>
      </c>
      <c r="B12" t="str">
        <f ca="1">'Week A'!AC60</f>
        <v>Leila</v>
      </c>
      <c r="C12" t="str">
        <f ca="1">'Week A'!AD60</f>
        <v>Onderhoudstechnieker</v>
      </c>
      <c r="D12" t="str">
        <f ca="1">'Week A'!AE60</f>
        <v>Arbeider</v>
      </c>
      <c r="E12">
        <f ca="1">COUNTIFS('Maand-gepland'!$E8:$AT8,"&gt;0",'Maand-gepland'!$E$2:$AT$2,"&gt;="&amp;$D$3,'Maand-gepland'!$E$2:$AT$2,"&lt;="&amp;$D$4)</f>
        <v>0</v>
      </c>
      <c r="F12" s="31">
        <f>SUMIFS('Maand-gepland'!$E8:$AT8,'Maand-gepland'!$E$2:$AT$2,"&gt;="&amp;$D$3,'Maand-gepland'!$E$2:$AT$2,"&lt;="&amp;$D$4)</f>
        <v>0</v>
      </c>
      <c r="G12">
        <f ca="1">COUNTIFS('Maand-gepland'!$E8:$AT8,"&gt;0",'Maand-gepland'!$E$2:$AT$2,"&gt;="&amp;$D$3,'Maand-gepland'!$E$2:$AT$2,"&lt;="&amp;$D$4,'Maand-prestatie'!$E8:$AT8,"=0")</f>
        <v>0</v>
      </c>
      <c r="H12" s="31">
        <f>SUMIFS('Maand-gepland'!$E8:$AT8,'Maand-gepland'!$E$2:$AT$2,"&gt;="&amp;$D$3,'Maand-gepland'!$E$2:$AT$2,"&lt;="&amp;$D$4,'Maand-prestatie'!$E8:$AT8,"=0")</f>
        <v>0</v>
      </c>
      <c r="I12">
        <f ca="1">COUNTIFS('Maand-gepland'!$E8:$AT8,"&gt;0",'Maand-gepland'!$E$2:$AT$2,"&gt;="&amp;$D$3,'Maand-gepland'!$E$2:$AT$2,"&lt;="&amp;$D$4,'Maand-prestatie'!$E8:$AT8,"="&amp;I$5)</f>
        <v>0</v>
      </c>
      <c r="J12" s="31">
        <f>SUMIFS('Maand-gepland'!$E8:$AT8,'Maand-gepland'!$E$2:$AT$2,"&gt;="&amp;$D$3,'Maand-gepland'!$E$2:$AT$2,"&lt;="&amp;$D$4,'Maand-prestatie'!$E8:$AT8,"="&amp;I$5)</f>
        <v>0</v>
      </c>
      <c r="K12">
        <f ca="1">COUNTIFS('Maand-gepland'!$E8:$AT8,"&gt;0",'Maand-gepland'!$E$2:$AT$2,"&gt;="&amp;$D$3,'Maand-gepland'!$E$2:$AT$2,"&lt;="&amp;$D$4,'Maand-prestatie'!$E8:$AT8,"="&amp;K$5)</f>
        <v>0</v>
      </c>
      <c r="L12" s="31">
        <f>SUMIFS('Maand-gepland'!$E8:$AT8,'Maand-gepland'!$E$2:$AT$2,"&gt;="&amp;$D$3,'Maand-gepland'!$E$2:$AT$2,"&lt;="&amp;$D$4,'Maand-prestatie'!$E8:$AT8,"="&amp;K$5)</f>
        <v>0</v>
      </c>
      <c r="M12">
        <f ca="1">COUNTIFS('Maand-gepland'!$E8:$AT8,"&gt;0",'Maand-gepland'!$E$2:$AT$2,"&gt;="&amp;$D$3,'Maand-gepland'!$E$2:$AT$2,"&lt;="&amp;$D$4,'Maand-prestatie'!$E8:$AT8,"="&amp;M$5)</f>
        <v>0</v>
      </c>
      <c r="N12" s="31">
        <f>SUMIFS('Maand-gepland'!$E8:$AT8,'Maand-gepland'!$E$2:$AT$2,"&gt;="&amp;$D$3,'Maand-gepland'!$E$2:$AT$2,"&lt;="&amp;$D$4,'Maand-prestatie'!$E8:$AT8,"="&amp;M$5)</f>
        <v>0</v>
      </c>
      <c r="O12">
        <f ca="1">COUNTIFS('Maand-gepland'!$E8:$AT8,"&gt;0",'Maand-gepland'!$E$2:$AT$2,"&gt;="&amp;$D$3,'Maand-gepland'!$E$2:$AT$2,"&lt;="&amp;$D$4,'Maand-prestatie'!$E8:$AT8,"="&amp;O$5)</f>
        <v>0</v>
      </c>
      <c r="P12" s="31">
        <f>SUMIFS('Maand-gepland'!$E8:$AT8,'Maand-gepland'!$E$2:$AT$2,"&gt;="&amp;$D$3,'Maand-gepland'!$E$2:$AT$2,"&lt;="&amp;$D$4,'Maand-prestatie'!$E8:$AT8,"="&amp;O$5)</f>
        <v>0</v>
      </c>
      <c r="Q12">
        <f ca="1">COUNTIFS('Maand-gepland'!$E8:$AT8,"&gt;0",'Maand-gepland'!$E$2:$AT$2,"&gt;="&amp;$D$3,'Maand-gepland'!$E$2:$AT$2,"&lt;="&amp;$D$4,'Maand-prestatie'!$E8:$AT8,"="&amp;Q$5)</f>
        <v>0</v>
      </c>
      <c r="R12" s="31">
        <f>SUMIFS('Maand-gepland'!$E8:$AT8,'Maand-gepland'!$E$2:$AT$2,"&gt;="&amp;$D$3,'Maand-gepland'!$E$2:$AT$2,"&lt;="&amp;$D$4,'Maand-prestatie'!$E8:$AT8,"="&amp;Q$5)</f>
        <v>0</v>
      </c>
      <c r="S12">
        <f ca="1">COUNTIFS('Maand-gepland'!$E8:$AT8,"&gt;0",'Maand-gepland'!$E$2:$AT$2,"&gt;="&amp;$D$3,'Maand-gepland'!$E$2:$AT$2,"&lt;="&amp;$D$4,'Maand-prestatie'!$E8:$AT8,"="&amp;S$5)</f>
        <v>0</v>
      </c>
      <c r="T12" s="31">
        <f>SUMIFS('Maand-gepland'!$E8:$AT8,'Maand-gepland'!$E$2:$AT$2,"&gt;="&amp;$D$3,'Maand-gepland'!$E$2:$AT$2,"&lt;="&amp;$D$4,'Maand-prestatie'!$E8:$AT8,"="&amp;S$5)</f>
        <v>0</v>
      </c>
      <c r="U12">
        <f ca="1">COUNTIFS('Maand-gepland'!$E8:$AT8,"&gt;0",'Maand-gepland'!$E$2:$AT$2,"&gt;="&amp;$D$3,'Maand-gepland'!$E$2:$AT$2,"&lt;="&amp;$D$4,'Maand-prestatie'!$E8:$AT8,"="&amp;U$5)</f>
        <v>0</v>
      </c>
      <c r="V12" s="31">
        <f>SUMIFS('Maand-gepland'!$E8:$AT8,'Maand-gepland'!$E$2:$AT$2,"&gt;="&amp;$D$3,'Maand-gepland'!$E$2:$AT$2,"&lt;="&amp;$D$4,'Maand-prestatie'!$E8:$AT8,"="&amp;U$5)</f>
        <v>0</v>
      </c>
      <c r="W12">
        <f ca="1">COUNTIFS('Maand-gepland'!$E8:$AT8,"&gt;0",'Maand-gepland'!$E$2:$AT$2,"&gt;="&amp;$D$3,'Maand-gepland'!$E$2:$AT$2,"&lt;="&amp;$D$4,'Maand-prestatie'!$E8:$AT8,"="&amp;W$5)</f>
        <v>0</v>
      </c>
      <c r="X12" s="31">
        <f>SUMIFS('Maand-gepland'!$E8:$AT8,'Maand-gepland'!$E$2:$AT$2,"&gt;="&amp;$D$3,'Maand-gepland'!$E$2:$AT$2,"&lt;="&amp;$D$4,'Maand-prestatie'!$E8:$AT8,"="&amp;W$5)</f>
        <v>0</v>
      </c>
      <c r="Y12">
        <f ca="1">COUNTIFS('Maand-gepland'!$E8:$AT8,"&gt;0",'Maand-gepland'!$E$2:$AT$2,"&gt;="&amp;$D$3,'Maand-gepland'!$E$2:$AT$2,"&lt;="&amp;$D$4,'Maand-prestatie'!$E8:$AT8,"="&amp;Y$5)</f>
        <v>0</v>
      </c>
      <c r="Z12" s="31">
        <f>SUMIFS('Maand-gepland'!$E8:$AT8,'Maand-gepland'!$E$2:$AT$2,"&gt;="&amp;$D$3,'Maand-gepland'!$E$2:$AT$2,"&lt;="&amp;$D$4,'Maand-prestatie'!$E8:$AT8,"="&amp;Y$5)</f>
        <v>0</v>
      </c>
      <c r="AA12" s="31"/>
      <c r="AB12" s="31"/>
      <c r="AC12" s="31"/>
      <c r="AD12" s="31"/>
      <c r="AE12" s="31"/>
      <c r="AF12" s="31"/>
      <c r="AG12" s="31"/>
      <c r="AH12" s="31"/>
      <c r="AI12" s="31"/>
      <c r="AJ12" s="31"/>
      <c r="AK12" s="31"/>
      <c r="AL12" s="31"/>
      <c r="AM12" s="31"/>
    </row>
    <row r="13" spans="1:39" x14ac:dyDescent="0.2">
      <c r="A13" t="str">
        <f ca="1">'Week A'!AB61</f>
        <v>Vanlommel</v>
      </c>
      <c r="B13" t="str">
        <f ca="1">'Week A'!AC61</f>
        <v>Benny</v>
      </c>
      <c r="C13" t="str">
        <f ca="1">'Week A'!AD61</f>
        <v>Operateur</v>
      </c>
      <c r="D13" t="str">
        <f ca="1">'Week A'!AE61</f>
        <v>Arbeider</v>
      </c>
      <c r="E13">
        <f ca="1">COUNTIFS('Maand-gepland'!$E9:$AT9,"&gt;0",'Maand-gepland'!$E$2:$AT$2,"&gt;="&amp;$D$3,'Maand-gepland'!$E$2:$AT$2,"&lt;="&amp;$D$4)</f>
        <v>0</v>
      </c>
      <c r="F13" s="31">
        <f>SUMIFS('Maand-gepland'!$E9:$AT9,'Maand-gepland'!$E$2:$AT$2,"&gt;="&amp;$D$3,'Maand-gepland'!$E$2:$AT$2,"&lt;="&amp;$D$4)</f>
        <v>0</v>
      </c>
      <c r="G13">
        <f ca="1">COUNTIFS('Maand-gepland'!$E9:$AT9,"&gt;0",'Maand-gepland'!$E$2:$AT$2,"&gt;="&amp;$D$3,'Maand-gepland'!$E$2:$AT$2,"&lt;="&amp;$D$4,'Maand-prestatie'!$E9:$AT9,"=0")</f>
        <v>0</v>
      </c>
      <c r="H13" s="31">
        <f>SUMIFS('Maand-gepland'!$E9:$AT9,'Maand-gepland'!$E$2:$AT$2,"&gt;="&amp;$D$3,'Maand-gepland'!$E$2:$AT$2,"&lt;="&amp;$D$4,'Maand-prestatie'!$E9:$AT9,"=0")</f>
        <v>0</v>
      </c>
      <c r="I13">
        <f ca="1">COUNTIFS('Maand-gepland'!$E9:$AT9,"&gt;0",'Maand-gepland'!$E$2:$AT$2,"&gt;="&amp;$D$3,'Maand-gepland'!$E$2:$AT$2,"&lt;="&amp;$D$4,'Maand-prestatie'!$E9:$AT9,"="&amp;I$5)</f>
        <v>0</v>
      </c>
      <c r="J13" s="31">
        <f>SUMIFS('Maand-gepland'!$E9:$AT9,'Maand-gepland'!$E$2:$AT$2,"&gt;="&amp;$D$3,'Maand-gepland'!$E$2:$AT$2,"&lt;="&amp;$D$4,'Maand-prestatie'!$E9:$AT9,"="&amp;I$5)</f>
        <v>0</v>
      </c>
      <c r="K13">
        <f ca="1">COUNTIFS('Maand-gepland'!$E9:$AT9,"&gt;0",'Maand-gepland'!$E$2:$AT$2,"&gt;="&amp;$D$3,'Maand-gepland'!$E$2:$AT$2,"&lt;="&amp;$D$4,'Maand-prestatie'!$E9:$AT9,"="&amp;K$5)</f>
        <v>0</v>
      </c>
      <c r="L13" s="31">
        <f>SUMIFS('Maand-gepland'!$E9:$AT9,'Maand-gepland'!$E$2:$AT$2,"&gt;="&amp;$D$3,'Maand-gepland'!$E$2:$AT$2,"&lt;="&amp;$D$4,'Maand-prestatie'!$E9:$AT9,"="&amp;K$5)</f>
        <v>0</v>
      </c>
      <c r="M13">
        <f ca="1">COUNTIFS('Maand-gepland'!$E9:$AT9,"&gt;0",'Maand-gepland'!$E$2:$AT$2,"&gt;="&amp;$D$3,'Maand-gepland'!$E$2:$AT$2,"&lt;="&amp;$D$4,'Maand-prestatie'!$E9:$AT9,"="&amp;M$5)</f>
        <v>0</v>
      </c>
      <c r="N13" s="31">
        <f>SUMIFS('Maand-gepland'!$E9:$AT9,'Maand-gepland'!$E$2:$AT$2,"&gt;="&amp;$D$3,'Maand-gepland'!$E$2:$AT$2,"&lt;="&amp;$D$4,'Maand-prestatie'!$E9:$AT9,"="&amp;M$5)</f>
        <v>0</v>
      </c>
      <c r="O13">
        <f ca="1">COUNTIFS('Maand-gepland'!$E9:$AT9,"&gt;0",'Maand-gepland'!$E$2:$AT$2,"&gt;="&amp;$D$3,'Maand-gepland'!$E$2:$AT$2,"&lt;="&amp;$D$4,'Maand-prestatie'!$E9:$AT9,"="&amp;O$5)</f>
        <v>0</v>
      </c>
      <c r="P13" s="31">
        <f>SUMIFS('Maand-gepland'!$E9:$AT9,'Maand-gepland'!$E$2:$AT$2,"&gt;="&amp;$D$3,'Maand-gepland'!$E$2:$AT$2,"&lt;="&amp;$D$4,'Maand-prestatie'!$E9:$AT9,"="&amp;O$5)</f>
        <v>0</v>
      </c>
      <c r="Q13">
        <f ca="1">COUNTIFS('Maand-gepland'!$E9:$AT9,"&gt;0",'Maand-gepland'!$E$2:$AT$2,"&gt;="&amp;$D$3,'Maand-gepland'!$E$2:$AT$2,"&lt;="&amp;$D$4,'Maand-prestatie'!$E9:$AT9,"="&amp;Q$5)</f>
        <v>0</v>
      </c>
      <c r="R13" s="31">
        <f>SUMIFS('Maand-gepland'!$E9:$AT9,'Maand-gepland'!$E$2:$AT$2,"&gt;="&amp;$D$3,'Maand-gepland'!$E$2:$AT$2,"&lt;="&amp;$D$4,'Maand-prestatie'!$E9:$AT9,"="&amp;Q$5)</f>
        <v>0</v>
      </c>
      <c r="S13">
        <f ca="1">COUNTIFS('Maand-gepland'!$E9:$AT9,"&gt;0",'Maand-gepland'!$E$2:$AT$2,"&gt;="&amp;$D$3,'Maand-gepland'!$E$2:$AT$2,"&lt;="&amp;$D$4,'Maand-prestatie'!$E9:$AT9,"="&amp;S$5)</f>
        <v>0</v>
      </c>
      <c r="T13" s="31">
        <f>SUMIFS('Maand-gepland'!$E9:$AT9,'Maand-gepland'!$E$2:$AT$2,"&gt;="&amp;$D$3,'Maand-gepland'!$E$2:$AT$2,"&lt;="&amp;$D$4,'Maand-prestatie'!$E9:$AT9,"="&amp;S$5)</f>
        <v>0</v>
      </c>
      <c r="U13">
        <f ca="1">COUNTIFS('Maand-gepland'!$E9:$AT9,"&gt;0",'Maand-gepland'!$E$2:$AT$2,"&gt;="&amp;$D$3,'Maand-gepland'!$E$2:$AT$2,"&lt;="&amp;$D$4,'Maand-prestatie'!$E9:$AT9,"="&amp;U$5)</f>
        <v>0</v>
      </c>
      <c r="V13" s="31">
        <f>SUMIFS('Maand-gepland'!$E9:$AT9,'Maand-gepland'!$E$2:$AT$2,"&gt;="&amp;$D$3,'Maand-gepland'!$E$2:$AT$2,"&lt;="&amp;$D$4,'Maand-prestatie'!$E9:$AT9,"="&amp;U$5)</f>
        <v>0</v>
      </c>
      <c r="W13">
        <f ca="1">COUNTIFS('Maand-gepland'!$E9:$AT9,"&gt;0",'Maand-gepland'!$E$2:$AT$2,"&gt;="&amp;$D$3,'Maand-gepland'!$E$2:$AT$2,"&lt;="&amp;$D$4,'Maand-prestatie'!$E9:$AT9,"="&amp;W$5)</f>
        <v>0</v>
      </c>
      <c r="X13" s="31">
        <f>SUMIFS('Maand-gepland'!$E9:$AT9,'Maand-gepland'!$E$2:$AT$2,"&gt;="&amp;$D$3,'Maand-gepland'!$E$2:$AT$2,"&lt;="&amp;$D$4,'Maand-prestatie'!$E9:$AT9,"="&amp;W$5)</f>
        <v>0</v>
      </c>
      <c r="Y13">
        <f ca="1">COUNTIFS('Maand-gepland'!$E9:$AT9,"&gt;0",'Maand-gepland'!$E$2:$AT$2,"&gt;="&amp;$D$3,'Maand-gepland'!$E$2:$AT$2,"&lt;="&amp;$D$4,'Maand-prestatie'!$E9:$AT9,"="&amp;Y$5)</f>
        <v>0</v>
      </c>
      <c r="Z13" s="31">
        <f>SUMIFS('Maand-gepland'!$E9:$AT9,'Maand-gepland'!$E$2:$AT$2,"&gt;="&amp;$D$3,'Maand-gepland'!$E$2:$AT$2,"&lt;="&amp;$D$4,'Maand-prestatie'!$E9:$AT9,"="&amp;Y$5)</f>
        <v>0</v>
      </c>
      <c r="AA13" s="31"/>
      <c r="AB13" s="31"/>
      <c r="AC13" s="31"/>
      <c r="AD13" s="31"/>
      <c r="AE13" s="31"/>
      <c r="AF13" s="31"/>
      <c r="AG13" s="31"/>
      <c r="AH13" s="31"/>
      <c r="AI13" s="31"/>
      <c r="AJ13" s="31"/>
      <c r="AK13" s="31"/>
      <c r="AL13" s="31"/>
      <c r="AM13" s="31"/>
    </row>
    <row r="14" spans="1:39" x14ac:dyDescent="0.2">
      <c r="A14" t="str">
        <f ca="1">'Week A'!AB62</f>
        <v>Bentla</v>
      </c>
      <c r="B14" t="str">
        <f ca="1">'Week A'!AC62</f>
        <v>Imane</v>
      </c>
      <c r="C14" t="str">
        <f ca="1">'Week A'!AD62</f>
        <v>Steward</v>
      </c>
      <c r="D14" t="str">
        <f ca="1">'Week A'!AE62</f>
        <v>Arbeider</v>
      </c>
      <c r="E14">
        <f ca="1">COUNTIFS('Maand-gepland'!$E10:$AT10,"&gt;0",'Maand-gepland'!$E$2:$AT$2,"&gt;="&amp;$D$3,'Maand-gepland'!$E$2:$AT$2,"&lt;="&amp;$D$4)</f>
        <v>0</v>
      </c>
      <c r="F14" s="31">
        <f>SUMIFS('Maand-gepland'!$E10:$AT10,'Maand-gepland'!$E$2:$AT$2,"&gt;="&amp;$D$3,'Maand-gepland'!$E$2:$AT$2,"&lt;="&amp;$D$4)</f>
        <v>0</v>
      </c>
      <c r="G14">
        <f ca="1">COUNTIFS('Maand-gepland'!$E10:$AT10,"&gt;0",'Maand-gepland'!$E$2:$AT$2,"&gt;="&amp;$D$3,'Maand-gepland'!$E$2:$AT$2,"&lt;="&amp;$D$4,'Maand-prestatie'!$E10:$AT10,"=0")</f>
        <v>0</v>
      </c>
      <c r="H14" s="31">
        <f>SUMIFS('Maand-gepland'!$E10:$AT10,'Maand-gepland'!$E$2:$AT$2,"&gt;="&amp;$D$3,'Maand-gepland'!$E$2:$AT$2,"&lt;="&amp;$D$4,'Maand-prestatie'!$E10:$AT10,"=0")</f>
        <v>0</v>
      </c>
      <c r="I14">
        <f ca="1">COUNTIFS('Maand-gepland'!$E10:$AT10,"&gt;0",'Maand-gepland'!$E$2:$AT$2,"&gt;="&amp;$D$3,'Maand-gepland'!$E$2:$AT$2,"&lt;="&amp;$D$4,'Maand-prestatie'!$E10:$AT10,"="&amp;I$5)</f>
        <v>0</v>
      </c>
      <c r="J14" s="31">
        <f>SUMIFS('Maand-gepland'!$E10:$AT10,'Maand-gepland'!$E$2:$AT$2,"&gt;="&amp;$D$3,'Maand-gepland'!$E$2:$AT$2,"&lt;="&amp;$D$4,'Maand-prestatie'!$E10:$AT10,"="&amp;I$5)</f>
        <v>0</v>
      </c>
      <c r="K14">
        <f ca="1">COUNTIFS('Maand-gepland'!$E10:$AT10,"&gt;0",'Maand-gepland'!$E$2:$AT$2,"&gt;="&amp;$D$3,'Maand-gepland'!$E$2:$AT$2,"&lt;="&amp;$D$4,'Maand-prestatie'!$E10:$AT10,"="&amp;K$5)</f>
        <v>0</v>
      </c>
      <c r="L14" s="31">
        <f>SUMIFS('Maand-gepland'!$E10:$AT10,'Maand-gepland'!$E$2:$AT$2,"&gt;="&amp;$D$3,'Maand-gepland'!$E$2:$AT$2,"&lt;="&amp;$D$4,'Maand-prestatie'!$E10:$AT10,"="&amp;K$5)</f>
        <v>0</v>
      </c>
      <c r="M14">
        <f ca="1">COUNTIFS('Maand-gepland'!$E10:$AT10,"&gt;0",'Maand-gepland'!$E$2:$AT$2,"&gt;="&amp;$D$3,'Maand-gepland'!$E$2:$AT$2,"&lt;="&amp;$D$4,'Maand-prestatie'!$E10:$AT10,"="&amp;M$5)</f>
        <v>0</v>
      </c>
      <c r="N14" s="31">
        <f>SUMIFS('Maand-gepland'!$E10:$AT10,'Maand-gepland'!$E$2:$AT$2,"&gt;="&amp;$D$3,'Maand-gepland'!$E$2:$AT$2,"&lt;="&amp;$D$4,'Maand-prestatie'!$E10:$AT10,"="&amp;M$5)</f>
        <v>0</v>
      </c>
      <c r="O14">
        <f ca="1">COUNTIFS('Maand-gepland'!$E10:$AT10,"&gt;0",'Maand-gepland'!$E$2:$AT$2,"&gt;="&amp;$D$3,'Maand-gepland'!$E$2:$AT$2,"&lt;="&amp;$D$4,'Maand-prestatie'!$E10:$AT10,"="&amp;O$5)</f>
        <v>0</v>
      </c>
      <c r="P14" s="31">
        <f>SUMIFS('Maand-gepland'!$E10:$AT10,'Maand-gepland'!$E$2:$AT$2,"&gt;="&amp;$D$3,'Maand-gepland'!$E$2:$AT$2,"&lt;="&amp;$D$4,'Maand-prestatie'!$E10:$AT10,"="&amp;O$5)</f>
        <v>0</v>
      </c>
      <c r="Q14">
        <f ca="1">COUNTIFS('Maand-gepland'!$E10:$AT10,"&gt;0",'Maand-gepland'!$E$2:$AT$2,"&gt;="&amp;$D$3,'Maand-gepland'!$E$2:$AT$2,"&lt;="&amp;$D$4,'Maand-prestatie'!$E10:$AT10,"="&amp;Q$5)</f>
        <v>0</v>
      </c>
      <c r="R14" s="31">
        <f>SUMIFS('Maand-gepland'!$E10:$AT10,'Maand-gepland'!$E$2:$AT$2,"&gt;="&amp;$D$3,'Maand-gepland'!$E$2:$AT$2,"&lt;="&amp;$D$4,'Maand-prestatie'!$E10:$AT10,"="&amp;Q$5)</f>
        <v>0</v>
      </c>
      <c r="S14">
        <f ca="1">COUNTIFS('Maand-gepland'!$E10:$AT10,"&gt;0",'Maand-gepland'!$E$2:$AT$2,"&gt;="&amp;$D$3,'Maand-gepland'!$E$2:$AT$2,"&lt;="&amp;$D$4,'Maand-prestatie'!$E10:$AT10,"="&amp;S$5)</f>
        <v>0</v>
      </c>
      <c r="T14" s="31">
        <f>SUMIFS('Maand-gepland'!$E10:$AT10,'Maand-gepland'!$E$2:$AT$2,"&gt;="&amp;$D$3,'Maand-gepland'!$E$2:$AT$2,"&lt;="&amp;$D$4,'Maand-prestatie'!$E10:$AT10,"="&amp;S$5)</f>
        <v>0</v>
      </c>
      <c r="U14">
        <f ca="1">COUNTIFS('Maand-gepland'!$E10:$AT10,"&gt;0",'Maand-gepland'!$E$2:$AT$2,"&gt;="&amp;$D$3,'Maand-gepland'!$E$2:$AT$2,"&lt;="&amp;$D$4,'Maand-prestatie'!$E10:$AT10,"="&amp;U$5)</f>
        <v>0</v>
      </c>
      <c r="V14" s="31">
        <f>SUMIFS('Maand-gepland'!$E10:$AT10,'Maand-gepland'!$E$2:$AT$2,"&gt;="&amp;$D$3,'Maand-gepland'!$E$2:$AT$2,"&lt;="&amp;$D$4,'Maand-prestatie'!$E10:$AT10,"="&amp;U$5)</f>
        <v>0</v>
      </c>
      <c r="W14">
        <f ca="1">COUNTIFS('Maand-gepland'!$E10:$AT10,"&gt;0",'Maand-gepland'!$E$2:$AT$2,"&gt;="&amp;$D$3,'Maand-gepland'!$E$2:$AT$2,"&lt;="&amp;$D$4,'Maand-prestatie'!$E10:$AT10,"="&amp;W$5)</f>
        <v>0</v>
      </c>
      <c r="X14" s="31">
        <f>SUMIFS('Maand-gepland'!$E10:$AT10,'Maand-gepland'!$E$2:$AT$2,"&gt;="&amp;$D$3,'Maand-gepland'!$E$2:$AT$2,"&lt;="&amp;$D$4,'Maand-prestatie'!$E10:$AT10,"="&amp;W$5)</f>
        <v>0</v>
      </c>
      <c r="Y14">
        <f ca="1">COUNTIFS('Maand-gepland'!$E10:$AT10,"&gt;0",'Maand-gepland'!$E$2:$AT$2,"&gt;="&amp;$D$3,'Maand-gepland'!$E$2:$AT$2,"&lt;="&amp;$D$4,'Maand-prestatie'!$E10:$AT10,"="&amp;Y$5)</f>
        <v>0</v>
      </c>
      <c r="Z14" s="31">
        <f>SUMIFS('Maand-gepland'!$E10:$AT10,'Maand-gepland'!$E$2:$AT$2,"&gt;="&amp;$D$3,'Maand-gepland'!$E$2:$AT$2,"&lt;="&amp;$D$4,'Maand-prestatie'!$E10:$AT10,"="&amp;Y$5)</f>
        <v>0</v>
      </c>
      <c r="AA14" s="31"/>
      <c r="AB14" s="31"/>
      <c r="AC14" s="31"/>
      <c r="AD14" s="31"/>
      <c r="AE14" s="31"/>
      <c r="AF14" s="31"/>
      <c r="AG14" s="31"/>
      <c r="AH14" s="31"/>
      <c r="AI14" s="31"/>
      <c r="AJ14" s="31"/>
      <c r="AK14" s="31"/>
      <c r="AL14" s="31"/>
      <c r="AM14" s="31"/>
    </row>
    <row r="15" spans="1:39" x14ac:dyDescent="0.2">
      <c r="A15" t="str">
        <f ca="1">'Week A'!AB63</f>
        <v>Herreman</v>
      </c>
      <c r="B15" t="str">
        <f ca="1">'Week A'!AC63</f>
        <v>Astrid</v>
      </c>
      <c r="C15" t="str">
        <f ca="1">'Week A'!AD63</f>
        <v>Steward</v>
      </c>
      <c r="D15" t="str">
        <f ca="1">'Week A'!AE63</f>
        <v>Student</v>
      </c>
      <c r="E15">
        <f ca="1">COUNTIFS('Maand-gepland'!$E11:$AT11,"&gt;0",'Maand-gepland'!$E$2:$AT$2,"&gt;="&amp;$D$3,'Maand-gepland'!$E$2:$AT$2,"&lt;="&amp;$D$4)</f>
        <v>0</v>
      </c>
      <c r="F15" s="31">
        <f>SUMIFS('Maand-gepland'!$E11:$AT11,'Maand-gepland'!$E$2:$AT$2,"&gt;="&amp;$D$3,'Maand-gepland'!$E$2:$AT$2,"&lt;="&amp;$D$4)</f>
        <v>0</v>
      </c>
      <c r="G15">
        <f ca="1">COUNTIFS('Maand-gepland'!$E11:$AT11,"&gt;0",'Maand-gepland'!$E$2:$AT$2,"&gt;="&amp;$D$3,'Maand-gepland'!$E$2:$AT$2,"&lt;="&amp;$D$4,'Maand-prestatie'!$E11:$AT11,"=0")</f>
        <v>0</v>
      </c>
      <c r="H15" s="31">
        <f>SUMIFS('Maand-gepland'!$E11:$AT11,'Maand-gepland'!$E$2:$AT$2,"&gt;="&amp;$D$3,'Maand-gepland'!$E$2:$AT$2,"&lt;="&amp;$D$4,'Maand-prestatie'!$E11:$AT11,"=0")</f>
        <v>0</v>
      </c>
      <c r="I15">
        <f ca="1">COUNTIFS('Maand-gepland'!$E11:$AT11,"&gt;0",'Maand-gepland'!$E$2:$AT$2,"&gt;="&amp;$D$3,'Maand-gepland'!$E$2:$AT$2,"&lt;="&amp;$D$4,'Maand-prestatie'!$E11:$AT11,"="&amp;I$5)</f>
        <v>0</v>
      </c>
      <c r="J15" s="31">
        <f>SUMIFS('Maand-gepland'!$E11:$AT11,'Maand-gepland'!$E$2:$AT$2,"&gt;="&amp;$D$3,'Maand-gepland'!$E$2:$AT$2,"&lt;="&amp;$D$4,'Maand-prestatie'!$E11:$AT11,"="&amp;I$5)</f>
        <v>0</v>
      </c>
      <c r="K15">
        <f ca="1">COUNTIFS('Maand-gepland'!$E11:$AT11,"&gt;0",'Maand-gepland'!$E$2:$AT$2,"&gt;="&amp;$D$3,'Maand-gepland'!$E$2:$AT$2,"&lt;="&amp;$D$4,'Maand-prestatie'!$E11:$AT11,"="&amp;K$5)</f>
        <v>0</v>
      </c>
      <c r="L15" s="31">
        <f>SUMIFS('Maand-gepland'!$E11:$AT11,'Maand-gepland'!$E$2:$AT$2,"&gt;="&amp;$D$3,'Maand-gepland'!$E$2:$AT$2,"&lt;="&amp;$D$4,'Maand-prestatie'!$E11:$AT11,"="&amp;K$5)</f>
        <v>0</v>
      </c>
      <c r="M15">
        <f ca="1">COUNTIFS('Maand-gepland'!$E11:$AT11,"&gt;0",'Maand-gepland'!$E$2:$AT$2,"&gt;="&amp;$D$3,'Maand-gepland'!$E$2:$AT$2,"&lt;="&amp;$D$4,'Maand-prestatie'!$E11:$AT11,"="&amp;M$5)</f>
        <v>0</v>
      </c>
      <c r="N15" s="31">
        <f>SUMIFS('Maand-gepland'!$E11:$AT11,'Maand-gepland'!$E$2:$AT$2,"&gt;="&amp;$D$3,'Maand-gepland'!$E$2:$AT$2,"&lt;="&amp;$D$4,'Maand-prestatie'!$E11:$AT11,"="&amp;M$5)</f>
        <v>0</v>
      </c>
      <c r="O15">
        <f ca="1">COUNTIFS('Maand-gepland'!$E11:$AT11,"&gt;0",'Maand-gepland'!$E$2:$AT$2,"&gt;="&amp;$D$3,'Maand-gepland'!$E$2:$AT$2,"&lt;="&amp;$D$4,'Maand-prestatie'!$E11:$AT11,"="&amp;O$5)</f>
        <v>0</v>
      </c>
      <c r="P15" s="31">
        <f>SUMIFS('Maand-gepland'!$E11:$AT11,'Maand-gepland'!$E$2:$AT$2,"&gt;="&amp;$D$3,'Maand-gepland'!$E$2:$AT$2,"&lt;="&amp;$D$4,'Maand-prestatie'!$E11:$AT11,"="&amp;O$5)</f>
        <v>0</v>
      </c>
      <c r="Q15">
        <f ca="1">COUNTIFS('Maand-gepland'!$E11:$AT11,"&gt;0",'Maand-gepland'!$E$2:$AT$2,"&gt;="&amp;$D$3,'Maand-gepland'!$E$2:$AT$2,"&lt;="&amp;$D$4,'Maand-prestatie'!$E11:$AT11,"="&amp;Q$5)</f>
        <v>0</v>
      </c>
      <c r="R15" s="31">
        <f>SUMIFS('Maand-gepland'!$E11:$AT11,'Maand-gepland'!$E$2:$AT$2,"&gt;="&amp;$D$3,'Maand-gepland'!$E$2:$AT$2,"&lt;="&amp;$D$4,'Maand-prestatie'!$E11:$AT11,"="&amp;Q$5)</f>
        <v>0</v>
      </c>
      <c r="S15">
        <f ca="1">COUNTIFS('Maand-gepland'!$E11:$AT11,"&gt;0",'Maand-gepland'!$E$2:$AT$2,"&gt;="&amp;$D$3,'Maand-gepland'!$E$2:$AT$2,"&lt;="&amp;$D$4,'Maand-prestatie'!$E11:$AT11,"="&amp;S$5)</f>
        <v>0</v>
      </c>
      <c r="T15" s="31">
        <f>SUMIFS('Maand-gepland'!$E11:$AT11,'Maand-gepland'!$E$2:$AT$2,"&gt;="&amp;$D$3,'Maand-gepland'!$E$2:$AT$2,"&lt;="&amp;$D$4,'Maand-prestatie'!$E11:$AT11,"="&amp;S$5)</f>
        <v>0</v>
      </c>
      <c r="U15">
        <f ca="1">COUNTIFS('Maand-gepland'!$E11:$AT11,"&gt;0",'Maand-gepland'!$E$2:$AT$2,"&gt;="&amp;$D$3,'Maand-gepland'!$E$2:$AT$2,"&lt;="&amp;$D$4,'Maand-prestatie'!$E11:$AT11,"="&amp;U$5)</f>
        <v>0</v>
      </c>
      <c r="V15" s="31">
        <f>SUMIFS('Maand-gepland'!$E11:$AT11,'Maand-gepland'!$E$2:$AT$2,"&gt;="&amp;$D$3,'Maand-gepland'!$E$2:$AT$2,"&lt;="&amp;$D$4,'Maand-prestatie'!$E11:$AT11,"="&amp;U$5)</f>
        <v>0</v>
      </c>
      <c r="W15">
        <f ca="1">COUNTIFS('Maand-gepland'!$E11:$AT11,"&gt;0",'Maand-gepland'!$E$2:$AT$2,"&gt;="&amp;$D$3,'Maand-gepland'!$E$2:$AT$2,"&lt;="&amp;$D$4,'Maand-prestatie'!$E11:$AT11,"="&amp;W$5)</f>
        <v>0</v>
      </c>
      <c r="X15" s="31">
        <f>SUMIFS('Maand-gepland'!$E11:$AT11,'Maand-gepland'!$E$2:$AT$2,"&gt;="&amp;$D$3,'Maand-gepland'!$E$2:$AT$2,"&lt;="&amp;$D$4,'Maand-prestatie'!$E11:$AT11,"="&amp;W$5)</f>
        <v>0</v>
      </c>
      <c r="Y15">
        <f ca="1">COUNTIFS('Maand-gepland'!$E11:$AT11,"&gt;0",'Maand-gepland'!$E$2:$AT$2,"&gt;="&amp;$D$3,'Maand-gepland'!$E$2:$AT$2,"&lt;="&amp;$D$4,'Maand-prestatie'!$E11:$AT11,"="&amp;Y$5)</f>
        <v>0</v>
      </c>
      <c r="Z15" s="31">
        <f>SUMIFS('Maand-gepland'!$E11:$AT11,'Maand-gepland'!$E$2:$AT$2,"&gt;="&amp;$D$3,'Maand-gepland'!$E$2:$AT$2,"&lt;="&amp;$D$4,'Maand-prestatie'!$E11:$AT11,"="&amp;Y$5)</f>
        <v>0</v>
      </c>
      <c r="AA15" s="31"/>
      <c r="AB15" s="31"/>
      <c r="AC15" s="31"/>
      <c r="AD15" s="31"/>
      <c r="AE15" s="31"/>
      <c r="AF15" s="31"/>
      <c r="AG15" s="31"/>
      <c r="AH15" s="31"/>
      <c r="AI15" s="31"/>
      <c r="AJ15" s="31"/>
      <c r="AK15" s="31"/>
      <c r="AL15" s="31"/>
      <c r="AM15" s="31"/>
    </row>
    <row r="16" spans="1:39" x14ac:dyDescent="0.2">
      <c r="A16" t="str">
        <f ca="1">'Week A'!AB64</f>
        <v>Tarakhchyan</v>
      </c>
      <c r="B16" t="str">
        <f ca="1">'Week A'!AC64</f>
        <v>Avetis</v>
      </c>
      <c r="C16" t="str">
        <f ca="1">'Week A'!AD64</f>
        <v>Steward</v>
      </c>
      <c r="D16" t="str">
        <f ca="1">'Week A'!AE64</f>
        <v>Student</v>
      </c>
      <c r="E16">
        <f ca="1">COUNTIFS('Maand-gepland'!$E12:$AT12,"&gt;0",'Maand-gepland'!$E$2:$AT$2,"&gt;="&amp;$D$3,'Maand-gepland'!$E$2:$AT$2,"&lt;="&amp;$D$4)</f>
        <v>0</v>
      </c>
      <c r="F16" s="31">
        <f>SUMIFS('Maand-gepland'!$E12:$AT12,'Maand-gepland'!$E$2:$AT$2,"&gt;="&amp;$D$3,'Maand-gepland'!$E$2:$AT$2,"&lt;="&amp;$D$4)</f>
        <v>0</v>
      </c>
      <c r="G16">
        <f ca="1">COUNTIFS('Maand-gepland'!$E12:$AT12,"&gt;0",'Maand-gepland'!$E$2:$AT$2,"&gt;="&amp;$D$3,'Maand-gepland'!$E$2:$AT$2,"&lt;="&amp;$D$4,'Maand-prestatie'!$E12:$AT12,"=0")</f>
        <v>0</v>
      </c>
      <c r="H16" s="31">
        <f>SUMIFS('Maand-gepland'!$E12:$AT12,'Maand-gepland'!$E$2:$AT$2,"&gt;="&amp;$D$3,'Maand-gepland'!$E$2:$AT$2,"&lt;="&amp;$D$4,'Maand-prestatie'!$E12:$AT12,"=0")</f>
        <v>0</v>
      </c>
      <c r="I16">
        <f ca="1">COUNTIFS('Maand-gepland'!$E12:$AT12,"&gt;0",'Maand-gepland'!$E$2:$AT$2,"&gt;="&amp;$D$3,'Maand-gepland'!$E$2:$AT$2,"&lt;="&amp;$D$4,'Maand-prestatie'!$E12:$AT12,"="&amp;I$5)</f>
        <v>0</v>
      </c>
      <c r="J16" s="31">
        <f>SUMIFS('Maand-gepland'!$E12:$AT12,'Maand-gepland'!$E$2:$AT$2,"&gt;="&amp;$D$3,'Maand-gepland'!$E$2:$AT$2,"&lt;="&amp;$D$4,'Maand-prestatie'!$E12:$AT12,"="&amp;I$5)</f>
        <v>0</v>
      </c>
      <c r="K16">
        <f ca="1">COUNTIFS('Maand-gepland'!$E12:$AT12,"&gt;0",'Maand-gepland'!$E$2:$AT$2,"&gt;="&amp;$D$3,'Maand-gepland'!$E$2:$AT$2,"&lt;="&amp;$D$4,'Maand-prestatie'!$E12:$AT12,"="&amp;K$5)</f>
        <v>0</v>
      </c>
      <c r="L16" s="31">
        <f>SUMIFS('Maand-gepland'!$E12:$AT12,'Maand-gepland'!$E$2:$AT$2,"&gt;="&amp;$D$3,'Maand-gepland'!$E$2:$AT$2,"&lt;="&amp;$D$4,'Maand-prestatie'!$E12:$AT12,"="&amp;K$5)</f>
        <v>0</v>
      </c>
      <c r="M16">
        <f ca="1">COUNTIFS('Maand-gepland'!$E12:$AT12,"&gt;0",'Maand-gepland'!$E$2:$AT$2,"&gt;="&amp;$D$3,'Maand-gepland'!$E$2:$AT$2,"&lt;="&amp;$D$4,'Maand-prestatie'!$E12:$AT12,"="&amp;M$5)</f>
        <v>0</v>
      </c>
      <c r="N16" s="31">
        <f>SUMIFS('Maand-gepland'!$E12:$AT12,'Maand-gepland'!$E$2:$AT$2,"&gt;="&amp;$D$3,'Maand-gepland'!$E$2:$AT$2,"&lt;="&amp;$D$4,'Maand-prestatie'!$E12:$AT12,"="&amp;M$5)</f>
        <v>0</v>
      </c>
      <c r="O16">
        <f ca="1">COUNTIFS('Maand-gepland'!$E12:$AT12,"&gt;0",'Maand-gepland'!$E$2:$AT$2,"&gt;="&amp;$D$3,'Maand-gepland'!$E$2:$AT$2,"&lt;="&amp;$D$4,'Maand-prestatie'!$E12:$AT12,"="&amp;O$5)</f>
        <v>0</v>
      </c>
      <c r="P16" s="31">
        <f>SUMIFS('Maand-gepland'!$E12:$AT12,'Maand-gepland'!$E$2:$AT$2,"&gt;="&amp;$D$3,'Maand-gepland'!$E$2:$AT$2,"&lt;="&amp;$D$4,'Maand-prestatie'!$E12:$AT12,"="&amp;O$5)</f>
        <v>0</v>
      </c>
      <c r="Q16">
        <f ca="1">COUNTIFS('Maand-gepland'!$E12:$AT12,"&gt;0",'Maand-gepland'!$E$2:$AT$2,"&gt;="&amp;$D$3,'Maand-gepland'!$E$2:$AT$2,"&lt;="&amp;$D$4,'Maand-prestatie'!$E12:$AT12,"="&amp;Q$5)</f>
        <v>0</v>
      </c>
      <c r="R16" s="31">
        <f>SUMIFS('Maand-gepland'!$E12:$AT12,'Maand-gepland'!$E$2:$AT$2,"&gt;="&amp;$D$3,'Maand-gepland'!$E$2:$AT$2,"&lt;="&amp;$D$4,'Maand-prestatie'!$E12:$AT12,"="&amp;Q$5)</f>
        <v>0</v>
      </c>
      <c r="S16">
        <f ca="1">COUNTIFS('Maand-gepland'!$E12:$AT12,"&gt;0",'Maand-gepland'!$E$2:$AT$2,"&gt;="&amp;$D$3,'Maand-gepland'!$E$2:$AT$2,"&lt;="&amp;$D$4,'Maand-prestatie'!$E12:$AT12,"="&amp;S$5)</f>
        <v>0</v>
      </c>
      <c r="T16" s="31">
        <f>SUMIFS('Maand-gepland'!$E12:$AT12,'Maand-gepland'!$E$2:$AT$2,"&gt;="&amp;$D$3,'Maand-gepland'!$E$2:$AT$2,"&lt;="&amp;$D$4,'Maand-prestatie'!$E12:$AT12,"="&amp;S$5)</f>
        <v>0</v>
      </c>
      <c r="U16">
        <f ca="1">COUNTIFS('Maand-gepland'!$E12:$AT12,"&gt;0",'Maand-gepland'!$E$2:$AT$2,"&gt;="&amp;$D$3,'Maand-gepland'!$E$2:$AT$2,"&lt;="&amp;$D$4,'Maand-prestatie'!$E12:$AT12,"="&amp;U$5)</f>
        <v>0</v>
      </c>
      <c r="V16" s="31">
        <f>SUMIFS('Maand-gepland'!$E12:$AT12,'Maand-gepland'!$E$2:$AT$2,"&gt;="&amp;$D$3,'Maand-gepland'!$E$2:$AT$2,"&lt;="&amp;$D$4,'Maand-prestatie'!$E12:$AT12,"="&amp;U$5)</f>
        <v>0</v>
      </c>
      <c r="W16">
        <f ca="1">COUNTIFS('Maand-gepland'!$E12:$AT12,"&gt;0",'Maand-gepland'!$E$2:$AT$2,"&gt;="&amp;$D$3,'Maand-gepland'!$E$2:$AT$2,"&lt;="&amp;$D$4,'Maand-prestatie'!$E12:$AT12,"="&amp;W$5)</f>
        <v>0</v>
      </c>
      <c r="X16" s="31">
        <f>SUMIFS('Maand-gepland'!$E12:$AT12,'Maand-gepland'!$E$2:$AT$2,"&gt;="&amp;$D$3,'Maand-gepland'!$E$2:$AT$2,"&lt;="&amp;$D$4,'Maand-prestatie'!$E12:$AT12,"="&amp;W$5)</f>
        <v>0</v>
      </c>
      <c r="Y16">
        <f ca="1">COUNTIFS('Maand-gepland'!$E12:$AT12,"&gt;0",'Maand-gepland'!$E$2:$AT$2,"&gt;="&amp;$D$3,'Maand-gepland'!$E$2:$AT$2,"&lt;="&amp;$D$4,'Maand-prestatie'!$E12:$AT12,"="&amp;Y$5)</f>
        <v>0</v>
      </c>
      <c r="Z16" s="31">
        <f>SUMIFS('Maand-gepland'!$E12:$AT12,'Maand-gepland'!$E$2:$AT$2,"&gt;="&amp;$D$3,'Maand-gepland'!$E$2:$AT$2,"&lt;="&amp;$D$4,'Maand-prestatie'!$E12:$AT12,"="&amp;Y$5)</f>
        <v>0</v>
      </c>
      <c r="AA16" s="31"/>
      <c r="AB16" s="31"/>
      <c r="AC16" s="31"/>
      <c r="AD16" s="31"/>
      <c r="AE16" s="31"/>
      <c r="AF16" s="31"/>
      <c r="AG16" s="31"/>
      <c r="AH16" s="31"/>
      <c r="AI16" s="31"/>
      <c r="AJ16" s="31"/>
      <c r="AK16" s="31"/>
      <c r="AL16" s="31"/>
      <c r="AM16" s="31"/>
    </row>
    <row r="17" spans="1:39" x14ac:dyDescent="0.2">
      <c r="A17" t="str">
        <f ca="1">'Week A'!AB65</f>
        <v>Taous</v>
      </c>
      <c r="B17" t="str">
        <f ca="1">'Week A'!AC65</f>
        <v>Anass</v>
      </c>
      <c r="C17" t="str">
        <f ca="1">'Week A'!AD65</f>
        <v>Steward</v>
      </c>
      <c r="D17" t="str">
        <f ca="1">'Week A'!AE65</f>
        <v>Student</v>
      </c>
      <c r="E17">
        <f ca="1">COUNTIFS('Maand-gepland'!$E13:$AT13,"&gt;0",'Maand-gepland'!$E$2:$AT$2,"&gt;="&amp;$D$3,'Maand-gepland'!$E$2:$AT$2,"&lt;="&amp;$D$4)</f>
        <v>0</v>
      </c>
      <c r="F17" s="31">
        <f>SUMIFS('Maand-gepland'!$E13:$AT13,'Maand-gepland'!$E$2:$AT$2,"&gt;="&amp;$D$3,'Maand-gepland'!$E$2:$AT$2,"&lt;="&amp;$D$4)</f>
        <v>0</v>
      </c>
      <c r="G17">
        <f ca="1">COUNTIFS('Maand-gepland'!$E13:$AT13,"&gt;0",'Maand-gepland'!$E$2:$AT$2,"&gt;="&amp;$D$3,'Maand-gepland'!$E$2:$AT$2,"&lt;="&amp;$D$4,'Maand-prestatie'!$E13:$AT13,"=0")</f>
        <v>0</v>
      </c>
      <c r="H17" s="31">
        <f>SUMIFS('Maand-gepland'!$E13:$AT13,'Maand-gepland'!$E$2:$AT$2,"&gt;="&amp;$D$3,'Maand-gepland'!$E$2:$AT$2,"&lt;="&amp;$D$4,'Maand-prestatie'!$E13:$AT13,"=0")</f>
        <v>0</v>
      </c>
      <c r="I17">
        <f ca="1">COUNTIFS('Maand-gepland'!$E13:$AT13,"&gt;0",'Maand-gepland'!$E$2:$AT$2,"&gt;="&amp;$D$3,'Maand-gepland'!$E$2:$AT$2,"&lt;="&amp;$D$4,'Maand-prestatie'!$E13:$AT13,"="&amp;I$5)</f>
        <v>0</v>
      </c>
      <c r="J17" s="31">
        <f>SUMIFS('Maand-gepland'!$E13:$AT13,'Maand-gepland'!$E$2:$AT$2,"&gt;="&amp;$D$3,'Maand-gepland'!$E$2:$AT$2,"&lt;="&amp;$D$4,'Maand-prestatie'!$E13:$AT13,"="&amp;I$5)</f>
        <v>0</v>
      </c>
      <c r="K17">
        <f ca="1">COUNTIFS('Maand-gepland'!$E13:$AT13,"&gt;0",'Maand-gepland'!$E$2:$AT$2,"&gt;="&amp;$D$3,'Maand-gepland'!$E$2:$AT$2,"&lt;="&amp;$D$4,'Maand-prestatie'!$E13:$AT13,"="&amp;K$5)</f>
        <v>0</v>
      </c>
      <c r="L17" s="31">
        <f>SUMIFS('Maand-gepland'!$E13:$AT13,'Maand-gepland'!$E$2:$AT$2,"&gt;="&amp;$D$3,'Maand-gepland'!$E$2:$AT$2,"&lt;="&amp;$D$4,'Maand-prestatie'!$E13:$AT13,"="&amp;K$5)</f>
        <v>0</v>
      </c>
      <c r="M17">
        <f ca="1">COUNTIFS('Maand-gepland'!$E13:$AT13,"&gt;0",'Maand-gepland'!$E$2:$AT$2,"&gt;="&amp;$D$3,'Maand-gepland'!$E$2:$AT$2,"&lt;="&amp;$D$4,'Maand-prestatie'!$E13:$AT13,"="&amp;M$5)</f>
        <v>0</v>
      </c>
      <c r="N17" s="31">
        <f>SUMIFS('Maand-gepland'!$E13:$AT13,'Maand-gepland'!$E$2:$AT$2,"&gt;="&amp;$D$3,'Maand-gepland'!$E$2:$AT$2,"&lt;="&amp;$D$4,'Maand-prestatie'!$E13:$AT13,"="&amp;M$5)</f>
        <v>0</v>
      </c>
      <c r="O17">
        <f ca="1">COUNTIFS('Maand-gepland'!$E13:$AT13,"&gt;0",'Maand-gepland'!$E$2:$AT$2,"&gt;="&amp;$D$3,'Maand-gepland'!$E$2:$AT$2,"&lt;="&amp;$D$4,'Maand-prestatie'!$E13:$AT13,"="&amp;O$5)</f>
        <v>0</v>
      </c>
      <c r="P17" s="31">
        <f>SUMIFS('Maand-gepland'!$E13:$AT13,'Maand-gepland'!$E$2:$AT$2,"&gt;="&amp;$D$3,'Maand-gepland'!$E$2:$AT$2,"&lt;="&amp;$D$4,'Maand-prestatie'!$E13:$AT13,"="&amp;O$5)</f>
        <v>0</v>
      </c>
      <c r="Q17">
        <f ca="1">COUNTIFS('Maand-gepland'!$E13:$AT13,"&gt;0",'Maand-gepland'!$E$2:$AT$2,"&gt;="&amp;$D$3,'Maand-gepland'!$E$2:$AT$2,"&lt;="&amp;$D$4,'Maand-prestatie'!$E13:$AT13,"="&amp;Q$5)</f>
        <v>0</v>
      </c>
      <c r="R17" s="31">
        <f>SUMIFS('Maand-gepland'!$E13:$AT13,'Maand-gepland'!$E$2:$AT$2,"&gt;="&amp;$D$3,'Maand-gepland'!$E$2:$AT$2,"&lt;="&amp;$D$4,'Maand-prestatie'!$E13:$AT13,"="&amp;Q$5)</f>
        <v>0</v>
      </c>
      <c r="S17">
        <f ca="1">COUNTIFS('Maand-gepland'!$E13:$AT13,"&gt;0",'Maand-gepland'!$E$2:$AT$2,"&gt;="&amp;$D$3,'Maand-gepland'!$E$2:$AT$2,"&lt;="&amp;$D$4,'Maand-prestatie'!$E13:$AT13,"="&amp;S$5)</f>
        <v>0</v>
      </c>
      <c r="T17" s="31">
        <f>SUMIFS('Maand-gepland'!$E13:$AT13,'Maand-gepland'!$E$2:$AT$2,"&gt;="&amp;$D$3,'Maand-gepland'!$E$2:$AT$2,"&lt;="&amp;$D$4,'Maand-prestatie'!$E13:$AT13,"="&amp;S$5)</f>
        <v>0</v>
      </c>
      <c r="U17">
        <f ca="1">COUNTIFS('Maand-gepland'!$E13:$AT13,"&gt;0",'Maand-gepland'!$E$2:$AT$2,"&gt;="&amp;$D$3,'Maand-gepland'!$E$2:$AT$2,"&lt;="&amp;$D$4,'Maand-prestatie'!$E13:$AT13,"="&amp;U$5)</f>
        <v>0</v>
      </c>
      <c r="V17" s="31">
        <f>SUMIFS('Maand-gepland'!$E13:$AT13,'Maand-gepland'!$E$2:$AT$2,"&gt;="&amp;$D$3,'Maand-gepland'!$E$2:$AT$2,"&lt;="&amp;$D$4,'Maand-prestatie'!$E13:$AT13,"="&amp;U$5)</f>
        <v>0</v>
      </c>
      <c r="W17">
        <f ca="1">COUNTIFS('Maand-gepland'!$E13:$AT13,"&gt;0",'Maand-gepland'!$E$2:$AT$2,"&gt;="&amp;$D$3,'Maand-gepland'!$E$2:$AT$2,"&lt;="&amp;$D$4,'Maand-prestatie'!$E13:$AT13,"="&amp;W$5)</f>
        <v>0</v>
      </c>
      <c r="X17" s="31">
        <f>SUMIFS('Maand-gepland'!$E13:$AT13,'Maand-gepland'!$E$2:$AT$2,"&gt;="&amp;$D$3,'Maand-gepland'!$E$2:$AT$2,"&lt;="&amp;$D$4,'Maand-prestatie'!$E13:$AT13,"="&amp;W$5)</f>
        <v>0</v>
      </c>
      <c r="Y17">
        <f ca="1">COUNTIFS('Maand-gepland'!$E13:$AT13,"&gt;0",'Maand-gepland'!$E$2:$AT$2,"&gt;="&amp;$D$3,'Maand-gepland'!$E$2:$AT$2,"&lt;="&amp;$D$4,'Maand-prestatie'!$E13:$AT13,"="&amp;Y$5)</f>
        <v>0</v>
      </c>
      <c r="Z17" s="31">
        <f>SUMIFS('Maand-gepland'!$E13:$AT13,'Maand-gepland'!$E$2:$AT$2,"&gt;="&amp;$D$3,'Maand-gepland'!$E$2:$AT$2,"&lt;="&amp;$D$4,'Maand-prestatie'!$E13:$AT13,"="&amp;Y$5)</f>
        <v>0</v>
      </c>
      <c r="AA17" s="31"/>
      <c r="AB17" s="31"/>
      <c r="AC17" s="31"/>
      <c r="AD17" s="31"/>
      <c r="AE17" s="31"/>
      <c r="AF17" s="31"/>
      <c r="AG17" s="31"/>
      <c r="AH17" s="31"/>
      <c r="AI17" s="31"/>
      <c r="AJ17" s="31"/>
      <c r="AK17" s="31"/>
      <c r="AL17" s="31"/>
      <c r="AM17" s="31"/>
    </row>
    <row r="18" spans="1:39" x14ac:dyDescent="0.2">
      <c r="A18" t="str">
        <f ca="1">'Week A'!AB66</f>
        <v>Rabhi</v>
      </c>
      <c r="B18" t="str">
        <f ca="1">'Week A'!AC66</f>
        <v>Abdelillah</v>
      </c>
      <c r="C18" t="str">
        <f ca="1">'Week A'!AD66</f>
        <v>Steward</v>
      </c>
      <c r="D18" t="str">
        <f ca="1">'Week A'!AE66</f>
        <v>Student</v>
      </c>
      <c r="E18">
        <f ca="1">COUNTIFS('Maand-gepland'!$E14:$AT14,"&gt;0",'Maand-gepland'!$E$2:$AT$2,"&gt;="&amp;$D$3,'Maand-gepland'!$E$2:$AT$2,"&lt;="&amp;$D$4)</f>
        <v>0</v>
      </c>
      <c r="F18" s="31">
        <f>SUMIFS('Maand-gepland'!$E14:$AT14,'Maand-gepland'!$E$2:$AT$2,"&gt;="&amp;$D$3,'Maand-gepland'!$E$2:$AT$2,"&lt;="&amp;$D$4)</f>
        <v>0</v>
      </c>
      <c r="G18">
        <f ca="1">COUNTIFS('Maand-gepland'!$E14:$AT14,"&gt;0",'Maand-gepland'!$E$2:$AT$2,"&gt;="&amp;$D$3,'Maand-gepland'!$E$2:$AT$2,"&lt;="&amp;$D$4,'Maand-prestatie'!$E14:$AT14,"=0")</f>
        <v>0</v>
      </c>
      <c r="H18" s="31">
        <f>SUMIFS('Maand-gepland'!$E14:$AT14,'Maand-gepland'!$E$2:$AT$2,"&gt;="&amp;$D$3,'Maand-gepland'!$E$2:$AT$2,"&lt;="&amp;$D$4,'Maand-prestatie'!$E14:$AT14,"=0")</f>
        <v>0</v>
      </c>
      <c r="I18">
        <f ca="1">COUNTIFS('Maand-gepland'!$E14:$AT14,"&gt;0",'Maand-gepland'!$E$2:$AT$2,"&gt;="&amp;$D$3,'Maand-gepland'!$E$2:$AT$2,"&lt;="&amp;$D$4,'Maand-prestatie'!$E14:$AT14,"="&amp;I$5)</f>
        <v>0</v>
      </c>
      <c r="J18" s="31">
        <f>SUMIFS('Maand-gepland'!$E14:$AT14,'Maand-gepland'!$E$2:$AT$2,"&gt;="&amp;$D$3,'Maand-gepland'!$E$2:$AT$2,"&lt;="&amp;$D$4,'Maand-prestatie'!$E14:$AT14,"="&amp;I$5)</f>
        <v>0</v>
      </c>
      <c r="K18">
        <f ca="1">COUNTIFS('Maand-gepland'!$E14:$AT14,"&gt;0",'Maand-gepland'!$E$2:$AT$2,"&gt;="&amp;$D$3,'Maand-gepland'!$E$2:$AT$2,"&lt;="&amp;$D$4,'Maand-prestatie'!$E14:$AT14,"="&amp;K$5)</f>
        <v>0</v>
      </c>
      <c r="L18" s="31">
        <f>SUMIFS('Maand-gepland'!$E14:$AT14,'Maand-gepland'!$E$2:$AT$2,"&gt;="&amp;$D$3,'Maand-gepland'!$E$2:$AT$2,"&lt;="&amp;$D$4,'Maand-prestatie'!$E14:$AT14,"="&amp;K$5)</f>
        <v>0</v>
      </c>
      <c r="M18">
        <f ca="1">COUNTIFS('Maand-gepland'!$E14:$AT14,"&gt;0",'Maand-gepland'!$E$2:$AT$2,"&gt;="&amp;$D$3,'Maand-gepland'!$E$2:$AT$2,"&lt;="&amp;$D$4,'Maand-prestatie'!$E14:$AT14,"="&amp;M$5)</f>
        <v>0</v>
      </c>
      <c r="N18" s="31">
        <f>SUMIFS('Maand-gepland'!$E14:$AT14,'Maand-gepland'!$E$2:$AT$2,"&gt;="&amp;$D$3,'Maand-gepland'!$E$2:$AT$2,"&lt;="&amp;$D$4,'Maand-prestatie'!$E14:$AT14,"="&amp;M$5)</f>
        <v>0</v>
      </c>
      <c r="O18">
        <f ca="1">COUNTIFS('Maand-gepland'!$E14:$AT14,"&gt;0",'Maand-gepland'!$E$2:$AT$2,"&gt;="&amp;$D$3,'Maand-gepland'!$E$2:$AT$2,"&lt;="&amp;$D$4,'Maand-prestatie'!$E14:$AT14,"="&amp;O$5)</f>
        <v>0</v>
      </c>
      <c r="P18" s="31">
        <f>SUMIFS('Maand-gepland'!$E14:$AT14,'Maand-gepland'!$E$2:$AT$2,"&gt;="&amp;$D$3,'Maand-gepland'!$E$2:$AT$2,"&lt;="&amp;$D$4,'Maand-prestatie'!$E14:$AT14,"="&amp;O$5)</f>
        <v>0</v>
      </c>
      <c r="Q18">
        <f ca="1">COUNTIFS('Maand-gepland'!$E14:$AT14,"&gt;0",'Maand-gepland'!$E$2:$AT$2,"&gt;="&amp;$D$3,'Maand-gepland'!$E$2:$AT$2,"&lt;="&amp;$D$4,'Maand-prestatie'!$E14:$AT14,"="&amp;Q$5)</f>
        <v>0</v>
      </c>
      <c r="R18" s="31">
        <f>SUMIFS('Maand-gepland'!$E14:$AT14,'Maand-gepland'!$E$2:$AT$2,"&gt;="&amp;$D$3,'Maand-gepland'!$E$2:$AT$2,"&lt;="&amp;$D$4,'Maand-prestatie'!$E14:$AT14,"="&amp;Q$5)</f>
        <v>0</v>
      </c>
      <c r="S18">
        <f ca="1">COUNTIFS('Maand-gepland'!$E14:$AT14,"&gt;0",'Maand-gepland'!$E$2:$AT$2,"&gt;="&amp;$D$3,'Maand-gepland'!$E$2:$AT$2,"&lt;="&amp;$D$4,'Maand-prestatie'!$E14:$AT14,"="&amp;S$5)</f>
        <v>0</v>
      </c>
      <c r="T18" s="31">
        <f>SUMIFS('Maand-gepland'!$E14:$AT14,'Maand-gepland'!$E$2:$AT$2,"&gt;="&amp;$D$3,'Maand-gepland'!$E$2:$AT$2,"&lt;="&amp;$D$4,'Maand-prestatie'!$E14:$AT14,"="&amp;S$5)</f>
        <v>0</v>
      </c>
      <c r="U18">
        <f ca="1">COUNTIFS('Maand-gepland'!$E14:$AT14,"&gt;0",'Maand-gepland'!$E$2:$AT$2,"&gt;="&amp;$D$3,'Maand-gepland'!$E$2:$AT$2,"&lt;="&amp;$D$4,'Maand-prestatie'!$E14:$AT14,"="&amp;U$5)</f>
        <v>0</v>
      </c>
      <c r="V18" s="31">
        <f>SUMIFS('Maand-gepland'!$E14:$AT14,'Maand-gepland'!$E$2:$AT$2,"&gt;="&amp;$D$3,'Maand-gepland'!$E$2:$AT$2,"&lt;="&amp;$D$4,'Maand-prestatie'!$E14:$AT14,"="&amp;U$5)</f>
        <v>0</v>
      </c>
      <c r="W18">
        <f ca="1">COUNTIFS('Maand-gepland'!$E14:$AT14,"&gt;0",'Maand-gepland'!$E$2:$AT$2,"&gt;="&amp;$D$3,'Maand-gepland'!$E$2:$AT$2,"&lt;="&amp;$D$4,'Maand-prestatie'!$E14:$AT14,"="&amp;W$5)</f>
        <v>0</v>
      </c>
      <c r="X18" s="31">
        <f>SUMIFS('Maand-gepland'!$E14:$AT14,'Maand-gepland'!$E$2:$AT$2,"&gt;="&amp;$D$3,'Maand-gepland'!$E$2:$AT$2,"&lt;="&amp;$D$4,'Maand-prestatie'!$E14:$AT14,"="&amp;W$5)</f>
        <v>0</v>
      </c>
      <c r="Y18">
        <f ca="1">COUNTIFS('Maand-gepland'!$E14:$AT14,"&gt;0",'Maand-gepland'!$E$2:$AT$2,"&gt;="&amp;$D$3,'Maand-gepland'!$E$2:$AT$2,"&lt;="&amp;$D$4,'Maand-prestatie'!$E14:$AT14,"="&amp;Y$5)</f>
        <v>0</v>
      </c>
      <c r="Z18" s="31">
        <f>SUMIFS('Maand-gepland'!$E14:$AT14,'Maand-gepland'!$E$2:$AT$2,"&gt;="&amp;$D$3,'Maand-gepland'!$E$2:$AT$2,"&lt;="&amp;$D$4,'Maand-prestatie'!$E14:$AT14,"="&amp;Y$5)</f>
        <v>0</v>
      </c>
      <c r="AA18" s="31"/>
      <c r="AB18" s="31"/>
      <c r="AC18" s="31"/>
      <c r="AD18" s="31"/>
      <c r="AE18" s="31"/>
      <c r="AF18" s="31"/>
      <c r="AG18" s="31"/>
      <c r="AH18" s="31"/>
      <c r="AI18" s="31"/>
      <c r="AJ18" s="31"/>
      <c r="AK18" s="31"/>
      <c r="AL18" s="31"/>
      <c r="AM18" s="31"/>
    </row>
    <row r="19" spans="1:39" x14ac:dyDescent="0.2">
      <c r="A19" t="str">
        <f ca="1">'Week A'!AB67</f>
        <v>Lobanzo</v>
      </c>
      <c r="B19" t="str">
        <f ca="1">'Week A'!AC67</f>
        <v>Bénédicte</v>
      </c>
      <c r="C19" t="str">
        <f ca="1">'Week A'!AD67</f>
        <v>Steward</v>
      </c>
      <c r="D19" t="str">
        <f ca="1">'Week A'!AE67</f>
        <v>Student</v>
      </c>
      <c r="E19">
        <f ca="1">COUNTIFS('Maand-gepland'!$E15:$AT15,"&gt;0",'Maand-gepland'!$E$2:$AT$2,"&gt;="&amp;$D$3,'Maand-gepland'!$E$2:$AT$2,"&lt;="&amp;$D$4)</f>
        <v>0</v>
      </c>
      <c r="F19" s="31">
        <f>SUMIFS('Maand-gepland'!$E15:$AT15,'Maand-gepland'!$E$2:$AT$2,"&gt;="&amp;$D$3,'Maand-gepland'!$E$2:$AT$2,"&lt;="&amp;$D$4)</f>
        <v>0</v>
      </c>
      <c r="G19">
        <f ca="1">COUNTIFS('Maand-gepland'!$E15:$AT15,"&gt;0",'Maand-gepland'!$E$2:$AT$2,"&gt;="&amp;$D$3,'Maand-gepland'!$E$2:$AT$2,"&lt;="&amp;$D$4,'Maand-prestatie'!$E15:$AT15,"=0")</f>
        <v>0</v>
      </c>
      <c r="H19" s="31">
        <f>SUMIFS('Maand-gepland'!$E15:$AT15,'Maand-gepland'!$E$2:$AT$2,"&gt;="&amp;$D$3,'Maand-gepland'!$E$2:$AT$2,"&lt;="&amp;$D$4,'Maand-prestatie'!$E15:$AT15,"=0")</f>
        <v>0</v>
      </c>
      <c r="I19">
        <f ca="1">COUNTIFS('Maand-gepland'!$E15:$AT15,"&gt;0",'Maand-gepland'!$E$2:$AT$2,"&gt;="&amp;$D$3,'Maand-gepland'!$E$2:$AT$2,"&lt;="&amp;$D$4,'Maand-prestatie'!$E15:$AT15,"="&amp;I$5)</f>
        <v>0</v>
      </c>
      <c r="J19" s="31">
        <f>SUMIFS('Maand-gepland'!$E15:$AT15,'Maand-gepland'!$E$2:$AT$2,"&gt;="&amp;$D$3,'Maand-gepland'!$E$2:$AT$2,"&lt;="&amp;$D$4,'Maand-prestatie'!$E15:$AT15,"="&amp;I$5)</f>
        <v>0</v>
      </c>
      <c r="K19">
        <f ca="1">COUNTIFS('Maand-gepland'!$E15:$AT15,"&gt;0",'Maand-gepland'!$E$2:$AT$2,"&gt;="&amp;$D$3,'Maand-gepland'!$E$2:$AT$2,"&lt;="&amp;$D$4,'Maand-prestatie'!$E15:$AT15,"="&amp;K$5)</f>
        <v>0</v>
      </c>
      <c r="L19" s="31">
        <f>SUMIFS('Maand-gepland'!$E15:$AT15,'Maand-gepland'!$E$2:$AT$2,"&gt;="&amp;$D$3,'Maand-gepland'!$E$2:$AT$2,"&lt;="&amp;$D$4,'Maand-prestatie'!$E15:$AT15,"="&amp;K$5)</f>
        <v>0</v>
      </c>
      <c r="M19">
        <f ca="1">COUNTIFS('Maand-gepland'!$E15:$AT15,"&gt;0",'Maand-gepland'!$E$2:$AT$2,"&gt;="&amp;$D$3,'Maand-gepland'!$E$2:$AT$2,"&lt;="&amp;$D$4,'Maand-prestatie'!$E15:$AT15,"="&amp;M$5)</f>
        <v>0</v>
      </c>
      <c r="N19" s="31">
        <f>SUMIFS('Maand-gepland'!$E15:$AT15,'Maand-gepland'!$E$2:$AT$2,"&gt;="&amp;$D$3,'Maand-gepland'!$E$2:$AT$2,"&lt;="&amp;$D$4,'Maand-prestatie'!$E15:$AT15,"="&amp;M$5)</f>
        <v>0</v>
      </c>
      <c r="O19">
        <f ca="1">COUNTIFS('Maand-gepland'!$E15:$AT15,"&gt;0",'Maand-gepland'!$E$2:$AT$2,"&gt;="&amp;$D$3,'Maand-gepland'!$E$2:$AT$2,"&lt;="&amp;$D$4,'Maand-prestatie'!$E15:$AT15,"="&amp;O$5)</f>
        <v>0</v>
      </c>
      <c r="P19" s="31">
        <f>SUMIFS('Maand-gepland'!$E15:$AT15,'Maand-gepland'!$E$2:$AT$2,"&gt;="&amp;$D$3,'Maand-gepland'!$E$2:$AT$2,"&lt;="&amp;$D$4,'Maand-prestatie'!$E15:$AT15,"="&amp;O$5)</f>
        <v>0</v>
      </c>
      <c r="Q19">
        <f ca="1">COUNTIFS('Maand-gepland'!$E15:$AT15,"&gt;0",'Maand-gepland'!$E$2:$AT$2,"&gt;="&amp;$D$3,'Maand-gepland'!$E$2:$AT$2,"&lt;="&amp;$D$4,'Maand-prestatie'!$E15:$AT15,"="&amp;Q$5)</f>
        <v>0</v>
      </c>
      <c r="R19" s="31">
        <f>SUMIFS('Maand-gepland'!$E15:$AT15,'Maand-gepland'!$E$2:$AT$2,"&gt;="&amp;$D$3,'Maand-gepland'!$E$2:$AT$2,"&lt;="&amp;$D$4,'Maand-prestatie'!$E15:$AT15,"="&amp;Q$5)</f>
        <v>0</v>
      </c>
      <c r="S19">
        <f ca="1">COUNTIFS('Maand-gepland'!$E15:$AT15,"&gt;0",'Maand-gepland'!$E$2:$AT$2,"&gt;="&amp;$D$3,'Maand-gepland'!$E$2:$AT$2,"&lt;="&amp;$D$4,'Maand-prestatie'!$E15:$AT15,"="&amp;S$5)</f>
        <v>0</v>
      </c>
      <c r="T19" s="31">
        <f>SUMIFS('Maand-gepland'!$E15:$AT15,'Maand-gepland'!$E$2:$AT$2,"&gt;="&amp;$D$3,'Maand-gepland'!$E$2:$AT$2,"&lt;="&amp;$D$4,'Maand-prestatie'!$E15:$AT15,"="&amp;S$5)</f>
        <v>0</v>
      </c>
      <c r="U19">
        <f ca="1">COUNTIFS('Maand-gepland'!$E15:$AT15,"&gt;0",'Maand-gepland'!$E$2:$AT$2,"&gt;="&amp;$D$3,'Maand-gepland'!$E$2:$AT$2,"&lt;="&amp;$D$4,'Maand-prestatie'!$E15:$AT15,"="&amp;U$5)</f>
        <v>0</v>
      </c>
      <c r="V19" s="31">
        <f>SUMIFS('Maand-gepland'!$E15:$AT15,'Maand-gepland'!$E$2:$AT$2,"&gt;="&amp;$D$3,'Maand-gepland'!$E$2:$AT$2,"&lt;="&amp;$D$4,'Maand-prestatie'!$E15:$AT15,"="&amp;U$5)</f>
        <v>0</v>
      </c>
      <c r="W19">
        <f ca="1">COUNTIFS('Maand-gepland'!$E15:$AT15,"&gt;0",'Maand-gepland'!$E$2:$AT$2,"&gt;="&amp;$D$3,'Maand-gepland'!$E$2:$AT$2,"&lt;="&amp;$D$4,'Maand-prestatie'!$E15:$AT15,"="&amp;W$5)</f>
        <v>0</v>
      </c>
      <c r="X19" s="31">
        <f>SUMIFS('Maand-gepland'!$E15:$AT15,'Maand-gepland'!$E$2:$AT$2,"&gt;="&amp;$D$3,'Maand-gepland'!$E$2:$AT$2,"&lt;="&amp;$D$4,'Maand-prestatie'!$E15:$AT15,"="&amp;W$5)</f>
        <v>0</v>
      </c>
      <c r="Y19">
        <f ca="1">COUNTIFS('Maand-gepland'!$E15:$AT15,"&gt;0",'Maand-gepland'!$E$2:$AT$2,"&gt;="&amp;$D$3,'Maand-gepland'!$E$2:$AT$2,"&lt;="&amp;$D$4,'Maand-prestatie'!$E15:$AT15,"="&amp;Y$5)</f>
        <v>0</v>
      </c>
      <c r="Z19" s="31">
        <f>SUMIFS('Maand-gepland'!$E15:$AT15,'Maand-gepland'!$E$2:$AT$2,"&gt;="&amp;$D$3,'Maand-gepland'!$E$2:$AT$2,"&lt;="&amp;$D$4,'Maand-prestatie'!$E15:$AT15,"="&amp;Y$5)</f>
        <v>0</v>
      </c>
      <c r="AA19" s="31"/>
      <c r="AB19" s="31"/>
      <c r="AC19" s="31"/>
      <c r="AD19" s="31"/>
      <c r="AE19" s="31"/>
      <c r="AF19" s="31"/>
      <c r="AG19" s="31"/>
      <c r="AH19" s="31"/>
      <c r="AI19" s="31"/>
      <c r="AJ19" s="31"/>
      <c r="AK19" s="31"/>
      <c r="AL19" s="31"/>
      <c r="AM19" s="31"/>
    </row>
    <row r="20" spans="1:39" x14ac:dyDescent="0.2">
      <c r="A20" t="str">
        <f ca="1">'Week A'!AB68</f>
        <v>Haesaerts</v>
      </c>
      <c r="B20" t="str">
        <f ca="1">'Week A'!AC68</f>
        <v>Dries</v>
      </c>
      <c r="C20" t="str">
        <f ca="1">'Week A'!AD68</f>
        <v>Steward</v>
      </c>
      <c r="D20" t="str">
        <f ca="1">'Week A'!AE68</f>
        <v>Student</v>
      </c>
      <c r="E20">
        <f ca="1">COUNTIFS('Maand-gepland'!$E16:$AT16,"&gt;0",'Maand-gepland'!$E$2:$AT$2,"&gt;="&amp;$D$3,'Maand-gepland'!$E$2:$AT$2,"&lt;="&amp;$D$4)</f>
        <v>0</v>
      </c>
      <c r="F20" s="31">
        <f>SUMIFS('Maand-gepland'!$E16:$AT16,'Maand-gepland'!$E$2:$AT$2,"&gt;="&amp;$D$3,'Maand-gepland'!$E$2:$AT$2,"&lt;="&amp;$D$4)</f>
        <v>0</v>
      </c>
      <c r="G20">
        <f ca="1">COUNTIFS('Maand-gepland'!$E16:$AT16,"&gt;0",'Maand-gepland'!$E$2:$AT$2,"&gt;="&amp;$D$3,'Maand-gepland'!$E$2:$AT$2,"&lt;="&amp;$D$4,'Maand-prestatie'!$E16:$AT16,"=0")</f>
        <v>0</v>
      </c>
      <c r="H20" s="31">
        <f>SUMIFS('Maand-gepland'!$E16:$AT16,'Maand-gepland'!$E$2:$AT$2,"&gt;="&amp;$D$3,'Maand-gepland'!$E$2:$AT$2,"&lt;="&amp;$D$4,'Maand-prestatie'!$E16:$AT16,"=0")</f>
        <v>0</v>
      </c>
      <c r="I20">
        <f ca="1">COUNTIFS('Maand-gepland'!$E16:$AT16,"&gt;0",'Maand-gepland'!$E$2:$AT$2,"&gt;="&amp;$D$3,'Maand-gepland'!$E$2:$AT$2,"&lt;="&amp;$D$4,'Maand-prestatie'!$E16:$AT16,"="&amp;I$5)</f>
        <v>0</v>
      </c>
      <c r="J20" s="31">
        <f>SUMIFS('Maand-gepland'!$E16:$AT16,'Maand-gepland'!$E$2:$AT$2,"&gt;="&amp;$D$3,'Maand-gepland'!$E$2:$AT$2,"&lt;="&amp;$D$4,'Maand-prestatie'!$E16:$AT16,"="&amp;I$5)</f>
        <v>0</v>
      </c>
      <c r="K20">
        <f ca="1">COUNTIFS('Maand-gepland'!$E16:$AT16,"&gt;0",'Maand-gepland'!$E$2:$AT$2,"&gt;="&amp;$D$3,'Maand-gepland'!$E$2:$AT$2,"&lt;="&amp;$D$4,'Maand-prestatie'!$E16:$AT16,"="&amp;K$5)</f>
        <v>0</v>
      </c>
      <c r="L20" s="31">
        <f>SUMIFS('Maand-gepland'!$E16:$AT16,'Maand-gepland'!$E$2:$AT$2,"&gt;="&amp;$D$3,'Maand-gepland'!$E$2:$AT$2,"&lt;="&amp;$D$4,'Maand-prestatie'!$E16:$AT16,"="&amp;K$5)</f>
        <v>0</v>
      </c>
      <c r="M20">
        <f ca="1">COUNTIFS('Maand-gepland'!$E16:$AT16,"&gt;0",'Maand-gepland'!$E$2:$AT$2,"&gt;="&amp;$D$3,'Maand-gepland'!$E$2:$AT$2,"&lt;="&amp;$D$4,'Maand-prestatie'!$E16:$AT16,"="&amp;M$5)</f>
        <v>0</v>
      </c>
      <c r="N20" s="31">
        <f>SUMIFS('Maand-gepland'!$E16:$AT16,'Maand-gepland'!$E$2:$AT$2,"&gt;="&amp;$D$3,'Maand-gepland'!$E$2:$AT$2,"&lt;="&amp;$D$4,'Maand-prestatie'!$E16:$AT16,"="&amp;M$5)</f>
        <v>0</v>
      </c>
      <c r="O20">
        <f ca="1">COUNTIFS('Maand-gepland'!$E16:$AT16,"&gt;0",'Maand-gepland'!$E$2:$AT$2,"&gt;="&amp;$D$3,'Maand-gepland'!$E$2:$AT$2,"&lt;="&amp;$D$4,'Maand-prestatie'!$E16:$AT16,"="&amp;O$5)</f>
        <v>0</v>
      </c>
      <c r="P20" s="31">
        <f>SUMIFS('Maand-gepland'!$E16:$AT16,'Maand-gepland'!$E$2:$AT$2,"&gt;="&amp;$D$3,'Maand-gepland'!$E$2:$AT$2,"&lt;="&amp;$D$4,'Maand-prestatie'!$E16:$AT16,"="&amp;O$5)</f>
        <v>0</v>
      </c>
      <c r="Q20">
        <f ca="1">COUNTIFS('Maand-gepland'!$E16:$AT16,"&gt;0",'Maand-gepland'!$E$2:$AT$2,"&gt;="&amp;$D$3,'Maand-gepland'!$E$2:$AT$2,"&lt;="&amp;$D$4,'Maand-prestatie'!$E16:$AT16,"="&amp;Q$5)</f>
        <v>0</v>
      </c>
      <c r="R20" s="31">
        <f>SUMIFS('Maand-gepland'!$E16:$AT16,'Maand-gepland'!$E$2:$AT$2,"&gt;="&amp;$D$3,'Maand-gepland'!$E$2:$AT$2,"&lt;="&amp;$D$4,'Maand-prestatie'!$E16:$AT16,"="&amp;Q$5)</f>
        <v>0</v>
      </c>
      <c r="S20">
        <f ca="1">COUNTIFS('Maand-gepland'!$E16:$AT16,"&gt;0",'Maand-gepland'!$E$2:$AT$2,"&gt;="&amp;$D$3,'Maand-gepland'!$E$2:$AT$2,"&lt;="&amp;$D$4,'Maand-prestatie'!$E16:$AT16,"="&amp;S$5)</f>
        <v>0</v>
      </c>
      <c r="T20" s="31">
        <f>SUMIFS('Maand-gepland'!$E16:$AT16,'Maand-gepland'!$E$2:$AT$2,"&gt;="&amp;$D$3,'Maand-gepland'!$E$2:$AT$2,"&lt;="&amp;$D$4,'Maand-prestatie'!$E16:$AT16,"="&amp;S$5)</f>
        <v>0</v>
      </c>
      <c r="U20">
        <f ca="1">COUNTIFS('Maand-gepland'!$E16:$AT16,"&gt;0",'Maand-gepland'!$E$2:$AT$2,"&gt;="&amp;$D$3,'Maand-gepland'!$E$2:$AT$2,"&lt;="&amp;$D$4,'Maand-prestatie'!$E16:$AT16,"="&amp;U$5)</f>
        <v>0</v>
      </c>
      <c r="V20" s="31">
        <f>SUMIFS('Maand-gepland'!$E16:$AT16,'Maand-gepland'!$E$2:$AT$2,"&gt;="&amp;$D$3,'Maand-gepland'!$E$2:$AT$2,"&lt;="&amp;$D$4,'Maand-prestatie'!$E16:$AT16,"="&amp;U$5)</f>
        <v>0</v>
      </c>
      <c r="W20">
        <f ca="1">COUNTIFS('Maand-gepland'!$E16:$AT16,"&gt;0",'Maand-gepland'!$E$2:$AT$2,"&gt;="&amp;$D$3,'Maand-gepland'!$E$2:$AT$2,"&lt;="&amp;$D$4,'Maand-prestatie'!$E16:$AT16,"="&amp;W$5)</f>
        <v>0</v>
      </c>
      <c r="X20" s="31">
        <f>SUMIFS('Maand-gepland'!$E16:$AT16,'Maand-gepland'!$E$2:$AT$2,"&gt;="&amp;$D$3,'Maand-gepland'!$E$2:$AT$2,"&lt;="&amp;$D$4,'Maand-prestatie'!$E16:$AT16,"="&amp;W$5)</f>
        <v>0</v>
      </c>
      <c r="Y20">
        <f ca="1">COUNTIFS('Maand-gepland'!$E16:$AT16,"&gt;0",'Maand-gepland'!$E$2:$AT$2,"&gt;="&amp;$D$3,'Maand-gepland'!$E$2:$AT$2,"&lt;="&amp;$D$4,'Maand-prestatie'!$E16:$AT16,"="&amp;Y$5)</f>
        <v>0</v>
      </c>
      <c r="Z20" s="31">
        <f>SUMIFS('Maand-gepland'!$E16:$AT16,'Maand-gepland'!$E$2:$AT$2,"&gt;="&amp;$D$3,'Maand-gepland'!$E$2:$AT$2,"&lt;="&amp;$D$4,'Maand-prestatie'!$E16:$AT16,"="&amp;Y$5)</f>
        <v>0</v>
      </c>
      <c r="AA20" s="31"/>
      <c r="AB20" s="31"/>
      <c r="AC20" s="31"/>
      <c r="AD20" s="31"/>
      <c r="AE20" s="31"/>
      <c r="AF20" s="31"/>
      <c r="AG20" s="31"/>
      <c r="AH20" s="31"/>
      <c r="AI20" s="31"/>
      <c r="AJ20" s="31"/>
      <c r="AK20" s="31"/>
      <c r="AL20" s="31"/>
      <c r="AM20" s="31"/>
    </row>
    <row r="21" spans="1:39" x14ac:dyDescent="0.2">
      <c r="A21" t="str">
        <f ca="1">'Week A'!AB69</f>
        <v>Hendrickx</v>
      </c>
      <c r="B21" t="str">
        <f ca="1">'Week A'!AC69</f>
        <v>Ella</v>
      </c>
      <c r="C21" t="str">
        <f ca="1">'Week A'!AD69</f>
        <v>Steward</v>
      </c>
      <c r="D21" t="str">
        <f ca="1">'Week A'!AE69</f>
        <v>Student</v>
      </c>
      <c r="E21">
        <f ca="1">COUNTIFS('Maand-gepland'!$E17:$AT17,"&gt;0",'Maand-gepland'!$E$2:$AT$2,"&gt;="&amp;$D$3,'Maand-gepland'!$E$2:$AT$2,"&lt;="&amp;$D$4)</f>
        <v>0</v>
      </c>
      <c r="F21" s="31">
        <f>SUMIFS('Maand-gepland'!$E17:$AT17,'Maand-gepland'!$E$2:$AT$2,"&gt;="&amp;$D$3,'Maand-gepland'!$E$2:$AT$2,"&lt;="&amp;$D$4)</f>
        <v>0</v>
      </c>
      <c r="G21">
        <f ca="1">COUNTIFS('Maand-gepland'!$E17:$AT17,"&gt;0",'Maand-gepland'!$E$2:$AT$2,"&gt;="&amp;$D$3,'Maand-gepland'!$E$2:$AT$2,"&lt;="&amp;$D$4,'Maand-prestatie'!$E17:$AT17,"=0")</f>
        <v>0</v>
      </c>
      <c r="H21" s="31">
        <f>SUMIFS('Maand-gepland'!$E17:$AT17,'Maand-gepland'!$E$2:$AT$2,"&gt;="&amp;$D$3,'Maand-gepland'!$E$2:$AT$2,"&lt;="&amp;$D$4,'Maand-prestatie'!$E17:$AT17,"=0")</f>
        <v>0</v>
      </c>
      <c r="I21">
        <f ca="1">COUNTIFS('Maand-gepland'!$E17:$AT17,"&gt;0",'Maand-gepland'!$E$2:$AT$2,"&gt;="&amp;$D$3,'Maand-gepland'!$E$2:$AT$2,"&lt;="&amp;$D$4,'Maand-prestatie'!$E17:$AT17,"="&amp;I$5)</f>
        <v>0</v>
      </c>
      <c r="J21" s="31">
        <f>SUMIFS('Maand-gepland'!$E17:$AT17,'Maand-gepland'!$E$2:$AT$2,"&gt;="&amp;$D$3,'Maand-gepland'!$E$2:$AT$2,"&lt;="&amp;$D$4,'Maand-prestatie'!$E17:$AT17,"="&amp;I$5)</f>
        <v>0</v>
      </c>
      <c r="K21">
        <f ca="1">COUNTIFS('Maand-gepland'!$E17:$AT17,"&gt;0",'Maand-gepland'!$E$2:$AT$2,"&gt;="&amp;$D$3,'Maand-gepland'!$E$2:$AT$2,"&lt;="&amp;$D$4,'Maand-prestatie'!$E17:$AT17,"="&amp;K$5)</f>
        <v>0</v>
      </c>
      <c r="L21" s="31">
        <f>SUMIFS('Maand-gepland'!$E17:$AT17,'Maand-gepland'!$E$2:$AT$2,"&gt;="&amp;$D$3,'Maand-gepland'!$E$2:$AT$2,"&lt;="&amp;$D$4,'Maand-prestatie'!$E17:$AT17,"="&amp;K$5)</f>
        <v>0</v>
      </c>
      <c r="M21">
        <f ca="1">COUNTIFS('Maand-gepland'!$E17:$AT17,"&gt;0",'Maand-gepland'!$E$2:$AT$2,"&gt;="&amp;$D$3,'Maand-gepland'!$E$2:$AT$2,"&lt;="&amp;$D$4,'Maand-prestatie'!$E17:$AT17,"="&amp;M$5)</f>
        <v>0</v>
      </c>
      <c r="N21" s="31">
        <f>SUMIFS('Maand-gepland'!$E17:$AT17,'Maand-gepland'!$E$2:$AT$2,"&gt;="&amp;$D$3,'Maand-gepland'!$E$2:$AT$2,"&lt;="&amp;$D$4,'Maand-prestatie'!$E17:$AT17,"="&amp;M$5)</f>
        <v>0</v>
      </c>
      <c r="O21">
        <f ca="1">COUNTIFS('Maand-gepland'!$E17:$AT17,"&gt;0",'Maand-gepland'!$E$2:$AT$2,"&gt;="&amp;$D$3,'Maand-gepland'!$E$2:$AT$2,"&lt;="&amp;$D$4,'Maand-prestatie'!$E17:$AT17,"="&amp;O$5)</f>
        <v>0</v>
      </c>
      <c r="P21" s="31">
        <f>SUMIFS('Maand-gepland'!$E17:$AT17,'Maand-gepland'!$E$2:$AT$2,"&gt;="&amp;$D$3,'Maand-gepland'!$E$2:$AT$2,"&lt;="&amp;$D$4,'Maand-prestatie'!$E17:$AT17,"="&amp;O$5)</f>
        <v>0</v>
      </c>
      <c r="Q21">
        <f ca="1">COUNTIFS('Maand-gepland'!$E17:$AT17,"&gt;0",'Maand-gepland'!$E$2:$AT$2,"&gt;="&amp;$D$3,'Maand-gepland'!$E$2:$AT$2,"&lt;="&amp;$D$4,'Maand-prestatie'!$E17:$AT17,"="&amp;Q$5)</f>
        <v>0</v>
      </c>
      <c r="R21" s="31">
        <f>SUMIFS('Maand-gepland'!$E17:$AT17,'Maand-gepland'!$E$2:$AT$2,"&gt;="&amp;$D$3,'Maand-gepland'!$E$2:$AT$2,"&lt;="&amp;$D$4,'Maand-prestatie'!$E17:$AT17,"="&amp;Q$5)</f>
        <v>0</v>
      </c>
      <c r="S21">
        <f ca="1">COUNTIFS('Maand-gepland'!$E17:$AT17,"&gt;0",'Maand-gepland'!$E$2:$AT$2,"&gt;="&amp;$D$3,'Maand-gepland'!$E$2:$AT$2,"&lt;="&amp;$D$4,'Maand-prestatie'!$E17:$AT17,"="&amp;S$5)</f>
        <v>0</v>
      </c>
      <c r="T21" s="31">
        <f>SUMIFS('Maand-gepland'!$E17:$AT17,'Maand-gepland'!$E$2:$AT$2,"&gt;="&amp;$D$3,'Maand-gepland'!$E$2:$AT$2,"&lt;="&amp;$D$4,'Maand-prestatie'!$E17:$AT17,"="&amp;S$5)</f>
        <v>0</v>
      </c>
      <c r="U21">
        <f ca="1">COUNTIFS('Maand-gepland'!$E17:$AT17,"&gt;0",'Maand-gepland'!$E$2:$AT$2,"&gt;="&amp;$D$3,'Maand-gepland'!$E$2:$AT$2,"&lt;="&amp;$D$4,'Maand-prestatie'!$E17:$AT17,"="&amp;U$5)</f>
        <v>0</v>
      </c>
      <c r="V21" s="31">
        <f>SUMIFS('Maand-gepland'!$E17:$AT17,'Maand-gepland'!$E$2:$AT$2,"&gt;="&amp;$D$3,'Maand-gepland'!$E$2:$AT$2,"&lt;="&amp;$D$4,'Maand-prestatie'!$E17:$AT17,"="&amp;U$5)</f>
        <v>0</v>
      </c>
      <c r="W21">
        <f ca="1">COUNTIFS('Maand-gepland'!$E17:$AT17,"&gt;0",'Maand-gepland'!$E$2:$AT$2,"&gt;="&amp;$D$3,'Maand-gepland'!$E$2:$AT$2,"&lt;="&amp;$D$4,'Maand-prestatie'!$E17:$AT17,"="&amp;W$5)</f>
        <v>0</v>
      </c>
      <c r="X21" s="31">
        <f>SUMIFS('Maand-gepland'!$E17:$AT17,'Maand-gepland'!$E$2:$AT$2,"&gt;="&amp;$D$3,'Maand-gepland'!$E$2:$AT$2,"&lt;="&amp;$D$4,'Maand-prestatie'!$E17:$AT17,"="&amp;W$5)</f>
        <v>0</v>
      </c>
      <c r="Y21">
        <f ca="1">COUNTIFS('Maand-gepland'!$E17:$AT17,"&gt;0",'Maand-gepland'!$E$2:$AT$2,"&gt;="&amp;$D$3,'Maand-gepland'!$E$2:$AT$2,"&lt;="&amp;$D$4,'Maand-prestatie'!$E17:$AT17,"="&amp;Y$5)</f>
        <v>0</v>
      </c>
      <c r="Z21" s="31">
        <f>SUMIFS('Maand-gepland'!$E17:$AT17,'Maand-gepland'!$E$2:$AT$2,"&gt;="&amp;$D$3,'Maand-gepland'!$E$2:$AT$2,"&lt;="&amp;$D$4,'Maand-prestatie'!$E17:$AT17,"="&amp;Y$5)</f>
        <v>0</v>
      </c>
      <c r="AA21" s="31"/>
      <c r="AB21" s="31"/>
      <c r="AC21" s="31"/>
      <c r="AD21" s="31"/>
      <c r="AE21" s="31"/>
      <c r="AF21" s="31"/>
      <c r="AG21" s="31"/>
      <c r="AH21" s="31"/>
      <c r="AI21" s="31"/>
      <c r="AJ21" s="31"/>
      <c r="AK21" s="31"/>
      <c r="AL21" s="31"/>
      <c r="AM21" s="31"/>
    </row>
    <row r="22" spans="1:39" x14ac:dyDescent="0.2">
      <c r="A22" t="str">
        <f ca="1">'Week A'!AB70</f>
        <v>Degeeter</v>
      </c>
      <c r="B22" t="str">
        <f ca="1">'Week A'!AC70</f>
        <v>Emma</v>
      </c>
      <c r="C22" t="str">
        <f ca="1">'Week A'!AD70</f>
        <v>Steward</v>
      </c>
      <c r="D22" t="str">
        <f ca="1">'Week A'!AE70</f>
        <v>Student</v>
      </c>
      <c r="E22">
        <f ca="1">COUNTIFS('Maand-gepland'!$E18:$AT18,"&gt;0",'Maand-gepland'!$E$2:$AT$2,"&gt;="&amp;$D$3,'Maand-gepland'!$E$2:$AT$2,"&lt;="&amp;$D$4)</f>
        <v>0</v>
      </c>
      <c r="F22" s="31">
        <f>SUMIFS('Maand-gepland'!$E18:$AT18,'Maand-gepland'!$E$2:$AT$2,"&gt;="&amp;$D$3,'Maand-gepland'!$E$2:$AT$2,"&lt;="&amp;$D$4)</f>
        <v>0</v>
      </c>
      <c r="G22">
        <f ca="1">COUNTIFS('Maand-gepland'!$E18:$AT18,"&gt;0",'Maand-gepland'!$E$2:$AT$2,"&gt;="&amp;$D$3,'Maand-gepland'!$E$2:$AT$2,"&lt;="&amp;$D$4,'Maand-prestatie'!$E18:$AT18,"=0")</f>
        <v>0</v>
      </c>
      <c r="H22" s="31">
        <f>SUMIFS('Maand-gepland'!$E18:$AT18,'Maand-gepland'!$E$2:$AT$2,"&gt;="&amp;$D$3,'Maand-gepland'!$E$2:$AT$2,"&lt;="&amp;$D$4,'Maand-prestatie'!$E18:$AT18,"=0")</f>
        <v>0</v>
      </c>
      <c r="I22">
        <f ca="1">COUNTIFS('Maand-gepland'!$E18:$AT18,"&gt;0",'Maand-gepland'!$E$2:$AT$2,"&gt;="&amp;$D$3,'Maand-gepland'!$E$2:$AT$2,"&lt;="&amp;$D$4,'Maand-prestatie'!$E18:$AT18,"="&amp;I$5)</f>
        <v>0</v>
      </c>
      <c r="J22" s="31">
        <f>SUMIFS('Maand-gepland'!$E18:$AT18,'Maand-gepland'!$E$2:$AT$2,"&gt;="&amp;$D$3,'Maand-gepland'!$E$2:$AT$2,"&lt;="&amp;$D$4,'Maand-prestatie'!$E18:$AT18,"="&amp;I$5)</f>
        <v>0</v>
      </c>
      <c r="K22">
        <f ca="1">COUNTIFS('Maand-gepland'!$E18:$AT18,"&gt;0",'Maand-gepland'!$E$2:$AT$2,"&gt;="&amp;$D$3,'Maand-gepland'!$E$2:$AT$2,"&lt;="&amp;$D$4,'Maand-prestatie'!$E18:$AT18,"="&amp;K$5)</f>
        <v>0</v>
      </c>
      <c r="L22" s="31">
        <f>SUMIFS('Maand-gepland'!$E18:$AT18,'Maand-gepland'!$E$2:$AT$2,"&gt;="&amp;$D$3,'Maand-gepland'!$E$2:$AT$2,"&lt;="&amp;$D$4,'Maand-prestatie'!$E18:$AT18,"="&amp;K$5)</f>
        <v>0</v>
      </c>
      <c r="M22">
        <f ca="1">COUNTIFS('Maand-gepland'!$E18:$AT18,"&gt;0",'Maand-gepland'!$E$2:$AT$2,"&gt;="&amp;$D$3,'Maand-gepland'!$E$2:$AT$2,"&lt;="&amp;$D$4,'Maand-prestatie'!$E18:$AT18,"="&amp;M$5)</f>
        <v>0</v>
      </c>
      <c r="N22" s="31">
        <f>SUMIFS('Maand-gepland'!$E18:$AT18,'Maand-gepland'!$E$2:$AT$2,"&gt;="&amp;$D$3,'Maand-gepland'!$E$2:$AT$2,"&lt;="&amp;$D$4,'Maand-prestatie'!$E18:$AT18,"="&amp;M$5)</f>
        <v>0</v>
      </c>
      <c r="O22">
        <f ca="1">COUNTIFS('Maand-gepland'!$E18:$AT18,"&gt;0",'Maand-gepland'!$E$2:$AT$2,"&gt;="&amp;$D$3,'Maand-gepland'!$E$2:$AT$2,"&lt;="&amp;$D$4,'Maand-prestatie'!$E18:$AT18,"="&amp;O$5)</f>
        <v>0</v>
      </c>
      <c r="P22" s="31">
        <f>SUMIFS('Maand-gepland'!$E18:$AT18,'Maand-gepland'!$E$2:$AT$2,"&gt;="&amp;$D$3,'Maand-gepland'!$E$2:$AT$2,"&lt;="&amp;$D$4,'Maand-prestatie'!$E18:$AT18,"="&amp;O$5)</f>
        <v>0</v>
      </c>
      <c r="Q22">
        <f ca="1">COUNTIFS('Maand-gepland'!$E18:$AT18,"&gt;0",'Maand-gepland'!$E$2:$AT$2,"&gt;="&amp;$D$3,'Maand-gepland'!$E$2:$AT$2,"&lt;="&amp;$D$4,'Maand-prestatie'!$E18:$AT18,"="&amp;Q$5)</f>
        <v>0</v>
      </c>
      <c r="R22" s="31">
        <f>SUMIFS('Maand-gepland'!$E18:$AT18,'Maand-gepland'!$E$2:$AT$2,"&gt;="&amp;$D$3,'Maand-gepland'!$E$2:$AT$2,"&lt;="&amp;$D$4,'Maand-prestatie'!$E18:$AT18,"="&amp;Q$5)</f>
        <v>0</v>
      </c>
      <c r="S22">
        <f ca="1">COUNTIFS('Maand-gepland'!$E18:$AT18,"&gt;0",'Maand-gepland'!$E$2:$AT$2,"&gt;="&amp;$D$3,'Maand-gepland'!$E$2:$AT$2,"&lt;="&amp;$D$4,'Maand-prestatie'!$E18:$AT18,"="&amp;S$5)</f>
        <v>0</v>
      </c>
      <c r="T22" s="31">
        <f>SUMIFS('Maand-gepland'!$E18:$AT18,'Maand-gepland'!$E$2:$AT$2,"&gt;="&amp;$D$3,'Maand-gepland'!$E$2:$AT$2,"&lt;="&amp;$D$4,'Maand-prestatie'!$E18:$AT18,"="&amp;S$5)</f>
        <v>0</v>
      </c>
      <c r="U22">
        <f ca="1">COUNTIFS('Maand-gepland'!$E18:$AT18,"&gt;0",'Maand-gepland'!$E$2:$AT$2,"&gt;="&amp;$D$3,'Maand-gepland'!$E$2:$AT$2,"&lt;="&amp;$D$4,'Maand-prestatie'!$E18:$AT18,"="&amp;U$5)</f>
        <v>0</v>
      </c>
      <c r="V22" s="31">
        <f>SUMIFS('Maand-gepland'!$E18:$AT18,'Maand-gepland'!$E$2:$AT$2,"&gt;="&amp;$D$3,'Maand-gepland'!$E$2:$AT$2,"&lt;="&amp;$D$4,'Maand-prestatie'!$E18:$AT18,"="&amp;U$5)</f>
        <v>0</v>
      </c>
      <c r="W22">
        <f ca="1">COUNTIFS('Maand-gepland'!$E18:$AT18,"&gt;0",'Maand-gepland'!$E$2:$AT$2,"&gt;="&amp;$D$3,'Maand-gepland'!$E$2:$AT$2,"&lt;="&amp;$D$4,'Maand-prestatie'!$E18:$AT18,"="&amp;W$5)</f>
        <v>0</v>
      </c>
      <c r="X22" s="31">
        <f>SUMIFS('Maand-gepland'!$E18:$AT18,'Maand-gepland'!$E$2:$AT$2,"&gt;="&amp;$D$3,'Maand-gepland'!$E$2:$AT$2,"&lt;="&amp;$D$4,'Maand-prestatie'!$E18:$AT18,"="&amp;W$5)</f>
        <v>0</v>
      </c>
      <c r="Y22">
        <f ca="1">COUNTIFS('Maand-gepland'!$E18:$AT18,"&gt;0",'Maand-gepland'!$E$2:$AT$2,"&gt;="&amp;$D$3,'Maand-gepland'!$E$2:$AT$2,"&lt;="&amp;$D$4,'Maand-prestatie'!$E18:$AT18,"="&amp;Y$5)</f>
        <v>0</v>
      </c>
      <c r="Z22" s="31">
        <f>SUMIFS('Maand-gepland'!$E18:$AT18,'Maand-gepland'!$E$2:$AT$2,"&gt;="&amp;$D$3,'Maand-gepland'!$E$2:$AT$2,"&lt;="&amp;$D$4,'Maand-prestatie'!$E18:$AT18,"="&amp;Y$5)</f>
        <v>0</v>
      </c>
      <c r="AA22" s="31"/>
      <c r="AB22" s="31"/>
      <c r="AC22" s="31"/>
      <c r="AD22" s="31"/>
      <c r="AE22" s="31"/>
      <c r="AF22" s="31"/>
      <c r="AG22" s="31"/>
      <c r="AH22" s="31"/>
      <c r="AI22" s="31"/>
      <c r="AJ22" s="31"/>
      <c r="AK22" s="31"/>
      <c r="AL22" s="31"/>
      <c r="AM22" s="31"/>
    </row>
    <row r="23" spans="1:39" x14ac:dyDescent="0.2">
      <c r="A23" t="str">
        <f ca="1">'Week A'!AB71</f>
        <v>Taous</v>
      </c>
      <c r="B23" t="str">
        <f ca="1">'Week A'!AC71</f>
        <v>Ilias</v>
      </c>
      <c r="C23" t="str">
        <f ca="1">'Week A'!AD71</f>
        <v>Steward</v>
      </c>
      <c r="D23" t="str">
        <f ca="1">'Week A'!AE71</f>
        <v>Student</v>
      </c>
      <c r="E23">
        <f ca="1">COUNTIFS('Maand-gepland'!$E19:$AT19,"&gt;0",'Maand-gepland'!$E$2:$AT$2,"&gt;="&amp;$D$3,'Maand-gepland'!$E$2:$AT$2,"&lt;="&amp;$D$4)</f>
        <v>0</v>
      </c>
      <c r="F23" s="31">
        <f>SUMIFS('Maand-gepland'!$E19:$AT19,'Maand-gepland'!$E$2:$AT$2,"&gt;="&amp;$D$3,'Maand-gepland'!$E$2:$AT$2,"&lt;="&amp;$D$4)</f>
        <v>0</v>
      </c>
      <c r="G23">
        <f ca="1">COUNTIFS('Maand-gepland'!$E19:$AT19,"&gt;0",'Maand-gepland'!$E$2:$AT$2,"&gt;="&amp;$D$3,'Maand-gepland'!$E$2:$AT$2,"&lt;="&amp;$D$4,'Maand-prestatie'!$E19:$AT19,"=0")</f>
        <v>0</v>
      </c>
      <c r="H23" s="31">
        <f>SUMIFS('Maand-gepland'!$E19:$AT19,'Maand-gepland'!$E$2:$AT$2,"&gt;="&amp;$D$3,'Maand-gepland'!$E$2:$AT$2,"&lt;="&amp;$D$4,'Maand-prestatie'!$E19:$AT19,"=0")</f>
        <v>0</v>
      </c>
      <c r="I23">
        <f ca="1">COUNTIFS('Maand-gepland'!$E19:$AT19,"&gt;0",'Maand-gepland'!$E$2:$AT$2,"&gt;="&amp;$D$3,'Maand-gepland'!$E$2:$AT$2,"&lt;="&amp;$D$4,'Maand-prestatie'!$E19:$AT19,"="&amp;I$5)</f>
        <v>0</v>
      </c>
      <c r="J23" s="31">
        <f>SUMIFS('Maand-gepland'!$E19:$AT19,'Maand-gepland'!$E$2:$AT$2,"&gt;="&amp;$D$3,'Maand-gepland'!$E$2:$AT$2,"&lt;="&amp;$D$4,'Maand-prestatie'!$E19:$AT19,"="&amp;I$5)</f>
        <v>0</v>
      </c>
      <c r="K23">
        <f ca="1">COUNTIFS('Maand-gepland'!$E19:$AT19,"&gt;0",'Maand-gepland'!$E$2:$AT$2,"&gt;="&amp;$D$3,'Maand-gepland'!$E$2:$AT$2,"&lt;="&amp;$D$4,'Maand-prestatie'!$E19:$AT19,"="&amp;K$5)</f>
        <v>0</v>
      </c>
      <c r="L23" s="31">
        <f>SUMIFS('Maand-gepland'!$E19:$AT19,'Maand-gepland'!$E$2:$AT$2,"&gt;="&amp;$D$3,'Maand-gepland'!$E$2:$AT$2,"&lt;="&amp;$D$4,'Maand-prestatie'!$E19:$AT19,"="&amp;K$5)</f>
        <v>0</v>
      </c>
      <c r="M23">
        <f ca="1">COUNTIFS('Maand-gepland'!$E19:$AT19,"&gt;0",'Maand-gepland'!$E$2:$AT$2,"&gt;="&amp;$D$3,'Maand-gepland'!$E$2:$AT$2,"&lt;="&amp;$D$4,'Maand-prestatie'!$E19:$AT19,"="&amp;M$5)</f>
        <v>0</v>
      </c>
      <c r="N23" s="31">
        <f>SUMIFS('Maand-gepland'!$E19:$AT19,'Maand-gepland'!$E$2:$AT$2,"&gt;="&amp;$D$3,'Maand-gepland'!$E$2:$AT$2,"&lt;="&amp;$D$4,'Maand-prestatie'!$E19:$AT19,"="&amp;M$5)</f>
        <v>0</v>
      </c>
      <c r="O23">
        <f ca="1">COUNTIFS('Maand-gepland'!$E19:$AT19,"&gt;0",'Maand-gepland'!$E$2:$AT$2,"&gt;="&amp;$D$3,'Maand-gepland'!$E$2:$AT$2,"&lt;="&amp;$D$4,'Maand-prestatie'!$E19:$AT19,"="&amp;O$5)</f>
        <v>0</v>
      </c>
      <c r="P23" s="31">
        <f>SUMIFS('Maand-gepland'!$E19:$AT19,'Maand-gepland'!$E$2:$AT$2,"&gt;="&amp;$D$3,'Maand-gepland'!$E$2:$AT$2,"&lt;="&amp;$D$4,'Maand-prestatie'!$E19:$AT19,"="&amp;O$5)</f>
        <v>0</v>
      </c>
      <c r="Q23">
        <f ca="1">COUNTIFS('Maand-gepland'!$E19:$AT19,"&gt;0",'Maand-gepland'!$E$2:$AT$2,"&gt;="&amp;$D$3,'Maand-gepland'!$E$2:$AT$2,"&lt;="&amp;$D$4,'Maand-prestatie'!$E19:$AT19,"="&amp;Q$5)</f>
        <v>0</v>
      </c>
      <c r="R23" s="31">
        <f>SUMIFS('Maand-gepland'!$E19:$AT19,'Maand-gepland'!$E$2:$AT$2,"&gt;="&amp;$D$3,'Maand-gepland'!$E$2:$AT$2,"&lt;="&amp;$D$4,'Maand-prestatie'!$E19:$AT19,"="&amp;Q$5)</f>
        <v>0</v>
      </c>
      <c r="S23">
        <f ca="1">COUNTIFS('Maand-gepland'!$E19:$AT19,"&gt;0",'Maand-gepland'!$E$2:$AT$2,"&gt;="&amp;$D$3,'Maand-gepland'!$E$2:$AT$2,"&lt;="&amp;$D$4,'Maand-prestatie'!$E19:$AT19,"="&amp;S$5)</f>
        <v>0</v>
      </c>
      <c r="T23" s="31">
        <f>SUMIFS('Maand-gepland'!$E19:$AT19,'Maand-gepland'!$E$2:$AT$2,"&gt;="&amp;$D$3,'Maand-gepland'!$E$2:$AT$2,"&lt;="&amp;$D$4,'Maand-prestatie'!$E19:$AT19,"="&amp;S$5)</f>
        <v>0</v>
      </c>
      <c r="U23">
        <f ca="1">COUNTIFS('Maand-gepland'!$E19:$AT19,"&gt;0",'Maand-gepland'!$E$2:$AT$2,"&gt;="&amp;$D$3,'Maand-gepland'!$E$2:$AT$2,"&lt;="&amp;$D$4,'Maand-prestatie'!$E19:$AT19,"="&amp;U$5)</f>
        <v>0</v>
      </c>
      <c r="V23" s="31">
        <f>SUMIFS('Maand-gepland'!$E19:$AT19,'Maand-gepland'!$E$2:$AT$2,"&gt;="&amp;$D$3,'Maand-gepland'!$E$2:$AT$2,"&lt;="&amp;$D$4,'Maand-prestatie'!$E19:$AT19,"="&amp;U$5)</f>
        <v>0</v>
      </c>
      <c r="W23">
        <f ca="1">COUNTIFS('Maand-gepland'!$E19:$AT19,"&gt;0",'Maand-gepland'!$E$2:$AT$2,"&gt;="&amp;$D$3,'Maand-gepland'!$E$2:$AT$2,"&lt;="&amp;$D$4,'Maand-prestatie'!$E19:$AT19,"="&amp;W$5)</f>
        <v>0</v>
      </c>
      <c r="X23" s="31">
        <f>SUMIFS('Maand-gepland'!$E19:$AT19,'Maand-gepland'!$E$2:$AT$2,"&gt;="&amp;$D$3,'Maand-gepland'!$E$2:$AT$2,"&lt;="&amp;$D$4,'Maand-prestatie'!$E19:$AT19,"="&amp;W$5)</f>
        <v>0</v>
      </c>
      <c r="Y23">
        <f ca="1">COUNTIFS('Maand-gepland'!$E19:$AT19,"&gt;0",'Maand-gepland'!$E$2:$AT$2,"&gt;="&amp;$D$3,'Maand-gepland'!$E$2:$AT$2,"&lt;="&amp;$D$4,'Maand-prestatie'!$E19:$AT19,"="&amp;Y$5)</f>
        <v>0</v>
      </c>
      <c r="Z23" s="31">
        <f>SUMIFS('Maand-gepland'!$E19:$AT19,'Maand-gepland'!$E$2:$AT$2,"&gt;="&amp;$D$3,'Maand-gepland'!$E$2:$AT$2,"&lt;="&amp;$D$4,'Maand-prestatie'!$E19:$AT19,"="&amp;Y$5)</f>
        <v>0</v>
      </c>
      <c r="AA23" s="31"/>
      <c r="AB23" s="31"/>
      <c r="AC23" s="31"/>
      <c r="AD23" s="31"/>
      <c r="AE23" s="31"/>
      <c r="AF23" s="31"/>
      <c r="AG23" s="31"/>
      <c r="AH23" s="31"/>
      <c r="AI23" s="31"/>
      <c r="AJ23" s="31"/>
      <c r="AK23" s="31"/>
      <c r="AL23" s="31"/>
      <c r="AM23" s="31"/>
    </row>
    <row r="24" spans="1:39" x14ac:dyDescent="0.2">
      <c r="A24" t="str">
        <f ca="1">'Week A'!AB72</f>
        <v>El Harcha</v>
      </c>
      <c r="B24" t="str">
        <f ca="1">'Week A'!AC72</f>
        <v>Ihsane</v>
      </c>
      <c r="C24" t="str">
        <f ca="1">'Week A'!AD72</f>
        <v>Steward</v>
      </c>
      <c r="D24" t="str">
        <f ca="1">'Week A'!AE72</f>
        <v>Student</v>
      </c>
      <c r="E24">
        <f ca="1">COUNTIFS('Maand-gepland'!$E20:$AT20,"&gt;0",'Maand-gepland'!$E$2:$AT$2,"&gt;="&amp;$D$3,'Maand-gepland'!$E$2:$AT$2,"&lt;="&amp;$D$4)</f>
        <v>0</v>
      </c>
      <c r="F24" s="31">
        <f>SUMIFS('Maand-gepland'!$E20:$AT20,'Maand-gepland'!$E$2:$AT$2,"&gt;="&amp;$D$3,'Maand-gepland'!$E$2:$AT$2,"&lt;="&amp;$D$4)</f>
        <v>0</v>
      </c>
      <c r="G24">
        <f ca="1">COUNTIFS('Maand-gepland'!$E20:$AT20,"&gt;0",'Maand-gepland'!$E$2:$AT$2,"&gt;="&amp;$D$3,'Maand-gepland'!$E$2:$AT$2,"&lt;="&amp;$D$4,'Maand-prestatie'!$E20:$AT20,"=0")</f>
        <v>0</v>
      </c>
      <c r="H24" s="31">
        <f>SUMIFS('Maand-gepland'!$E20:$AT20,'Maand-gepland'!$E$2:$AT$2,"&gt;="&amp;$D$3,'Maand-gepland'!$E$2:$AT$2,"&lt;="&amp;$D$4,'Maand-prestatie'!$E20:$AT20,"=0")</f>
        <v>0</v>
      </c>
      <c r="I24">
        <f ca="1">COUNTIFS('Maand-gepland'!$E20:$AT20,"&gt;0",'Maand-gepland'!$E$2:$AT$2,"&gt;="&amp;$D$3,'Maand-gepland'!$E$2:$AT$2,"&lt;="&amp;$D$4,'Maand-prestatie'!$E20:$AT20,"="&amp;I$5)</f>
        <v>0</v>
      </c>
      <c r="J24" s="31">
        <f>SUMIFS('Maand-gepland'!$E20:$AT20,'Maand-gepland'!$E$2:$AT$2,"&gt;="&amp;$D$3,'Maand-gepland'!$E$2:$AT$2,"&lt;="&amp;$D$4,'Maand-prestatie'!$E20:$AT20,"="&amp;I$5)</f>
        <v>0</v>
      </c>
      <c r="K24">
        <f ca="1">COUNTIFS('Maand-gepland'!$E20:$AT20,"&gt;0",'Maand-gepland'!$E$2:$AT$2,"&gt;="&amp;$D$3,'Maand-gepland'!$E$2:$AT$2,"&lt;="&amp;$D$4,'Maand-prestatie'!$E20:$AT20,"="&amp;K$5)</f>
        <v>0</v>
      </c>
      <c r="L24" s="31">
        <f>SUMIFS('Maand-gepland'!$E20:$AT20,'Maand-gepland'!$E$2:$AT$2,"&gt;="&amp;$D$3,'Maand-gepland'!$E$2:$AT$2,"&lt;="&amp;$D$4,'Maand-prestatie'!$E20:$AT20,"="&amp;K$5)</f>
        <v>0</v>
      </c>
      <c r="M24">
        <f ca="1">COUNTIFS('Maand-gepland'!$E20:$AT20,"&gt;0",'Maand-gepland'!$E$2:$AT$2,"&gt;="&amp;$D$3,'Maand-gepland'!$E$2:$AT$2,"&lt;="&amp;$D$4,'Maand-prestatie'!$E20:$AT20,"="&amp;M$5)</f>
        <v>0</v>
      </c>
      <c r="N24" s="31">
        <f>SUMIFS('Maand-gepland'!$E20:$AT20,'Maand-gepland'!$E$2:$AT$2,"&gt;="&amp;$D$3,'Maand-gepland'!$E$2:$AT$2,"&lt;="&amp;$D$4,'Maand-prestatie'!$E20:$AT20,"="&amp;M$5)</f>
        <v>0</v>
      </c>
      <c r="O24">
        <f ca="1">COUNTIFS('Maand-gepland'!$E20:$AT20,"&gt;0",'Maand-gepland'!$E$2:$AT$2,"&gt;="&amp;$D$3,'Maand-gepland'!$E$2:$AT$2,"&lt;="&amp;$D$4,'Maand-prestatie'!$E20:$AT20,"="&amp;O$5)</f>
        <v>0</v>
      </c>
      <c r="P24" s="31">
        <f>SUMIFS('Maand-gepland'!$E20:$AT20,'Maand-gepland'!$E$2:$AT$2,"&gt;="&amp;$D$3,'Maand-gepland'!$E$2:$AT$2,"&lt;="&amp;$D$4,'Maand-prestatie'!$E20:$AT20,"="&amp;O$5)</f>
        <v>0</v>
      </c>
      <c r="Q24">
        <f ca="1">COUNTIFS('Maand-gepland'!$E20:$AT20,"&gt;0",'Maand-gepland'!$E$2:$AT$2,"&gt;="&amp;$D$3,'Maand-gepland'!$E$2:$AT$2,"&lt;="&amp;$D$4,'Maand-prestatie'!$E20:$AT20,"="&amp;Q$5)</f>
        <v>0</v>
      </c>
      <c r="R24" s="31">
        <f>SUMIFS('Maand-gepland'!$E20:$AT20,'Maand-gepland'!$E$2:$AT$2,"&gt;="&amp;$D$3,'Maand-gepland'!$E$2:$AT$2,"&lt;="&amp;$D$4,'Maand-prestatie'!$E20:$AT20,"="&amp;Q$5)</f>
        <v>0</v>
      </c>
      <c r="S24">
        <f ca="1">COUNTIFS('Maand-gepland'!$E20:$AT20,"&gt;0",'Maand-gepland'!$E$2:$AT$2,"&gt;="&amp;$D$3,'Maand-gepland'!$E$2:$AT$2,"&lt;="&amp;$D$4,'Maand-prestatie'!$E20:$AT20,"="&amp;S$5)</f>
        <v>0</v>
      </c>
      <c r="T24" s="31">
        <f>SUMIFS('Maand-gepland'!$E20:$AT20,'Maand-gepland'!$E$2:$AT$2,"&gt;="&amp;$D$3,'Maand-gepland'!$E$2:$AT$2,"&lt;="&amp;$D$4,'Maand-prestatie'!$E20:$AT20,"="&amp;S$5)</f>
        <v>0</v>
      </c>
      <c r="U24">
        <f ca="1">COUNTIFS('Maand-gepland'!$E20:$AT20,"&gt;0",'Maand-gepland'!$E$2:$AT$2,"&gt;="&amp;$D$3,'Maand-gepland'!$E$2:$AT$2,"&lt;="&amp;$D$4,'Maand-prestatie'!$E20:$AT20,"="&amp;U$5)</f>
        <v>0</v>
      </c>
      <c r="V24" s="31">
        <f>SUMIFS('Maand-gepland'!$E20:$AT20,'Maand-gepland'!$E$2:$AT$2,"&gt;="&amp;$D$3,'Maand-gepland'!$E$2:$AT$2,"&lt;="&amp;$D$4,'Maand-prestatie'!$E20:$AT20,"="&amp;U$5)</f>
        <v>0</v>
      </c>
      <c r="W24">
        <f ca="1">COUNTIFS('Maand-gepland'!$E20:$AT20,"&gt;0",'Maand-gepland'!$E$2:$AT$2,"&gt;="&amp;$D$3,'Maand-gepland'!$E$2:$AT$2,"&lt;="&amp;$D$4,'Maand-prestatie'!$E20:$AT20,"="&amp;W$5)</f>
        <v>0</v>
      </c>
      <c r="X24" s="31">
        <f>SUMIFS('Maand-gepland'!$E20:$AT20,'Maand-gepland'!$E$2:$AT$2,"&gt;="&amp;$D$3,'Maand-gepland'!$E$2:$AT$2,"&lt;="&amp;$D$4,'Maand-prestatie'!$E20:$AT20,"="&amp;W$5)</f>
        <v>0</v>
      </c>
      <c r="Y24">
        <f ca="1">COUNTIFS('Maand-gepland'!$E20:$AT20,"&gt;0",'Maand-gepland'!$E$2:$AT$2,"&gt;="&amp;$D$3,'Maand-gepland'!$E$2:$AT$2,"&lt;="&amp;$D$4,'Maand-prestatie'!$E20:$AT20,"="&amp;Y$5)</f>
        <v>0</v>
      </c>
      <c r="Z24" s="31">
        <f>SUMIFS('Maand-gepland'!$E20:$AT20,'Maand-gepland'!$E$2:$AT$2,"&gt;="&amp;$D$3,'Maand-gepland'!$E$2:$AT$2,"&lt;="&amp;$D$4,'Maand-prestatie'!$E20:$AT20,"="&amp;Y$5)</f>
        <v>0</v>
      </c>
      <c r="AA24" s="31"/>
      <c r="AB24" s="31"/>
      <c r="AC24" s="31"/>
      <c r="AD24" s="31"/>
      <c r="AE24" s="31"/>
      <c r="AF24" s="31"/>
      <c r="AG24" s="31"/>
      <c r="AH24" s="31"/>
      <c r="AI24" s="31"/>
      <c r="AJ24" s="31"/>
      <c r="AK24" s="31"/>
      <c r="AL24" s="31"/>
      <c r="AM24" s="31"/>
    </row>
    <row r="25" spans="1:39" x14ac:dyDescent="0.2">
      <c r="A25" t="str">
        <f ca="1">'Week A'!AB73</f>
        <v>Siraje</v>
      </c>
      <c r="B25" t="str">
        <f ca="1">'Week A'!AC73</f>
        <v>Ismail</v>
      </c>
      <c r="C25" t="str">
        <f ca="1">'Week A'!AD73</f>
        <v>Steward</v>
      </c>
      <c r="D25" t="str">
        <f ca="1">'Week A'!AE73</f>
        <v>Student</v>
      </c>
      <c r="E25">
        <f ca="1">COUNTIFS('Maand-gepland'!$E21:$AT21,"&gt;0",'Maand-gepland'!$E$2:$AT$2,"&gt;="&amp;$D$3,'Maand-gepland'!$E$2:$AT$2,"&lt;="&amp;$D$4)</f>
        <v>0</v>
      </c>
      <c r="F25" s="31">
        <f>SUMIFS('Maand-gepland'!$E21:$AT21,'Maand-gepland'!$E$2:$AT$2,"&gt;="&amp;$D$3,'Maand-gepland'!$E$2:$AT$2,"&lt;="&amp;$D$4)</f>
        <v>0</v>
      </c>
      <c r="G25">
        <f ca="1">COUNTIFS('Maand-gepland'!$E21:$AT21,"&gt;0",'Maand-gepland'!$E$2:$AT$2,"&gt;="&amp;$D$3,'Maand-gepland'!$E$2:$AT$2,"&lt;="&amp;$D$4,'Maand-prestatie'!$E21:$AT21,"=0")</f>
        <v>0</v>
      </c>
      <c r="H25" s="31">
        <f>SUMIFS('Maand-gepland'!$E21:$AT21,'Maand-gepland'!$E$2:$AT$2,"&gt;="&amp;$D$3,'Maand-gepland'!$E$2:$AT$2,"&lt;="&amp;$D$4,'Maand-prestatie'!$E21:$AT21,"=0")</f>
        <v>0</v>
      </c>
      <c r="I25">
        <f ca="1">COUNTIFS('Maand-gepland'!$E21:$AT21,"&gt;0",'Maand-gepland'!$E$2:$AT$2,"&gt;="&amp;$D$3,'Maand-gepland'!$E$2:$AT$2,"&lt;="&amp;$D$4,'Maand-prestatie'!$E21:$AT21,"="&amp;I$5)</f>
        <v>0</v>
      </c>
      <c r="J25" s="31">
        <f>SUMIFS('Maand-gepland'!$E21:$AT21,'Maand-gepland'!$E$2:$AT$2,"&gt;="&amp;$D$3,'Maand-gepland'!$E$2:$AT$2,"&lt;="&amp;$D$4,'Maand-prestatie'!$E21:$AT21,"="&amp;I$5)</f>
        <v>0</v>
      </c>
      <c r="K25">
        <f ca="1">COUNTIFS('Maand-gepland'!$E21:$AT21,"&gt;0",'Maand-gepland'!$E$2:$AT$2,"&gt;="&amp;$D$3,'Maand-gepland'!$E$2:$AT$2,"&lt;="&amp;$D$4,'Maand-prestatie'!$E21:$AT21,"="&amp;K$5)</f>
        <v>0</v>
      </c>
      <c r="L25" s="31">
        <f>SUMIFS('Maand-gepland'!$E21:$AT21,'Maand-gepland'!$E$2:$AT$2,"&gt;="&amp;$D$3,'Maand-gepland'!$E$2:$AT$2,"&lt;="&amp;$D$4,'Maand-prestatie'!$E21:$AT21,"="&amp;K$5)</f>
        <v>0</v>
      </c>
      <c r="M25">
        <f ca="1">COUNTIFS('Maand-gepland'!$E21:$AT21,"&gt;0",'Maand-gepland'!$E$2:$AT$2,"&gt;="&amp;$D$3,'Maand-gepland'!$E$2:$AT$2,"&lt;="&amp;$D$4,'Maand-prestatie'!$E21:$AT21,"="&amp;M$5)</f>
        <v>0</v>
      </c>
      <c r="N25" s="31">
        <f>SUMIFS('Maand-gepland'!$E21:$AT21,'Maand-gepland'!$E$2:$AT$2,"&gt;="&amp;$D$3,'Maand-gepland'!$E$2:$AT$2,"&lt;="&amp;$D$4,'Maand-prestatie'!$E21:$AT21,"="&amp;M$5)</f>
        <v>0</v>
      </c>
      <c r="O25">
        <f ca="1">COUNTIFS('Maand-gepland'!$E21:$AT21,"&gt;0",'Maand-gepland'!$E$2:$AT$2,"&gt;="&amp;$D$3,'Maand-gepland'!$E$2:$AT$2,"&lt;="&amp;$D$4,'Maand-prestatie'!$E21:$AT21,"="&amp;O$5)</f>
        <v>0</v>
      </c>
      <c r="P25" s="31">
        <f>SUMIFS('Maand-gepland'!$E21:$AT21,'Maand-gepland'!$E$2:$AT$2,"&gt;="&amp;$D$3,'Maand-gepland'!$E$2:$AT$2,"&lt;="&amp;$D$4,'Maand-prestatie'!$E21:$AT21,"="&amp;O$5)</f>
        <v>0</v>
      </c>
      <c r="Q25">
        <f ca="1">COUNTIFS('Maand-gepland'!$E21:$AT21,"&gt;0",'Maand-gepland'!$E$2:$AT$2,"&gt;="&amp;$D$3,'Maand-gepland'!$E$2:$AT$2,"&lt;="&amp;$D$4,'Maand-prestatie'!$E21:$AT21,"="&amp;Q$5)</f>
        <v>0</v>
      </c>
      <c r="R25" s="31">
        <f>SUMIFS('Maand-gepland'!$E21:$AT21,'Maand-gepland'!$E$2:$AT$2,"&gt;="&amp;$D$3,'Maand-gepland'!$E$2:$AT$2,"&lt;="&amp;$D$4,'Maand-prestatie'!$E21:$AT21,"="&amp;Q$5)</f>
        <v>0</v>
      </c>
      <c r="S25">
        <f ca="1">COUNTIFS('Maand-gepland'!$E21:$AT21,"&gt;0",'Maand-gepland'!$E$2:$AT$2,"&gt;="&amp;$D$3,'Maand-gepland'!$E$2:$AT$2,"&lt;="&amp;$D$4,'Maand-prestatie'!$E21:$AT21,"="&amp;S$5)</f>
        <v>0</v>
      </c>
      <c r="T25" s="31">
        <f>SUMIFS('Maand-gepland'!$E21:$AT21,'Maand-gepland'!$E$2:$AT$2,"&gt;="&amp;$D$3,'Maand-gepland'!$E$2:$AT$2,"&lt;="&amp;$D$4,'Maand-prestatie'!$E21:$AT21,"="&amp;S$5)</f>
        <v>0</v>
      </c>
      <c r="U25">
        <f ca="1">COUNTIFS('Maand-gepland'!$E21:$AT21,"&gt;0",'Maand-gepland'!$E$2:$AT$2,"&gt;="&amp;$D$3,'Maand-gepland'!$E$2:$AT$2,"&lt;="&amp;$D$4,'Maand-prestatie'!$E21:$AT21,"="&amp;U$5)</f>
        <v>0</v>
      </c>
      <c r="V25" s="31">
        <f>SUMIFS('Maand-gepland'!$E21:$AT21,'Maand-gepland'!$E$2:$AT$2,"&gt;="&amp;$D$3,'Maand-gepland'!$E$2:$AT$2,"&lt;="&amp;$D$4,'Maand-prestatie'!$E21:$AT21,"="&amp;U$5)</f>
        <v>0</v>
      </c>
      <c r="W25">
        <f ca="1">COUNTIFS('Maand-gepland'!$E21:$AT21,"&gt;0",'Maand-gepland'!$E$2:$AT$2,"&gt;="&amp;$D$3,'Maand-gepland'!$E$2:$AT$2,"&lt;="&amp;$D$4,'Maand-prestatie'!$E21:$AT21,"="&amp;W$5)</f>
        <v>0</v>
      </c>
      <c r="X25" s="31">
        <f>SUMIFS('Maand-gepland'!$E21:$AT21,'Maand-gepland'!$E$2:$AT$2,"&gt;="&amp;$D$3,'Maand-gepland'!$E$2:$AT$2,"&lt;="&amp;$D$4,'Maand-prestatie'!$E21:$AT21,"="&amp;W$5)</f>
        <v>0</v>
      </c>
      <c r="Y25">
        <f ca="1">COUNTIFS('Maand-gepland'!$E21:$AT21,"&gt;0",'Maand-gepland'!$E$2:$AT$2,"&gt;="&amp;$D$3,'Maand-gepland'!$E$2:$AT$2,"&lt;="&amp;$D$4,'Maand-prestatie'!$E21:$AT21,"="&amp;Y$5)</f>
        <v>0</v>
      </c>
      <c r="Z25" s="31">
        <f>SUMIFS('Maand-gepland'!$E21:$AT21,'Maand-gepland'!$E$2:$AT$2,"&gt;="&amp;$D$3,'Maand-gepland'!$E$2:$AT$2,"&lt;="&amp;$D$4,'Maand-prestatie'!$E21:$AT21,"="&amp;Y$5)</f>
        <v>0</v>
      </c>
      <c r="AA25" s="31"/>
      <c r="AB25" s="31"/>
      <c r="AC25" s="31"/>
      <c r="AD25" s="31"/>
      <c r="AE25" s="31"/>
      <c r="AF25" s="31"/>
      <c r="AG25" s="31"/>
      <c r="AH25" s="31"/>
      <c r="AI25" s="31"/>
      <c r="AJ25" s="31"/>
      <c r="AK25" s="31"/>
      <c r="AL25" s="31"/>
      <c r="AM25" s="31"/>
    </row>
    <row r="26" spans="1:39" x14ac:dyDescent="0.2">
      <c r="A26" t="str">
        <f ca="1">'Week A'!AB74</f>
        <v xml:space="preserve">Hendrickx </v>
      </c>
      <c r="B26" t="str">
        <f ca="1">'Week A'!AC74</f>
        <v>Jarne</v>
      </c>
      <c r="C26" t="str">
        <f ca="1">'Week A'!AD74</f>
        <v>Steward</v>
      </c>
      <c r="D26" t="str">
        <f ca="1">'Week A'!AE74</f>
        <v>Student</v>
      </c>
      <c r="E26">
        <f ca="1">COUNTIFS('Maand-gepland'!$E22:$AT22,"&gt;0",'Maand-gepland'!$E$2:$AT$2,"&gt;="&amp;$D$3,'Maand-gepland'!$E$2:$AT$2,"&lt;="&amp;$D$4)</f>
        <v>0</v>
      </c>
      <c r="F26" s="31">
        <f>SUMIFS('Maand-gepland'!$E22:$AT22,'Maand-gepland'!$E$2:$AT$2,"&gt;="&amp;$D$3,'Maand-gepland'!$E$2:$AT$2,"&lt;="&amp;$D$4)</f>
        <v>0</v>
      </c>
      <c r="G26">
        <f ca="1">COUNTIFS('Maand-gepland'!$E22:$AT22,"&gt;0",'Maand-gepland'!$E$2:$AT$2,"&gt;="&amp;$D$3,'Maand-gepland'!$E$2:$AT$2,"&lt;="&amp;$D$4,'Maand-prestatie'!$E22:$AT22,"=0")</f>
        <v>0</v>
      </c>
      <c r="H26" s="31">
        <f>SUMIFS('Maand-gepland'!$E22:$AT22,'Maand-gepland'!$E$2:$AT$2,"&gt;="&amp;$D$3,'Maand-gepland'!$E$2:$AT$2,"&lt;="&amp;$D$4,'Maand-prestatie'!$E22:$AT22,"=0")</f>
        <v>0</v>
      </c>
      <c r="I26">
        <f ca="1">COUNTIFS('Maand-gepland'!$E22:$AT22,"&gt;0",'Maand-gepland'!$E$2:$AT$2,"&gt;="&amp;$D$3,'Maand-gepland'!$E$2:$AT$2,"&lt;="&amp;$D$4,'Maand-prestatie'!$E22:$AT22,"="&amp;I$5)</f>
        <v>0</v>
      </c>
      <c r="J26" s="31">
        <f>SUMIFS('Maand-gepland'!$E22:$AT22,'Maand-gepland'!$E$2:$AT$2,"&gt;="&amp;$D$3,'Maand-gepland'!$E$2:$AT$2,"&lt;="&amp;$D$4,'Maand-prestatie'!$E22:$AT22,"="&amp;I$5)</f>
        <v>0</v>
      </c>
      <c r="K26">
        <f ca="1">COUNTIFS('Maand-gepland'!$E22:$AT22,"&gt;0",'Maand-gepland'!$E$2:$AT$2,"&gt;="&amp;$D$3,'Maand-gepland'!$E$2:$AT$2,"&lt;="&amp;$D$4,'Maand-prestatie'!$E22:$AT22,"="&amp;K$5)</f>
        <v>0</v>
      </c>
      <c r="L26" s="31">
        <f>SUMIFS('Maand-gepland'!$E22:$AT22,'Maand-gepland'!$E$2:$AT$2,"&gt;="&amp;$D$3,'Maand-gepland'!$E$2:$AT$2,"&lt;="&amp;$D$4,'Maand-prestatie'!$E22:$AT22,"="&amp;K$5)</f>
        <v>0</v>
      </c>
      <c r="M26">
        <f ca="1">COUNTIFS('Maand-gepland'!$E22:$AT22,"&gt;0",'Maand-gepland'!$E$2:$AT$2,"&gt;="&amp;$D$3,'Maand-gepland'!$E$2:$AT$2,"&lt;="&amp;$D$4,'Maand-prestatie'!$E22:$AT22,"="&amp;M$5)</f>
        <v>0</v>
      </c>
      <c r="N26" s="31">
        <f>SUMIFS('Maand-gepland'!$E22:$AT22,'Maand-gepland'!$E$2:$AT$2,"&gt;="&amp;$D$3,'Maand-gepland'!$E$2:$AT$2,"&lt;="&amp;$D$4,'Maand-prestatie'!$E22:$AT22,"="&amp;M$5)</f>
        <v>0</v>
      </c>
      <c r="O26">
        <f ca="1">COUNTIFS('Maand-gepland'!$E22:$AT22,"&gt;0",'Maand-gepland'!$E$2:$AT$2,"&gt;="&amp;$D$3,'Maand-gepland'!$E$2:$AT$2,"&lt;="&amp;$D$4,'Maand-prestatie'!$E22:$AT22,"="&amp;O$5)</f>
        <v>0</v>
      </c>
      <c r="P26" s="31">
        <f>SUMIFS('Maand-gepland'!$E22:$AT22,'Maand-gepland'!$E$2:$AT$2,"&gt;="&amp;$D$3,'Maand-gepland'!$E$2:$AT$2,"&lt;="&amp;$D$4,'Maand-prestatie'!$E22:$AT22,"="&amp;O$5)</f>
        <v>0</v>
      </c>
      <c r="Q26">
        <f ca="1">COUNTIFS('Maand-gepland'!$E22:$AT22,"&gt;0",'Maand-gepland'!$E$2:$AT$2,"&gt;="&amp;$D$3,'Maand-gepland'!$E$2:$AT$2,"&lt;="&amp;$D$4,'Maand-prestatie'!$E22:$AT22,"="&amp;Q$5)</f>
        <v>0</v>
      </c>
      <c r="R26" s="31">
        <f>SUMIFS('Maand-gepland'!$E22:$AT22,'Maand-gepland'!$E$2:$AT$2,"&gt;="&amp;$D$3,'Maand-gepland'!$E$2:$AT$2,"&lt;="&amp;$D$4,'Maand-prestatie'!$E22:$AT22,"="&amp;Q$5)</f>
        <v>0</v>
      </c>
      <c r="S26">
        <f ca="1">COUNTIFS('Maand-gepland'!$E22:$AT22,"&gt;0",'Maand-gepland'!$E$2:$AT$2,"&gt;="&amp;$D$3,'Maand-gepland'!$E$2:$AT$2,"&lt;="&amp;$D$4,'Maand-prestatie'!$E22:$AT22,"="&amp;S$5)</f>
        <v>0</v>
      </c>
      <c r="T26" s="31">
        <f>SUMIFS('Maand-gepland'!$E22:$AT22,'Maand-gepland'!$E$2:$AT$2,"&gt;="&amp;$D$3,'Maand-gepland'!$E$2:$AT$2,"&lt;="&amp;$D$4,'Maand-prestatie'!$E22:$AT22,"="&amp;S$5)</f>
        <v>0</v>
      </c>
      <c r="U26">
        <f ca="1">COUNTIFS('Maand-gepland'!$E22:$AT22,"&gt;0",'Maand-gepland'!$E$2:$AT$2,"&gt;="&amp;$D$3,'Maand-gepland'!$E$2:$AT$2,"&lt;="&amp;$D$4,'Maand-prestatie'!$E22:$AT22,"="&amp;U$5)</f>
        <v>0</v>
      </c>
      <c r="V26" s="31">
        <f>SUMIFS('Maand-gepland'!$E22:$AT22,'Maand-gepland'!$E$2:$AT$2,"&gt;="&amp;$D$3,'Maand-gepland'!$E$2:$AT$2,"&lt;="&amp;$D$4,'Maand-prestatie'!$E22:$AT22,"="&amp;U$5)</f>
        <v>0</v>
      </c>
      <c r="W26">
        <f ca="1">COUNTIFS('Maand-gepland'!$E22:$AT22,"&gt;0",'Maand-gepland'!$E$2:$AT$2,"&gt;="&amp;$D$3,'Maand-gepland'!$E$2:$AT$2,"&lt;="&amp;$D$4,'Maand-prestatie'!$E22:$AT22,"="&amp;W$5)</f>
        <v>0</v>
      </c>
      <c r="X26" s="31">
        <f>SUMIFS('Maand-gepland'!$E22:$AT22,'Maand-gepland'!$E$2:$AT$2,"&gt;="&amp;$D$3,'Maand-gepland'!$E$2:$AT$2,"&lt;="&amp;$D$4,'Maand-prestatie'!$E22:$AT22,"="&amp;W$5)</f>
        <v>0</v>
      </c>
      <c r="Y26">
        <f ca="1">COUNTIFS('Maand-gepland'!$E22:$AT22,"&gt;0",'Maand-gepland'!$E$2:$AT$2,"&gt;="&amp;$D$3,'Maand-gepland'!$E$2:$AT$2,"&lt;="&amp;$D$4,'Maand-prestatie'!$E22:$AT22,"="&amp;Y$5)</f>
        <v>0</v>
      </c>
      <c r="Z26" s="31">
        <f>SUMIFS('Maand-gepland'!$E22:$AT22,'Maand-gepland'!$E$2:$AT$2,"&gt;="&amp;$D$3,'Maand-gepland'!$E$2:$AT$2,"&lt;="&amp;$D$4,'Maand-prestatie'!$E22:$AT22,"="&amp;Y$5)</f>
        <v>0</v>
      </c>
      <c r="AA26" s="31"/>
      <c r="AB26" s="31"/>
      <c r="AC26" s="31"/>
      <c r="AD26" s="31"/>
      <c r="AE26" s="31"/>
      <c r="AF26" s="31"/>
      <c r="AG26" s="31"/>
      <c r="AH26" s="31"/>
      <c r="AI26" s="31"/>
      <c r="AJ26" s="31"/>
      <c r="AK26" s="31"/>
      <c r="AL26" s="31"/>
      <c r="AM26" s="31"/>
    </row>
    <row r="27" spans="1:39" x14ac:dyDescent="0.2">
      <c r="A27" t="str">
        <f ca="1">'Week A'!AB75</f>
        <v>Minten</v>
      </c>
      <c r="B27" t="str">
        <f ca="1">'Week A'!AC75</f>
        <v>Klaas</v>
      </c>
      <c r="C27" t="str">
        <f ca="1">'Week A'!AD75</f>
        <v>Steward</v>
      </c>
      <c r="D27" t="str">
        <f ca="1">'Week A'!AE75</f>
        <v>Student</v>
      </c>
      <c r="E27">
        <f ca="1">COUNTIFS('Maand-gepland'!$E23:$AT23,"&gt;0",'Maand-gepland'!$E$2:$AT$2,"&gt;="&amp;$D$3,'Maand-gepland'!$E$2:$AT$2,"&lt;="&amp;$D$4)</f>
        <v>0</v>
      </c>
      <c r="F27" s="31">
        <f>SUMIFS('Maand-gepland'!$E23:$AT23,'Maand-gepland'!$E$2:$AT$2,"&gt;="&amp;$D$3,'Maand-gepland'!$E$2:$AT$2,"&lt;="&amp;$D$4)</f>
        <v>0</v>
      </c>
      <c r="G27">
        <f ca="1">COUNTIFS('Maand-gepland'!$E23:$AT23,"&gt;0",'Maand-gepland'!$E$2:$AT$2,"&gt;="&amp;$D$3,'Maand-gepland'!$E$2:$AT$2,"&lt;="&amp;$D$4,'Maand-prestatie'!$E23:$AT23,"=0")</f>
        <v>0</v>
      </c>
      <c r="H27" s="31">
        <f>SUMIFS('Maand-gepland'!$E23:$AT23,'Maand-gepland'!$E$2:$AT$2,"&gt;="&amp;$D$3,'Maand-gepland'!$E$2:$AT$2,"&lt;="&amp;$D$4,'Maand-prestatie'!$E23:$AT23,"=0")</f>
        <v>0</v>
      </c>
      <c r="I27">
        <f ca="1">COUNTIFS('Maand-gepland'!$E23:$AT23,"&gt;0",'Maand-gepland'!$E$2:$AT$2,"&gt;="&amp;$D$3,'Maand-gepland'!$E$2:$AT$2,"&lt;="&amp;$D$4,'Maand-prestatie'!$E23:$AT23,"="&amp;I$5)</f>
        <v>0</v>
      </c>
      <c r="J27" s="31">
        <f>SUMIFS('Maand-gepland'!$E23:$AT23,'Maand-gepland'!$E$2:$AT$2,"&gt;="&amp;$D$3,'Maand-gepland'!$E$2:$AT$2,"&lt;="&amp;$D$4,'Maand-prestatie'!$E23:$AT23,"="&amp;I$5)</f>
        <v>0</v>
      </c>
      <c r="K27">
        <f ca="1">COUNTIFS('Maand-gepland'!$E23:$AT23,"&gt;0",'Maand-gepland'!$E$2:$AT$2,"&gt;="&amp;$D$3,'Maand-gepland'!$E$2:$AT$2,"&lt;="&amp;$D$4,'Maand-prestatie'!$E23:$AT23,"="&amp;K$5)</f>
        <v>0</v>
      </c>
      <c r="L27" s="31">
        <f>SUMIFS('Maand-gepland'!$E23:$AT23,'Maand-gepland'!$E$2:$AT$2,"&gt;="&amp;$D$3,'Maand-gepland'!$E$2:$AT$2,"&lt;="&amp;$D$4,'Maand-prestatie'!$E23:$AT23,"="&amp;K$5)</f>
        <v>0</v>
      </c>
      <c r="M27">
        <f ca="1">COUNTIFS('Maand-gepland'!$E23:$AT23,"&gt;0",'Maand-gepland'!$E$2:$AT$2,"&gt;="&amp;$D$3,'Maand-gepland'!$E$2:$AT$2,"&lt;="&amp;$D$4,'Maand-prestatie'!$E23:$AT23,"="&amp;M$5)</f>
        <v>0</v>
      </c>
      <c r="N27" s="31">
        <f>SUMIFS('Maand-gepland'!$E23:$AT23,'Maand-gepland'!$E$2:$AT$2,"&gt;="&amp;$D$3,'Maand-gepland'!$E$2:$AT$2,"&lt;="&amp;$D$4,'Maand-prestatie'!$E23:$AT23,"="&amp;M$5)</f>
        <v>0</v>
      </c>
      <c r="O27">
        <f ca="1">COUNTIFS('Maand-gepland'!$E23:$AT23,"&gt;0",'Maand-gepland'!$E$2:$AT$2,"&gt;="&amp;$D$3,'Maand-gepland'!$E$2:$AT$2,"&lt;="&amp;$D$4,'Maand-prestatie'!$E23:$AT23,"="&amp;O$5)</f>
        <v>0</v>
      </c>
      <c r="P27" s="31">
        <f>SUMIFS('Maand-gepland'!$E23:$AT23,'Maand-gepland'!$E$2:$AT$2,"&gt;="&amp;$D$3,'Maand-gepland'!$E$2:$AT$2,"&lt;="&amp;$D$4,'Maand-prestatie'!$E23:$AT23,"="&amp;O$5)</f>
        <v>0</v>
      </c>
      <c r="Q27">
        <f ca="1">COUNTIFS('Maand-gepland'!$E23:$AT23,"&gt;0",'Maand-gepland'!$E$2:$AT$2,"&gt;="&amp;$D$3,'Maand-gepland'!$E$2:$AT$2,"&lt;="&amp;$D$4,'Maand-prestatie'!$E23:$AT23,"="&amp;Q$5)</f>
        <v>0</v>
      </c>
      <c r="R27" s="31">
        <f>SUMIFS('Maand-gepland'!$E23:$AT23,'Maand-gepland'!$E$2:$AT$2,"&gt;="&amp;$D$3,'Maand-gepland'!$E$2:$AT$2,"&lt;="&amp;$D$4,'Maand-prestatie'!$E23:$AT23,"="&amp;Q$5)</f>
        <v>0</v>
      </c>
      <c r="S27">
        <f ca="1">COUNTIFS('Maand-gepland'!$E23:$AT23,"&gt;0",'Maand-gepland'!$E$2:$AT$2,"&gt;="&amp;$D$3,'Maand-gepland'!$E$2:$AT$2,"&lt;="&amp;$D$4,'Maand-prestatie'!$E23:$AT23,"="&amp;S$5)</f>
        <v>0</v>
      </c>
      <c r="T27" s="31">
        <f>SUMIFS('Maand-gepland'!$E23:$AT23,'Maand-gepland'!$E$2:$AT$2,"&gt;="&amp;$D$3,'Maand-gepland'!$E$2:$AT$2,"&lt;="&amp;$D$4,'Maand-prestatie'!$E23:$AT23,"="&amp;S$5)</f>
        <v>0</v>
      </c>
      <c r="U27">
        <f ca="1">COUNTIFS('Maand-gepland'!$E23:$AT23,"&gt;0",'Maand-gepland'!$E$2:$AT$2,"&gt;="&amp;$D$3,'Maand-gepland'!$E$2:$AT$2,"&lt;="&amp;$D$4,'Maand-prestatie'!$E23:$AT23,"="&amp;U$5)</f>
        <v>0</v>
      </c>
      <c r="V27" s="31">
        <f>SUMIFS('Maand-gepland'!$E23:$AT23,'Maand-gepland'!$E$2:$AT$2,"&gt;="&amp;$D$3,'Maand-gepland'!$E$2:$AT$2,"&lt;="&amp;$D$4,'Maand-prestatie'!$E23:$AT23,"="&amp;U$5)</f>
        <v>0</v>
      </c>
      <c r="W27">
        <f ca="1">COUNTIFS('Maand-gepland'!$E23:$AT23,"&gt;0",'Maand-gepland'!$E$2:$AT$2,"&gt;="&amp;$D$3,'Maand-gepland'!$E$2:$AT$2,"&lt;="&amp;$D$4,'Maand-prestatie'!$E23:$AT23,"="&amp;W$5)</f>
        <v>0</v>
      </c>
      <c r="X27" s="31">
        <f>SUMIFS('Maand-gepland'!$E23:$AT23,'Maand-gepland'!$E$2:$AT$2,"&gt;="&amp;$D$3,'Maand-gepland'!$E$2:$AT$2,"&lt;="&amp;$D$4,'Maand-prestatie'!$E23:$AT23,"="&amp;W$5)</f>
        <v>0</v>
      </c>
      <c r="Y27">
        <f ca="1">COUNTIFS('Maand-gepland'!$E23:$AT23,"&gt;0",'Maand-gepland'!$E$2:$AT$2,"&gt;="&amp;$D$3,'Maand-gepland'!$E$2:$AT$2,"&lt;="&amp;$D$4,'Maand-prestatie'!$E23:$AT23,"="&amp;Y$5)</f>
        <v>0</v>
      </c>
      <c r="Z27" s="31">
        <f>SUMIFS('Maand-gepland'!$E23:$AT23,'Maand-gepland'!$E$2:$AT$2,"&gt;="&amp;$D$3,'Maand-gepland'!$E$2:$AT$2,"&lt;="&amp;$D$4,'Maand-prestatie'!$E23:$AT23,"="&amp;Y$5)</f>
        <v>0</v>
      </c>
      <c r="AA27" s="31"/>
      <c r="AB27" s="31"/>
      <c r="AC27" s="31"/>
      <c r="AD27" s="31"/>
      <c r="AE27" s="31"/>
      <c r="AF27" s="31"/>
      <c r="AG27" s="31"/>
      <c r="AH27" s="31"/>
      <c r="AI27" s="31"/>
      <c r="AJ27" s="31"/>
      <c r="AK27" s="31"/>
      <c r="AL27" s="31"/>
      <c r="AM27" s="31"/>
    </row>
    <row r="28" spans="1:39" x14ac:dyDescent="0.2">
      <c r="A28" t="str">
        <f ca="1">'Week A'!AB76</f>
        <v>Note</v>
      </c>
      <c r="B28" t="str">
        <f ca="1">'Week A'!AC76</f>
        <v>Leen</v>
      </c>
      <c r="C28" t="str">
        <f ca="1">'Week A'!AD76</f>
        <v>Steward</v>
      </c>
      <c r="D28" t="str">
        <f ca="1">'Week A'!AE76</f>
        <v>Student</v>
      </c>
      <c r="E28">
        <f ca="1">COUNTIFS('Maand-gepland'!$E24:$AT24,"&gt;0",'Maand-gepland'!$E$2:$AT$2,"&gt;="&amp;$D$3,'Maand-gepland'!$E$2:$AT$2,"&lt;="&amp;$D$4)</f>
        <v>0</v>
      </c>
      <c r="F28" s="31">
        <f>SUMIFS('Maand-gepland'!$E24:$AT24,'Maand-gepland'!$E$2:$AT$2,"&gt;="&amp;$D$3,'Maand-gepland'!$E$2:$AT$2,"&lt;="&amp;$D$4)</f>
        <v>0</v>
      </c>
      <c r="G28">
        <f ca="1">COUNTIFS('Maand-gepland'!$E24:$AT24,"&gt;0",'Maand-gepland'!$E$2:$AT$2,"&gt;="&amp;$D$3,'Maand-gepland'!$E$2:$AT$2,"&lt;="&amp;$D$4,'Maand-prestatie'!$E24:$AT24,"=0")</f>
        <v>0</v>
      </c>
      <c r="H28" s="31">
        <f>SUMIFS('Maand-gepland'!$E24:$AT24,'Maand-gepland'!$E$2:$AT$2,"&gt;="&amp;$D$3,'Maand-gepland'!$E$2:$AT$2,"&lt;="&amp;$D$4,'Maand-prestatie'!$E24:$AT24,"=0")</f>
        <v>0</v>
      </c>
      <c r="I28">
        <f ca="1">COUNTIFS('Maand-gepland'!$E24:$AT24,"&gt;0",'Maand-gepland'!$E$2:$AT$2,"&gt;="&amp;$D$3,'Maand-gepland'!$E$2:$AT$2,"&lt;="&amp;$D$4,'Maand-prestatie'!$E24:$AT24,"="&amp;I$5)</f>
        <v>0</v>
      </c>
      <c r="J28" s="31">
        <f>SUMIFS('Maand-gepland'!$E24:$AT24,'Maand-gepland'!$E$2:$AT$2,"&gt;="&amp;$D$3,'Maand-gepland'!$E$2:$AT$2,"&lt;="&amp;$D$4,'Maand-prestatie'!$E24:$AT24,"="&amp;I$5)</f>
        <v>0</v>
      </c>
      <c r="K28">
        <f ca="1">COUNTIFS('Maand-gepland'!$E24:$AT24,"&gt;0",'Maand-gepland'!$E$2:$AT$2,"&gt;="&amp;$D$3,'Maand-gepland'!$E$2:$AT$2,"&lt;="&amp;$D$4,'Maand-prestatie'!$E24:$AT24,"="&amp;K$5)</f>
        <v>0</v>
      </c>
      <c r="L28" s="31">
        <f>SUMIFS('Maand-gepland'!$E24:$AT24,'Maand-gepland'!$E$2:$AT$2,"&gt;="&amp;$D$3,'Maand-gepland'!$E$2:$AT$2,"&lt;="&amp;$D$4,'Maand-prestatie'!$E24:$AT24,"="&amp;K$5)</f>
        <v>0</v>
      </c>
      <c r="M28">
        <f ca="1">COUNTIFS('Maand-gepland'!$E24:$AT24,"&gt;0",'Maand-gepland'!$E$2:$AT$2,"&gt;="&amp;$D$3,'Maand-gepland'!$E$2:$AT$2,"&lt;="&amp;$D$4,'Maand-prestatie'!$E24:$AT24,"="&amp;M$5)</f>
        <v>0</v>
      </c>
      <c r="N28" s="31">
        <f>SUMIFS('Maand-gepland'!$E24:$AT24,'Maand-gepland'!$E$2:$AT$2,"&gt;="&amp;$D$3,'Maand-gepland'!$E$2:$AT$2,"&lt;="&amp;$D$4,'Maand-prestatie'!$E24:$AT24,"="&amp;M$5)</f>
        <v>0</v>
      </c>
      <c r="O28">
        <f ca="1">COUNTIFS('Maand-gepland'!$E24:$AT24,"&gt;0",'Maand-gepland'!$E$2:$AT$2,"&gt;="&amp;$D$3,'Maand-gepland'!$E$2:$AT$2,"&lt;="&amp;$D$4,'Maand-prestatie'!$E24:$AT24,"="&amp;O$5)</f>
        <v>0</v>
      </c>
      <c r="P28" s="31">
        <f>SUMIFS('Maand-gepland'!$E24:$AT24,'Maand-gepland'!$E$2:$AT$2,"&gt;="&amp;$D$3,'Maand-gepland'!$E$2:$AT$2,"&lt;="&amp;$D$4,'Maand-prestatie'!$E24:$AT24,"="&amp;O$5)</f>
        <v>0</v>
      </c>
      <c r="Q28">
        <f ca="1">COUNTIFS('Maand-gepland'!$E24:$AT24,"&gt;0",'Maand-gepland'!$E$2:$AT$2,"&gt;="&amp;$D$3,'Maand-gepland'!$E$2:$AT$2,"&lt;="&amp;$D$4,'Maand-prestatie'!$E24:$AT24,"="&amp;Q$5)</f>
        <v>0</v>
      </c>
      <c r="R28" s="31">
        <f>SUMIFS('Maand-gepland'!$E24:$AT24,'Maand-gepland'!$E$2:$AT$2,"&gt;="&amp;$D$3,'Maand-gepland'!$E$2:$AT$2,"&lt;="&amp;$D$4,'Maand-prestatie'!$E24:$AT24,"="&amp;Q$5)</f>
        <v>0</v>
      </c>
      <c r="S28">
        <f ca="1">COUNTIFS('Maand-gepland'!$E24:$AT24,"&gt;0",'Maand-gepland'!$E$2:$AT$2,"&gt;="&amp;$D$3,'Maand-gepland'!$E$2:$AT$2,"&lt;="&amp;$D$4,'Maand-prestatie'!$E24:$AT24,"="&amp;S$5)</f>
        <v>0</v>
      </c>
      <c r="T28" s="31">
        <f>SUMIFS('Maand-gepland'!$E24:$AT24,'Maand-gepland'!$E$2:$AT$2,"&gt;="&amp;$D$3,'Maand-gepland'!$E$2:$AT$2,"&lt;="&amp;$D$4,'Maand-prestatie'!$E24:$AT24,"="&amp;S$5)</f>
        <v>0</v>
      </c>
      <c r="U28">
        <f ca="1">COUNTIFS('Maand-gepland'!$E24:$AT24,"&gt;0",'Maand-gepland'!$E$2:$AT$2,"&gt;="&amp;$D$3,'Maand-gepland'!$E$2:$AT$2,"&lt;="&amp;$D$4,'Maand-prestatie'!$E24:$AT24,"="&amp;U$5)</f>
        <v>0</v>
      </c>
      <c r="V28" s="31">
        <f>SUMIFS('Maand-gepland'!$E24:$AT24,'Maand-gepland'!$E$2:$AT$2,"&gt;="&amp;$D$3,'Maand-gepland'!$E$2:$AT$2,"&lt;="&amp;$D$4,'Maand-prestatie'!$E24:$AT24,"="&amp;U$5)</f>
        <v>0</v>
      </c>
      <c r="W28">
        <f ca="1">COUNTIFS('Maand-gepland'!$E24:$AT24,"&gt;0",'Maand-gepland'!$E$2:$AT$2,"&gt;="&amp;$D$3,'Maand-gepland'!$E$2:$AT$2,"&lt;="&amp;$D$4,'Maand-prestatie'!$E24:$AT24,"="&amp;W$5)</f>
        <v>0</v>
      </c>
      <c r="X28" s="31">
        <f>SUMIFS('Maand-gepland'!$E24:$AT24,'Maand-gepland'!$E$2:$AT$2,"&gt;="&amp;$D$3,'Maand-gepland'!$E$2:$AT$2,"&lt;="&amp;$D$4,'Maand-prestatie'!$E24:$AT24,"="&amp;W$5)</f>
        <v>0</v>
      </c>
      <c r="Y28">
        <f ca="1">COUNTIFS('Maand-gepland'!$E24:$AT24,"&gt;0",'Maand-gepland'!$E$2:$AT$2,"&gt;="&amp;$D$3,'Maand-gepland'!$E$2:$AT$2,"&lt;="&amp;$D$4,'Maand-prestatie'!$E24:$AT24,"="&amp;Y$5)</f>
        <v>0</v>
      </c>
      <c r="Z28" s="31">
        <f>SUMIFS('Maand-gepland'!$E24:$AT24,'Maand-gepland'!$E$2:$AT$2,"&gt;="&amp;$D$3,'Maand-gepland'!$E$2:$AT$2,"&lt;="&amp;$D$4,'Maand-prestatie'!$E24:$AT24,"="&amp;Y$5)</f>
        <v>0</v>
      </c>
      <c r="AA28" s="31"/>
      <c r="AB28" s="31"/>
      <c r="AC28" s="31"/>
      <c r="AD28" s="31"/>
      <c r="AE28" s="31"/>
      <c r="AF28" s="31"/>
      <c r="AG28" s="31"/>
      <c r="AH28" s="31"/>
      <c r="AI28" s="31"/>
      <c r="AJ28" s="31"/>
      <c r="AK28" s="31"/>
      <c r="AL28" s="31"/>
      <c r="AM28" s="31"/>
    </row>
    <row r="29" spans="1:39" x14ac:dyDescent="0.2">
      <c r="A29" t="str">
        <f ca="1">'Week A'!AB77</f>
        <v>Ouchbab</v>
      </c>
      <c r="B29" t="str">
        <f ca="1">'Week A'!AC77</f>
        <v>Lamyae</v>
      </c>
      <c r="C29" t="str">
        <f ca="1">'Week A'!AD77</f>
        <v>Steward</v>
      </c>
      <c r="D29" t="str">
        <f ca="1">'Week A'!AE77</f>
        <v>Student</v>
      </c>
      <c r="E29">
        <f ca="1">COUNTIFS('Maand-gepland'!$E25:$AT25,"&gt;0",'Maand-gepland'!$E$2:$AT$2,"&gt;="&amp;$D$3,'Maand-gepland'!$E$2:$AT$2,"&lt;="&amp;$D$4)</f>
        <v>0</v>
      </c>
      <c r="F29" s="31">
        <f>SUMIFS('Maand-gepland'!$E25:$AT25,'Maand-gepland'!$E$2:$AT$2,"&gt;="&amp;$D$3,'Maand-gepland'!$E$2:$AT$2,"&lt;="&amp;$D$4)</f>
        <v>0</v>
      </c>
      <c r="G29">
        <f ca="1">COUNTIFS('Maand-gepland'!$E25:$AT25,"&gt;0",'Maand-gepland'!$E$2:$AT$2,"&gt;="&amp;$D$3,'Maand-gepland'!$E$2:$AT$2,"&lt;="&amp;$D$4,'Maand-prestatie'!$E25:$AT25,"=0")</f>
        <v>0</v>
      </c>
      <c r="H29" s="31">
        <f>SUMIFS('Maand-gepland'!$E25:$AT25,'Maand-gepland'!$E$2:$AT$2,"&gt;="&amp;$D$3,'Maand-gepland'!$E$2:$AT$2,"&lt;="&amp;$D$4,'Maand-prestatie'!$E25:$AT25,"=0")</f>
        <v>0</v>
      </c>
      <c r="I29">
        <f ca="1">COUNTIFS('Maand-gepland'!$E25:$AT25,"&gt;0",'Maand-gepland'!$E$2:$AT$2,"&gt;="&amp;$D$3,'Maand-gepland'!$E$2:$AT$2,"&lt;="&amp;$D$4,'Maand-prestatie'!$E25:$AT25,"="&amp;I$5)</f>
        <v>0</v>
      </c>
      <c r="J29" s="31">
        <f>SUMIFS('Maand-gepland'!$E25:$AT25,'Maand-gepland'!$E$2:$AT$2,"&gt;="&amp;$D$3,'Maand-gepland'!$E$2:$AT$2,"&lt;="&amp;$D$4,'Maand-prestatie'!$E25:$AT25,"="&amp;I$5)</f>
        <v>0</v>
      </c>
      <c r="K29">
        <f ca="1">COUNTIFS('Maand-gepland'!$E25:$AT25,"&gt;0",'Maand-gepland'!$E$2:$AT$2,"&gt;="&amp;$D$3,'Maand-gepland'!$E$2:$AT$2,"&lt;="&amp;$D$4,'Maand-prestatie'!$E25:$AT25,"="&amp;K$5)</f>
        <v>0</v>
      </c>
      <c r="L29" s="31">
        <f>SUMIFS('Maand-gepland'!$E25:$AT25,'Maand-gepland'!$E$2:$AT$2,"&gt;="&amp;$D$3,'Maand-gepland'!$E$2:$AT$2,"&lt;="&amp;$D$4,'Maand-prestatie'!$E25:$AT25,"="&amp;K$5)</f>
        <v>0</v>
      </c>
      <c r="M29">
        <f ca="1">COUNTIFS('Maand-gepland'!$E25:$AT25,"&gt;0",'Maand-gepland'!$E$2:$AT$2,"&gt;="&amp;$D$3,'Maand-gepland'!$E$2:$AT$2,"&lt;="&amp;$D$4,'Maand-prestatie'!$E25:$AT25,"="&amp;M$5)</f>
        <v>0</v>
      </c>
      <c r="N29" s="31">
        <f>SUMIFS('Maand-gepland'!$E25:$AT25,'Maand-gepland'!$E$2:$AT$2,"&gt;="&amp;$D$3,'Maand-gepland'!$E$2:$AT$2,"&lt;="&amp;$D$4,'Maand-prestatie'!$E25:$AT25,"="&amp;M$5)</f>
        <v>0</v>
      </c>
      <c r="O29">
        <f ca="1">COUNTIFS('Maand-gepland'!$E25:$AT25,"&gt;0",'Maand-gepland'!$E$2:$AT$2,"&gt;="&amp;$D$3,'Maand-gepland'!$E$2:$AT$2,"&lt;="&amp;$D$4,'Maand-prestatie'!$E25:$AT25,"="&amp;O$5)</f>
        <v>0</v>
      </c>
      <c r="P29" s="31">
        <f>SUMIFS('Maand-gepland'!$E25:$AT25,'Maand-gepland'!$E$2:$AT$2,"&gt;="&amp;$D$3,'Maand-gepland'!$E$2:$AT$2,"&lt;="&amp;$D$4,'Maand-prestatie'!$E25:$AT25,"="&amp;O$5)</f>
        <v>0</v>
      </c>
      <c r="Q29">
        <f ca="1">COUNTIFS('Maand-gepland'!$E25:$AT25,"&gt;0",'Maand-gepland'!$E$2:$AT$2,"&gt;="&amp;$D$3,'Maand-gepland'!$E$2:$AT$2,"&lt;="&amp;$D$4,'Maand-prestatie'!$E25:$AT25,"="&amp;Q$5)</f>
        <v>0</v>
      </c>
      <c r="R29" s="31">
        <f>SUMIFS('Maand-gepland'!$E25:$AT25,'Maand-gepland'!$E$2:$AT$2,"&gt;="&amp;$D$3,'Maand-gepland'!$E$2:$AT$2,"&lt;="&amp;$D$4,'Maand-prestatie'!$E25:$AT25,"="&amp;Q$5)</f>
        <v>0</v>
      </c>
      <c r="S29">
        <f ca="1">COUNTIFS('Maand-gepland'!$E25:$AT25,"&gt;0",'Maand-gepland'!$E$2:$AT$2,"&gt;="&amp;$D$3,'Maand-gepland'!$E$2:$AT$2,"&lt;="&amp;$D$4,'Maand-prestatie'!$E25:$AT25,"="&amp;S$5)</f>
        <v>0</v>
      </c>
      <c r="T29" s="31">
        <f>SUMIFS('Maand-gepland'!$E25:$AT25,'Maand-gepland'!$E$2:$AT$2,"&gt;="&amp;$D$3,'Maand-gepland'!$E$2:$AT$2,"&lt;="&amp;$D$4,'Maand-prestatie'!$E25:$AT25,"="&amp;S$5)</f>
        <v>0</v>
      </c>
      <c r="U29">
        <f ca="1">COUNTIFS('Maand-gepland'!$E25:$AT25,"&gt;0",'Maand-gepland'!$E$2:$AT$2,"&gt;="&amp;$D$3,'Maand-gepland'!$E$2:$AT$2,"&lt;="&amp;$D$4,'Maand-prestatie'!$E25:$AT25,"="&amp;U$5)</f>
        <v>0</v>
      </c>
      <c r="V29" s="31">
        <f>SUMIFS('Maand-gepland'!$E25:$AT25,'Maand-gepland'!$E$2:$AT$2,"&gt;="&amp;$D$3,'Maand-gepland'!$E$2:$AT$2,"&lt;="&amp;$D$4,'Maand-prestatie'!$E25:$AT25,"="&amp;U$5)</f>
        <v>0</v>
      </c>
      <c r="W29">
        <f ca="1">COUNTIFS('Maand-gepland'!$E25:$AT25,"&gt;0",'Maand-gepland'!$E$2:$AT$2,"&gt;="&amp;$D$3,'Maand-gepland'!$E$2:$AT$2,"&lt;="&amp;$D$4,'Maand-prestatie'!$E25:$AT25,"="&amp;W$5)</f>
        <v>0</v>
      </c>
      <c r="X29" s="31">
        <f>SUMIFS('Maand-gepland'!$E25:$AT25,'Maand-gepland'!$E$2:$AT$2,"&gt;="&amp;$D$3,'Maand-gepland'!$E$2:$AT$2,"&lt;="&amp;$D$4,'Maand-prestatie'!$E25:$AT25,"="&amp;W$5)</f>
        <v>0</v>
      </c>
      <c r="Y29">
        <f ca="1">COUNTIFS('Maand-gepland'!$E25:$AT25,"&gt;0",'Maand-gepland'!$E$2:$AT$2,"&gt;="&amp;$D$3,'Maand-gepland'!$E$2:$AT$2,"&lt;="&amp;$D$4,'Maand-prestatie'!$E25:$AT25,"="&amp;Y$5)</f>
        <v>0</v>
      </c>
      <c r="Z29" s="31">
        <f>SUMIFS('Maand-gepland'!$E25:$AT25,'Maand-gepland'!$E$2:$AT$2,"&gt;="&amp;$D$3,'Maand-gepland'!$E$2:$AT$2,"&lt;="&amp;$D$4,'Maand-prestatie'!$E25:$AT25,"="&amp;Y$5)</f>
        <v>0</v>
      </c>
      <c r="AA29" s="31"/>
      <c r="AB29" s="31"/>
      <c r="AC29" s="31"/>
      <c r="AD29" s="31"/>
      <c r="AE29" s="31"/>
      <c r="AF29" s="31"/>
      <c r="AG29" s="31"/>
      <c r="AH29" s="31"/>
      <c r="AI29" s="31"/>
      <c r="AJ29" s="31"/>
      <c r="AK29" s="31"/>
      <c r="AL29" s="31"/>
      <c r="AM29" s="31"/>
    </row>
    <row r="30" spans="1:39" x14ac:dyDescent="0.2">
      <c r="A30" t="str">
        <f ca="1">'Week A'!AB78</f>
        <v xml:space="preserve">Azieva </v>
      </c>
      <c r="B30" t="str">
        <f ca="1">'Week A'!AC78</f>
        <v>Linda</v>
      </c>
      <c r="C30" t="str">
        <f ca="1">'Week A'!AD78</f>
        <v>Steward</v>
      </c>
      <c r="D30" t="str">
        <f ca="1">'Week A'!AE78</f>
        <v>Student</v>
      </c>
      <c r="E30">
        <f ca="1">COUNTIFS('Maand-gepland'!$E26:$AT26,"&gt;0",'Maand-gepland'!$E$2:$AT$2,"&gt;="&amp;$D$3,'Maand-gepland'!$E$2:$AT$2,"&lt;="&amp;$D$4)</f>
        <v>0</v>
      </c>
      <c r="F30" s="31">
        <f>SUMIFS('Maand-gepland'!$E26:$AT26,'Maand-gepland'!$E$2:$AT$2,"&gt;="&amp;$D$3,'Maand-gepland'!$E$2:$AT$2,"&lt;="&amp;$D$4)</f>
        <v>0</v>
      </c>
      <c r="G30">
        <f ca="1">COUNTIFS('Maand-gepland'!$E26:$AT26,"&gt;0",'Maand-gepland'!$E$2:$AT$2,"&gt;="&amp;$D$3,'Maand-gepland'!$E$2:$AT$2,"&lt;="&amp;$D$4,'Maand-prestatie'!$E26:$AT26,"=0")</f>
        <v>0</v>
      </c>
      <c r="H30" s="31">
        <f>SUMIFS('Maand-gepland'!$E26:$AT26,'Maand-gepland'!$E$2:$AT$2,"&gt;="&amp;$D$3,'Maand-gepland'!$E$2:$AT$2,"&lt;="&amp;$D$4,'Maand-prestatie'!$E26:$AT26,"=0")</f>
        <v>0</v>
      </c>
      <c r="I30">
        <f ca="1">COUNTIFS('Maand-gepland'!$E26:$AT26,"&gt;0",'Maand-gepland'!$E$2:$AT$2,"&gt;="&amp;$D$3,'Maand-gepland'!$E$2:$AT$2,"&lt;="&amp;$D$4,'Maand-prestatie'!$E26:$AT26,"="&amp;I$5)</f>
        <v>0</v>
      </c>
      <c r="J30" s="31">
        <f>SUMIFS('Maand-gepland'!$E26:$AT26,'Maand-gepland'!$E$2:$AT$2,"&gt;="&amp;$D$3,'Maand-gepland'!$E$2:$AT$2,"&lt;="&amp;$D$4,'Maand-prestatie'!$E26:$AT26,"="&amp;I$5)</f>
        <v>0</v>
      </c>
      <c r="K30">
        <f ca="1">COUNTIFS('Maand-gepland'!$E26:$AT26,"&gt;0",'Maand-gepland'!$E$2:$AT$2,"&gt;="&amp;$D$3,'Maand-gepland'!$E$2:$AT$2,"&lt;="&amp;$D$4,'Maand-prestatie'!$E26:$AT26,"="&amp;K$5)</f>
        <v>0</v>
      </c>
      <c r="L30" s="31">
        <f>SUMIFS('Maand-gepland'!$E26:$AT26,'Maand-gepland'!$E$2:$AT$2,"&gt;="&amp;$D$3,'Maand-gepland'!$E$2:$AT$2,"&lt;="&amp;$D$4,'Maand-prestatie'!$E26:$AT26,"="&amp;K$5)</f>
        <v>0</v>
      </c>
      <c r="M30">
        <f ca="1">COUNTIFS('Maand-gepland'!$E26:$AT26,"&gt;0",'Maand-gepland'!$E$2:$AT$2,"&gt;="&amp;$D$3,'Maand-gepland'!$E$2:$AT$2,"&lt;="&amp;$D$4,'Maand-prestatie'!$E26:$AT26,"="&amp;M$5)</f>
        <v>0</v>
      </c>
      <c r="N30" s="31">
        <f>SUMIFS('Maand-gepland'!$E26:$AT26,'Maand-gepland'!$E$2:$AT$2,"&gt;="&amp;$D$3,'Maand-gepland'!$E$2:$AT$2,"&lt;="&amp;$D$4,'Maand-prestatie'!$E26:$AT26,"="&amp;M$5)</f>
        <v>0</v>
      </c>
      <c r="O30">
        <f ca="1">COUNTIFS('Maand-gepland'!$E26:$AT26,"&gt;0",'Maand-gepland'!$E$2:$AT$2,"&gt;="&amp;$D$3,'Maand-gepland'!$E$2:$AT$2,"&lt;="&amp;$D$4,'Maand-prestatie'!$E26:$AT26,"="&amp;O$5)</f>
        <v>0</v>
      </c>
      <c r="P30" s="31">
        <f>SUMIFS('Maand-gepland'!$E26:$AT26,'Maand-gepland'!$E$2:$AT$2,"&gt;="&amp;$D$3,'Maand-gepland'!$E$2:$AT$2,"&lt;="&amp;$D$4,'Maand-prestatie'!$E26:$AT26,"="&amp;O$5)</f>
        <v>0</v>
      </c>
      <c r="Q30">
        <f ca="1">COUNTIFS('Maand-gepland'!$E26:$AT26,"&gt;0",'Maand-gepland'!$E$2:$AT$2,"&gt;="&amp;$D$3,'Maand-gepland'!$E$2:$AT$2,"&lt;="&amp;$D$4,'Maand-prestatie'!$E26:$AT26,"="&amp;Q$5)</f>
        <v>0</v>
      </c>
      <c r="R30" s="31">
        <f>SUMIFS('Maand-gepland'!$E26:$AT26,'Maand-gepland'!$E$2:$AT$2,"&gt;="&amp;$D$3,'Maand-gepland'!$E$2:$AT$2,"&lt;="&amp;$D$4,'Maand-prestatie'!$E26:$AT26,"="&amp;Q$5)</f>
        <v>0</v>
      </c>
      <c r="S30">
        <f ca="1">COUNTIFS('Maand-gepland'!$E26:$AT26,"&gt;0",'Maand-gepland'!$E$2:$AT$2,"&gt;="&amp;$D$3,'Maand-gepland'!$E$2:$AT$2,"&lt;="&amp;$D$4,'Maand-prestatie'!$E26:$AT26,"="&amp;S$5)</f>
        <v>0</v>
      </c>
      <c r="T30" s="31">
        <f>SUMIFS('Maand-gepland'!$E26:$AT26,'Maand-gepland'!$E$2:$AT$2,"&gt;="&amp;$D$3,'Maand-gepland'!$E$2:$AT$2,"&lt;="&amp;$D$4,'Maand-prestatie'!$E26:$AT26,"="&amp;S$5)</f>
        <v>0</v>
      </c>
      <c r="U30">
        <f ca="1">COUNTIFS('Maand-gepland'!$E26:$AT26,"&gt;0",'Maand-gepland'!$E$2:$AT$2,"&gt;="&amp;$D$3,'Maand-gepland'!$E$2:$AT$2,"&lt;="&amp;$D$4,'Maand-prestatie'!$E26:$AT26,"="&amp;U$5)</f>
        <v>0</v>
      </c>
      <c r="V30" s="31">
        <f>SUMIFS('Maand-gepland'!$E26:$AT26,'Maand-gepland'!$E$2:$AT$2,"&gt;="&amp;$D$3,'Maand-gepland'!$E$2:$AT$2,"&lt;="&amp;$D$4,'Maand-prestatie'!$E26:$AT26,"="&amp;U$5)</f>
        <v>0</v>
      </c>
      <c r="W30">
        <f ca="1">COUNTIFS('Maand-gepland'!$E26:$AT26,"&gt;0",'Maand-gepland'!$E$2:$AT$2,"&gt;="&amp;$D$3,'Maand-gepland'!$E$2:$AT$2,"&lt;="&amp;$D$4,'Maand-prestatie'!$E26:$AT26,"="&amp;W$5)</f>
        <v>0</v>
      </c>
      <c r="X30" s="31">
        <f>SUMIFS('Maand-gepland'!$E26:$AT26,'Maand-gepland'!$E$2:$AT$2,"&gt;="&amp;$D$3,'Maand-gepland'!$E$2:$AT$2,"&lt;="&amp;$D$4,'Maand-prestatie'!$E26:$AT26,"="&amp;W$5)</f>
        <v>0</v>
      </c>
      <c r="Y30">
        <f ca="1">COUNTIFS('Maand-gepland'!$E26:$AT26,"&gt;0",'Maand-gepland'!$E$2:$AT$2,"&gt;="&amp;$D$3,'Maand-gepland'!$E$2:$AT$2,"&lt;="&amp;$D$4,'Maand-prestatie'!$E26:$AT26,"="&amp;Y$5)</f>
        <v>0</v>
      </c>
      <c r="Z30" s="31">
        <f>SUMIFS('Maand-gepland'!$E26:$AT26,'Maand-gepland'!$E$2:$AT$2,"&gt;="&amp;$D$3,'Maand-gepland'!$E$2:$AT$2,"&lt;="&amp;$D$4,'Maand-prestatie'!$E26:$AT26,"="&amp;Y$5)</f>
        <v>0</v>
      </c>
      <c r="AA30" s="31"/>
      <c r="AB30" s="31"/>
      <c r="AC30" s="31"/>
      <c r="AD30" s="31"/>
      <c r="AE30" s="31"/>
      <c r="AF30" s="31"/>
      <c r="AG30" s="31"/>
      <c r="AH30" s="31"/>
      <c r="AI30" s="31"/>
      <c r="AJ30" s="31"/>
      <c r="AK30" s="31"/>
      <c r="AL30" s="31"/>
      <c r="AM30" s="31"/>
    </row>
    <row r="31" spans="1:39" x14ac:dyDescent="0.2">
      <c r="A31" t="str">
        <f ca="1">'Week A'!AB79</f>
        <v>Siraje</v>
      </c>
      <c r="B31" t="str">
        <f ca="1">'Week A'!AC79</f>
        <v>Mounir</v>
      </c>
      <c r="C31" t="str">
        <f ca="1">'Week A'!AD79</f>
        <v>Steward</v>
      </c>
      <c r="D31" t="str">
        <f ca="1">'Week A'!AE79</f>
        <v>Student</v>
      </c>
      <c r="E31">
        <f ca="1">COUNTIFS('Maand-gepland'!$E27:$AT27,"&gt;0",'Maand-gepland'!$E$2:$AT$2,"&gt;="&amp;$D$3,'Maand-gepland'!$E$2:$AT$2,"&lt;="&amp;$D$4)</f>
        <v>0</v>
      </c>
      <c r="F31" s="31">
        <f>SUMIFS('Maand-gepland'!$E27:$AT27,'Maand-gepland'!$E$2:$AT$2,"&gt;="&amp;$D$3,'Maand-gepland'!$E$2:$AT$2,"&lt;="&amp;$D$4)</f>
        <v>0</v>
      </c>
      <c r="G31">
        <f ca="1">COUNTIFS('Maand-gepland'!$E27:$AT27,"&gt;0",'Maand-gepland'!$E$2:$AT$2,"&gt;="&amp;$D$3,'Maand-gepland'!$E$2:$AT$2,"&lt;="&amp;$D$4,'Maand-prestatie'!$E27:$AT27,"=0")</f>
        <v>0</v>
      </c>
      <c r="H31" s="31">
        <f>SUMIFS('Maand-gepland'!$E27:$AT27,'Maand-gepland'!$E$2:$AT$2,"&gt;="&amp;$D$3,'Maand-gepland'!$E$2:$AT$2,"&lt;="&amp;$D$4,'Maand-prestatie'!$E27:$AT27,"=0")</f>
        <v>0</v>
      </c>
      <c r="I31">
        <f ca="1">COUNTIFS('Maand-gepland'!$E27:$AT27,"&gt;0",'Maand-gepland'!$E$2:$AT$2,"&gt;="&amp;$D$3,'Maand-gepland'!$E$2:$AT$2,"&lt;="&amp;$D$4,'Maand-prestatie'!$E27:$AT27,"="&amp;I$5)</f>
        <v>0</v>
      </c>
      <c r="J31" s="31">
        <f>SUMIFS('Maand-gepland'!$E27:$AT27,'Maand-gepland'!$E$2:$AT$2,"&gt;="&amp;$D$3,'Maand-gepland'!$E$2:$AT$2,"&lt;="&amp;$D$4,'Maand-prestatie'!$E27:$AT27,"="&amp;I$5)</f>
        <v>0</v>
      </c>
      <c r="K31">
        <f ca="1">COUNTIFS('Maand-gepland'!$E27:$AT27,"&gt;0",'Maand-gepland'!$E$2:$AT$2,"&gt;="&amp;$D$3,'Maand-gepland'!$E$2:$AT$2,"&lt;="&amp;$D$4,'Maand-prestatie'!$E27:$AT27,"="&amp;K$5)</f>
        <v>0</v>
      </c>
      <c r="L31" s="31">
        <f>SUMIFS('Maand-gepland'!$E27:$AT27,'Maand-gepland'!$E$2:$AT$2,"&gt;="&amp;$D$3,'Maand-gepland'!$E$2:$AT$2,"&lt;="&amp;$D$4,'Maand-prestatie'!$E27:$AT27,"="&amp;K$5)</f>
        <v>0</v>
      </c>
      <c r="M31">
        <f ca="1">COUNTIFS('Maand-gepland'!$E27:$AT27,"&gt;0",'Maand-gepland'!$E$2:$AT$2,"&gt;="&amp;$D$3,'Maand-gepland'!$E$2:$AT$2,"&lt;="&amp;$D$4,'Maand-prestatie'!$E27:$AT27,"="&amp;M$5)</f>
        <v>0</v>
      </c>
      <c r="N31" s="31">
        <f>SUMIFS('Maand-gepland'!$E27:$AT27,'Maand-gepland'!$E$2:$AT$2,"&gt;="&amp;$D$3,'Maand-gepland'!$E$2:$AT$2,"&lt;="&amp;$D$4,'Maand-prestatie'!$E27:$AT27,"="&amp;M$5)</f>
        <v>0</v>
      </c>
      <c r="O31">
        <f ca="1">COUNTIFS('Maand-gepland'!$E27:$AT27,"&gt;0",'Maand-gepland'!$E$2:$AT$2,"&gt;="&amp;$D$3,'Maand-gepland'!$E$2:$AT$2,"&lt;="&amp;$D$4,'Maand-prestatie'!$E27:$AT27,"="&amp;O$5)</f>
        <v>0</v>
      </c>
      <c r="P31" s="31">
        <f>SUMIFS('Maand-gepland'!$E27:$AT27,'Maand-gepland'!$E$2:$AT$2,"&gt;="&amp;$D$3,'Maand-gepland'!$E$2:$AT$2,"&lt;="&amp;$D$4,'Maand-prestatie'!$E27:$AT27,"="&amp;O$5)</f>
        <v>0</v>
      </c>
      <c r="Q31">
        <f ca="1">COUNTIFS('Maand-gepland'!$E27:$AT27,"&gt;0",'Maand-gepland'!$E$2:$AT$2,"&gt;="&amp;$D$3,'Maand-gepland'!$E$2:$AT$2,"&lt;="&amp;$D$4,'Maand-prestatie'!$E27:$AT27,"="&amp;Q$5)</f>
        <v>0</v>
      </c>
      <c r="R31" s="31">
        <f>SUMIFS('Maand-gepland'!$E27:$AT27,'Maand-gepland'!$E$2:$AT$2,"&gt;="&amp;$D$3,'Maand-gepland'!$E$2:$AT$2,"&lt;="&amp;$D$4,'Maand-prestatie'!$E27:$AT27,"="&amp;Q$5)</f>
        <v>0</v>
      </c>
      <c r="S31">
        <f ca="1">COUNTIFS('Maand-gepland'!$E27:$AT27,"&gt;0",'Maand-gepland'!$E$2:$AT$2,"&gt;="&amp;$D$3,'Maand-gepland'!$E$2:$AT$2,"&lt;="&amp;$D$4,'Maand-prestatie'!$E27:$AT27,"="&amp;S$5)</f>
        <v>0</v>
      </c>
      <c r="T31" s="31">
        <f>SUMIFS('Maand-gepland'!$E27:$AT27,'Maand-gepland'!$E$2:$AT$2,"&gt;="&amp;$D$3,'Maand-gepland'!$E$2:$AT$2,"&lt;="&amp;$D$4,'Maand-prestatie'!$E27:$AT27,"="&amp;S$5)</f>
        <v>0</v>
      </c>
      <c r="U31">
        <f ca="1">COUNTIFS('Maand-gepland'!$E27:$AT27,"&gt;0",'Maand-gepland'!$E$2:$AT$2,"&gt;="&amp;$D$3,'Maand-gepland'!$E$2:$AT$2,"&lt;="&amp;$D$4,'Maand-prestatie'!$E27:$AT27,"="&amp;U$5)</f>
        <v>0</v>
      </c>
      <c r="V31" s="31">
        <f>SUMIFS('Maand-gepland'!$E27:$AT27,'Maand-gepland'!$E$2:$AT$2,"&gt;="&amp;$D$3,'Maand-gepland'!$E$2:$AT$2,"&lt;="&amp;$D$4,'Maand-prestatie'!$E27:$AT27,"="&amp;U$5)</f>
        <v>0</v>
      </c>
      <c r="W31">
        <f ca="1">COUNTIFS('Maand-gepland'!$E27:$AT27,"&gt;0",'Maand-gepland'!$E$2:$AT$2,"&gt;="&amp;$D$3,'Maand-gepland'!$E$2:$AT$2,"&lt;="&amp;$D$4,'Maand-prestatie'!$E27:$AT27,"="&amp;W$5)</f>
        <v>0</v>
      </c>
      <c r="X31" s="31">
        <f>SUMIFS('Maand-gepland'!$E27:$AT27,'Maand-gepland'!$E$2:$AT$2,"&gt;="&amp;$D$3,'Maand-gepland'!$E$2:$AT$2,"&lt;="&amp;$D$4,'Maand-prestatie'!$E27:$AT27,"="&amp;W$5)</f>
        <v>0</v>
      </c>
      <c r="Y31">
        <f ca="1">COUNTIFS('Maand-gepland'!$E27:$AT27,"&gt;0",'Maand-gepland'!$E$2:$AT$2,"&gt;="&amp;$D$3,'Maand-gepland'!$E$2:$AT$2,"&lt;="&amp;$D$4,'Maand-prestatie'!$E27:$AT27,"="&amp;Y$5)</f>
        <v>0</v>
      </c>
      <c r="Z31" s="31">
        <f>SUMIFS('Maand-gepland'!$E27:$AT27,'Maand-gepland'!$E$2:$AT$2,"&gt;="&amp;$D$3,'Maand-gepland'!$E$2:$AT$2,"&lt;="&amp;$D$4,'Maand-prestatie'!$E27:$AT27,"="&amp;Y$5)</f>
        <v>0</v>
      </c>
      <c r="AA31" s="31"/>
      <c r="AB31" s="31"/>
      <c r="AC31" s="31"/>
      <c r="AD31" s="31"/>
      <c r="AE31" s="31"/>
      <c r="AF31" s="31"/>
      <c r="AG31" s="31"/>
      <c r="AH31" s="31"/>
      <c r="AI31" s="31"/>
      <c r="AJ31" s="31"/>
      <c r="AK31" s="31"/>
      <c r="AL31" s="31"/>
      <c r="AM31" s="31"/>
    </row>
    <row r="32" spans="1:39" x14ac:dyDescent="0.2">
      <c r="A32" t="str">
        <f ca="1">'Week A'!AB80</f>
        <v>Oulad Ali</v>
      </c>
      <c r="B32" t="str">
        <f ca="1">'Week A'!AC80</f>
        <v>Mohammed</v>
      </c>
      <c r="C32" t="str">
        <f ca="1">'Week A'!AD80</f>
        <v>Steward</v>
      </c>
      <c r="D32" t="str">
        <f ca="1">'Week A'!AE80</f>
        <v>Student</v>
      </c>
      <c r="E32">
        <f ca="1">COUNTIFS('Maand-gepland'!$E28:$AT28,"&gt;0",'Maand-gepland'!$E$2:$AT$2,"&gt;="&amp;$D$3,'Maand-gepland'!$E$2:$AT$2,"&lt;="&amp;$D$4)</f>
        <v>0</v>
      </c>
      <c r="F32" s="31">
        <f>SUMIFS('Maand-gepland'!$E28:$AT28,'Maand-gepland'!$E$2:$AT$2,"&gt;="&amp;$D$3,'Maand-gepland'!$E$2:$AT$2,"&lt;="&amp;$D$4)</f>
        <v>0</v>
      </c>
      <c r="G32">
        <f ca="1">COUNTIFS('Maand-gepland'!$E28:$AT28,"&gt;0",'Maand-gepland'!$E$2:$AT$2,"&gt;="&amp;$D$3,'Maand-gepland'!$E$2:$AT$2,"&lt;="&amp;$D$4,'Maand-prestatie'!$E28:$AT28,"=0")</f>
        <v>0</v>
      </c>
      <c r="H32" s="31">
        <f>SUMIFS('Maand-gepland'!$E28:$AT28,'Maand-gepland'!$E$2:$AT$2,"&gt;="&amp;$D$3,'Maand-gepland'!$E$2:$AT$2,"&lt;="&amp;$D$4,'Maand-prestatie'!$E28:$AT28,"=0")</f>
        <v>0</v>
      </c>
      <c r="I32">
        <f ca="1">COUNTIFS('Maand-gepland'!$E28:$AT28,"&gt;0",'Maand-gepland'!$E$2:$AT$2,"&gt;="&amp;$D$3,'Maand-gepland'!$E$2:$AT$2,"&lt;="&amp;$D$4,'Maand-prestatie'!$E28:$AT28,"="&amp;I$5)</f>
        <v>0</v>
      </c>
      <c r="J32" s="31">
        <f>SUMIFS('Maand-gepland'!$E28:$AT28,'Maand-gepland'!$E$2:$AT$2,"&gt;="&amp;$D$3,'Maand-gepland'!$E$2:$AT$2,"&lt;="&amp;$D$4,'Maand-prestatie'!$E28:$AT28,"="&amp;I$5)</f>
        <v>0</v>
      </c>
      <c r="K32">
        <f ca="1">COUNTIFS('Maand-gepland'!$E28:$AT28,"&gt;0",'Maand-gepland'!$E$2:$AT$2,"&gt;="&amp;$D$3,'Maand-gepland'!$E$2:$AT$2,"&lt;="&amp;$D$4,'Maand-prestatie'!$E28:$AT28,"="&amp;K$5)</f>
        <v>0</v>
      </c>
      <c r="L32" s="31">
        <f>SUMIFS('Maand-gepland'!$E28:$AT28,'Maand-gepland'!$E$2:$AT$2,"&gt;="&amp;$D$3,'Maand-gepland'!$E$2:$AT$2,"&lt;="&amp;$D$4,'Maand-prestatie'!$E28:$AT28,"="&amp;K$5)</f>
        <v>0</v>
      </c>
      <c r="M32">
        <f ca="1">COUNTIFS('Maand-gepland'!$E28:$AT28,"&gt;0",'Maand-gepland'!$E$2:$AT$2,"&gt;="&amp;$D$3,'Maand-gepland'!$E$2:$AT$2,"&lt;="&amp;$D$4,'Maand-prestatie'!$E28:$AT28,"="&amp;M$5)</f>
        <v>0</v>
      </c>
      <c r="N32" s="31">
        <f>SUMIFS('Maand-gepland'!$E28:$AT28,'Maand-gepland'!$E$2:$AT$2,"&gt;="&amp;$D$3,'Maand-gepland'!$E$2:$AT$2,"&lt;="&amp;$D$4,'Maand-prestatie'!$E28:$AT28,"="&amp;M$5)</f>
        <v>0</v>
      </c>
      <c r="O32">
        <f ca="1">COUNTIFS('Maand-gepland'!$E28:$AT28,"&gt;0",'Maand-gepland'!$E$2:$AT$2,"&gt;="&amp;$D$3,'Maand-gepland'!$E$2:$AT$2,"&lt;="&amp;$D$4,'Maand-prestatie'!$E28:$AT28,"="&amp;O$5)</f>
        <v>0</v>
      </c>
      <c r="P32" s="31">
        <f>SUMIFS('Maand-gepland'!$E28:$AT28,'Maand-gepland'!$E$2:$AT$2,"&gt;="&amp;$D$3,'Maand-gepland'!$E$2:$AT$2,"&lt;="&amp;$D$4,'Maand-prestatie'!$E28:$AT28,"="&amp;O$5)</f>
        <v>0</v>
      </c>
      <c r="Q32">
        <f ca="1">COUNTIFS('Maand-gepland'!$E28:$AT28,"&gt;0",'Maand-gepland'!$E$2:$AT$2,"&gt;="&amp;$D$3,'Maand-gepland'!$E$2:$AT$2,"&lt;="&amp;$D$4,'Maand-prestatie'!$E28:$AT28,"="&amp;Q$5)</f>
        <v>0</v>
      </c>
      <c r="R32" s="31">
        <f>SUMIFS('Maand-gepland'!$E28:$AT28,'Maand-gepland'!$E$2:$AT$2,"&gt;="&amp;$D$3,'Maand-gepland'!$E$2:$AT$2,"&lt;="&amp;$D$4,'Maand-prestatie'!$E28:$AT28,"="&amp;Q$5)</f>
        <v>0</v>
      </c>
      <c r="S32">
        <f ca="1">COUNTIFS('Maand-gepland'!$E28:$AT28,"&gt;0",'Maand-gepland'!$E$2:$AT$2,"&gt;="&amp;$D$3,'Maand-gepland'!$E$2:$AT$2,"&lt;="&amp;$D$4,'Maand-prestatie'!$E28:$AT28,"="&amp;S$5)</f>
        <v>0</v>
      </c>
      <c r="T32" s="31">
        <f>SUMIFS('Maand-gepland'!$E28:$AT28,'Maand-gepland'!$E$2:$AT$2,"&gt;="&amp;$D$3,'Maand-gepland'!$E$2:$AT$2,"&lt;="&amp;$D$4,'Maand-prestatie'!$E28:$AT28,"="&amp;S$5)</f>
        <v>0</v>
      </c>
      <c r="U32">
        <f ca="1">COUNTIFS('Maand-gepland'!$E28:$AT28,"&gt;0",'Maand-gepland'!$E$2:$AT$2,"&gt;="&amp;$D$3,'Maand-gepland'!$E$2:$AT$2,"&lt;="&amp;$D$4,'Maand-prestatie'!$E28:$AT28,"="&amp;U$5)</f>
        <v>0</v>
      </c>
      <c r="V32" s="31">
        <f>SUMIFS('Maand-gepland'!$E28:$AT28,'Maand-gepland'!$E$2:$AT$2,"&gt;="&amp;$D$3,'Maand-gepland'!$E$2:$AT$2,"&lt;="&amp;$D$4,'Maand-prestatie'!$E28:$AT28,"="&amp;U$5)</f>
        <v>0</v>
      </c>
      <c r="W32">
        <f ca="1">COUNTIFS('Maand-gepland'!$E28:$AT28,"&gt;0",'Maand-gepland'!$E$2:$AT$2,"&gt;="&amp;$D$3,'Maand-gepland'!$E$2:$AT$2,"&lt;="&amp;$D$4,'Maand-prestatie'!$E28:$AT28,"="&amp;W$5)</f>
        <v>0</v>
      </c>
      <c r="X32" s="31">
        <f>SUMIFS('Maand-gepland'!$E28:$AT28,'Maand-gepland'!$E$2:$AT$2,"&gt;="&amp;$D$3,'Maand-gepland'!$E$2:$AT$2,"&lt;="&amp;$D$4,'Maand-prestatie'!$E28:$AT28,"="&amp;W$5)</f>
        <v>0</v>
      </c>
      <c r="Y32">
        <f ca="1">COUNTIFS('Maand-gepland'!$E28:$AT28,"&gt;0",'Maand-gepland'!$E$2:$AT$2,"&gt;="&amp;$D$3,'Maand-gepland'!$E$2:$AT$2,"&lt;="&amp;$D$4,'Maand-prestatie'!$E28:$AT28,"="&amp;Y$5)</f>
        <v>0</v>
      </c>
      <c r="Z32" s="31">
        <f>SUMIFS('Maand-gepland'!$E28:$AT28,'Maand-gepland'!$E$2:$AT$2,"&gt;="&amp;$D$3,'Maand-gepland'!$E$2:$AT$2,"&lt;="&amp;$D$4,'Maand-prestatie'!$E28:$AT28,"="&amp;Y$5)</f>
        <v>0</v>
      </c>
      <c r="AA32" s="31"/>
      <c r="AB32" s="31"/>
      <c r="AC32" s="31"/>
      <c r="AD32" s="31"/>
      <c r="AE32" s="31"/>
      <c r="AF32" s="31"/>
      <c r="AG32" s="31"/>
      <c r="AH32" s="31"/>
      <c r="AI32" s="31"/>
      <c r="AJ32" s="31"/>
      <c r="AK32" s="31"/>
      <c r="AL32" s="31"/>
      <c r="AM32" s="31"/>
    </row>
    <row r="33" spans="1:39" x14ac:dyDescent="0.2">
      <c r="A33" t="str">
        <f ca="1">'Week A'!AB81</f>
        <v>El Kadi</v>
      </c>
      <c r="B33" t="str">
        <f ca="1">'Week A'!AC81</f>
        <v>Mohammed</v>
      </c>
      <c r="C33" t="str">
        <f ca="1">'Week A'!AD81</f>
        <v>Steward</v>
      </c>
      <c r="D33" t="str">
        <f ca="1">'Week A'!AE81</f>
        <v>Student</v>
      </c>
      <c r="E33">
        <f ca="1">COUNTIFS('Maand-gepland'!$E29:$AT29,"&gt;0",'Maand-gepland'!$E$2:$AT$2,"&gt;="&amp;$D$3,'Maand-gepland'!$E$2:$AT$2,"&lt;="&amp;$D$4)</f>
        <v>0</v>
      </c>
      <c r="F33" s="31">
        <f>SUMIFS('Maand-gepland'!$E29:$AT29,'Maand-gepland'!$E$2:$AT$2,"&gt;="&amp;$D$3,'Maand-gepland'!$E$2:$AT$2,"&lt;="&amp;$D$4)</f>
        <v>0</v>
      </c>
      <c r="G33">
        <f ca="1">COUNTIFS('Maand-gepland'!$E29:$AT29,"&gt;0",'Maand-gepland'!$E$2:$AT$2,"&gt;="&amp;$D$3,'Maand-gepland'!$E$2:$AT$2,"&lt;="&amp;$D$4,'Maand-prestatie'!$E29:$AT29,"=0")</f>
        <v>0</v>
      </c>
      <c r="H33" s="31">
        <f>SUMIFS('Maand-gepland'!$E29:$AT29,'Maand-gepland'!$E$2:$AT$2,"&gt;="&amp;$D$3,'Maand-gepland'!$E$2:$AT$2,"&lt;="&amp;$D$4,'Maand-prestatie'!$E29:$AT29,"=0")</f>
        <v>0</v>
      </c>
      <c r="I33">
        <f ca="1">COUNTIFS('Maand-gepland'!$E29:$AT29,"&gt;0",'Maand-gepland'!$E$2:$AT$2,"&gt;="&amp;$D$3,'Maand-gepland'!$E$2:$AT$2,"&lt;="&amp;$D$4,'Maand-prestatie'!$E29:$AT29,"="&amp;I$5)</f>
        <v>0</v>
      </c>
      <c r="J33" s="31">
        <f>SUMIFS('Maand-gepland'!$E29:$AT29,'Maand-gepland'!$E$2:$AT$2,"&gt;="&amp;$D$3,'Maand-gepland'!$E$2:$AT$2,"&lt;="&amp;$D$4,'Maand-prestatie'!$E29:$AT29,"="&amp;I$5)</f>
        <v>0</v>
      </c>
      <c r="K33">
        <f ca="1">COUNTIFS('Maand-gepland'!$E29:$AT29,"&gt;0",'Maand-gepland'!$E$2:$AT$2,"&gt;="&amp;$D$3,'Maand-gepland'!$E$2:$AT$2,"&lt;="&amp;$D$4,'Maand-prestatie'!$E29:$AT29,"="&amp;K$5)</f>
        <v>0</v>
      </c>
      <c r="L33" s="31">
        <f>SUMIFS('Maand-gepland'!$E29:$AT29,'Maand-gepland'!$E$2:$AT$2,"&gt;="&amp;$D$3,'Maand-gepland'!$E$2:$AT$2,"&lt;="&amp;$D$4,'Maand-prestatie'!$E29:$AT29,"="&amp;K$5)</f>
        <v>0</v>
      </c>
      <c r="M33">
        <f ca="1">COUNTIFS('Maand-gepland'!$E29:$AT29,"&gt;0",'Maand-gepland'!$E$2:$AT$2,"&gt;="&amp;$D$3,'Maand-gepland'!$E$2:$AT$2,"&lt;="&amp;$D$4,'Maand-prestatie'!$E29:$AT29,"="&amp;M$5)</f>
        <v>0</v>
      </c>
      <c r="N33" s="31">
        <f>SUMIFS('Maand-gepland'!$E29:$AT29,'Maand-gepland'!$E$2:$AT$2,"&gt;="&amp;$D$3,'Maand-gepland'!$E$2:$AT$2,"&lt;="&amp;$D$4,'Maand-prestatie'!$E29:$AT29,"="&amp;M$5)</f>
        <v>0</v>
      </c>
      <c r="O33">
        <f ca="1">COUNTIFS('Maand-gepland'!$E29:$AT29,"&gt;0",'Maand-gepland'!$E$2:$AT$2,"&gt;="&amp;$D$3,'Maand-gepland'!$E$2:$AT$2,"&lt;="&amp;$D$4,'Maand-prestatie'!$E29:$AT29,"="&amp;O$5)</f>
        <v>0</v>
      </c>
      <c r="P33" s="31">
        <f>SUMIFS('Maand-gepland'!$E29:$AT29,'Maand-gepland'!$E$2:$AT$2,"&gt;="&amp;$D$3,'Maand-gepland'!$E$2:$AT$2,"&lt;="&amp;$D$4,'Maand-prestatie'!$E29:$AT29,"="&amp;O$5)</f>
        <v>0</v>
      </c>
      <c r="Q33">
        <f ca="1">COUNTIFS('Maand-gepland'!$E29:$AT29,"&gt;0",'Maand-gepland'!$E$2:$AT$2,"&gt;="&amp;$D$3,'Maand-gepland'!$E$2:$AT$2,"&lt;="&amp;$D$4,'Maand-prestatie'!$E29:$AT29,"="&amp;Q$5)</f>
        <v>0</v>
      </c>
      <c r="R33" s="31">
        <f>SUMIFS('Maand-gepland'!$E29:$AT29,'Maand-gepland'!$E$2:$AT$2,"&gt;="&amp;$D$3,'Maand-gepland'!$E$2:$AT$2,"&lt;="&amp;$D$4,'Maand-prestatie'!$E29:$AT29,"="&amp;Q$5)</f>
        <v>0</v>
      </c>
      <c r="S33">
        <f ca="1">COUNTIFS('Maand-gepland'!$E29:$AT29,"&gt;0",'Maand-gepland'!$E$2:$AT$2,"&gt;="&amp;$D$3,'Maand-gepland'!$E$2:$AT$2,"&lt;="&amp;$D$4,'Maand-prestatie'!$E29:$AT29,"="&amp;S$5)</f>
        <v>0</v>
      </c>
      <c r="T33" s="31">
        <f>SUMIFS('Maand-gepland'!$E29:$AT29,'Maand-gepland'!$E$2:$AT$2,"&gt;="&amp;$D$3,'Maand-gepland'!$E$2:$AT$2,"&lt;="&amp;$D$4,'Maand-prestatie'!$E29:$AT29,"="&amp;S$5)</f>
        <v>0</v>
      </c>
      <c r="U33">
        <f ca="1">COUNTIFS('Maand-gepland'!$E29:$AT29,"&gt;0",'Maand-gepland'!$E$2:$AT$2,"&gt;="&amp;$D$3,'Maand-gepland'!$E$2:$AT$2,"&lt;="&amp;$D$4,'Maand-prestatie'!$E29:$AT29,"="&amp;U$5)</f>
        <v>0</v>
      </c>
      <c r="V33" s="31">
        <f>SUMIFS('Maand-gepland'!$E29:$AT29,'Maand-gepland'!$E$2:$AT$2,"&gt;="&amp;$D$3,'Maand-gepland'!$E$2:$AT$2,"&lt;="&amp;$D$4,'Maand-prestatie'!$E29:$AT29,"="&amp;U$5)</f>
        <v>0</v>
      </c>
      <c r="W33">
        <f ca="1">COUNTIFS('Maand-gepland'!$E29:$AT29,"&gt;0",'Maand-gepland'!$E$2:$AT$2,"&gt;="&amp;$D$3,'Maand-gepland'!$E$2:$AT$2,"&lt;="&amp;$D$4,'Maand-prestatie'!$E29:$AT29,"="&amp;W$5)</f>
        <v>0</v>
      </c>
      <c r="X33" s="31">
        <f>SUMIFS('Maand-gepland'!$E29:$AT29,'Maand-gepland'!$E$2:$AT$2,"&gt;="&amp;$D$3,'Maand-gepland'!$E$2:$AT$2,"&lt;="&amp;$D$4,'Maand-prestatie'!$E29:$AT29,"="&amp;W$5)</f>
        <v>0</v>
      </c>
      <c r="Y33">
        <f ca="1">COUNTIFS('Maand-gepland'!$E29:$AT29,"&gt;0",'Maand-gepland'!$E$2:$AT$2,"&gt;="&amp;$D$3,'Maand-gepland'!$E$2:$AT$2,"&lt;="&amp;$D$4,'Maand-prestatie'!$E29:$AT29,"="&amp;Y$5)</f>
        <v>0</v>
      </c>
      <c r="Z33" s="31">
        <f>SUMIFS('Maand-gepland'!$E29:$AT29,'Maand-gepland'!$E$2:$AT$2,"&gt;="&amp;$D$3,'Maand-gepland'!$E$2:$AT$2,"&lt;="&amp;$D$4,'Maand-prestatie'!$E29:$AT29,"="&amp;Y$5)</f>
        <v>0</v>
      </c>
      <c r="AA33" s="31"/>
      <c r="AB33" s="31"/>
      <c r="AC33" s="31"/>
      <c r="AD33" s="31"/>
      <c r="AE33" s="31"/>
      <c r="AF33" s="31"/>
      <c r="AG33" s="31"/>
      <c r="AH33" s="31"/>
      <c r="AI33" s="31"/>
      <c r="AJ33" s="31"/>
      <c r="AK33" s="31"/>
      <c r="AL33" s="31"/>
      <c r="AM33" s="31"/>
    </row>
    <row r="34" spans="1:39" x14ac:dyDescent="0.2">
      <c r="A34" t="str">
        <f ca="1">'Week A'!AB82</f>
        <v>Vanlommel</v>
      </c>
      <c r="B34" t="str">
        <f ca="1">'Week A'!AC82</f>
        <v>Mathis</v>
      </c>
      <c r="C34" t="str">
        <f ca="1">'Week A'!AD82</f>
        <v>Steward</v>
      </c>
      <c r="D34" t="str">
        <f ca="1">'Week A'!AE82</f>
        <v>Student</v>
      </c>
      <c r="E34">
        <f ca="1">COUNTIFS('Maand-gepland'!$E30:$AT30,"&gt;0",'Maand-gepland'!$E$2:$AT$2,"&gt;="&amp;$D$3,'Maand-gepland'!$E$2:$AT$2,"&lt;="&amp;$D$4)</f>
        <v>0</v>
      </c>
      <c r="F34" s="31">
        <f>SUMIFS('Maand-gepland'!$E30:$AT30,'Maand-gepland'!$E$2:$AT$2,"&gt;="&amp;$D$3,'Maand-gepland'!$E$2:$AT$2,"&lt;="&amp;$D$4)</f>
        <v>0</v>
      </c>
      <c r="G34">
        <f ca="1">COUNTIFS('Maand-gepland'!$E30:$AT30,"&gt;0",'Maand-gepland'!$E$2:$AT$2,"&gt;="&amp;$D$3,'Maand-gepland'!$E$2:$AT$2,"&lt;="&amp;$D$4,'Maand-prestatie'!$E30:$AT30,"=0")</f>
        <v>0</v>
      </c>
      <c r="H34" s="31">
        <f>SUMIFS('Maand-gepland'!$E30:$AT30,'Maand-gepland'!$E$2:$AT$2,"&gt;="&amp;$D$3,'Maand-gepland'!$E$2:$AT$2,"&lt;="&amp;$D$4,'Maand-prestatie'!$E30:$AT30,"=0")</f>
        <v>0</v>
      </c>
      <c r="I34">
        <f ca="1">COUNTIFS('Maand-gepland'!$E30:$AT30,"&gt;0",'Maand-gepland'!$E$2:$AT$2,"&gt;="&amp;$D$3,'Maand-gepland'!$E$2:$AT$2,"&lt;="&amp;$D$4,'Maand-prestatie'!$E30:$AT30,"="&amp;I$5)</f>
        <v>0</v>
      </c>
      <c r="J34" s="31">
        <f>SUMIFS('Maand-gepland'!$E30:$AT30,'Maand-gepland'!$E$2:$AT$2,"&gt;="&amp;$D$3,'Maand-gepland'!$E$2:$AT$2,"&lt;="&amp;$D$4,'Maand-prestatie'!$E30:$AT30,"="&amp;I$5)</f>
        <v>0</v>
      </c>
      <c r="K34">
        <f ca="1">COUNTIFS('Maand-gepland'!$E30:$AT30,"&gt;0",'Maand-gepland'!$E$2:$AT$2,"&gt;="&amp;$D$3,'Maand-gepland'!$E$2:$AT$2,"&lt;="&amp;$D$4,'Maand-prestatie'!$E30:$AT30,"="&amp;K$5)</f>
        <v>0</v>
      </c>
      <c r="L34" s="31">
        <f>SUMIFS('Maand-gepland'!$E30:$AT30,'Maand-gepland'!$E$2:$AT$2,"&gt;="&amp;$D$3,'Maand-gepland'!$E$2:$AT$2,"&lt;="&amp;$D$4,'Maand-prestatie'!$E30:$AT30,"="&amp;K$5)</f>
        <v>0</v>
      </c>
      <c r="M34">
        <f ca="1">COUNTIFS('Maand-gepland'!$E30:$AT30,"&gt;0",'Maand-gepland'!$E$2:$AT$2,"&gt;="&amp;$D$3,'Maand-gepland'!$E$2:$AT$2,"&lt;="&amp;$D$4,'Maand-prestatie'!$E30:$AT30,"="&amp;M$5)</f>
        <v>0</v>
      </c>
      <c r="N34" s="31">
        <f>SUMIFS('Maand-gepland'!$E30:$AT30,'Maand-gepland'!$E$2:$AT$2,"&gt;="&amp;$D$3,'Maand-gepland'!$E$2:$AT$2,"&lt;="&amp;$D$4,'Maand-prestatie'!$E30:$AT30,"="&amp;M$5)</f>
        <v>0</v>
      </c>
      <c r="O34">
        <f ca="1">COUNTIFS('Maand-gepland'!$E30:$AT30,"&gt;0",'Maand-gepland'!$E$2:$AT$2,"&gt;="&amp;$D$3,'Maand-gepland'!$E$2:$AT$2,"&lt;="&amp;$D$4,'Maand-prestatie'!$E30:$AT30,"="&amp;O$5)</f>
        <v>0</v>
      </c>
      <c r="P34" s="31">
        <f>SUMIFS('Maand-gepland'!$E30:$AT30,'Maand-gepland'!$E$2:$AT$2,"&gt;="&amp;$D$3,'Maand-gepland'!$E$2:$AT$2,"&lt;="&amp;$D$4,'Maand-prestatie'!$E30:$AT30,"="&amp;O$5)</f>
        <v>0</v>
      </c>
      <c r="Q34">
        <f ca="1">COUNTIFS('Maand-gepland'!$E30:$AT30,"&gt;0",'Maand-gepland'!$E$2:$AT$2,"&gt;="&amp;$D$3,'Maand-gepland'!$E$2:$AT$2,"&lt;="&amp;$D$4,'Maand-prestatie'!$E30:$AT30,"="&amp;Q$5)</f>
        <v>0</v>
      </c>
      <c r="R34" s="31">
        <f>SUMIFS('Maand-gepland'!$E30:$AT30,'Maand-gepland'!$E$2:$AT$2,"&gt;="&amp;$D$3,'Maand-gepland'!$E$2:$AT$2,"&lt;="&amp;$D$4,'Maand-prestatie'!$E30:$AT30,"="&amp;Q$5)</f>
        <v>0</v>
      </c>
      <c r="S34">
        <f ca="1">COUNTIFS('Maand-gepland'!$E30:$AT30,"&gt;0",'Maand-gepland'!$E$2:$AT$2,"&gt;="&amp;$D$3,'Maand-gepland'!$E$2:$AT$2,"&lt;="&amp;$D$4,'Maand-prestatie'!$E30:$AT30,"="&amp;S$5)</f>
        <v>0</v>
      </c>
      <c r="T34" s="31">
        <f>SUMIFS('Maand-gepland'!$E30:$AT30,'Maand-gepland'!$E$2:$AT$2,"&gt;="&amp;$D$3,'Maand-gepland'!$E$2:$AT$2,"&lt;="&amp;$D$4,'Maand-prestatie'!$E30:$AT30,"="&amp;S$5)</f>
        <v>0</v>
      </c>
      <c r="U34">
        <f ca="1">COUNTIFS('Maand-gepland'!$E30:$AT30,"&gt;0",'Maand-gepland'!$E$2:$AT$2,"&gt;="&amp;$D$3,'Maand-gepland'!$E$2:$AT$2,"&lt;="&amp;$D$4,'Maand-prestatie'!$E30:$AT30,"="&amp;U$5)</f>
        <v>0</v>
      </c>
      <c r="V34" s="31">
        <f>SUMIFS('Maand-gepland'!$E30:$AT30,'Maand-gepland'!$E$2:$AT$2,"&gt;="&amp;$D$3,'Maand-gepland'!$E$2:$AT$2,"&lt;="&amp;$D$4,'Maand-prestatie'!$E30:$AT30,"="&amp;U$5)</f>
        <v>0</v>
      </c>
      <c r="W34">
        <f ca="1">COUNTIFS('Maand-gepland'!$E30:$AT30,"&gt;0",'Maand-gepland'!$E$2:$AT$2,"&gt;="&amp;$D$3,'Maand-gepland'!$E$2:$AT$2,"&lt;="&amp;$D$4,'Maand-prestatie'!$E30:$AT30,"="&amp;W$5)</f>
        <v>0</v>
      </c>
      <c r="X34" s="31">
        <f>SUMIFS('Maand-gepland'!$E30:$AT30,'Maand-gepland'!$E$2:$AT$2,"&gt;="&amp;$D$3,'Maand-gepland'!$E$2:$AT$2,"&lt;="&amp;$D$4,'Maand-prestatie'!$E30:$AT30,"="&amp;W$5)</f>
        <v>0</v>
      </c>
      <c r="Y34">
        <f ca="1">COUNTIFS('Maand-gepland'!$E30:$AT30,"&gt;0",'Maand-gepland'!$E$2:$AT$2,"&gt;="&amp;$D$3,'Maand-gepland'!$E$2:$AT$2,"&lt;="&amp;$D$4,'Maand-prestatie'!$E30:$AT30,"="&amp;Y$5)</f>
        <v>0</v>
      </c>
      <c r="Z34" s="31">
        <f>SUMIFS('Maand-gepland'!$E30:$AT30,'Maand-gepland'!$E$2:$AT$2,"&gt;="&amp;$D$3,'Maand-gepland'!$E$2:$AT$2,"&lt;="&amp;$D$4,'Maand-prestatie'!$E30:$AT30,"="&amp;Y$5)</f>
        <v>0</v>
      </c>
      <c r="AA34" s="31"/>
      <c r="AB34" s="31"/>
      <c r="AC34" s="31"/>
      <c r="AD34" s="31"/>
      <c r="AE34" s="31"/>
      <c r="AF34" s="31"/>
      <c r="AG34" s="31"/>
      <c r="AH34" s="31"/>
      <c r="AI34" s="31"/>
      <c r="AJ34" s="31"/>
      <c r="AK34" s="31"/>
      <c r="AL34" s="31"/>
      <c r="AM34" s="31"/>
    </row>
    <row r="35" spans="1:39" x14ac:dyDescent="0.2">
      <c r="A35" t="str">
        <f ca="1">'Week A'!AB83</f>
        <v>Van den Broeck</v>
      </c>
      <c r="B35" t="str">
        <f ca="1">'Week A'!AC83</f>
        <v>Niels</v>
      </c>
      <c r="C35" t="str">
        <f ca="1">'Week A'!AD83</f>
        <v>Steward</v>
      </c>
      <c r="D35" t="str">
        <f ca="1">'Week A'!AE83</f>
        <v>Student</v>
      </c>
      <c r="E35">
        <f ca="1">COUNTIFS('Maand-gepland'!$E31:$AT31,"&gt;0",'Maand-gepland'!$E$2:$AT$2,"&gt;="&amp;$D$3,'Maand-gepland'!$E$2:$AT$2,"&lt;="&amp;$D$4)</f>
        <v>0</v>
      </c>
      <c r="F35" s="31">
        <f>SUMIFS('Maand-gepland'!$E31:$AT31,'Maand-gepland'!$E$2:$AT$2,"&gt;="&amp;$D$3,'Maand-gepland'!$E$2:$AT$2,"&lt;="&amp;$D$4)</f>
        <v>0</v>
      </c>
      <c r="G35">
        <f ca="1">COUNTIFS('Maand-gepland'!$E31:$AT31,"&gt;0",'Maand-gepland'!$E$2:$AT$2,"&gt;="&amp;$D$3,'Maand-gepland'!$E$2:$AT$2,"&lt;="&amp;$D$4,'Maand-prestatie'!$E31:$AT31,"=0")</f>
        <v>0</v>
      </c>
      <c r="H35" s="31">
        <f>SUMIFS('Maand-gepland'!$E31:$AT31,'Maand-gepland'!$E$2:$AT$2,"&gt;="&amp;$D$3,'Maand-gepland'!$E$2:$AT$2,"&lt;="&amp;$D$4,'Maand-prestatie'!$E31:$AT31,"=0")</f>
        <v>0</v>
      </c>
      <c r="I35">
        <f ca="1">COUNTIFS('Maand-gepland'!$E31:$AT31,"&gt;0",'Maand-gepland'!$E$2:$AT$2,"&gt;="&amp;$D$3,'Maand-gepland'!$E$2:$AT$2,"&lt;="&amp;$D$4,'Maand-prestatie'!$E31:$AT31,"="&amp;I$5)</f>
        <v>0</v>
      </c>
      <c r="J35" s="31">
        <f>SUMIFS('Maand-gepland'!$E31:$AT31,'Maand-gepland'!$E$2:$AT$2,"&gt;="&amp;$D$3,'Maand-gepland'!$E$2:$AT$2,"&lt;="&amp;$D$4,'Maand-prestatie'!$E31:$AT31,"="&amp;I$5)</f>
        <v>0</v>
      </c>
      <c r="K35">
        <f ca="1">COUNTIFS('Maand-gepland'!$E31:$AT31,"&gt;0",'Maand-gepland'!$E$2:$AT$2,"&gt;="&amp;$D$3,'Maand-gepland'!$E$2:$AT$2,"&lt;="&amp;$D$4,'Maand-prestatie'!$E31:$AT31,"="&amp;K$5)</f>
        <v>0</v>
      </c>
      <c r="L35" s="31">
        <f>SUMIFS('Maand-gepland'!$E31:$AT31,'Maand-gepland'!$E$2:$AT$2,"&gt;="&amp;$D$3,'Maand-gepland'!$E$2:$AT$2,"&lt;="&amp;$D$4,'Maand-prestatie'!$E31:$AT31,"="&amp;K$5)</f>
        <v>0</v>
      </c>
      <c r="M35">
        <f ca="1">COUNTIFS('Maand-gepland'!$E31:$AT31,"&gt;0",'Maand-gepland'!$E$2:$AT$2,"&gt;="&amp;$D$3,'Maand-gepland'!$E$2:$AT$2,"&lt;="&amp;$D$4,'Maand-prestatie'!$E31:$AT31,"="&amp;M$5)</f>
        <v>0</v>
      </c>
      <c r="N35" s="31">
        <f>SUMIFS('Maand-gepland'!$E31:$AT31,'Maand-gepland'!$E$2:$AT$2,"&gt;="&amp;$D$3,'Maand-gepland'!$E$2:$AT$2,"&lt;="&amp;$D$4,'Maand-prestatie'!$E31:$AT31,"="&amp;M$5)</f>
        <v>0</v>
      </c>
      <c r="O35">
        <f ca="1">COUNTIFS('Maand-gepland'!$E31:$AT31,"&gt;0",'Maand-gepland'!$E$2:$AT$2,"&gt;="&amp;$D$3,'Maand-gepland'!$E$2:$AT$2,"&lt;="&amp;$D$4,'Maand-prestatie'!$E31:$AT31,"="&amp;O$5)</f>
        <v>0</v>
      </c>
      <c r="P35" s="31">
        <f>SUMIFS('Maand-gepland'!$E31:$AT31,'Maand-gepland'!$E$2:$AT$2,"&gt;="&amp;$D$3,'Maand-gepland'!$E$2:$AT$2,"&lt;="&amp;$D$4,'Maand-prestatie'!$E31:$AT31,"="&amp;O$5)</f>
        <v>0</v>
      </c>
      <c r="Q35">
        <f ca="1">COUNTIFS('Maand-gepland'!$E31:$AT31,"&gt;0",'Maand-gepland'!$E$2:$AT$2,"&gt;="&amp;$D$3,'Maand-gepland'!$E$2:$AT$2,"&lt;="&amp;$D$4,'Maand-prestatie'!$E31:$AT31,"="&amp;Q$5)</f>
        <v>0</v>
      </c>
      <c r="R35" s="31">
        <f>SUMIFS('Maand-gepland'!$E31:$AT31,'Maand-gepland'!$E$2:$AT$2,"&gt;="&amp;$D$3,'Maand-gepland'!$E$2:$AT$2,"&lt;="&amp;$D$4,'Maand-prestatie'!$E31:$AT31,"="&amp;Q$5)</f>
        <v>0</v>
      </c>
      <c r="S35">
        <f ca="1">COUNTIFS('Maand-gepland'!$E31:$AT31,"&gt;0",'Maand-gepland'!$E$2:$AT$2,"&gt;="&amp;$D$3,'Maand-gepland'!$E$2:$AT$2,"&lt;="&amp;$D$4,'Maand-prestatie'!$E31:$AT31,"="&amp;S$5)</f>
        <v>0</v>
      </c>
      <c r="T35" s="31">
        <f>SUMIFS('Maand-gepland'!$E31:$AT31,'Maand-gepland'!$E$2:$AT$2,"&gt;="&amp;$D$3,'Maand-gepland'!$E$2:$AT$2,"&lt;="&amp;$D$4,'Maand-prestatie'!$E31:$AT31,"="&amp;S$5)</f>
        <v>0</v>
      </c>
      <c r="U35">
        <f ca="1">COUNTIFS('Maand-gepland'!$E31:$AT31,"&gt;0",'Maand-gepland'!$E$2:$AT$2,"&gt;="&amp;$D$3,'Maand-gepland'!$E$2:$AT$2,"&lt;="&amp;$D$4,'Maand-prestatie'!$E31:$AT31,"="&amp;U$5)</f>
        <v>0</v>
      </c>
      <c r="V35" s="31">
        <f>SUMIFS('Maand-gepland'!$E31:$AT31,'Maand-gepland'!$E$2:$AT$2,"&gt;="&amp;$D$3,'Maand-gepland'!$E$2:$AT$2,"&lt;="&amp;$D$4,'Maand-prestatie'!$E31:$AT31,"="&amp;U$5)</f>
        <v>0</v>
      </c>
      <c r="W35">
        <f ca="1">COUNTIFS('Maand-gepland'!$E31:$AT31,"&gt;0",'Maand-gepland'!$E$2:$AT$2,"&gt;="&amp;$D$3,'Maand-gepland'!$E$2:$AT$2,"&lt;="&amp;$D$4,'Maand-prestatie'!$E31:$AT31,"="&amp;W$5)</f>
        <v>0</v>
      </c>
      <c r="X35" s="31">
        <f>SUMIFS('Maand-gepland'!$E31:$AT31,'Maand-gepland'!$E$2:$AT$2,"&gt;="&amp;$D$3,'Maand-gepland'!$E$2:$AT$2,"&lt;="&amp;$D$4,'Maand-prestatie'!$E31:$AT31,"="&amp;W$5)</f>
        <v>0</v>
      </c>
      <c r="Y35">
        <f ca="1">COUNTIFS('Maand-gepland'!$E31:$AT31,"&gt;0",'Maand-gepland'!$E$2:$AT$2,"&gt;="&amp;$D$3,'Maand-gepland'!$E$2:$AT$2,"&lt;="&amp;$D$4,'Maand-prestatie'!$E31:$AT31,"="&amp;Y$5)</f>
        <v>0</v>
      </c>
      <c r="Z35" s="31">
        <f>SUMIFS('Maand-gepland'!$E31:$AT31,'Maand-gepland'!$E$2:$AT$2,"&gt;="&amp;$D$3,'Maand-gepland'!$E$2:$AT$2,"&lt;="&amp;$D$4,'Maand-prestatie'!$E31:$AT31,"="&amp;Y$5)</f>
        <v>0</v>
      </c>
      <c r="AA35" s="31"/>
      <c r="AB35" s="31"/>
      <c r="AC35" s="31"/>
      <c r="AD35" s="31"/>
      <c r="AE35" s="31"/>
      <c r="AF35" s="31"/>
      <c r="AG35" s="31"/>
      <c r="AH35" s="31"/>
      <c r="AI35" s="31"/>
      <c r="AJ35" s="31"/>
      <c r="AK35" s="31"/>
      <c r="AL35" s="31"/>
      <c r="AM35" s="31"/>
    </row>
    <row r="36" spans="1:39" x14ac:dyDescent="0.2">
      <c r="A36" t="str">
        <f ca="1">'Week A'!AB84</f>
        <v>Rheleimi</v>
      </c>
      <c r="B36" t="str">
        <f ca="1">'Week A'!AC84</f>
        <v>Noah</v>
      </c>
      <c r="C36" t="str">
        <f ca="1">'Week A'!AD84</f>
        <v>Steward</v>
      </c>
      <c r="D36" t="str">
        <f ca="1">'Week A'!AE84</f>
        <v>Student</v>
      </c>
      <c r="E36">
        <f ca="1">COUNTIFS('Maand-gepland'!$E32:$AT32,"&gt;0",'Maand-gepland'!$E$2:$AT$2,"&gt;="&amp;$D$3,'Maand-gepland'!$E$2:$AT$2,"&lt;="&amp;$D$4)</f>
        <v>0</v>
      </c>
      <c r="F36" s="31">
        <f>SUMIFS('Maand-gepland'!$E32:$AT32,'Maand-gepland'!$E$2:$AT$2,"&gt;="&amp;$D$3,'Maand-gepland'!$E$2:$AT$2,"&lt;="&amp;$D$4)</f>
        <v>0</v>
      </c>
      <c r="G36">
        <f ca="1">COUNTIFS('Maand-gepland'!$E32:$AT32,"&gt;0",'Maand-gepland'!$E$2:$AT$2,"&gt;="&amp;$D$3,'Maand-gepland'!$E$2:$AT$2,"&lt;="&amp;$D$4,'Maand-prestatie'!$E32:$AT32,"=0")</f>
        <v>0</v>
      </c>
      <c r="H36" s="31">
        <f>SUMIFS('Maand-gepland'!$E32:$AT32,'Maand-gepland'!$E$2:$AT$2,"&gt;="&amp;$D$3,'Maand-gepland'!$E$2:$AT$2,"&lt;="&amp;$D$4,'Maand-prestatie'!$E32:$AT32,"=0")</f>
        <v>0</v>
      </c>
      <c r="I36">
        <f ca="1">COUNTIFS('Maand-gepland'!$E32:$AT32,"&gt;0",'Maand-gepland'!$E$2:$AT$2,"&gt;="&amp;$D$3,'Maand-gepland'!$E$2:$AT$2,"&lt;="&amp;$D$4,'Maand-prestatie'!$E32:$AT32,"="&amp;I$5)</f>
        <v>0</v>
      </c>
      <c r="J36" s="31">
        <f>SUMIFS('Maand-gepland'!$E32:$AT32,'Maand-gepland'!$E$2:$AT$2,"&gt;="&amp;$D$3,'Maand-gepland'!$E$2:$AT$2,"&lt;="&amp;$D$4,'Maand-prestatie'!$E32:$AT32,"="&amp;I$5)</f>
        <v>0</v>
      </c>
      <c r="K36">
        <f ca="1">COUNTIFS('Maand-gepland'!$E32:$AT32,"&gt;0",'Maand-gepland'!$E$2:$AT$2,"&gt;="&amp;$D$3,'Maand-gepland'!$E$2:$AT$2,"&lt;="&amp;$D$4,'Maand-prestatie'!$E32:$AT32,"="&amp;K$5)</f>
        <v>0</v>
      </c>
      <c r="L36" s="31">
        <f>SUMIFS('Maand-gepland'!$E32:$AT32,'Maand-gepland'!$E$2:$AT$2,"&gt;="&amp;$D$3,'Maand-gepland'!$E$2:$AT$2,"&lt;="&amp;$D$4,'Maand-prestatie'!$E32:$AT32,"="&amp;K$5)</f>
        <v>0</v>
      </c>
      <c r="M36">
        <f ca="1">COUNTIFS('Maand-gepland'!$E32:$AT32,"&gt;0",'Maand-gepland'!$E$2:$AT$2,"&gt;="&amp;$D$3,'Maand-gepland'!$E$2:$AT$2,"&lt;="&amp;$D$4,'Maand-prestatie'!$E32:$AT32,"="&amp;M$5)</f>
        <v>0</v>
      </c>
      <c r="N36" s="31">
        <f>SUMIFS('Maand-gepland'!$E32:$AT32,'Maand-gepland'!$E$2:$AT$2,"&gt;="&amp;$D$3,'Maand-gepland'!$E$2:$AT$2,"&lt;="&amp;$D$4,'Maand-prestatie'!$E32:$AT32,"="&amp;M$5)</f>
        <v>0</v>
      </c>
      <c r="O36">
        <f ca="1">COUNTIFS('Maand-gepland'!$E32:$AT32,"&gt;0",'Maand-gepland'!$E$2:$AT$2,"&gt;="&amp;$D$3,'Maand-gepland'!$E$2:$AT$2,"&lt;="&amp;$D$4,'Maand-prestatie'!$E32:$AT32,"="&amp;O$5)</f>
        <v>0</v>
      </c>
      <c r="P36" s="31">
        <f>SUMIFS('Maand-gepland'!$E32:$AT32,'Maand-gepland'!$E$2:$AT$2,"&gt;="&amp;$D$3,'Maand-gepland'!$E$2:$AT$2,"&lt;="&amp;$D$4,'Maand-prestatie'!$E32:$AT32,"="&amp;O$5)</f>
        <v>0</v>
      </c>
      <c r="Q36">
        <f ca="1">COUNTIFS('Maand-gepland'!$E32:$AT32,"&gt;0",'Maand-gepland'!$E$2:$AT$2,"&gt;="&amp;$D$3,'Maand-gepland'!$E$2:$AT$2,"&lt;="&amp;$D$4,'Maand-prestatie'!$E32:$AT32,"="&amp;Q$5)</f>
        <v>0</v>
      </c>
      <c r="R36" s="31">
        <f>SUMIFS('Maand-gepland'!$E32:$AT32,'Maand-gepland'!$E$2:$AT$2,"&gt;="&amp;$D$3,'Maand-gepland'!$E$2:$AT$2,"&lt;="&amp;$D$4,'Maand-prestatie'!$E32:$AT32,"="&amp;Q$5)</f>
        <v>0</v>
      </c>
      <c r="S36">
        <f ca="1">COUNTIFS('Maand-gepland'!$E32:$AT32,"&gt;0",'Maand-gepland'!$E$2:$AT$2,"&gt;="&amp;$D$3,'Maand-gepland'!$E$2:$AT$2,"&lt;="&amp;$D$4,'Maand-prestatie'!$E32:$AT32,"="&amp;S$5)</f>
        <v>0</v>
      </c>
      <c r="T36" s="31">
        <f>SUMIFS('Maand-gepland'!$E32:$AT32,'Maand-gepland'!$E$2:$AT$2,"&gt;="&amp;$D$3,'Maand-gepland'!$E$2:$AT$2,"&lt;="&amp;$D$4,'Maand-prestatie'!$E32:$AT32,"="&amp;S$5)</f>
        <v>0</v>
      </c>
      <c r="U36">
        <f ca="1">COUNTIFS('Maand-gepland'!$E32:$AT32,"&gt;0",'Maand-gepland'!$E$2:$AT$2,"&gt;="&amp;$D$3,'Maand-gepland'!$E$2:$AT$2,"&lt;="&amp;$D$4,'Maand-prestatie'!$E32:$AT32,"="&amp;U$5)</f>
        <v>0</v>
      </c>
      <c r="V36" s="31">
        <f>SUMIFS('Maand-gepland'!$E32:$AT32,'Maand-gepland'!$E$2:$AT$2,"&gt;="&amp;$D$3,'Maand-gepland'!$E$2:$AT$2,"&lt;="&amp;$D$4,'Maand-prestatie'!$E32:$AT32,"="&amp;U$5)</f>
        <v>0</v>
      </c>
      <c r="W36">
        <f ca="1">COUNTIFS('Maand-gepland'!$E32:$AT32,"&gt;0",'Maand-gepland'!$E$2:$AT$2,"&gt;="&amp;$D$3,'Maand-gepland'!$E$2:$AT$2,"&lt;="&amp;$D$4,'Maand-prestatie'!$E32:$AT32,"="&amp;W$5)</f>
        <v>0</v>
      </c>
      <c r="X36" s="31">
        <f>SUMIFS('Maand-gepland'!$E32:$AT32,'Maand-gepland'!$E$2:$AT$2,"&gt;="&amp;$D$3,'Maand-gepland'!$E$2:$AT$2,"&lt;="&amp;$D$4,'Maand-prestatie'!$E32:$AT32,"="&amp;W$5)</f>
        <v>0</v>
      </c>
      <c r="Y36">
        <f ca="1">COUNTIFS('Maand-gepland'!$E32:$AT32,"&gt;0",'Maand-gepland'!$E$2:$AT$2,"&gt;="&amp;$D$3,'Maand-gepland'!$E$2:$AT$2,"&lt;="&amp;$D$4,'Maand-prestatie'!$E32:$AT32,"="&amp;Y$5)</f>
        <v>0</v>
      </c>
      <c r="Z36" s="31">
        <f>SUMIFS('Maand-gepland'!$E32:$AT32,'Maand-gepland'!$E$2:$AT$2,"&gt;="&amp;$D$3,'Maand-gepland'!$E$2:$AT$2,"&lt;="&amp;$D$4,'Maand-prestatie'!$E32:$AT32,"="&amp;Y$5)</f>
        <v>0</v>
      </c>
      <c r="AA36" s="31"/>
      <c r="AB36" s="31"/>
      <c r="AC36" s="31"/>
      <c r="AD36" s="31"/>
      <c r="AE36" s="31"/>
      <c r="AF36" s="31"/>
      <c r="AG36" s="31"/>
      <c r="AH36" s="31"/>
      <c r="AI36" s="31"/>
      <c r="AJ36" s="31"/>
      <c r="AK36" s="31"/>
      <c r="AL36" s="31"/>
      <c r="AM36" s="31"/>
    </row>
    <row r="37" spans="1:39" x14ac:dyDescent="0.2">
      <c r="A37" t="str">
        <f ca="1">'Week A'!AB85</f>
        <v xml:space="preserve">Luyten </v>
      </c>
      <c r="B37" t="str">
        <f ca="1">'Week A'!AC85</f>
        <v>Roos</v>
      </c>
      <c r="C37" t="str">
        <f ca="1">'Week A'!AD85</f>
        <v>Steward</v>
      </c>
      <c r="D37" t="str">
        <f ca="1">'Week A'!AE85</f>
        <v>Student</v>
      </c>
      <c r="E37">
        <f ca="1">COUNTIFS('Maand-gepland'!$E33:$AT33,"&gt;0",'Maand-gepland'!$E$2:$AT$2,"&gt;="&amp;$D$3,'Maand-gepland'!$E$2:$AT$2,"&lt;="&amp;$D$4)</f>
        <v>0</v>
      </c>
      <c r="F37" s="31">
        <f>SUMIFS('Maand-gepland'!$E33:$AT33,'Maand-gepland'!$E$2:$AT$2,"&gt;="&amp;$D$3,'Maand-gepland'!$E$2:$AT$2,"&lt;="&amp;$D$4)</f>
        <v>0</v>
      </c>
      <c r="G37">
        <f ca="1">COUNTIFS('Maand-gepland'!$E33:$AT33,"&gt;0",'Maand-gepland'!$E$2:$AT$2,"&gt;="&amp;$D$3,'Maand-gepland'!$E$2:$AT$2,"&lt;="&amp;$D$4,'Maand-prestatie'!$E33:$AT33,"=0")</f>
        <v>0</v>
      </c>
      <c r="H37" s="31">
        <f>SUMIFS('Maand-gepland'!$E33:$AT33,'Maand-gepland'!$E$2:$AT$2,"&gt;="&amp;$D$3,'Maand-gepland'!$E$2:$AT$2,"&lt;="&amp;$D$4,'Maand-prestatie'!$E33:$AT33,"=0")</f>
        <v>0</v>
      </c>
      <c r="I37">
        <f ca="1">COUNTIFS('Maand-gepland'!$E33:$AT33,"&gt;0",'Maand-gepland'!$E$2:$AT$2,"&gt;="&amp;$D$3,'Maand-gepland'!$E$2:$AT$2,"&lt;="&amp;$D$4,'Maand-prestatie'!$E33:$AT33,"="&amp;I$5)</f>
        <v>0</v>
      </c>
      <c r="J37" s="31">
        <f>SUMIFS('Maand-gepland'!$E33:$AT33,'Maand-gepland'!$E$2:$AT$2,"&gt;="&amp;$D$3,'Maand-gepland'!$E$2:$AT$2,"&lt;="&amp;$D$4,'Maand-prestatie'!$E33:$AT33,"="&amp;I$5)</f>
        <v>0</v>
      </c>
      <c r="K37">
        <f ca="1">COUNTIFS('Maand-gepland'!$E33:$AT33,"&gt;0",'Maand-gepland'!$E$2:$AT$2,"&gt;="&amp;$D$3,'Maand-gepland'!$E$2:$AT$2,"&lt;="&amp;$D$4,'Maand-prestatie'!$E33:$AT33,"="&amp;K$5)</f>
        <v>0</v>
      </c>
      <c r="L37" s="31">
        <f>SUMIFS('Maand-gepland'!$E33:$AT33,'Maand-gepland'!$E$2:$AT$2,"&gt;="&amp;$D$3,'Maand-gepland'!$E$2:$AT$2,"&lt;="&amp;$D$4,'Maand-prestatie'!$E33:$AT33,"="&amp;K$5)</f>
        <v>0</v>
      </c>
      <c r="M37">
        <f ca="1">COUNTIFS('Maand-gepland'!$E33:$AT33,"&gt;0",'Maand-gepland'!$E$2:$AT$2,"&gt;="&amp;$D$3,'Maand-gepland'!$E$2:$AT$2,"&lt;="&amp;$D$4,'Maand-prestatie'!$E33:$AT33,"="&amp;M$5)</f>
        <v>0</v>
      </c>
      <c r="N37" s="31">
        <f>SUMIFS('Maand-gepland'!$E33:$AT33,'Maand-gepland'!$E$2:$AT$2,"&gt;="&amp;$D$3,'Maand-gepland'!$E$2:$AT$2,"&lt;="&amp;$D$4,'Maand-prestatie'!$E33:$AT33,"="&amp;M$5)</f>
        <v>0</v>
      </c>
      <c r="O37">
        <f ca="1">COUNTIFS('Maand-gepland'!$E33:$AT33,"&gt;0",'Maand-gepland'!$E$2:$AT$2,"&gt;="&amp;$D$3,'Maand-gepland'!$E$2:$AT$2,"&lt;="&amp;$D$4,'Maand-prestatie'!$E33:$AT33,"="&amp;O$5)</f>
        <v>0</v>
      </c>
      <c r="P37" s="31">
        <f>SUMIFS('Maand-gepland'!$E33:$AT33,'Maand-gepland'!$E$2:$AT$2,"&gt;="&amp;$D$3,'Maand-gepland'!$E$2:$AT$2,"&lt;="&amp;$D$4,'Maand-prestatie'!$E33:$AT33,"="&amp;O$5)</f>
        <v>0</v>
      </c>
      <c r="Q37">
        <f ca="1">COUNTIFS('Maand-gepland'!$E33:$AT33,"&gt;0",'Maand-gepland'!$E$2:$AT$2,"&gt;="&amp;$D$3,'Maand-gepland'!$E$2:$AT$2,"&lt;="&amp;$D$4,'Maand-prestatie'!$E33:$AT33,"="&amp;Q$5)</f>
        <v>0</v>
      </c>
      <c r="R37" s="31">
        <f>SUMIFS('Maand-gepland'!$E33:$AT33,'Maand-gepland'!$E$2:$AT$2,"&gt;="&amp;$D$3,'Maand-gepland'!$E$2:$AT$2,"&lt;="&amp;$D$4,'Maand-prestatie'!$E33:$AT33,"="&amp;Q$5)</f>
        <v>0</v>
      </c>
      <c r="S37">
        <f ca="1">COUNTIFS('Maand-gepland'!$E33:$AT33,"&gt;0",'Maand-gepland'!$E$2:$AT$2,"&gt;="&amp;$D$3,'Maand-gepland'!$E$2:$AT$2,"&lt;="&amp;$D$4,'Maand-prestatie'!$E33:$AT33,"="&amp;S$5)</f>
        <v>0</v>
      </c>
      <c r="T37" s="31">
        <f>SUMIFS('Maand-gepland'!$E33:$AT33,'Maand-gepland'!$E$2:$AT$2,"&gt;="&amp;$D$3,'Maand-gepland'!$E$2:$AT$2,"&lt;="&amp;$D$4,'Maand-prestatie'!$E33:$AT33,"="&amp;S$5)</f>
        <v>0</v>
      </c>
      <c r="U37">
        <f ca="1">COUNTIFS('Maand-gepland'!$E33:$AT33,"&gt;0",'Maand-gepland'!$E$2:$AT$2,"&gt;="&amp;$D$3,'Maand-gepland'!$E$2:$AT$2,"&lt;="&amp;$D$4,'Maand-prestatie'!$E33:$AT33,"="&amp;U$5)</f>
        <v>0</v>
      </c>
      <c r="V37" s="31">
        <f>SUMIFS('Maand-gepland'!$E33:$AT33,'Maand-gepland'!$E$2:$AT$2,"&gt;="&amp;$D$3,'Maand-gepland'!$E$2:$AT$2,"&lt;="&amp;$D$4,'Maand-prestatie'!$E33:$AT33,"="&amp;U$5)</f>
        <v>0</v>
      </c>
      <c r="W37">
        <f ca="1">COUNTIFS('Maand-gepland'!$E33:$AT33,"&gt;0",'Maand-gepland'!$E$2:$AT$2,"&gt;="&amp;$D$3,'Maand-gepland'!$E$2:$AT$2,"&lt;="&amp;$D$4,'Maand-prestatie'!$E33:$AT33,"="&amp;W$5)</f>
        <v>0</v>
      </c>
      <c r="X37" s="31">
        <f>SUMIFS('Maand-gepland'!$E33:$AT33,'Maand-gepland'!$E$2:$AT$2,"&gt;="&amp;$D$3,'Maand-gepland'!$E$2:$AT$2,"&lt;="&amp;$D$4,'Maand-prestatie'!$E33:$AT33,"="&amp;W$5)</f>
        <v>0</v>
      </c>
      <c r="Y37">
        <f ca="1">COUNTIFS('Maand-gepland'!$E33:$AT33,"&gt;0",'Maand-gepland'!$E$2:$AT$2,"&gt;="&amp;$D$3,'Maand-gepland'!$E$2:$AT$2,"&lt;="&amp;$D$4,'Maand-prestatie'!$E33:$AT33,"="&amp;Y$5)</f>
        <v>0</v>
      </c>
      <c r="Z37" s="31">
        <f>SUMIFS('Maand-gepland'!$E33:$AT33,'Maand-gepland'!$E$2:$AT$2,"&gt;="&amp;$D$3,'Maand-gepland'!$E$2:$AT$2,"&lt;="&amp;$D$4,'Maand-prestatie'!$E33:$AT33,"="&amp;Y$5)</f>
        <v>0</v>
      </c>
      <c r="AA37" s="31"/>
      <c r="AB37" s="31"/>
      <c r="AC37" s="31"/>
      <c r="AD37" s="31"/>
      <c r="AE37" s="31"/>
      <c r="AF37" s="31"/>
      <c r="AG37" s="31"/>
      <c r="AH37" s="31"/>
      <c r="AI37" s="31"/>
      <c r="AJ37" s="31"/>
      <c r="AK37" s="31"/>
      <c r="AL37" s="31"/>
      <c r="AM37" s="31"/>
    </row>
    <row r="38" spans="1:39" x14ac:dyDescent="0.2">
      <c r="A38" t="str">
        <f ca="1">'Week A'!AB86</f>
        <v>El Morabet</v>
      </c>
      <c r="B38" t="str">
        <f ca="1">'Week A'!AC86</f>
        <v>Redouane</v>
      </c>
      <c r="C38" t="str">
        <f ca="1">'Week A'!AD86</f>
        <v>Steward</v>
      </c>
      <c r="D38" t="str">
        <f ca="1">'Week A'!AE86</f>
        <v>Student</v>
      </c>
      <c r="E38">
        <f ca="1">COUNTIFS('Maand-gepland'!$E34:$AT34,"&gt;0",'Maand-gepland'!$E$2:$AT$2,"&gt;="&amp;$D$3,'Maand-gepland'!$E$2:$AT$2,"&lt;="&amp;$D$4)</f>
        <v>0</v>
      </c>
      <c r="F38" s="31">
        <f>SUMIFS('Maand-gepland'!$E34:$AT34,'Maand-gepland'!$E$2:$AT$2,"&gt;="&amp;$D$3,'Maand-gepland'!$E$2:$AT$2,"&lt;="&amp;$D$4)</f>
        <v>0</v>
      </c>
      <c r="G38">
        <f ca="1">COUNTIFS('Maand-gepland'!$E34:$AT34,"&gt;0",'Maand-gepland'!$E$2:$AT$2,"&gt;="&amp;$D$3,'Maand-gepland'!$E$2:$AT$2,"&lt;="&amp;$D$4,'Maand-prestatie'!$E34:$AT34,"=0")</f>
        <v>0</v>
      </c>
      <c r="H38" s="31">
        <f>SUMIFS('Maand-gepland'!$E34:$AT34,'Maand-gepland'!$E$2:$AT$2,"&gt;="&amp;$D$3,'Maand-gepland'!$E$2:$AT$2,"&lt;="&amp;$D$4,'Maand-prestatie'!$E34:$AT34,"=0")</f>
        <v>0</v>
      </c>
      <c r="I38">
        <f ca="1">COUNTIFS('Maand-gepland'!$E34:$AT34,"&gt;0",'Maand-gepland'!$E$2:$AT$2,"&gt;="&amp;$D$3,'Maand-gepland'!$E$2:$AT$2,"&lt;="&amp;$D$4,'Maand-prestatie'!$E34:$AT34,"="&amp;I$5)</f>
        <v>0</v>
      </c>
      <c r="J38" s="31">
        <f>SUMIFS('Maand-gepland'!$E34:$AT34,'Maand-gepland'!$E$2:$AT$2,"&gt;="&amp;$D$3,'Maand-gepland'!$E$2:$AT$2,"&lt;="&amp;$D$4,'Maand-prestatie'!$E34:$AT34,"="&amp;I$5)</f>
        <v>0</v>
      </c>
      <c r="K38">
        <f ca="1">COUNTIFS('Maand-gepland'!$E34:$AT34,"&gt;0",'Maand-gepland'!$E$2:$AT$2,"&gt;="&amp;$D$3,'Maand-gepland'!$E$2:$AT$2,"&lt;="&amp;$D$4,'Maand-prestatie'!$E34:$AT34,"="&amp;K$5)</f>
        <v>0</v>
      </c>
      <c r="L38" s="31">
        <f>SUMIFS('Maand-gepland'!$E34:$AT34,'Maand-gepland'!$E$2:$AT$2,"&gt;="&amp;$D$3,'Maand-gepland'!$E$2:$AT$2,"&lt;="&amp;$D$4,'Maand-prestatie'!$E34:$AT34,"="&amp;K$5)</f>
        <v>0</v>
      </c>
      <c r="M38">
        <f ca="1">COUNTIFS('Maand-gepland'!$E34:$AT34,"&gt;0",'Maand-gepland'!$E$2:$AT$2,"&gt;="&amp;$D$3,'Maand-gepland'!$E$2:$AT$2,"&lt;="&amp;$D$4,'Maand-prestatie'!$E34:$AT34,"="&amp;M$5)</f>
        <v>0</v>
      </c>
      <c r="N38" s="31">
        <f>SUMIFS('Maand-gepland'!$E34:$AT34,'Maand-gepland'!$E$2:$AT$2,"&gt;="&amp;$D$3,'Maand-gepland'!$E$2:$AT$2,"&lt;="&amp;$D$4,'Maand-prestatie'!$E34:$AT34,"="&amp;M$5)</f>
        <v>0</v>
      </c>
      <c r="O38">
        <f ca="1">COUNTIFS('Maand-gepland'!$E34:$AT34,"&gt;0",'Maand-gepland'!$E$2:$AT$2,"&gt;="&amp;$D$3,'Maand-gepland'!$E$2:$AT$2,"&lt;="&amp;$D$4,'Maand-prestatie'!$E34:$AT34,"="&amp;O$5)</f>
        <v>0</v>
      </c>
      <c r="P38" s="31">
        <f>SUMIFS('Maand-gepland'!$E34:$AT34,'Maand-gepland'!$E$2:$AT$2,"&gt;="&amp;$D$3,'Maand-gepland'!$E$2:$AT$2,"&lt;="&amp;$D$4,'Maand-prestatie'!$E34:$AT34,"="&amp;O$5)</f>
        <v>0</v>
      </c>
      <c r="Q38">
        <f ca="1">COUNTIFS('Maand-gepland'!$E34:$AT34,"&gt;0",'Maand-gepland'!$E$2:$AT$2,"&gt;="&amp;$D$3,'Maand-gepland'!$E$2:$AT$2,"&lt;="&amp;$D$4,'Maand-prestatie'!$E34:$AT34,"="&amp;Q$5)</f>
        <v>0</v>
      </c>
      <c r="R38" s="31">
        <f>SUMIFS('Maand-gepland'!$E34:$AT34,'Maand-gepland'!$E$2:$AT$2,"&gt;="&amp;$D$3,'Maand-gepland'!$E$2:$AT$2,"&lt;="&amp;$D$4,'Maand-prestatie'!$E34:$AT34,"="&amp;Q$5)</f>
        <v>0</v>
      </c>
      <c r="S38">
        <f ca="1">COUNTIFS('Maand-gepland'!$E34:$AT34,"&gt;0",'Maand-gepland'!$E$2:$AT$2,"&gt;="&amp;$D$3,'Maand-gepland'!$E$2:$AT$2,"&lt;="&amp;$D$4,'Maand-prestatie'!$E34:$AT34,"="&amp;S$5)</f>
        <v>0</v>
      </c>
      <c r="T38" s="31">
        <f>SUMIFS('Maand-gepland'!$E34:$AT34,'Maand-gepland'!$E$2:$AT$2,"&gt;="&amp;$D$3,'Maand-gepland'!$E$2:$AT$2,"&lt;="&amp;$D$4,'Maand-prestatie'!$E34:$AT34,"="&amp;S$5)</f>
        <v>0</v>
      </c>
      <c r="U38">
        <f ca="1">COUNTIFS('Maand-gepland'!$E34:$AT34,"&gt;0",'Maand-gepland'!$E$2:$AT$2,"&gt;="&amp;$D$3,'Maand-gepland'!$E$2:$AT$2,"&lt;="&amp;$D$4,'Maand-prestatie'!$E34:$AT34,"="&amp;U$5)</f>
        <v>0</v>
      </c>
      <c r="V38" s="31">
        <f>SUMIFS('Maand-gepland'!$E34:$AT34,'Maand-gepland'!$E$2:$AT$2,"&gt;="&amp;$D$3,'Maand-gepland'!$E$2:$AT$2,"&lt;="&amp;$D$4,'Maand-prestatie'!$E34:$AT34,"="&amp;U$5)</f>
        <v>0</v>
      </c>
      <c r="W38">
        <f ca="1">COUNTIFS('Maand-gepland'!$E34:$AT34,"&gt;0",'Maand-gepland'!$E$2:$AT$2,"&gt;="&amp;$D$3,'Maand-gepland'!$E$2:$AT$2,"&lt;="&amp;$D$4,'Maand-prestatie'!$E34:$AT34,"="&amp;W$5)</f>
        <v>0</v>
      </c>
      <c r="X38" s="31">
        <f>SUMIFS('Maand-gepland'!$E34:$AT34,'Maand-gepland'!$E$2:$AT$2,"&gt;="&amp;$D$3,'Maand-gepland'!$E$2:$AT$2,"&lt;="&amp;$D$4,'Maand-prestatie'!$E34:$AT34,"="&amp;W$5)</f>
        <v>0</v>
      </c>
      <c r="Y38">
        <f ca="1">COUNTIFS('Maand-gepland'!$E34:$AT34,"&gt;0",'Maand-gepland'!$E$2:$AT$2,"&gt;="&amp;$D$3,'Maand-gepland'!$E$2:$AT$2,"&lt;="&amp;$D$4,'Maand-prestatie'!$E34:$AT34,"="&amp;Y$5)</f>
        <v>0</v>
      </c>
      <c r="Z38" s="31">
        <f>SUMIFS('Maand-gepland'!$E34:$AT34,'Maand-gepland'!$E$2:$AT$2,"&gt;="&amp;$D$3,'Maand-gepland'!$E$2:$AT$2,"&lt;="&amp;$D$4,'Maand-prestatie'!$E34:$AT34,"="&amp;Y$5)</f>
        <v>0</v>
      </c>
      <c r="AA38" s="31"/>
      <c r="AB38" s="31"/>
      <c r="AC38" s="31"/>
      <c r="AD38" s="31"/>
      <c r="AE38" s="31"/>
      <c r="AF38" s="31"/>
      <c r="AG38" s="31"/>
      <c r="AH38" s="31"/>
      <c r="AI38" s="31"/>
      <c r="AJ38" s="31"/>
      <c r="AK38" s="31"/>
      <c r="AL38" s="31"/>
      <c r="AM38" s="31"/>
    </row>
    <row r="39" spans="1:39" x14ac:dyDescent="0.2">
      <c r="A39" t="str">
        <f ca="1">'Week A'!AB87</f>
        <v>Bougrine</v>
      </c>
      <c r="B39" t="str">
        <f ca="1">'Week A'!AC87</f>
        <v>Rayan</v>
      </c>
      <c r="C39" t="str">
        <f ca="1">'Week A'!AD87</f>
        <v>Steward</v>
      </c>
      <c r="D39" t="str">
        <f ca="1">'Week A'!AE87</f>
        <v>Student</v>
      </c>
      <c r="E39">
        <f ca="1">COUNTIFS('Maand-gepland'!$E35:$AT35,"&gt;0",'Maand-gepland'!$E$2:$AT$2,"&gt;="&amp;$D$3,'Maand-gepland'!$E$2:$AT$2,"&lt;="&amp;$D$4)</f>
        <v>0</v>
      </c>
      <c r="F39" s="31">
        <f>SUMIFS('Maand-gepland'!$E35:$AT35,'Maand-gepland'!$E$2:$AT$2,"&gt;="&amp;$D$3,'Maand-gepland'!$E$2:$AT$2,"&lt;="&amp;$D$4)</f>
        <v>0</v>
      </c>
      <c r="G39">
        <f ca="1">COUNTIFS('Maand-gepland'!$E35:$AT35,"&gt;0",'Maand-gepland'!$E$2:$AT$2,"&gt;="&amp;$D$3,'Maand-gepland'!$E$2:$AT$2,"&lt;="&amp;$D$4,'Maand-prestatie'!$E35:$AT35,"=0")</f>
        <v>0</v>
      </c>
      <c r="H39" s="31">
        <f>SUMIFS('Maand-gepland'!$E35:$AT35,'Maand-gepland'!$E$2:$AT$2,"&gt;="&amp;$D$3,'Maand-gepland'!$E$2:$AT$2,"&lt;="&amp;$D$4,'Maand-prestatie'!$E35:$AT35,"=0")</f>
        <v>0</v>
      </c>
      <c r="I39">
        <f ca="1">COUNTIFS('Maand-gepland'!$E35:$AT35,"&gt;0",'Maand-gepland'!$E$2:$AT$2,"&gt;="&amp;$D$3,'Maand-gepland'!$E$2:$AT$2,"&lt;="&amp;$D$4,'Maand-prestatie'!$E35:$AT35,"="&amp;I$5)</f>
        <v>0</v>
      </c>
      <c r="J39" s="31">
        <f>SUMIFS('Maand-gepland'!$E35:$AT35,'Maand-gepland'!$E$2:$AT$2,"&gt;="&amp;$D$3,'Maand-gepland'!$E$2:$AT$2,"&lt;="&amp;$D$4,'Maand-prestatie'!$E35:$AT35,"="&amp;I$5)</f>
        <v>0</v>
      </c>
      <c r="K39">
        <f ca="1">COUNTIFS('Maand-gepland'!$E35:$AT35,"&gt;0",'Maand-gepland'!$E$2:$AT$2,"&gt;="&amp;$D$3,'Maand-gepland'!$E$2:$AT$2,"&lt;="&amp;$D$4,'Maand-prestatie'!$E35:$AT35,"="&amp;K$5)</f>
        <v>0</v>
      </c>
      <c r="L39" s="31">
        <f>SUMIFS('Maand-gepland'!$E35:$AT35,'Maand-gepland'!$E$2:$AT$2,"&gt;="&amp;$D$3,'Maand-gepland'!$E$2:$AT$2,"&lt;="&amp;$D$4,'Maand-prestatie'!$E35:$AT35,"="&amp;K$5)</f>
        <v>0</v>
      </c>
      <c r="M39">
        <f ca="1">COUNTIFS('Maand-gepland'!$E35:$AT35,"&gt;0",'Maand-gepland'!$E$2:$AT$2,"&gt;="&amp;$D$3,'Maand-gepland'!$E$2:$AT$2,"&lt;="&amp;$D$4,'Maand-prestatie'!$E35:$AT35,"="&amp;M$5)</f>
        <v>0</v>
      </c>
      <c r="N39" s="31">
        <f>SUMIFS('Maand-gepland'!$E35:$AT35,'Maand-gepland'!$E$2:$AT$2,"&gt;="&amp;$D$3,'Maand-gepland'!$E$2:$AT$2,"&lt;="&amp;$D$4,'Maand-prestatie'!$E35:$AT35,"="&amp;M$5)</f>
        <v>0</v>
      </c>
      <c r="O39">
        <f ca="1">COUNTIFS('Maand-gepland'!$E35:$AT35,"&gt;0",'Maand-gepland'!$E$2:$AT$2,"&gt;="&amp;$D$3,'Maand-gepland'!$E$2:$AT$2,"&lt;="&amp;$D$4,'Maand-prestatie'!$E35:$AT35,"="&amp;O$5)</f>
        <v>0</v>
      </c>
      <c r="P39" s="31">
        <f>SUMIFS('Maand-gepland'!$E35:$AT35,'Maand-gepland'!$E$2:$AT$2,"&gt;="&amp;$D$3,'Maand-gepland'!$E$2:$AT$2,"&lt;="&amp;$D$4,'Maand-prestatie'!$E35:$AT35,"="&amp;O$5)</f>
        <v>0</v>
      </c>
      <c r="Q39">
        <f ca="1">COUNTIFS('Maand-gepland'!$E35:$AT35,"&gt;0",'Maand-gepland'!$E$2:$AT$2,"&gt;="&amp;$D$3,'Maand-gepland'!$E$2:$AT$2,"&lt;="&amp;$D$4,'Maand-prestatie'!$E35:$AT35,"="&amp;Q$5)</f>
        <v>0</v>
      </c>
      <c r="R39" s="31">
        <f>SUMIFS('Maand-gepland'!$E35:$AT35,'Maand-gepland'!$E$2:$AT$2,"&gt;="&amp;$D$3,'Maand-gepland'!$E$2:$AT$2,"&lt;="&amp;$D$4,'Maand-prestatie'!$E35:$AT35,"="&amp;Q$5)</f>
        <v>0</v>
      </c>
      <c r="S39">
        <f ca="1">COUNTIFS('Maand-gepland'!$E35:$AT35,"&gt;0",'Maand-gepland'!$E$2:$AT$2,"&gt;="&amp;$D$3,'Maand-gepland'!$E$2:$AT$2,"&lt;="&amp;$D$4,'Maand-prestatie'!$E35:$AT35,"="&amp;S$5)</f>
        <v>0</v>
      </c>
      <c r="T39" s="31">
        <f>SUMIFS('Maand-gepland'!$E35:$AT35,'Maand-gepland'!$E$2:$AT$2,"&gt;="&amp;$D$3,'Maand-gepland'!$E$2:$AT$2,"&lt;="&amp;$D$4,'Maand-prestatie'!$E35:$AT35,"="&amp;S$5)</f>
        <v>0</v>
      </c>
      <c r="U39">
        <f ca="1">COUNTIFS('Maand-gepland'!$E35:$AT35,"&gt;0",'Maand-gepland'!$E$2:$AT$2,"&gt;="&amp;$D$3,'Maand-gepland'!$E$2:$AT$2,"&lt;="&amp;$D$4,'Maand-prestatie'!$E35:$AT35,"="&amp;U$5)</f>
        <v>0</v>
      </c>
      <c r="V39" s="31">
        <f>SUMIFS('Maand-gepland'!$E35:$AT35,'Maand-gepland'!$E$2:$AT$2,"&gt;="&amp;$D$3,'Maand-gepland'!$E$2:$AT$2,"&lt;="&amp;$D$4,'Maand-prestatie'!$E35:$AT35,"="&amp;U$5)</f>
        <v>0</v>
      </c>
      <c r="W39">
        <f ca="1">COUNTIFS('Maand-gepland'!$E35:$AT35,"&gt;0",'Maand-gepland'!$E$2:$AT$2,"&gt;="&amp;$D$3,'Maand-gepland'!$E$2:$AT$2,"&lt;="&amp;$D$4,'Maand-prestatie'!$E35:$AT35,"="&amp;W$5)</f>
        <v>0</v>
      </c>
      <c r="X39" s="31">
        <f>SUMIFS('Maand-gepland'!$E35:$AT35,'Maand-gepland'!$E$2:$AT$2,"&gt;="&amp;$D$3,'Maand-gepland'!$E$2:$AT$2,"&lt;="&amp;$D$4,'Maand-prestatie'!$E35:$AT35,"="&amp;W$5)</f>
        <v>0</v>
      </c>
      <c r="Y39">
        <f ca="1">COUNTIFS('Maand-gepland'!$E35:$AT35,"&gt;0",'Maand-gepland'!$E$2:$AT$2,"&gt;="&amp;$D$3,'Maand-gepland'!$E$2:$AT$2,"&lt;="&amp;$D$4,'Maand-prestatie'!$E35:$AT35,"="&amp;Y$5)</f>
        <v>0</v>
      </c>
      <c r="Z39" s="31">
        <f>SUMIFS('Maand-gepland'!$E35:$AT35,'Maand-gepland'!$E$2:$AT$2,"&gt;="&amp;$D$3,'Maand-gepland'!$E$2:$AT$2,"&lt;="&amp;$D$4,'Maand-prestatie'!$E35:$AT35,"="&amp;Y$5)</f>
        <v>0</v>
      </c>
      <c r="AA39" s="31"/>
      <c r="AB39" s="31"/>
      <c r="AC39" s="31"/>
      <c r="AD39" s="31"/>
      <c r="AE39" s="31"/>
      <c r="AF39" s="31"/>
      <c r="AG39" s="31"/>
      <c r="AH39" s="31"/>
      <c r="AI39" s="31"/>
      <c r="AJ39" s="31"/>
      <c r="AK39" s="31"/>
      <c r="AL39" s="31"/>
      <c r="AM39" s="31"/>
    </row>
    <row r="40" spans="1:39" x14ac:dyDescent="0.2">
      <c r="A40" t="str">
        <f ca="1">'Week A'!AB88</f>
        <v>Daemen</v>
      </c>
      <c r="B40" t="str">
        <f ca="1">'Week A'!AC88</f>
        <v>Silke</v>
      </c>
      <c r="C40" t="str">
        <f ca="1">'Week A'!AD88</f>
        <v>Steward</v>
      </c>
      <c r="D40" t="str">
        <f ca="1">'Week A'!AE88</f>
        <v>Student</v>
      </c>
      <c r="E40">
        <f ca="1">COUNTIFS('Maand-gepland'!$E36:$AT36,"&gt;0",'Maand-gepland'!$E$2:$AT$2,"&gt;="&amp;$D$3,'Maand-gepland'!$E$2:$AT$2,"&lt;="&amp;$D$4)</f>
        <v>0</v>
      </c>
      <c r="F40" s="31">
        <f>SUMIFS('Maand-gepland'!$E36:$AT36,'Maand-gepland'!$E$2:$AT$2,"&gt;="&amp;$D$3,'Maand-gepland'!$E$2:$AT$2,"&lt;="&amp;$D$4)</f>
        <v>0</v>
      </c>
      <c r="G40">
        <f ca="1">COUNTIFS('Maand-gepland'!$E36:$AT36,"&gt;0",'Maand-gepland'!$E$2:$AT$2,"&gt;="&amp;$D$3,'Maand-gepland'!$E$2:$AT$2,"&lt;="&amp;$D$4,'Maand-prestatie'!$E36:$AT36,"=0")</f>
        <v>0</v>
      </c>
      <c r="H40" s="31">
        <f>SUMIFS('Maand-gepland'!$E36:$AT36,'Maand-gepland'!$E$2:$AT$2,"&gt;="&amp;$D$3,'Maand-gepland'!$E$2:$AT$2,"&lt;="&amp;$D$4,'Maand-prestatie'!$E36:$AT36,"=0")</f>
        <v>0</v>
      </c>
      <c r="I40">
        <f ca="1">COUNTIFS('Maand-gepland'!$E36:$AT36,"&gt;0",'Maand-gepland'!$E$2:$AT$2,"&gt;="&amp;$D$3,'Maand-gepland'!$E$2:$AT$2,"&lt;="&amp;$D$4,'Maand-prestatie'!$E36:$AT36,"="&amp;I$5)</f>
        <v>0</v>
      </c>
      <c r="J40" s="31">
        <f>SUMIFS('Maand-gepland'!$E36:$AT36,'Maand-gepland'!$E$2:$AT$2,"&gt;="&amp;$D$3,'Maand-gepland'!$E$2:$AT$2,"&lt;="&amp;$D$4,'Maand-prestatie'!$E36:$AT36,"="&amp;I$5)</f>
        <v>0</v>
      </c>
      <c r="K40">
        <f ca="1">COUNTIFS('Maand-gepland'!$E36:$AT36,"&gt;0",'Maand-gepland'!$E$2:$AT$2,"&gt;="&amp;$D$3,'Maand-gepland'!$E$2:$AT$2,"&lt;="&amp;$D$4,'Maand-prestatie'!$E36:$AT36,"="&amp;K$5)</f>
        <v>0</v>
      </c>
      <c r="L40" s="31">
        <f>SUMIFS('Maand-gepland'!$E36:$AT36,'Maand-gepland'!$E$2:$AT$2,"&gt;="&amp;$D$3,'Maand-gepland'!$E$2:$AT$2,"&lt;="&amp;$D$4,'Maand-prestatie'!$E36:$AT36,"="&amp;K$5)</f>
        <v>0</v>
      </c>
      <c r="M40">
        <f ca="1">COUNTIFS('Maand-gepland'!$E36:$AT36,"&gt;0",'Maand-gepland'!$E$2:$AT$2,"&gt;="&amp;$D$3,'Maand-gepland'!$E$2:$AT$2,"&lt;="&amp;$D$4,'Maand-prestatie'!$E36:$AT36,"="&amp;M$5)</f>
        <v>0</v>
      </c>
      <c r="N40" s="31">
        <f>SUMIFS('Maand-gepland'!$E36:$AT36,'Maand-gepland'!$E$2:$AT$2,"&gt;="&amp;$D$3,'Maand-gepland'!$E$2:$AT$2,"&lt;="&amp;$D$4,'Maand-prestatie'!$E36:$AT36,"="&amp;M$5)</f>
        <v>0</v>
      </c>
      <c r="O40">
        <f ca="1">COUNTIFS('Maand-gepland'!$E36:$AT36,"&gt;0",'Maand-gepland'!$E$2:$AT$2,"&gt;="&amp;$D$3,'Maand-gepland'!$E$2:$AT$2,"&lt;="&amp;$D$4,'Maand-prestatie'!$E36:$AT36,"="&amp;O$5)</f>
        <v>0</v>
      </c>
      <c r="P40" s="31">
        <f>SUMIFS('Maand-gepland'!$E36:$AT36,'Maand-gepland'!$E$2:$AT$2,"&gt;="&amp;$D$3,'Maand-gepland'!$E$2:$AT$2,"&lt;="&amp;$D$4,'Maand-prestatie'!$E36:$AT36,"="&amp;O$5)</f>
        <v>0</v>
      </c>
      <c r="Q40">
        <f ca="1">COUNTIFS('Maand-gepland'!$E36:$AT36,"&gt;0",'Maand-gepland'!$E$2:$AT$2,"&gt;="&amp;$D$3,'Maand-gepland'!$E$2:$AT$2,"&lt;="&amp;$D$4,'Maand-prestatie'!$E36:$AT36,"="&amp;Q$5)</f>
        <v>0</v>
      </c>
      <c r="R40" s="31">
        <f>SUMIFS('Maand-gepland'!$E36:$AT36,'Maand-gepland'!$E$2:$AT$2,"&gt;="&amp;$D$3,'Maand-gepland'!$E$2:$AT$2,"&lt;="&amp;$D$4,'Maand-prestatie'!$E36:$AT36,"="&amp;Q$5)</f>
        <v>0</v>
      </c>
      <c r="S40">
        <f ca="1">COUNTIFS('Maand-gepland'!$E36:$AT36,"&gt;0",'Maand-gepland'!$E$2:$AT$2,"&gt;="&amp;$D$3,'Maand-gepland'!$E$2:$AT$2,"&lt;="&amp;$D$4,'Maand-prestatie'!$E36:$AT36,"="&amp;S$5)</f>
        <v>0</v>
      </c>
      <c r="T40" s="31">
        <f>SUMIFS('Maand-gepland'!$E36:$AT36,'Maand-gepland'!$E$2:$AT$2,"&gt;="&amp;$D$3,'Maand-gepland'!$E$2:$AT$2,"&lt;="&amp;$D$4,'Maand-prestatie'!$E36:$AT36,"="&amp;S$5)</f>
        <v>0</v>
      </c>
      <c r="U40">
        <f ca="1">COUNTIFS('Maand-gepland'!$E36:$AT36,"&gt;0",'Maand-gepland'!$E$2:$AT$2,"&gt;="&amp;$D$3,'Maand-gepland'!$E$2:$AT$2,"&lt;="&amp;$D$4,'Maand-prestatie'!$E36:$AT36,"="&amp;U$5)</f>
        <v>0</v>
      </c>
      <c r="V40" s="31">
        <f>SUMIFS('Maand-gepland'!$E36:$AT36,'Maand-gepland'!$E$2:$AT$2,"&gt;="&amp;$D$3,'Maand-gepland'!$E$2:$AT$2,"&lt;="&amp;$D$4,'Maand-prestatie'!$E36:$AT36,"="&amp;U$5)</f>
        <v>0</v>
      </c>
      <c r="W40">
        <f ca="1">COUNTIFS('Maand-gepland'!$E36:$AT36,"&gt;0",'Maand-gepland'!$E$2:$AT$2,"&gt;="&amp;$D$3,'Maand-gepland'!$E$2:$AT$2,"&lt;="&amp;$D$4,'Maand-prestatie'!$E36:$AT36,"="&amp;W$5)</f>
        <v>0</v>
      </c>
      <c r="X40" s="31">
        <f>SUMIFS('Maand-gepland'!$E36:$AT36,'Maand-gepland'!$E$2:$AT$2,"&gt;="&amp;$D$3,'Maand-gepland'!$E$2:$AT$2,"&lt;="&amp;$D$4,'Maand-prestatie'!$E36:$AT36,"="&amp;W$5)</f>
        <v>0</v>
      </c>
      <c r="Y40">
        <f ca="1">COUNTIFS('Maand-gepland'!$E36:$AT36,"&gt;0",'Maand-gepland'!$E$2:$AT$2,"&gt;="&amp;$D$3,'Maand-gepland'!$E$2:$AT$2,"&lt;="&amp;$D$4,'Maand-prestatie'!$E36:$AT36,"="&amp;Y$5)</f>
        <v>0</v>
      </c>
      <c r="Z40" s="31">
        <f>SUMIFS('Maand-gepland'!$E36:$AT36,'Maand-gepland'!$E$2:$AT$2,"&gt;="&amp;$D$3,'Maand-gepland'!$E$2:$AT$2,"&lt;="&amp;$D$4,'Maand-prestatie'!$E36:$AT36,"="&amp;Y$5)</f>
        <v>0</v>
      </c>
      <c r="AA40" s="31"/>
      <c r="AB40" s="31"/>
      <c r="AC40" s="31"/>
      <c r="AD40" s="31"/>
      <c r="AE40" s="31"/>
      <c r="AF40" s="31"/>
      <c r="AG40" s="31"/>
      <c r="AH40" s="31"/>
      <c r="AI40" s="31"/>
      <c r="AJ40" s="31"/>
      <c r="AK40" s="31"/>
      <c r="AL40" s="31"/>
      <c r="AM40" s="31"/>
    </row>
    <row r="41" spans="1:39" x14ac:dyDescent="0.2">
      <c r="A41" t="str">
        <f ca="1">'Week A'!AB89</f>
        <v>Orourke</v>
      </c>
      <c r="B41" t="str">
        <f ca="1">'Week A'!AC89</f>
        <v>Tiernan</v>
      </c>
      <c r="C41" t="str">
        <f ca="1">'Week A'!AD89</f>
        <v>Steward</v>
      </c>
      <c r="D41" t="str">
        <f ca="1">'Week A'!AE89</f>
        <v>Student</v>
      </c>
      <c r="E41">
        <f ca="1">COUNTIFS('Maand-gepland'!$E37:$AT37,"&gt;0",'Maand-gepland'!$E$2:$AT$2,"&gt;="&amp;$D$3,'Maand-gepland'!$E$2:$AT$2,"&lt;="&amp;$D$4)</f>
        <v>0</v>
      </c>
      <c r="F41" s="31">
        <f>SUMIFS('Maand-gepland'!$E37:$AT37,'Maand-gepland'!$E$2:$AT$2,"&gt;="&amp;$D$3,'Maand-gepland'!$E$2:$AT$2,"&lt;="&amp;$D$4)</f>
        <v>0</v>
      </c>
      <c r="G41">
        <f ca="1">COUNTIFS('Maand-gepland'!$E37:$AT37,"&gt;0",'Maand-gepland'!$E$2:$AT$2,"&gt;="&amp;$D$3,'Maand-gepland'!$E$2:$AT$2,"&lt;="&amp;$D$4,'Maand-prestatie'!$E37:$AT37,"=0")</f>
        <v>0</v>
      </c>
      <c r="H41" s="31">
        <f>SUMIFS('Maand-gepland'!$E37:$AT37,'Maand-gepland'!$E$2:$AT$2,"&gt;="&amp;$D$3,'Maand-gepland'!$E$2:$AT$2,"&lt;="&amp;$D$4,'Maand-prestatie'!$E37:$AT37,"=0")</f>
        <v>0</v>
      </c>
      <c r="I41">
        <f ca="1">COUNTIFS('Maand-gepland'!$E37:$AT37,"&gt;0",'Maand-gepland'!$E$2:$AT$2,"&gt;="&amp;$D$3,'Maand-gepland'!$E$2:$AT$2,"&lt;="&amp;$D$4,'Maand-prestatie'!$E37:$AT37,"="&amp;I$5)</f>
        <v>0</v>
      </c>
      <c r="J41" s="31">
        <f>SUMIFS('Maand-gepland'!$E37:$AT37,'Maand-gepland'!$E$2:$AT$2,"&gt;="&amp;$D$3,'Maand-gepland'!$E$2:$AT$2,"&lt;="&amp;$D$4,'Maand-prestatie'!$E37:$AT37,"="&amp;I$5)</f>
        <v>0</v>
      </c>
      <c r="K41">
        <f ca="1">COUNTIFS('Maand-gepland'!$E37:$AT37,"&gt;0",'Maand-gepland'!$E$2:$AT$2,"&gt;="&amp;$D$3,'Maand-gepland'!$E$2:$AT$2,"&lt;="&amp;$D$4,'Maand-prestatie'!$E37:$AT37,"="&amp;K$5)</f>
        <v>0</v>
      </c>
      <c r="L41" s="31">
        <f>SUMIFS('Maand-gepland'!$E37:$AT37,'Maand-gepland'!$E$2:$AT$2,"&gt;="&amp;$D$3,'Maand-gepland'!$E$2:$AT$2,"&lt;="&amp;$D$4,'Maand-prestatie'!$E37:$AT37,"="&amp;K$5)</f>
        <v>0</v>
      </c>
      <c r="M41">
        <f ca="1">COUNTIFS('Maand-gepland'!$E37:$AT37,"&gt;0",'Maand-gepland'!$E$2:$AT$2,"&gt;="&amp;$D$3,'Maand-gepland'!$E$2:$AT$2,"&lt;="&amp;$D$4,'Maand-prestatie'!$E37:$AT37,"="&amp;M$5)</f>
        <v>0</v>
      </c>
      <c r="N41" s="31">
        <f>SUMIFS('Maand-gepland'!$E37:$AT37,'Maand-gepland'!$E$2:$AT$2,"&gt;="&amp;$D$3,'Maand-gepland'!$E$2:$AT$2,"&lt;="&amp;$D$4,'Maand-prestatie'!$E37:$AT37,"="&amp;M$5)</f>
        <v>0</v>
      </c>
      <c r="O41">
        <f ca="1">COUNTIFS('Maand-gepland'!$E37:$AT37,"&gt;0",'Maand-gepland'!$E$2:$AT$2,"&gt;="&amp;$D$3,'Maand-gepland'!$E$2:$AT$2,"&lt;="&amp;$D$4,'Maand-prestatie'!$E37:$AT37,"="&amp;O$5)</f>
        <v>0</v>
      </c>
      <c r="P41" s="31">
        <f>SUMIFS('Maand-gepland'!$E37:$AT37,'Maand-gepland'!$E$2:$AT$2,"&gt;="&amp;$D$3,'Maand-gepland'!$E$2:$AT$2,"&lt;="&amp;$D$4,'Maand-prestatie'!$E37:$AT37,"="&amp;O$5)</f>
        <v>0</v>
      </c>
      <c r="Q41">
        <f ca="1">COUNTIFS('Maand-gepland'!$E37:$AT37,"&gt;0",'Maand-gepland'!$E$2:$AT$2,"&gt;="&amp;$D$3,'Maand-gepland'!$E$2:$AT$2,"&lt;="&amp;$D$4,'Maand-prestatie'!$E37:$AT37,"="&amp;Q$5)</f>
        <v>0</v>
      </c>
      <c r="R41" s="31">
        <f>SUMIFS('Maand-gepland'!$E37:$AT37,'Maand-gepland'!$E$2:$AT$2,"&gt;="&amp;$D$3,'Maand-gepland'!$E$2:$AT$2,"&lt;="&amp;$D$4,'Maand-prestatie'!$E37:$AT37,"="&amp;Q$5)</f>
        <v>0</v>
      </c>
      <c r="S41">
        <f ca="1">COUNTIFS('Maand-gepland'!$E37:$AT37,"&gt;0",'Maand-gepland'!$E$2:$AT$2,"&gt;="&amp;$D$3,'Maand-gepland'!$E$2:$AT$2,"&lt;="&amp;$D$4,'Maand-prestatie'!$E37:$AT37,"="&amp;S$5)</f>
        <v>0</v>
      </c>
      <c r="T41" s="31">
        <f>SUMIFS('Maand-gepland'!$E37:$AT37,'Maand-gepland'!$E$2:$AT$2,"&gt;="&amp;$D$3,'Maand-gepland'!$E$2:$AT$2,"&lt;="&amp;$D$4,'Maand-prestatie'!$E37:$AT37,"="&amp;S$5)</f>
        <v>0</v>
      </c>
      <c r="U41">
        <f ca="1">COUNTIFS('Maand-gepland'!$E37:$AT37,"&gt;0",'Maand-gepland'!$E$2:$AT$2,"&gt;="&amp;$D$3,'Maand-gepland'!$E$2:$AT$2,"&lt;="&amp;$D$4,'Maand-prestatie'!$E37:$AT37,"="&amp;U$5)</f>
        <v>0</v>
      </c>
      <c r="V41" s="31">
        <f>SUMIFS('Maand-gepland'!$E37:$AT37,'Maand-gepland'!$E$2:$AT$2,"&gt;="&amp;$D$3,'Maand-gepland'!$E$2:$AT$2,"&lt;="&amp;$D$4,'Maand-prestatie'!$E37:$AT37,"="&amp;U$5)</f>
        <v>0</v>
      </c>
      <c r="W41">
        <f ca="1">COUNTIFS('Maand-gepland'!$E37:$AT37,"&gt;0",'Maand-gepland'!$E$2:$AT$2,"&gt;="&amp;$D$3,'Maand-gepland'!$E$2:$AT$2,"&lt;="&amp;$D$4,'Maand-prestatie'!$E37:$AT37,"="&amp;W$5)</f>
        <v>0</v>
      </c>
      <c r="X41" s="31">
        <f>SUMIFS('Maand-gepland'!$E37:$AT37,'Maand-gepland'!$E$2:$AT$2,"&gt;="&amp;$D$3,'Maand-gepland'!$E$2:$AT$2,"&lt;="&amp;$D$4,'Maand-prestatie'!$E37:$AT37,"="&amp;W$5)</f>
        <v>0</v>
      </c>
      <c r="Y41">
        <f ca="1">COUNTIFS('Maand-gepland'!$E37:$AT37,"&gt;0",'Maand-gepland'!$E$2:$AT$2,"&gt;="&amp;$D$3,'Maand-gepland'!$E$2:$AT$2,"&lt;="&amp;$D$4,'Maand-prestatie'!$E37:$AT37,"="&amp;Y$5)</f>
        <v>0</v>
      </c>
      <c r="Z41" s="31">
        <f>SUMIFS('Maand-gepland'!$E37:$AT37,'Maand-gepland'!$E$2:$AT$2,"&gt;="&amp;$D$3,'Maand-gepland'!$E$2:$AT$2,"&lt;="&amp;$D$4,'Maand-prestatie'!$E37:$AT37,"="&amp;Y$5)</f>
        <v>0</v>
      </c>
      <c r="AA41" s="31"/>
      <c r="AB41" s="31"/>
      <c r="AC41" s="31"/>
      <c r="AD41" s="31"/>
      <c r="AE41" s="31"/>
      <c r="AF41" s="31"/>
      <c r="AG41" s="31"/>
      <c r="AH41" s="31"/>
      <c r="AI41" s="31"/>
      <c r="AJ41" s="31"/>
      <c r="AK41" s="31"/>
      <c r="AL41" s="31"/>
      <c r="AM41" s="31"/>
    </row>
    <row r="42" spans="1:39" x14ac:dyDescent="0.2">
      <c r="A42" t="str">
        <f ca="1">'Week A'!AB90</f>
        <v>Aouriaghel</v>
      </c>
      <c r="B42" t="str">
        <f ca="1">'Week A'!AC90</f>
        <v>Yassine</v>
      </c>
      <c r="C42" t="str">
        <f ca="1">'Week A'!AD90</f>
        <v>Steward</v>
      </c>
      <c r="D42" t="str">
        <f ca="1">'Week A'!AE90</f>
        <v>Student</v>
      </c>
      <c r="E42">
        <f ca="1">COUNTIFS('Maand-gepland'!$E38:$AT38,"&gt;0",'Maand-gepland'!$E$2:$AT$2,"&gt;="&amp;$D$3,'Maand-gepland'!$E$2:$AT$2,"&lt;="&amp;$D$4)</f>
        <v>0</v>
      </c>
      <c r="F42" s="31">
        <f>SUMIFS('Maand-gepland'!$E38:$AT38,'Maand-gepland'!$E$2:$AT$2,"&gt;="&amp;$D$3,'Maand-gepland'!$E$2:$AT$2,"&lt;="&amp;$D$4)</f>
        <v>0</v>
      </c>
      <c r="G42">
        <f ca="1">COUNTIFS('Maand-gepland'!$E38:$AT38,"&gt;0",'Maand-gepland'!$E$2:$AT$2,"&gt;="&amp;$D$3,'Maand-gepland'!$E$2:$AT$2,"&lt;="&amp;$D$4,'Maand-prestatie'!$E38:$AT38,"=0")</f>
        <v>0</v>
      </c>
      <c r="H42" s="31">
        <f>SUMIFS('Maand-gepland'!$E38:$AT38,'Maand-gepland'!$E$2:$AT$2,"&gt;="&amp;$D$3,'Maand-gepland'!$E$2:$AT$2,"&lt;="&amp;$D$4,'Maand-prestatie'!$E38:$AT38,"=0")</f>
        <v>0</v>
      </c>
      <c r="I42">
        <f ca="1">COUNTIFS('Maand-gepland'!$E38:$AT38,"&gt;0",'Maand-gepland'!$E$2:$AT$2,"&gt;="&amp;$D$3,'Maand-gepland'!$E$2:$AT$2,"&lt;="&amp;$D$4,'Maand-prestatie'!$E38:$AT38,"="&amp;I$5)</f>
        <v>0</v>
      </c>
      <c r="J42" s="31">
        <f>SUMIFS('Maand-gepland'!$E38:$AT38,'Maand-gepland'!$E$2:$AT$2,"&gt;="&amp;$D$3,'Maand-gepland'!$E$2:$AT$2,"&lt;="&amp;$D$4,'Maand-prestatie'!$E38:$AT38,"="&amp;I$5)</f>
        <v>0</v>
      </c>
      <c r="K42">
        <f ca="1">COUNTIFS('Maand-gepland'!$E38:$AT38,"&gt;0",'Maand-gepland'!$E$2:$AT$2,"&gt;="&amp;$D$3,'Maand-gepland'!$E$2:$AT$2,"&lt;="&amp;$D$4,'Maand-prestatie'!$E38:$AT38,"="&amp;K$5)</f>
        <v>0</v>
      </c>
      <c r="L42" s="31">
        <f>SUMIFS('Maand-gepland'!$E38:$AT38,'Maand-gepland'!$E$2:$AT$2,"&gt;="&amp;$D$3,'Maand-gepland'!$E$2:$AT$2,"&lt;="&amp;$D$4,'Maand-prestatie'!$E38:$AT38,"="&amp;K$5)</f>
        <v>0</v>
      </c>
      <c r="M42">
        <f ca="1">COUNTIFS('Maand-gepland'!$E38:$AT38,"&gt;0",'Maand-gepland'!$E$2:$AT$2,"&gt;="&amp;$D$3,'Maand-gepland'!$E$2:$AT$2,"&lt;="&amp;$D$4,'Maand-prestatie'!$E38:$AT38,"="&amp;M$5)</f>
        <v>0</v>
      </c>
      <c r="N42" s="31">
        <f>SUMIFS('Maand-gepland'!$E38:$AT38,'Maand-gepland'!$E$2:$AT$2,"&gt;="&amp;$D$3,'Maand-gepland'!$E$2:$AT$2,"&lt;="&amp;$D$4,'Maand-prestatie'!$E38:$AT38,"="&amp;M$5)</f>
        <v>0</v>
      </c>
      <c r="O42">
        <f ca="1">COUNTIFS('Maand-gepland'!$E38:$AT38,"&gt;0",'Maand-gepland'!$E$2:$AT$2,"&gt;="&amp;$D$3,'Maand-gepland'!$E$2:$AT$2,"&lt;="&amp;$D$4,'Maand-prestatie'!$E38:$AT38,"="&amp;O$5)</f>
        <v>0</v>
      </c>
      <c r="P42" s="31">
        <f>SUMIFS('Maand-gepland'!$E38:$AT38,'Maand-gepland'!$E$2:$AT$2,"&gt;="&amp;$D$3,'Maand-gepland'!$E$2:$AT$2,"&lt;="&amp;$D$4,'Maand-prestatie'!$E38:$AT38,"="&amp;O$5)</f>
        <v>0</v>
      </c>
      <c r="Q42">
        <f ca="1">COUNTIFS('Maand-gepland'!$E38:$AT38,"&gt;0",'Maand-gepland'!$E$2:$AT$2,"&gt;="&amp;$D$3,'Maand-gepland'!$E$2:$AT$2,"&lt;="&amp;$D$4,'Maand-prestatie'!$E38:$AT38,"="&amp;Q$5)</f>
        <v>0</v>
      </c>
      <c r="R42" s="31">
        <f>SUMIFS('Maand-gepland'!$E38:$AT38,'Maand-gepland'!$E$2:$AT$2,"&gt;="&amp;$D$3,'Maand-gepland'!$E$2:$AT$2,"&lt;="&amp;$D$4,'Maand-prestatie'!$E38:$AT38,"="&amp;Q$5)</f>
        <v>0</v>
      </c>
      <c r="S42">
        <f ca="1">COUNTIFS('Maand-gepland'!$E38:$AT38,"&gt;0",'Maand-gepland'!$E$2:$AT$2,"&gt;="&amp;$D$3,'Maand-gepland'!$E$2:$AT$2,"&lt;="&amp;$D$4,'Maand-prestatie'!$E38:$AT38,"="&amp;S$5)</f>
        <v>0</v>
      </c>
      <c r="T42" s="31">
        <f>SUMIFS('Maand-gepland'!$E38:$AT38,'Maand-gepland'!$E$2:$AT$2,"&gt;="&amp;$D$3,'Maand-gepland'!$E$2:$AT$2,"&lt;="&amp;$D$4,'Maand-prestatie'!$E38:$AT38,"="&amp;S$5)</f>
        <v>0</v>
      </c>
      <c r="U42">
        <f ca="1">COUNTIFS('Maand-gepland'!$E38:$AT38,"&gt;0",'Maand-gepland'!$E$2:$AT$2,"&gt;="&amp;$D$3,'Maand-gepland'!$E$2:$AT$2,"&lt;="&amp;$D$4,'Maand-prestatie'!$E38:$AT38,"="&amp;U$5)</f>
        <v>0</v>
      </c>
      <c r="V42" s="31">
        <f>SUMIFS('Maand-gepland'!$E38:$AT38,'Maand-gepland'!$E$2:$AT$2,"&gt;="&amp;$D$3,'Maand-gepland'!$E$2:$AT$2,"&lt;="&amp;$D$4,'Maand-prestatie'!$E38:$AT38,"="&amp;U$5)</f>
        <v>0</v>
      </c>
      <c r="W42">
        <f ca="1">COUNTIFS('Maand-gepland'!$E38:$AT38,"&gt;0",'Maand-gepland'!$E$2:$AT$2,"&gt;="&amp;$D$3,'Maand-gepland'!$E$2:$AT$2,"&lt;="&amp;$D$4,'Maand-prestatie'!$E38:$AT38,"="&amp;W$5)</f>
        <v>0</v>
      </c>
      <c r="X42" s="31">
        <f>SUMIFS('Maand-gepland'!$E38:$AT38,'Maand-gepland'!$E$2:$AT$2,"&gt;="&amp;$D$3,'Maand-gepland'!$E$2:$AT$2,"&lt;="&amp;$D$4,'Maand-prestatie'!$E38:$AT38,"="&amp;W$5)</f>
        <v>0</v>
      </c>
      <c r="Y42">
        <f ca="1">COUNTIFS('Maand-gepland'!$E38:$AT38,"&gt;0",'Maand-gepland'!$E$2:$AT$2,"&gt;="&amp;$D$3,'Maand-gepland'!$E$2:$AT$2,"&lt;="&amp;$D$4,'Maand-prestatie'!$E38:$AT38,"="&amp;Y$5)</f>
        <v>0</v>
      </c>
      <c r="Z42" s="31">
        <f>SUMIFS('Maand-gepland'!$E38:$AT38,'Maand-gepland'!$E$2:$AT$2,"&gt;="&amp;$D$3,'Maand-gepland'!$E$2:$AT$2,"&lt;="&amp;$D$4,'Maand-prestatie'!$E38:$AT38,"="&amp;Y$5)</f>
        <v>0</v>
      </c>
      <c r="AA42" s="31"/>
      <c r="AB42" s="31"/>
      <c r="AC42" s="31"/>
      <c r="AD42" s="31"/>
      <c r="AE42" s="31"/>
      <c r="AF42" s="31"/>
      <c r="AG42" s="31"/>
      <c r="AH42" s="31"/>
      <c r="AI42" s="31"/>
      <c r="AJ42" s="31"/>
      <c r="AK42" s="31"/>
      <c r="AL42" s="31"/>
      <c r="AM42" s="31"/>
    </row>
    <row r="43" spans="1:39" x14ac:dyDescent="0.2">
      <c r="A43" t="str">
        <f ca="1">'Week A'!AB91</f>
        <v>Bentla</v>
      </c>
      <c r="B43" t="str">
        <f ca="1">'Week A'!AC91</f>
        <v>Yasmina</v>
      </c>
      <c r="C43" t="str">
        <f ca="1">'Week A'!AD91</f>
        <v>Steward</v>
      </c>
      <c r="D43" t="str">
        <f ca="1">'Week A'!AE91</f>
        <v>Student</v>
      </c>
      <c r="E43">
        <f ca="1">COUNTIFS('Maand-gepland'!$E39:$AT39,"&gt;0",'Maand-gepland'!$E$2:$AT$2,"&gt;="&amp;$D$3,'Maand-gepland'!$E$2:$AT$2,"&lt;="&amp;$D$4)</f>
        <v>0</v>
      </c>
      <c r="F43" s="31">
        <f>SUMIFS('Maand-gepland'!$E39:$AT39,'Maand-gepland'!$E$2:$AT$2,"&gt;="&amp;$D$3,'Maand-gepland'!$E$2:$AT$2,"&lt;="&amp;$D$4)</f>
        <v>0</v>
      </c>
      <c r="G43">
        <f ca="1">COUNTIFS('Maand-gepland'!$E39:$AT39,"&gt;0",'Maand-gepland'!$E$2:$AT$2,"&gt;="&amp;$D$3,'Maand-gepland'!$E$2:$AT$2,"&lt;="&amp;$D$4,'Maand-prestatie'!$E39:$AT39,"=0")</f>
        <v>0</v>
      </c>
      <c r="H43" s="31">
        <f>SUMIFS('Maand-gepland'!$E39:$AT39,'Maand-gepland'!$E$2:$AT$2,"&gt;="&amp;$D$3,'Maand-gepland'!$E$2:$AT$2,"&lt;="&amp;$D$4,'Maand-prestatie'!$E39:$AT39,"=0")</f>
        <v>0</v>
      </c>
      <c r="I43">
        <f ca="1">COUNTIFS('Maand-gepland'!$E39:$AT39,"&gt;0",'Maand-gepland'!$E$2:$AT$2,"&gt;="&amp;$D$3,'Maand-gepland'!$E$2:$AT$2,"&lt;="&amp;$D$4,'Maand-prestatie'!$E39:$AT39,"="&amp;I$5)</f>
        <v>0</v>
      </c>
      <c r="J43" s="31">
        <f>SUMIFS('Maand-gepland'!$E39:$AT39,'Maand-gepland'!$E$2:$AT$2,"&gt;="&amp;$D$3,'Maand-gepland'!$E$2:$AT$2,"&lt;="&amp;$D$4,'Maand-prestatie'!$E39:$AT39,"="&amp;I$5)</f>
        <v>0</v>
      </c>
      <c r="K43">
        <f ca="1">COUNTIFS('Maand-gepland'!$E39:$AT39,"&gt;0",'Maand-gepland'!$E$2:$AT$2,"&gt;="&amp;$D$3,'Maand-gepland'!$E$2:$AT$2,"&lt;="&amp;$D$4,'Maand-prestatie'!$E39:$AT39,"="&amp;K$5)</f>
        <v>0</v>
      </c>
      <c r="L43" s="31">
        <f>SUMIFS('Maand-gepland'!$E39:$AT39,'Maand-gepland'!$E$2:$AT$2,"&gt;="&amp;$D$3,'Maand-gepland'!$E$2:$AT$2,"&lt;="&amp;$D$4,'Maand-prestatie'!$E39:$AT39,"="&amp;K$5)</f>
        <v>0</v>
      </c>
      <c r="M43">
        <f ca="1">COUNTIFS('Maand-gepland'!$E39:$AT39,"&gt;0",'Maand-gepland'!$E$2:$AT$2,"&gt;="&amp;$D$3,'Maand-gepland'!$E$2:$AT$2,"&lt;="&amp;$D$4,'Maand-prestatie'!$E39:$AT39,"="&amp;M$5)</f>
        <v>0</v>
      </c>
      <c r="N43" s="31">
        <f>SUMIFS('Maand-gepland'!$E39:$AT39,'Maand-gepland'!$E$2:$AT$2,"&gt;="&amp;$D$3,'Maand-gepland'!$E$2:$AT$2,"&lt;="&amp;$D$4,'Maand-prestatie'!$E39:$AT39,"="&amp;M$5)</f>
        <v>0</v>
      </c>
      <c r="O43">
        <f ca="1">COUNTIFS('Maand-gepland'!$E39:$AT39,"&gt;0",'Maand-gepland'!$E$2:$AT$2,"&gt;="&amp;$D$3,'Maand-gepland'!$E$2:$AT$2,"&lt;="&amp;$D$4,'Maand-prestatie'!$E39:$AT39,"="&amp;O$5)</f>
        <v>0</v>
      </c>
      <c r="P43" s="31">
        <f>SUMIFS('Maand-gepland'!$E39:$AT39,'Maand-gepland'!$E$2:$AT$2,"&gt;="&amp;$D$3,'Maand-gepland'!$E$2:$AT$2,"&lt;="&amp;$D$4,'Maand-prestatie'!$E39:$AT39,"="&amp;O$5)</f>
        <v>0</v>
      </c>
      <c r="Q43">
        <f ca="1">COUNTIFS('Maand-gepland'!$E39:$AT39,"&gt;0",'Maand-gepland'!$E$2:$AT$2,"&gt;="&amp;$D$3,'Maand-gepland'!$E$2:$AT$2,"&lt;="&amp;$D$4,'Maand-prestatie'!$E39:$AT39,"="&amp;Q$5)</f>
        <v>0</v>
      </c>
      <c r="R43" s="31">
        <f>SUMIFS('Maand-gepland'!$E39:$AT39,'Maand-gepland'!$E$2:$AT$2,"&gt;="&amp;$D$3,'Maand-gepland'!$E$2:$AT$2,"&lt;="&amp;$D$4,'Maand-prestatie'!$E39:$AT39,"="&amp;Q$5)</f>
        <v>0</v>
      </c>
      <c r="S43">
        <f ca="1">COUNTIFS('Maand-gepland'!$E39:$AT39,"&gt;0",'Maand-gepland'!$E$2:$AT$2,"&gt;="&amp;$D$3,'Maand-gepland'!$E$2:$AT$2,"&lt;="&amp;$D$4,'Maand-prestatie'!$E39:$AT39,"="&amp;S$5)</f>
        <v>0</v>
      </c>
      <c r="T43" s="31">
        <f>SUMIFS('Maand-gepland'!$E39:$AT39,'Maand-gepland'!$E$2:$AT$2,"&gt;="&amp;$D$3,'Maand-gepland'!$E$2:$AT$2,"&lt;="&amp;$D$4,'Maand-prestatie'!$E39:$AT39,"="&amp;S$5)</f>
        <v>0</v>
      </c>
      <c r="U43">
        <f ca="1">COUNTIFS('Maand-gepland'!$E39:$AT39,"&gt;0",'Maand-gepland'!$E$2:$AT$2,"&gt;="&amp;$D$3,'Maand-gepland'!$E$2:$AT$2,"&lt;="&amp;$D$4,'Maand-prestatie'!$E39:$AT39,"="&amp;U$5)</f>
        <v>0</v>
      </c>
      <c r="V43" s="31">
        <f>SUMIFS('Maand-gepland'!$E39:$AT39,'Maand-gepland'!$E$2:$AT$2,"&gt;="&amp;$D$3,'Maand-gepland'!$E$2:$AT$2,"&lt;="&amp;$D$4,'Maand-prestatie'!$E39:$AT39,"="&amp;U$5)</f>
        <v>0</v>
      </c>
      <c r="W43">
        <f ca="1">COUNTIFS('Maand-gepland'!$E39:$AT39,"&gt;0",'Maand-gepland'!$E$2:$AT$2,"&gt;="&amp;$D$3,'Maand-gepland'!$E$2:$AT$2,"&lt;="&amp;$D$4,'Maand-prestatie'!$E39:$AT39,"="&amp;W$5)</f>
        <v>0</v>
      </c>
      <c r="X43" s="31">
        <f>SUMIFS('Maand-gepland'!$E39:$AT39,'Maand-gepland'!$E$2:$AT$2,"&gt;="&amp;$D$3,'Maand-gepland'!$E$2:$AT$2,"&lt;="&amp;$D$4,'Maand-prestatie'!$E39:$AT39,"="&amp;W$5)</f>
        <v>0</v>
      </c>
      <c r="Y43">
        <f ca="1">COUNTIFS('Maand-gepland'!$E39:$AT39,"&gt;0",'Maand-gepland'!$E$2:$AT$2,"&gt;="&amp;$D$3,'Maand-gepland'!$E$2:$AT$2,"&lt;="&amp;$D$4,'Maand-prestatie'!$E39:$AT39,"="&amp;Y$5)</f>
        <v>0</v>
      </c>
      <c r="Z43" s="31">
        <f>SUMIFS('Maand-gepland'!$E39:$AT39,'Maand-gepland'!$E$2:$AT$2,"&gt;="&amp;$D$3,'Maand-gepland'!$E$2:$AT$2,"&lt;="&amp;$D$4,'Maand-prestatie'!$E39:$AT39,"="&amp;Y$5)</f>
        <v>0</v>
      </c>
      <c r="AA43" s="31"/>
      <c r="AB43" s="31"/>
      <c r="AC43" s="31"/>
      <c r="AD43" s="31"/>
      <c r="AE43" s="31"/>
      <c r="AF43" s="31"/>
      <c r="AG43" s="31"/>
      <c r="AH43" s="31"/>
      <c r="AI43" s="31"/>
      <c r="AJ43" s="31"/>
      <c r="AK43" s="31"/>
      <c r="AL43" s="31"/>
      <c r="AM43" s="31"/>
    </row>
    <row r="44" spans="1:39" x14ac:dyDescent="0.2">
      <c r="A44" t="str">
        <f ca="1">'Week A'!AB92</f>
        <v>Aouriaghel</v>
      </c>
      <c r="B44" t="str">
        <f ca="1">'Week A'!AC92</f>
        <v>Zakaria</v>
      </c>
      <c r="C44" t="str">
        <f ca="1">'Week A'!AD92</f>
        <v>Steward</v>
      </c>
      <c r="D44" t="str">
        <f ca="1">'Week A'!AE92</f>
        <v>Student</v>
      </c>
      <c r="E44">
        <f ca="1">COUNTIFS('Maand-gepland'!$E40:$AT40,"&gt;0",'Maand-gepland'!$E$2:$AT$2,"&gt;="&amp;$D$3,'Maand-gepland'!$E$2:$AT$2,"&lt;="&amp;$D$4)</f>
        <v>0</v>
      </c>
      <c r="F44" s="31">
        <f>SUMIFS('Maand-gepland'!$E40:$AT40,'Maand-gepland'!$E$2:$AT$2,"&gt;="&amp;$D$3,'Maand-gepland'!$E$2:$AT$2,"&lt;="&amp;$D$4)</f>
        <v>0</v>
      </c>
      <c r="G44">
        <f ca="1">COUNTIFS('Maand-gepland'!$E40:$AT40,"&gt;0",'Maand-gepland'!$E$2:$AT$2,"&gt;="&amp;$D$3,'Maand-gepland'!$E$2:$AT$2,"&lt;="&amp;$D$4,'Maand-prestatie'!$E40:$AT40,"=0")</f>
        <v>0</v>
      </c>
      <c r="H44" s="31">
        <f>SUMIFS('Maand-gepland'!$E40:$AT40,'Maand-gepland'!$E$2:$AT$2,"&gt;="&amp;$D$3,'Maand-gepland'!$E$2:$AT$2,"&lt;="&amp;$D$4,'Maand-prestatie'!$E40:$AT40,"=0")</f>
        <v>0</v>
      </c>
      <c r="I44">
        <f ca="1">COUNTIFS('Maand-gepland'!$E40:$AT40,"&gt;0",'Maand-gepland'!$E$2:$AT$2,"&gt;="&amp;$D$3,'Maand-gepland'!$E$2:$AT$2,"&lt;="&amp;$D$4,'Maand-prestatie'!$E40:$AT40,"="&amp;I$5)</f>
        <v>0</v>
      </c>
      <c r="J44" s="31">
        <f>SUMIFS('Maand-gepland'!$E40:$AT40,'Maand-gepland'!$E$2:$AT$2,"&gt;="&amp;$D$3,'Maand-gepland'!$E$2:$AT$2,"&lt;="&amp;$D$4,'Maand-prestatie'!$E40:$AT40,"="&amp;I$5)</f>
        <v>0</v>
      </c>
      <c r="K44">
        <f ca="1">COUNTIFS('Maand-gepland'!$E40:$AT40,"&gt;0",'Maand-gepland'!$E$2:$AT$2,"&gt;="&amp;$D$3,'Maand-gepland'!$E$2:$AT$2,"&lt;="&amp;$D$4,'Maand-prestatie'!$E40:$AT40,"="&amp;K$5)</f>
        <v>0</v>
      </c>
      <c r="L44" s="31">
        <f>SUMIFS('Maand-gepland'!$E40:$AT40,'Maand-gepland'!$E$2:$AT$2,"&gt;="&amp;$D$3,'Maand-gepland'!$E$2:$AT$2,"&lt;="&amp;$D$4,'Maand-prestatie'!$E40:$AT40,"="&amp;K$5)</f>
        <v>0</v>
      </c>
      <c r="M44">
        <f ca="1">COUNTIFS('Maand-gepland'!$E40:$AT40,"&gt;0",'Maand-gepland'!$E$2:$AT$2,"&gt;="&amp;$D$3,'Maand-gepland'!$E$2:$AT$2,"&lt;="&amp;$D$4,'Maand-prestatie'!$E40:$AT40,"="&amp;M$5)</f>
        <v>0</v>
      </c>
      <c r="N44" s="31">
        <f>SUMIFS('Maand-gepland'!$E40:$AT40,'Maand-gepland'!$E$2:$AT$2,"&gt;="&amp;$D$3,'Maand-gepland'!$E$2:$AT$2,"&lt;="&amp;$D$4,'Maand-prestatie'!$E40:$AT40,"="&amp;M$5)</f>
        <v>0</v>
      </c>
      <c r="O44">
        <f ca="1">COUNTIFS('Maand-gepland'!$E40:$AT40,"&gt;0",'Maand-gepland'!$E$2:$AT$2,"&gt;="&amp;$D$3,'Maand-gepland'!$E$2:$AT$2,"&lt;="&amp;$D$4,'Maand-prestatie'!$E40:$AT40,"="&amp;O$5)</f>
        <v>0</v>
      </c>
      <c r="P44" s="31">
        <f>SUMIFS('Maand-gepland'!$E40:$AT40,'Maand-gepland'!$E$2:$AT$2,"&gt;="&amp;$D$3,'Maand-gepland'!$E$2:$AT$2,"&lt;="&amp;$D$4,'Maand-prestatie'!$E40:$AT40,"="&amp;O$5)</f>
        <v>0</v>
      </c>
      <c r="Q44">
        <f ca="1">COUNTIFS('Maand-gepland'!$E40:$AT40,"&gt;0",'Maand-gepland'!$E$2:$AT$2,"&gt;="&amp;$D$3,'Maand-gepland'!$E$2:$AT$2,"&lt;="&amp;$D$4,'Maand-prestatie'!$E40:$AT40,"="&amp;Q$5)</f>
        <v>0</v>
      </c>
      <c r="R44" s="31">
        <f>SUMIFS('Maand-gepland'!$E40:$AT40,'Maand-gepland'!$E$2:$AT$2,"&gt;="&amp;$D$3,'Maand-gepland'!$E$2:$AT$2,"&lt;="&amp;$D$4,'Maand-prestatie'!$E40:$AT40,"="&amp;Q$5)</f>
        <v>0</v>
      </c>
      <c r="S44">
        <f ca="1">COUNTIFS('Maand-gepland'!$E40:$AT40,"&gt;0",'Maand-gepland'!$E$2:$AT$2,"&gt;="&amp;$D$3,'Maand-gepland'!$E$2:$AT$2,"&lt;="&amp;$D$4,'Maand-prestatie'!$E40:$AT40,"="&amp;S$5)</f>
        <v>0</v>
      </c>
      <c r="T44" s="31">
        <f>SUMIFS('Maand-gepland'!$E40:$AT40,'Maand-gepland'!$E$2:$AT$2,"&gt;="&amp;$D$3,'Maand-gepland'!$E$2:$AT$2,"&lt;="&amp;$D$4,'Maand-prestatie'!$E40:$AT40,"="&amp;S$5)</f>
        <v>0</v>
      </c>
      <c r="U44">
        <f ca="1">COUNTIFS('Maand-gepland'!$E40:$AT40,"&gt;0",'Maand-gepland'!$E$2:$AT$2,"&gt;="&amp;$D$3,'Maand-gepland'!$E$2:$AT$2,"&lt;="&amp;$D$4,'Maand-prestatie'!$E40:$AT40,"="&amp;U$5)</f>
        <v>0</v>
      </c>
      <c r="V44" s="31">
        <f>SUMIFS('Maand-gepland'!$E40:$AT40,'Maand-gepland'!$E$2:$AT$2,"&gt;="&amp;$D$3,'Maand-gepland'!$E$2:$AT$2,"&lt;="&amp;$D$4,'Maand-prestatie'!$E40:$AT40,"="&amp;U$5)</f>
        <v>0</v>
      </c>
      <c r="W44">
        <f ca="1">COUNTIFS('Maand-gepland'!$E40:$AT40,"&gt;0",'Maand-gepland'!$E$2:$AT$2,"&gt;="&amp;$D$3,'Maand-gepland'!$E$2:$AT$2,"&lt;="&amp;$D$4,'Maand-prestatie'!$E40:$AT40,"="&amp;W$5)</f>
        <v>0</v>
      </c>
      <c r="X44" s="31">
        <f>SUMIFS('Maand-gepland'!$E40:$AT40,'Maand-gepland'!$E$2:$AT$2,"&gt;="&amp;$D$3,'Maand-gepland'!$E$2:$AT$2,"&lt;="&amp;$D$4,'Maand-prestatie'!$E40:$AT40,"="&amp;W$5)</f>
        <v>0</v>
      </c>
      <c r="Y44">
        <f ca="1">COUNTIFS('Maand-gepland'!$E40:$AT40,"&gt;0",'Maand-gepland'!$E$2:$AT$2,"&gt;="&amp;$D$3,'Maand-gepland'!$E$2:$AT$2,"&lt;="&amp;$D$4,'Maand-prestatie'!$E40:$AT40,"="&amp;Y$5)</f>
        <v>0</v>
      </c>
      <c r="Z44" s="31">
        <f>SUMIFS('Maand-gepland'!$E40:$AT40,'Maand-gepland'!$E$2:$AT$2,"&gt;="&amp;$D$3,'Maand-gepland'!$E$2:$AT$2,"&lt;="&amp;$D$4,'Maand-prestatie'!$E40:$AT40,"="&amp;Y$5)</f>
        <v>0</v>
      </c>
      <c r="AA44" s="31"/>
      <c r="AB44" s="31"/>
      <c r="AC44" s="31"/>
      <c r="AD44" s="31"/>
      <c r="AE44" s="31"/>
      <c r="AF44" s="31"/>
      <c r="AG44" s="31"/>
      <c r="AH44" s="31"/>
      <c r="AI44" s="31"/>
      <c r="AJ44" s="31"/>
      <c r="AK44" s="31"/>
      <c r="AL44" s="31"/>
      <c r="AM44" s="31"/>
    </row>
    <row r="45" spans="1:39" x14ac:dyDescent="0.2">
      <c r="A45" t="str">
        <f ca="1">'Week A'!AB93</f>
        <v>Agbaze</v>
      </c>
      <c r="B45" t="str">
        <f ca="1">'Week A'!AC93</f>
        <v>Jedidiah</v>
      </c>
      <c r="C45" t="str">
        <f ca="1">'Week A'!AD93</f>
        <v>Steward</v>
      </c>
      <c r="D45" t="str">
        <f ca="1">'Week A'!AE93</f>
        <v>Student</v>
      </c>
      <c r="E45">
        <f ca="1">COUNTIFS('Maand-gepland'!$E41:$AT41,"&gt;0",'Maand-gepland'!$E$2:$AT$2,"&gt;="&amp;$D$3,'Maand-gepland'!$E$2:$AT$2,"&lt;="&amp;$D$4)</f>
        <v>0</v>
      </c>
      <c r="F45" s="31">
        <f>SUMIFS('Maand-gepland'!$E41:$AT41,'Maand-gepland'!$E$2:$AT$2,"&gt;="&amp;$D$3,'Maand-gepland'!$E$2:$AT$2,"&lt;="&amp;$D$4)</f>
        <v>0</v>
      </c>
      <c r="G45">
        <f ca="1">COUNTIFS('Maand-gepland'!$E41:$AT41,"&gt;0",'Maand-gepland'!$E$2:$AT$2,"&gt;="&amp;$D$3,'Maand-gepland'!$E$2:$AT$2,"&lt;="&amp;$D$4,'Maand-prestatie'!$E41:$AT41,"=0")</f>
        <v>0</v>
      </c>
      <c r="H45" s="31">
        <f>SUMIFS('Maand-gepland'!$E41:$AT41,'Maand-gepland'!$E$2:$AT$2,"&gt;="&amp;$D$3,'Maand-gepland'!$E$2:$AT$2,"&lt;="&amp;$D$4,'Maand-prestatie'!$E41:$AT41,"=0")</f>
        <v>0</v>
      </c>
      <c r="I45">
        <f ca="1">COUNTIFS('Maand-gepland'!$E41:$AT41,"&gt;0",'Maand-gepland'!$E$2:$AT$2,"&gt;="&amp;$D$3,'Maand-gepland'!$E$2:$AT$2,"&lt;="&amp;$D$4,'Maand-prestatie'!$E41:$AT41,"="&amp;I$5)</f>
        <v>0</v>
      </c>
      <c r="J45" s="31">
        <f>SUMIFS('Maand-gepland'!$E41:$AT41,'Maand-gepland'!$E$2:$AT$2,"&gt;="&amp;$D$3,'Maand-gepland'!$E$2:$AT$2,"&lt;="&amp;$D$4,'Maand-prestatie'!$E41:$AT41,"="&amp;I$5)</f>
        <v>0</v>
      </c>
      <c r="K45">
        <f ca="1">COUNTIFS('Maand-gepland'!$E41:$AT41,"&gt;0",'Maand-gepland'!$E$2:$AT$2,"&gt;="&amp;$D$3,'Maand-gepland'!$E$2:$AT$2,"&lt;="&amp;$D$4,'Maand-prestatie'!$E41:$AT41,"="&amp;K$5)</f>
        <v>0</v>
      </c>
      <c r="L45" s="31">
        <f>SUMIFS('Maand-gepland'!$E41:$AT41,'Maand-gepland'!$E$2:$AT$2,"&gt;="&amp;$D$3,'Maand-gepland'!$E$2:$AT$2,"&lt;="&amp;$D$4,'Maand-prestatie'!$E41:$AT41,"="&amp;K$5)</f>
        <v>0</v>
      </c>
      <c r="M45">
        <f ca="1">COUNTIFS('Maand-gepland'!$E41:$AT41,"&gt;0",'Maand-gepland'!$E$2:$AT$2,"&gt;="&amp;$D$3,'Maand-gepland'!$E$2:$AT$2,"&lt;="&amp;$D$4,'Maand-prestatie'!$E41:$AT41,"="&amp;M$5)</f>
        <v>0</v>
      </c>
      <c r="N45" s="31">
        <f>SUMIFS('Maand-gepland'!$E41:$AT41,'Maand-gepland'!$E$2:$AT$2,"&gt;="&amp;$D$3,'Maand-gepland'!$E$2:$AT$2,"&lt;="&amp;$D$4,'Maand-prestatie'!$E41:$AT41,"="&amp;M$5)</f>
        <v>0</v>
      </c>
      <c r="O45">
        <f ca="1">COUNTIFS('Maand-gepland'!$E41:$AT41,"&gt;0",'Maand-gepland'!$E$2:$AT$2,"&gt;="&amp;$D$3,'Maand-gepland'!$E$2:$AT$2,"&lt;="&amp;$D$4,'Maand-prestatie'!$E41:$AT41,"="&amp;O$5)</f>
        <v>0</v>
      </c>
      <c r="P45" s="31">
        <f>SUMIFS('Maand-gepland'!$E41:$AT41,'Maand-gepland'!$E$2:$AT$2,"&gt;="&amp;$D$3,'Maand-gepland'!$E$2:$AT$2,"&lt;="&amp;$D$4,'Maand-prestatie'!$E41:$AT41,"="&amp;O$5)</f>
        <v>0</v>
      </c>
      <c r="Q45">
        <f ca="1">COUNTIFS('Maand-gepland'!$E41:$AT41,"&gt;0",'Maand-gepland'!$E$2:$AT$2,"&gt;="&amp;$D$3,'Maand-gepland'!$E$2:$AT$2,"&lt;="&amp;$D$4,'Maand-prestatie'!$E41:$AT41,"="&amp;Q$5)</f>
        <v>0</v>
      </c>
      <c r="R45" s="31">
        <f>SUMIFS('Maand-gepland'!$E41:$AT41,'Maand-gepland'!$E$2:$AT$2,"&gt;="&amp;$D$3,'Maand-gepland'!$E$2:$AT$2,"&lt;="&amp;$D$4,'Maand-prestatie'!$E41:$AT41,"="&amp;Q$5)</f>
        <v>0</v>
      </c>
      <c r="S45">
        <f ca="1">COUNTIFS('Maand-gepland'!$E41:$AT41,"&gt;0",'Maand-gepland'!$E$2:$AT$2,"&gt;="&amp;$D$3,'Maand-gepland'!$E$2:$AT$2,"&lt;="&amp;$D$4,'Maand-prestatie'!$E41:$AT41,"="&amp;S$5)</f>
        <v>0</v>
      </c>
      <c r="T45" s="31">
        <f>SUMIFS('Maand-gepland'!$E41:$AT41,'Maand-gepland'!$E$2:$AT$2,"&gt;="&amp;$D$3,'Maand-gepland'!$E$2:$AT$2,"&lt;="&amp;$D$4,'Maand-prestatie'!$E41:$AT41,"="&amp;S$5)</f>
        <v>0</v>
      </c>
      <c r="U45">
        <f ca="1">COUNTIFS('Maand-gepland'!$E41:$AT41,"&gt;0",'Maand-gepland'!$E$2:$AT$2,"&gt;="&amp;$D$3,'Maand-gepland'!$E$2:$AT$2,"&lt;="&amp;$D$4,'Maand-prestatie'!$E41:$AT41,"="&amp;U$5)</f>
        <v>0</v>
      </c>
      <c r="V45" s="31">
        <f>SUMIFS('Maand-gepland'!$E41:$AT41,'Maand-gepland'!$E$2:$AT$2,"&gt;="&amp;$D$3,'Maand-gepland'!$E$2:$AT$2,"&lt;="&amp;$D$4,'Maand-prestatie'!$E41:$AT41,"="&amp;U$5)</f>
        <v>0</v>
      </c>
      <c r="W45">
        <f ca="1">COUNTIFS('Maand-gepland'!$E41:$AT41,"&gt;0",'Maand-gepland'!$E$2:$AT$2,"&gt;="&amp;$D$3,'Maand-gepland'!$E$2:$AT$2,"&lt;="&amp;$D$4,'Maand-prestatie'!$E41:$AT41,"="&amp;W$5)</f>
        <v>0</v>
      </c>
      <c r="X45" s="31">
        <f>SUMIFS('Maand-gepland'!$E41:$AT41,'Maand-gepland'!$E$2:$AT$2,"&gt;="&amp;$D$3,'Maand-gepland'!$E$2:$AT$2,"&lt;="&amp;$D$4,'Maand-prestatie'!$E41:$AT41,"="&amp;W$5)</f>
        <v>0</v>
      </c>
      <c r="Y45">
        <f ca="1">COUNTIFS('Maand-gepland'!$E41:$AT41,"&gt;0",'Maand-gepland'!$E$2:$AT$2,"&gt;="&amp;$D$3,'Maand-gepland'!$E$2:$AT$2,"&lt;="&amp;$D$4,'Maand-prestatie'!$E41:$AT41,"="&amp;Y$5)</f>
        <v>0</v>
      </c>
      <c r="Z45" s="31">
        <f>SUMIFS('Maand-gepland'!$E41:$AT41,'Maand-gepland'!$E$2:$AT$2,"&gt;="&amp;$D$3,'Maand-gepland'!$E$2:$AT$2,"&lt;="&amp;$D$4,'Maand-prestatie'!$E41:$AT41,"="&amp;Y$5)</f>
        <v>0</v>
      </c>
      <c r="AA45" s="31"/>
      <c r="AB45" s="31"/>
      <c r="AC45" s="31"/>
      <c r="AD45" s="31"/>
      <c r="AE45" s="31"/>
      <c r="AF45" s="31"/>
      <c r="AG45" s="31"/>
      <c r="AH45" s="31"/>
      <c r="AI45" s="31"/>
      <c r="AJ45" s="31"/>
      <c r="AK45" s="31"/>
      <c r="AL45" s="31"/>
      <c r="AM45" s="31"/>
    </row>
    <row r="46" spans="1:39" x14ac:dyDescent="0.2">
      <c r="A46" t="str">
        <f ca="1">'Week A'!AB94</f>
        <v>NAAM</v>
      </c>
      <c r="B46" t="str">
        <f ca="1">'Week A'!AC94</f>
        <v>Voornaam</v>
      </c>
      <c r="C46" t="str">
        <f ca="1">'Week A'!AD94</f>
        <v>Steward</v>
      </c>
      <c r="D46" t="str">
        <f ca="1">'Week A'!AE94</f>
        <v>Student</v>
      </c>
      <c r="E46">
        <f ca="1">COUNTIFS('Maand-gepland'!$E42:$AT42,"&gt;0",'Maand-gepland'!$E$2:$AT$2,"&gt;="&amp;$D$3,'Maand-gepland'!$E$2:$AT$2,"&lt;="&amp;$D$4)</f>
        <v>0</v>
      </c>
      <c r="F46" s="31">
        <f>SUMIFS('Maand-gepland'!$E42:$AT42,'Maand-gepland'!$E$2:$AT$2,"&gt;="&amp;$D$3,'Maand-gepland'!$E$2:$AT$2,"&lt;="&amp;$D$4)</f>
        <v>0</v>
      </c>
      <c r="G46">
        <f ca="1">COUNTIFS('Maand-gepland'!$E42:$AT42,"&gt;0",'Maand-gepland'!$E$2:$AT$2,"&gt;="&amp;$D$3,'Maand-gepland'!$E$2:$AT$2,"&lt;="&amp;$D$4,'Maand-prestatie'!$E42:$AT42,"=0")</f>
        <v>0</v>
      </c>
      <c r="H46" s="31">
        <f>SUMIFS('Maand-gepland'!$E42:$AT42,'Maand-gepland'!$E$2:$AT$2,"&gt;="&amp;$D$3,'Maand-gepland'!$E$2:$AT$2,"&lt;="&amp;$D$4,'Maand-prestatie'!$E42:$AT42,"=0")</f>
        <v>0</v>
      </c>
      <c r="I46">
        <f ca="1">COUNTIFS('Maand-gepland'!$E42:$AT42,"&gt;0",'Maand-gepland'!$E$2:$AT$2,"&gt;="&amp;$D$3,'Maand-gepland'!$E$2:$AT$2,"&lt;="&amp;$D$4,'Maand-prestatie'!$E42:$AT42,"="&amp;I$5)</f>
        <v>0</v>
      </c>
      <c r="J46" s="31">
        <f>SUMIFS('Maand-gepland'!$E42:$AT42,'Maand-gepland'!$E$2:$AT$2,"&gt;="&amp;$D$3,'Maand-gepland'!$E$2:$AT$2,"&lt;="&amp;$D$4,'Maand-prestatie'!$E42:$AT42,"="&amp;I$5)</f>
        <v>0</v>
      </c>
      <c r="K46">
        <f ca="1">COUNTIFS('Maand-gepland'!$E42:$AT42,"&gt;0",'Maand-gepland'!$E$2:$AT$2,"&gt;="&amp;$D$3,'Maand-gepland'!$E$2:$AT$2,"&lt;="&amp;$D$4,'Maand-prestatie'!$E42:$AT42,"="&amp;K$5)</f>
        <v>0</v>
      </c>
      <c r="L46" s="31">
        <f>SUMIFS('Maand-gepland'!$E42:$AT42,'Maand-gepland'!$E$2:$AT$2,"&gt;="&amp;$D$3,'Maand-gepland'!$E$2:$AT$2,"&lt;="&amp;$D$4,'Maand-prestatie'!$E42:$AT42,"="&amp;K$5)</f>
        <v>0</v>
      </c>
      <c r="M46">
        <f ca="1">COUNTIFS('Maand-gepland'!$E42:$AT42,"&gt;0",'Maand-gepland'!$E$2:$AT$2,"&gt;="&amp;$D$3,'Maand-gepland'!$E$2:$AT$2,"&lt;="&amp;$D$4,'Maand-prestatie'!$E42:$AT42,"="&amp;M$5)</f>
        <v>0</v>
      </c>
      <c r="N46" s="31">
        <f>SUMIFS('Maand-gepland'!$E42:$AT42,'Maand-gepland'!$E$2:$AT$2,"&gt;="&amp;$D$3,'Maand-gepland'!$E$2:$AT$2,"&lt;="&amp;$D$4,'Maand-prestatie'!$E42:$AT42,"="&amp;M$5)</f>
        <v>0</v>
      </c>
      <c r="O46">
        <f ca="1">COUNTIFS('Maand-gepland'!$E42:$AT42,"&gt;0",'Maand-gepland'!$E$2:$AT$2,"&gt;="&amp;$D$3,'Maand-gepland'!$E$2:$AT$2,"&lt;="&amp;$D$4,'Maand-prestatie'!$E42:$AT42,"="&amp;O$5)</f>
        <v>0</v>
      </c>
      <c r="P46" s="31">
        <f>SUMIFS('Maand-gepland'!$E42:$AT42,'Maand-gepland'!$E$2:$AT$2,"&gt;="&amp;$D$3,'Maand-gepland'!$E$2:$AT$2,"&lt;="&amp;$D$4,'Maand-prestatie'!$E42:$AT42,"="&amp;O$5)</f>
        <v>0</v>
      </c>
      <c r="Q46">
        <f ca="1">COUNTIFS('Maand-gepland'!$E42:$AT42,"&gt;0",'Maand-gepland'!$E$2:$AT$2,"&gt;="&amp;$D$3,'Maand-gepland'!$E$2:$AT$2,"&lt;="&amp;$D$4,'Maand-prestatie'!$E42:$AT42,"="&amp;Q$5)</f>
        <v>0</v>
      </c>
      <c r="R46" s="31">
        <f>SUMIFS('Maand-gepland'!$E42:$AT42,'Maand-gepland'!$E$2:$AT$2,"&gt;="&amp;$D$3,'Maand-gepland'!$E$2:$AT$2,"&lt;="&amp;$D$4,'Maand-prestatie'!$E42:$AT42,"="&amp;Q$5)</f>
        <v>0</v>
      </c>
      <c r="S46">
        <f ca="1">COUNTIFS('Maand-gepland'!$E42:$AT42,"&gt;0",'Maand-gepland'!$E$2:$AT$2,"&gt;="&amp;$D$3,'Maand-gepland'!$E$2:$AT$2,"&lt;="&amp;$D$4,'Maand-prestatie'!$E42:$AT42,"="&amp;S$5)</f>
        <v>0</v>
      </c>
      <c r="T46" s="31">
        <f>SUMIFS('Maand-gepland'!$E42:$AT42,'Maand-gepland'!$E$2:$AT$2,"&gt;="&amp;$D$3,'Maand-gepland'!$E$2:$AT$2,"&lt;="&amp;$D$4,'Maand-prestatie'!$E42:$AT42,"="&amp;S$5)</f>
        <v>0</v>
      </c>
      <c r="U46">
        <f ca="1">COUNTIFS('Maand-gepland'!$E42:$AT42,"&gt;0",'Maand-gepland'!$E$2:$AT$2,"&gt;="&amp;$D$3,'Maand-gepland'!$E$2:$AT$2,"&lt;="&amp;$D$4,'Maand-prestatie'!$E42:$AT42,"="&amp;U$5)</f>
        <v>0</v>
      </c>
      <c r="V46" s="31">
        <f>SUMIFS('Maand-gepland'!$E42:$AT42,'Maand-gepland'!$E$2:$AT$2,"&gt;="&amp;$D$3,'Maand-gepland'!$E$2:$AT$2,"&lt;="&amp;$D$4,'Maand-prestatie'!$E42:$AT42,"="&amp;U$5)</f>
        <v>0</v>
      </c>
      <c r="W46">
        <f ca="1">COUNTIFS('Maand-gepland'!$E42:$AT42,"&gt;0",'Maand-gepland'!$E$2:$AT$2,"&gt;="&amp;$D$3,'Maand-gepland'!$E$2:$AT$2,"&lt;="&amp;$D$4,'Maand-prestatie'!$E42:$AT42,"="&amp;W$5)</f>
        <v>0</v>
      </c>
      <c r="X46" s="31">
        <f>SUMIFS('Maand-gepland'!$E42:$AT42,'Maand-gepland'!$E$2:$AT$2,"&gt;="&amp;$D$3,'Maand-gepland'!$E$2:$AT$2,"&lt;="&amp;$D$4,'Maand-prestatie'!$E42:$AT42,"="&amp;W$5)</f>
        <v>0</v>
      </c>
      <c r="Y46">
        <f ca="1">COUNTIFS('Maand-gepland'!$E42:$AT42,"&gt;0",'Maand-gepland'!$E$2:$AT$2,"&gt;="&amp;$D$3,'Maand-gepland'!$E$2:$AT$2,"&lt;="&amp;$D$4,'Maand-prestatie'!$E42:$AT42,"="&amp;Y$5)</f>
        <v>0</v>
      </c>
      <c r="Z46" s="31">
        <f>SUMIFS('Maand-gepland'!$E42:$AT42,'Maand-gepland'!$E$2:$AT$2,"&gt;="&amp;$D$3,'Maand-gepland'!$E$2:$AT$2,"&lt;="&amp;$D$4,'Maand-prestatie'!$E42:$AT42,"="&amp;Y$5)</f>
        <v>0</v>
      </c>
      <c r="AA46" s="31"/>
      <c r="AB46" s="31"/>
      <c r="AC46" s="31"/>
      <c r="AD46" s="31"/>
      <c r="AE46" s="31"/>
      <c r="AF46" s="31"/>
      <c r="AG46" s="31"/>
      <c r="AH46" s="31"/>
      <c r="AI46" s="31"/>
      <c r="AJ46" s="31"/>
      <c r="AK46" s="31"/>
      <c r="AL46" s="31"/>
      <c r="AM46" s="31"/>
    </row>
    <row r="47" spans="1:39" x14ac:dyDescent="0.2">
      <c r="A47" t="str">
        <f ca="1">'Week A'!AB95</f>
        <v>NAAM</v>
      </c>
      <c r="B47" t="str">
        <f ca="1">'Week A'!AC95</f>
        <v>Voornaam</v>
      </c>
      <c r="C47" t="str">
        <f ca="1">'Week A'!AD95</f>
        <v>Steward</v>
      </c>
      <c r="D47" t="str">
        <f ca="1">'Week A'!AE95</f>
        <v>Student</v>
      </c>
      <c r="E47">
        <f ca="1">COUNTIFS('Maand-gepland'!$E43:$AT43,"&gt;0",'Maand-gepland'!$E$2:$AT$2,"&gt;="&amp;$D$3,'Maand-gepland'!$E$2:$AT$2,"&lt;="&amp;$D$4)</f>
        <v>0</v>
      </c>
      <c r="F47" s="31">
        <f>SUMIFS('Maand-gepland'!$E43:$AT43,'Maand-gepland'!$E$2:$AT$2,"&gt;="&amp;$D$3,'Maand-gepland'!$E$2:$AT$2,"&lt;="&amp;$D$4)</f>
        <v>0</v>
      </c>
      <c r="G47">
        <f ca="1">COUNTIFS('Maand-gepland'!$E43:$AT43,"&gt;0",'Maand-gepland'!$E$2:$AT$2,"&gt;="&amp;$D$3,'Maand-gepland'!$E$2:$AT$2,"&lt;="&amp;$D$4,'Maand-prestatie'!$E43:$AT43,"=0")</f>
        <v>0</v>
      </c>
      <c r="H47" s="31">
        <f>SUMIFS('Maand-gepland'!$E43:$AT43,'Maand-gepland'!$E$2:$AT$2,"&gt;="&amp;$D$3,'Maand-gepland'!$E$2:$AT$2,"&lt;="&amp;$D$4,'Maand-prestatie'!$E43:$AT43,"=0")</f>
        <v>0</v>
      </c>
      <c r="I47">
        <f ca="1">COUNTIFS('Maand-gepland'!$E43:$AT43,"&gt;0",'Maand-gepland'!$E$2:$AT$2,"&gt;="&amp;$D$3,'Maand-gepland'!$E$2:$AT$2,"&lt;="&amp;$D$4,'Maand-prestatie'!$E43:$AT43,"="&amp;I$5)</f>
        <v>0</v>
      </c>
      <c r="J47" s="31">
        <f>SUMIFS('Maand-gepland'!$E43:$AT43,'Maand-gepland'!$E$2:$AT$2,"&gt;="&amp;$D$3,'Maand-gepland'!$E$2:$AT$2,"&lt;="&amp;$D$4,'Maand-prestatie'!$E43:$AT43,"="&amp;I$5)</f>
        <v>0</v>
      </c>
      <c r="K47">
        <f ca="1">COUNTIFS('Maand-gepland'!$E43:$AT43,"&gt;0",'Maand-gepland'!$E$2:$AT$2,"&gt;="&amp;$D$3,'Maand-gepland'!$E$2:$AT$2,"&lt;="&amp;$D$4,'Maand-prestatie'!$E43:$AT43,"="&amp;K$5)</f>
        <v>0</v>
      </c>
      <c r="L47" s="31">
        <f>SUMIFS('Maand-gepland'!$E43:$AT43,'Maand-gepland'!$E$2:$AT$2,"&gt;="&amp;$D$3,'Maand-gepland'!$E$2:$AT$2,"&lt;="&amp;$D$4,'Maand-prestatie'!$E43:$AT43,"="&amp;K$5)</f>
        <v>0</v>
      </c>
      <c r="M47">
        <f ca="1">COUNTIFS('Maand-gepland'!$E43:$AT43,"&gt;0",'Maand-gepland'!$E$2:$AT$2,"&gt;="&amp;$D$3,'Maand-gepland'!$E$2:$AT$2,"&lt;="&amp;$D$4,'Maand-prestatie'!$E43:$AT43,"="&amp;M$5)</f>
        <v>0</v>
      </c>
      <c r="N47" s="31">
        <f>SUMIFS('Maand-gepland'!$E43:$AT43,'Maand-gepland'!$E$2:$AT$2,"&gt;="&amp;$D$3,'Maand-gepland'!$E$2:$AT$2,"&lt;="&amp;$D$4,'Maand-prestatie'!$E43:$AT43,"="&amp;M$5)</f>
        <v>0</v>
      </c>
      <c r="O47">
        <f ca="1">COUNTIFS('Maand-gepland'!$E43:$AT43,"&gt;0",'Maand-gepland'!$E$2:$AT$2,"&gt;="&amp;$D$3,'Maand-gepland'!$E$2:$AT$2,"&lt;="&amp;$D$4,'Maand-prestatie'!$E43:$AT43,"="&amp;O$5)</f>
        <v>0</v>
      </c>
      <c r="P47" s="31">
        <f>SUMIFS('Maand-gepland'!$E43:$AT43,'Maand-gepland'!$E$2:$AT$2,"&gt;="&amp;$D$3,'Maand-gepland'!$E$2:$AT$2,"&lt;="&amp;$D$4,'Maand-prestatie'!$E43:$AT43,"="&amp;O$5)</f>
        <v>0</v>
      </c>
      <c r="Q47">
        <f ca="1">COUNTIFS('Maand-gepland'!$E43:$AT43,"&gt;0",'Maand-gepland'!$E$2:$AT$2,"&gt;="&amp;$D$3,'Maand-gepland'!$E$2:$AT$2,"&lt;="&amp;$D$4,'Maand-prestatie'!$E43:$AT43,"="&amp;Q$5)</f>
        <v>0</v>
      </c>
      <c r="R47" s="31">
        <f>SUMIFS('Maand-gepland'!$E43:$AT43,'Maand-gepland'!$E$2:$AT$2,"&gt;="&amp;$D$3,'Maand-gepland'!$E$2:$AT$2,"&lt;="&amp;$D$4,'Maand-prestatie'!$E43:$AT43,"="&amp;Q$5)</f>
        <v>0</v>
      </c>
      <c r="S47">
        <f ca="1">COUNTIFS('Maand-gepland'!$E43:$AT43,"&gt;0",'Maand-gepland'!$E$2:$AT$2,"&gt;="&amp;$D$3,'Maand-gepland'!$E$2:$AT$2,"&lt;="&amp;$D$4,'Maand-prestatie'!$E43:$AT43,"="&amp;S$5)</f>
        <v>0</v>
      </c>
      <c r="T47" s="31">
        <f>SUMIFS('Maand-gepland'!$E43:$AT43,'Maand-gepland'!$E$2:$AT$2,"&gt;="&amp;$D$3,'Maand-gepland'!$E$2:$AT$2,"&lt;="&amp;$D$4,'Maand-prestatie'!$E43:$AT43,"="&amp;S$5)</f>
        <v>0</v>
      </c>
      <c r="U47">
        <f ca="1">COUNTIFS('Maand-gepland'!$E43:$AT43,"&gt;0",'Maand-gepland'!$E$2:$AT$2,"&gt;="&amp;$D$3,'Maand-gepland'!$E$2:$AT$2,"&lt;="&amp;$D$4,'Maand-prestatie'!$E43:$AT43,"="&amp;U$5)</f>
        <v>0</v>
      </c>
      <c r="V47" s="31">
        <f>SUMIFS('Maand-gepland'!$E43:$AT43,'Maand-gepland'!$E$2:$AT$2,"&gt;="&amp;$D$3,'Maand-gepland'!$E$2:$AT$2,"&lt;="&amp;$D$4,'Maand-prestatie'!$E43:$AT43,"="&amp;U$5)</f>
        <v>0</v>
      </c>
      <c r="W47">
        <f ca="1">COUNTIFS('Maand-gepland'!$E43:$AT43,"&gt;0",'Maand-gepland'!$E$2:$AT$2,"&gt;="&amp;$D$3,'Maand-gepland'!$E$2:$AT$2,"&lt;="&amp;$D$4,'Maand-prestatie'!$E43:$AT43,"="&amp;W$5)</f>
        <v>0</v>
      </c>
      <c r="X47" s="31">
        <f>SUMIFS('Maand-gepland'!$E43:$AT43,'Maand-gepland'!$E$2:$AT$2,"&gt;="&amp;$D$3,'Maand-gepland'!$E$2:$AT$2,"&lt;="&amp;$D$4,'Maand-prestatie'!$E43:$AT43,"="&amp;W$5)</f>
        <v>0</v>
      </c>
      <c r="Y47">
        <f ca="1">COUNTIFS('Maand-gepland'!$E43:$AT43,"&gt;0",'Maand-gepland'!$E$2:$AT$2,"&gt;="&amp;$D$3,'Maand-gepland'!$E$2:$AT$2,"&lt;="&amp;$D$4,'Maand-prestatie'!$E43:$AT43,"="&amp;Y$5)</f>
        <v>0</v>
      </c>
      <c r="Z47" s="31">
        <f>SUMIFS('Maand-gepland'!$E43:$AT43,'Maand-gepland'!$E$2:$AT$2,"&gt;="&amp;$D$3,'Maand-gepland'!$E$2:$AT$2,"&lt;="&amp;$D$4,'Maand-prestatie'!$E43:$AT43,"="&amp;Y$5)</f>
        <v>0</v>
      </c>
      <c r="AA47" s="31"/>
      <c r="AB47" s="31"/>
      <c r="AC47" s="31"/>
      <c r="AD47" s="31"/>
      <c r="AE47" s="31"/>
      <c r="AF47" s="31"/>
      <c r="AG47" s="31"/>
      <c r="AH47" s="31"/>
      <c r="AI47" s="31"/>
      <c r="AJ47" s="31"/>
      <c r="AK47" s="31"/>
      <c r="AL47" s="31"/>
      <c r="AM47" s="31"/>
    </row>
    <row r="48" spans="1:39" x14ac:dyDescent="0.2">
      <c r="A48" t="str">
        <f ca="1">'Week A'!AB96</f>
        <v>NAAM</v>
      </c>
      <c r="B48" t="str">
        <f ca="1">'Week A'!AC96</f>
        <v>Voornaam</v>
      </c>
      <c r="C48" t="str">
        <f ca="1">'Week A'!AD96</f>
        <v>Steward</v>
      </c>
      <c r="D48" t="str">
        <f ca="1">'Week A'!AE96</f>
        <v>Student</v>
      </c>
      <c r="E48">
        <f ca="1">COUNTIFS('Maand-gepland'!$E44:$AT44,"&gt;0",'Maand-gepland'!$E$2:$AT$2,"&gt;="&amp;$D$3,'Maand-gepland'!$E$2:$AT$2,"&lt;="&amp;$D$4)</f>
        <v>0</v>
      </c>
      <c r="F48" s="31">
        <f>SUMIFS('Maand-gepland'!$E44:$AT44,'Maand-gepland'!$E$2:$AT$2,"&gt;="&amp;$D$3,'Maand-gepland'!$E$2:$AT$2,"&lt;="&amp;$D$4)</f>
        <v>0</v>
      </c>
      <c r="G48">
        <f ca="1">COUNTIFS('Maand-gepland'!$E44:$AT44,"&gt;0",'Maand-gepland'!$E$2:$AT$2,"&gt;="&amp;$D$3,'Maand-gepland'!$E$2:$AT$2,"&lt;="&amp;$D$4,'Maand-prestatie'!$E44:$AT44,"=0")</f>
        <v>0</v>
      </c>
      <c r="H48" s="31">
        <f>SUMIFS('Maand-gepland'!$E44:$AT44,'Maand-gepland'!$E$2:$AT$2,"&gt;="&amp;$D$3,'Maand-gepland'!$E$2:$AT$2,"&lt;="&amp;$D$4,'Maand-prestatie'!$E44:$AT44,"=0")</f>
        <v>0</v>
      </c>
      <c r="I48">
        <f ca="1">COUNTIFS('Maand-gepland'!$E44:$AT44,"&gt;0",'Maand-gepland'!$E$2:$AT$2,"&gt;="&amp;$D$3,'Maand-gepland'!$E$2:$AT$2,"&lt;="&amp;$D$4,'Maand-prestatie'!$E44:$AT44,"="&amp;I$5)</f>
        <v>0</v>
      </c>
      <c r="J48" s="31">
        <f>SUMIFS('Maand-gepland'!$E44:$AT44,'Maand-gepland'!$E$2:$AT$2,"&gt;="&amp;$D$3,'Maand-gepland'!$E$2:$AT$2,"&lt;="&amp;$D$4,'Maand-prestatie'!$E44:$AT44,"="&amp;I$5)</f>
        <v>0</v>
      </c>
      <c r="K48">
        <f ca="1">COUNTIFS('Maand-gepland'!$E44:$AT44,"&gt;0",'Maand-gepland'!$E$2:$AT$2,"&gt;="&amp;$D$3,'Maand-gepland'!$E$2:$AT$2,"&lt;="&amp;$D$4,'Maand-prestatie'!$E44:$AT44,"="&amp;K$5)</f>
        <v>0</v>
      </c>
      <c r="L48" s="31">
        <f>SUMIFS('Maand-gepland'!$E44:$AT44,'Maand-gepland'!$E$2:$AT$2,"&gt;="&amp;$D$3,'Maand-gepland'!$E$2:$AT$2,"&lt;="&amp;$D$4,'Maand-prestatie'!$E44:$AT44,"="&amp;K$5)</f>
        <v>0</v>
      </c>
      <c r="M48">
        <f ca="1">COUNTIFS('Maand-gepland'!$E44:$AT44,"&gt;0",'Maand-gepland'!$E$2:$AT$2,"&gt;="&amp;$D$3,'Maand-gepland'!$E$2:$AT$2,"&lt;="&amp;$D$4,'Maand-prestatie'!$E44:$AT44,"="&amp;M$5)</f>
        <v>0</v>
      </c>
      <c r="N48" s="31">
        <f>SUMIFS('Maand-gepland'!$E44:$AT44,'Maand-gepland'!$E$2:$AT$2,"&gt;="&amp;$D$3,'Maand-gepland'!$E$2:$AT$2,"&lt;="&amp;$D$4,'Maand-prestatie'!$E44:$AT44,"="&amp;M$5)</f>
        <v>0</v>
      </c>
      <c r="O48">
        <f ca="1">COUNTIFS('Maand-gepland'!$E44:$AT44,"&gt;0",'Maand-gepland'!$E$2:$AT$2,"&gt;="&amp;$D$3,'Maand-gepland'!$E$2:$AT$2,"&lt;="&amp;$D$4,'Maand-prestatie'!$E44:$AT44,"="&amp;O$5)</f>
        <v>0</v>
      </c>
      <c r="P48" s="31">
        <f>SUMIFS('Maand-gepland'!$E44:$AT44,'Maand-gepland'!$E$2:$AT$2,"&gt;="&amp;$D$3,'Maand-gepland'!$E$2:$AT$2,"&lt;="&amp;$D$4,'Maand-prestatie'!$E44:$AT44,"="&amp;O$5)</f>
        <v>0</v>
      </c>
      <c r="Q48">
        <f ca="1">COUNTIFS('Maand-gepland'!$E44:$AT44,"&gt;0",'Maand-gepland'!$E$2:$AT$2,"&gt;="&amp;$D$3,'Maand-gepland'!$E$2:$AT$2,"&lt;="&amp;$D$4,'Maand-prestatie'!$E44:$AT44,"="&amp;Q$5)</f>
        <v>0</v>
      </c>
      <c r="R48" s="31">
        <f>SUMIFS('Maand-gepland'!$E44:$AT44,'Maand-gepland'!$E$2:$AT$2,"&gt;="&amp;$D$3,'Maand-gepland'!$E$2:$AT$2,"&lt;="&amp;$D$4,'Maand-prestatie'!$E44:$AT44,"="&amp;Q$5)</f>
        <v>0</v>
      </c>
      <c r="S48">
        <f ca="1">COUNTIFS('Maand-gepland'!$E44:$AT44,"&gt;0",'Maand-gepland'!$E$2:$AT$2,"&gt;="&amp;$D$3,'Maand-gepland'!$E$2:$AT$2,"&lt;="&amp;$D$4,'Maand-prestatie'!$E44:$AT44,"="&amp;S$5)</f>
        <v>0</v>
      </c>
      <c r="T48" s="31">
        <f>SUMIFS('Maand-gepland'!$E44:$AT44,'Maand-gepland'!$E$2:$AT$2,"&gt;="&amp;$D$3,'Maand-gepland'!$E$2:$AT$2,"&lt;="&amp;$D$4,'Maand-prestatie'!$E44:$AT44,"="&amp;S$5)</f>
        <v>0</v>
      </c>
      <c r="U48">
        <f ca="1">COUNTIFS('Maand-gepland'!$E44:$AT44,"&gt;0",'Maand-gepland'!$E$2:$AT$2,"&gt;="&amp;$D$3,'Maand-gepland'!$E$2:$AT$2,"&lt;="&amp;$D$4,'Maand-prestatie'!$E44:$AT44,"="&amp;U$5)</f>
        <v>0</v>
      </c>
      <c r="V48" s="31">
        <f>SUMIFS('Maand-gepland'!$E44:$AT44,'Maand-gepland'!$E$2:$AT$2,"&gt;="&amp;$D$3,'Maand-gepland'!$E$2:$AT$2,"&lt;="&amp;$D$4,'Maand-prestatie'!$E44:$AT44,"="&amp;U$5)</f>
        <v>0</v>
      </c>
      <c r="W48">
        <f ca="1">COUNTIFS('Maand-gepland'!$E44:$AT44,"&gt;0",'Maand-gepland'!$E$2:$AT$2,"&gt;="&amp;$D$3,'Maand-gepland'!$E$2:$AT$2,"&lt;="&amp;$D$4,'Maand-prestatie'!$E44:$AT44,"="&amp;W$5)</f>
        <v>0</v>
      </c>
      <c r="X48" s="31">
        <f>SUMIFS('Maand-gepland'!$E44:$AT44,'Maand-gepland'!$E$2:$AT$2,"&gt;="&amp;$D$3,'Maand-gepland'!$E$2:$AT$2,"&lt;="&amp;$D$4,'Maand-prestatie'!$E44:$AT44,"="&amp;W$5)</f>
        <v>0</v>
      </c>
      <c r="Y48">
        <f ca="1">COUNTIFS('Maand-gepland'!$E44:$AT44,"&gt;0",'Maand-gepland'!$E$2:$AT$2,"&gt;="&amp;$D$3,'Maand-gepland'!$E$2:$AT$2,"&lt;="&amp;$D$4,'Maand-prestatie'!$E44:$AT44,"="&amp;Y$5)</f>
        <v>0</v>
      </c>
      <c r="Z48" s="31">
        <f>SUMIFS('Maand-gepland'!$E44:$AT44,'Maand-gepland'!$E$2:$AT$2,"&gt;="&amp;$D$3,'Maand-gepland'!$E$2:$AT$2,"&lt;="&amp;$D$4,'Maand-prestatie'!$E44:$AT44,"="&amp;Y$5)</f>
        <v>0</v>
      </c>
      <c r="AA48" s="31"/>
      <c r="AB48" s="31"/>
      <c r="AC48" s="31"/>
      <c r="AD48" s="31"/>
      <c r="AE48" s="31"/>
      <c r="AF48" s="31"/>
      <c r="AG48" s="31"/>
      <c r="AH48" s="31"/>
      <c r="AI48" s="31"/>
      <c r="AJ48" s="31"/>
      <c r="AK48" s="31"/>
      <c r="AL48" s="31"/>
      <c r="AM48" s="31"/>
    </row>
    <row r="49" spans="1:39" x14ac:dyDescent="0.2">
      <c r="A49" t="str">
        <f ca="1">'Week A'!AB97</f>
        <v>NAAM</v>
      </c>
      <c r="B49" t="str">
        <f ca="1">'Week A'!AC97</f>
        <v>Voornaam</v>
      </c>
      <c r="C49" t="str">
        <f ca="1">'Week A'!AD97</f>
        <v>Steward</v>
      </c>
      <c r="D49" t="str">
        <f ca="1">'Week A'!AE97</f>
        <v>Student</v>
      </c>
      <c r="E49">
        <f ca="1">COUNTIFS('Maand-gepland'!$E45:$AT45,"&gt;0",'Maand-gepland'!$E$2:$AT$2,"&gt;="&amp;$D$3,'Maand-gepland'!$E$2:$AT$2,"&lt;="&amp;$D$4)</f>
        <v>0</v>
      </c>
      <c r="F49" s="31">
        <f>SUMIFS('Maand-gepland'!$E45:$AT45,'Maand-gepland'!$E$2:$AT$2,"&gt;="&amp;$D$3,'Maand-gepland'!$E$2:$AT$2,"&lt;="&amp;$D$4)</f>
        <v>0</v>
      </c>
      <c r="G49">
        <f ca="1">COUNTIFS('Maand-gepland'!$E45:$AT45,"&gt;0",'Maand-gepland'!$E$2:$AT$2,"&gt;="&amp;$D$3,'Maand-gepland'!$E$2:$AT$2,"&lt;="&amp;$D$4,'Maand-prestatie'!$E45:$AT45,"=0")</f>
        <v>0</v>
      </c>
      <c r="H49" s="31">
        <f>SUMIFS('Maand-gepland'!$E45:$AT45,'Maand-gepland'!$E$2:$AT$2,"&gt;="&amp;$D$3,'Maand-gepland'!$E$2:$AT$2,"&lt;="&amp;$D$4,'Maand-prestatie'!$E45:$AT45,"=0")</f>
        <v>0</v>
      </c>
      <c r="I49">
        <f ca="1">COUNTIFS('Maand-gepland'!$E45:$AT45,"&gt;0",'Maand-gepland'!$E$2:$AT$2,"&gt;="&amp;$D$3,'Maand-gepland'!$E$2:$AT$2,"&lt;="&amp;$D$4,'Maand-prestatie'!$E45:$AT45,"="&amp;I$5)</f>
        <v>0</v>
      </c>
      <c r="J49" s="31">
        <f>SUMIFS('Maand-gepland'!$E45:$AT45,'Maand-gepland'!$E$2:$AT$2,"&gt;="&amp;$D$3,'Maand-gepland'!$E$2:$AT$2,"&lt;="&amp;$D$4,'Maand-prestatie'!$E45:$AT45,"="&amp;I$5)</f>
        <v>0</v>
      </c>
      <c r="K49">
        <f ca="1">COUNTIFS('Maand-gepland'!$E45:$AT45,"&gt;0",'Maand-gepland'!$E$2:$AT$2,"&gt;="&amp;$D$3,'Maand-gepland'!$E$2:$AT$2,"&lt;="&amp;$D$4,'Maand-prestatie'!$E45:$AT45,"="&amp;K$5)</f>
        <v>0</v>
      </c>
      <c r="L49" s="31">
        <f>SUMIFS('Maand-gepland'!$E45:$AT45,'Maand-gepland'!$E$2:$AT$2,"&gt;="&amp;$D$3,'Maand-gepland'!$E$2:$AT$2,"&lt;="&amp;$D$4,'Maand-prestatie'!$E45:$AT45,"="&amp;K$5)</f>
        <v>0</v>
      </c>
      <c r="M49">
        <f ca="1">COUNTIFS('Maand-gepland'!$E45:$AT45,"&gt;0",'Maand-gepland'!$E$2:$AT$2,"&gt;="&amp;$D$3,'Maand-gepland'!$E$2:$AT$2,"&lt;="&amp;$D$4,'Maand-prestatie'!$E45:$AT45,"="&amp;M$5)</f>
        <v>0</v>
      </c>
      <c r="N49" s="31">
        <f>SUMIFS('Maand-gepland'!$E45:$AT45,'Maand-gepland'!$E$2:$AT$2,"&gt;="&amp;$D$3,'Maand-gepland'!$E$2:$AT$2,"&lt;="&amp;$D$4,'Maand-prestatie'!$E45:$AT45,"="&amp;M$5)</f>
        <v>0</v>
      </c>
      <c r="O49">
        <f ca="1">COUNTIFS('Maand-gepland'!$E45:$AT45,"&gt;0",'Maand-gepland'!$E$2:$AT$2,"&gt;="&amp;$D$3,'Maand-gepland'!$E$2:$AT$2,"&lt;="&amp;$D$4,'Maand-prestatie'!$E45:$AT45,"="&amp;O$5)</f>
        <v>0</v>
      </c>
      <c r="P49" s="31">
        <f>SUMIFS('Maand-gepland'!$E45:$AT45,'Maand-gepland'!$E$2:$AT$2,"&gt;="&amp;$D$3,'Maand-gepland'!$E$2:$AT$2,"&lt;="&amp;$D$4,'Maand-prestatie'!$E45:$AT45,"="&amp;O$5)</f>
        <v>0</v>
      </c>
      <c r="Q49">
        <f ca="1">COUNTIFS('Maand-gepland'!$E45:$AT45,"&gt;0",'Maand-gepland'!$E$2:$AT$2,"&gt;="&amp;$D$3,'Maand-gepland'!$E$2:$AT$2,"&lt;="&amp;$D$4,'Maand-prestatie'!$E45:$AT45,"="&amp;Q$5)</f>
        <v>0</v>
      </c>
      <c r="R49" s="31">
        <f>SUMIFS('Maand-gepland'!$E45:$AT45,'Maand-gepland'!$E$2:$AT$2,"&gt;="&amp;$D$3,'Maand-gepland'!$E$2:$AT$2,"&lt;="&amp;$D$4,'Maand-prestatie'!$E45:$AT45,"="&amp;Q$5)</f>
        <v>0</v>
      </c>
      <c r="S49">
        <f ca="1">COUNTIFS('Maand-gepland'!$E45:$AT45,"&gt;0",'Maand-gepland'!$E$2:$AT$2,"&gt;="&amp;$D$3,'Maand-gepland'!$E$2:$AT$2,"&lt;="&amp;$D$4,'Maand-prestatie'!$E45:$AT45,"="&amp;S$5)</f>
        <v>0</v>
      </c>
      <c r="T49" s="31">
        <f>SUMIFS('Maand-gepland'!$E45:$AT45,'Maand-gepland'!$E$2:$AT$2,"&gt;="&amp;$D$3,'Maand-gepland'!$E$2:$AT$2,"&lt;="&amp;$D$4,'Maand-prestatie'!$E45:$AT45,"="&amp;S$5)</f>
        <v>0</v>
      </c>
      <c r="U49">
        <f ca="1">COUNTIFS('Maand-gepland'!$E45:$AT45,"&gt;0",'Maand-gepland'!$E$2:$AT$2,"&gt;="&amp;$D$3,'Maand-gepland'!$E$2:$AT$2,"&lt;="&amp;$D$4,'Maand-prestatie'!$E45:$AT45,"="&amp;U$5)</f>
        <v>0</v>
      </c>
      <c r="V49" s="31">
        <f>SUMIFS('Maand-gepland'!$E45:$AT45,'Maand-gepland'!$E$2:$AT$2,"&gt;="&amp;$D$3,'Maand-gepland'!$E$2:$AT$2,"&lt;="&amp;$D$4,'Maand-prestatie'!$E45:$AT45,"="&amp;U$5)</f>
        <v>0</v>
      </c>
      <c r="W49">
        <f ca="1">COUNTIFS('Maand-gepland'!$E45:$AT45,"&gt;0",'Maand-gepland'!$E$2:$AT$2,"&gt;="&amp;$D$3,'Maand-gepland'!$E$2:$AT$2,"&lt;="&amp;$D$4,'Maand-prestatie'!$E45:$AT45,"="&amp;W$5)</f>
        <v>0</v>
      </c>
      <c r="X49" s="31">
        <f>SUMIFS('Maand-gepland'!$E45:$AT45,'Maand-gepland'!$E$2:$AT$2,"&gt;="&amp;$D$3,'Maand-gepland'!$E$2:$AT$2,"&lt;="&amp;$D$4,'Maand-prestatie'!$E45:$AT45,"="&amp;W$5)</f>
        <v>0</v>
      </c>
      <c r="Y49">
        <f ca="1">COUNTIFS('Maand-gepland'!$E45:$AT45,"&gt;0",'Maand-gepland'!$E$2:$AT$2,"&gt;="&amp;$D$3,'Maand-gepland'!$E$2:$AT$2,"&lt;="&amp;$D$4,'Maand-prestatie'!$E45:$AT45,"="&amp;Y$5)</f>
        <v>0</v>
      </c>
      <c r="Z49" s="31">
        <f>SUMIFS('Maand-gepland'!$E45:$AT45,'Maand-gepland'!$E$2:$AT$2,"&gt;="&amp;$D$3,'Maand-gepland'!$E$2:$AT$2,"&lt;="&amp;$D$4,'Maand-prestatie'!$E45:$AT45,"="&amp;Y$5)</f>
        <v>0</v>
      </c>
      <c r="AA49" s="31"/>
      <c r="AB49" s="31"/>
      <c r="AC49" s="31"/>
      <c r="AD49" s="31"/>
      <c r="AE49" s="31"/>
      <c r="AF49" s="31"/>
      <c r="AG49" s="31"/>
      <c r="AH49" s="31"/>
      <c r="AI49" s="31"/>
      <c r="AJ49" s="31"/>
      <c r="AK49" s="31"/>
      <c r="AL49" s="31"/>
      <c r="AM49" s="31"/>
    </row>
    <row r="50" spans="1:39" x14ac:dyDescent="0.2">
      <c r="A50" t="str">
        <f ca="1">'Week A'!AB98</f>
        <v>NAAM</v>
      </c>
      <c r="B50" t="str">
        <f ca="1">'Week A'!AC98</f>
        <v>Voornaam</v>
      </c>
      <c r="C50" t="str">
        <f ca="1">'Week A'!AD98</f>
        <v>Steward</v>
      </c>
      <c r="D50" t="str">
        <f ca="1">'Week A'!AE98</f>
        <v>Student</v>
      </c>
      <c r="E50">
        <f ca="1">COUNTIFS('Maand-gepland'!$E46:$AT46,"&gt;0",'Maand-gepland'!$E$2:$AT$2,"&gt;="&amp;$D$3,'Maand-gepland'!$E$2:$AT$2,"&lt;="&amp;$D$4)</f>
        <v>0</v>
      </c>
      <c r="F50" s="31">
        <f>SUMIFS('Maand-gepland'!$E46:$AT46,'Maand-gepland'!$E$2:$AT$2,"&gt;="&amp;$D$3,'Maand-gepland'!$E$2:$AT$2,"&lt;="&amp;$D$4)</f>
        <v>0</v>
      </c>
      <c r="G50">
        <f ca="1">COUNTIFS('Maand-gepland'!$E46:$AT46,"&gt;0",'Maand-gepland'!$E$2:$AT$2,"&gt;="&amp;$D$3,'Maand-gepland'!$E$2:$AT$2,"&lt;="&amp;$D$4,'Maand-prestatie'!$E46:$AT46,"=0")</f>
        <v>0</v>
      </c>
      <c r="H50" s="31">
        <f>SUMIFS('Maand-gepland'!$E46:$AT46,'Maand-gepland'!$E$2:$AT$2,"&gt;="&amp;$D$3,'Maand-gepland'!$E$2:$AT$2,"&lt;="&amp;$D$4,'Maand-prestatie'!$E46:$AT46,"=0")</f>
        <v>0</v>
      </c>
      <c r="I50">
        <f ca="1">COUNTIFS('Maand-gepland'!$E46:$AT46,"&gt;0",'Maand-gepland'!$E$2:$AT$2,"&gt;="&amp;$D$3,'Maand-gepland'!$E$2:$AT$2,"&lt;="&amp;$D$4,'Maand-prestatie'!$E46:$AT46,"="&amp;I$5)</f>
        <v>0</v>
      </c>
      <c r="J50" s="31">
        <f>SUMIFS('Maand-gepland'!$E46:$AT46,'Maand-gepland'!$E$2:$AT$2,"&gt;="&amp;$D$3,'Maand-gepland'!$E$2:$AT$2,"&lt;="&amp;$D$4,'Maand-prestatie'!$E46:$AT46,"="&amp;I$5)</f>
        <v>0</v>
      </c>
      <c r="K50">
        <f ca="1">COUNTIFS('Maand-gepland'!$E46:$AT46,"&gt;0",'Maand-gepland'!$E$2:$AT$2,"&gt;="&amp;$D$3,'Maand-gepland'!$E$2:$AT$2,"&lt;="&amp;$D$4,'Maand-prestatie'!$E46:$AT46,"="&amp;K$5)</f>
        <v>0</v>
      </c>
      <c r="L50" s="31">
        <f>SUMIFS('Maand-gepland'!$E46:$AT46,'Maand-gepland'!$E$2:$AT$2,"&gt;="&amp;$D$3,'Maand-gepland'!$E$2:$AT$2,"&lt;="&amp;$D$4,'Maand-prestatie'!$E46:$AT46,"="&amp;K$5)</f>
        <v>0</v>
      </c>
      <c r="M50">
        <f ca="1">COUNTIFS('Maand-gepland'!$E46:$AT46,"&gt;0",'Maand-gepland'!$E$2:$AT$2,"&gt;="&amp;$D$3,'Maand-gepland'!$E$2:$AT$2,"&lt;="&amp;$D$4,'Maand-prestatie'!$E46:$AT46,"="&amp;M$5)</f>
        <v>0</v>
      </c>
      <c r="N50" s="31">
        <f>SUMIFS('Maand-gepland'!$E46:$AT46,'Maand-gepland'!$E$2:$AT$2,"&gt;="&amp;$D$3,'Maand-gepland'!$E$2:$AT$2,"&lt;="&amp;$D$4,'Maand-prestatie'!$E46:$AT46,"="&amp;M$5)</f>
        <v>0</v>
      </c>
      <c r="O50">
        <f ca="1">COUNTIFS('Maand-gepland'!$E46:$AT46,"&gt;0",'Maand-gepland'!$E$2:$AT$2,"&gt;="&amp;$D$3,'Maand-gepland'!$E$2:$AT$2,"&lt;="&amp;$D$4,'Maand-prestatie'!$E46:$AT46,"="&amp;O$5)</f>
        <v>0</v>
      </c>
      <c r="P50" s="31">
        <f>SUMIFS('Maand-gepland'!$E46:$AT46,'Maand-gepland'!$E$2:$AT$2,"&gt;="&amp;$D$3,'Maand-gepland'!$E$2:$AT$2,"&lt;="&amp;$D$4,'Maand-prestatie'!$E46:$AT46,"="&amp;O$5)</f>
        <v>0</v>
      </c>
      <c r="Q50">
        <f ca="1">COUNTIFS('Maand-gepland'!$E46:$AT46,"&gt;0",'Maand-gepland'!$E$2:$AT$2,"&gt;="&amp;$D$3,'Maand-gepland'!$E$2:$AT$2,"&lt;="&amp;$D$4,'Maand-prestatie'!$E46:$AT46,"="&amp;Q$5)</f>
        <v>0</v>
      </c>
      <c r="R50" s="31">
        <f>SUMIFS('Maand-gepland'!$E46:$AT46,'Maand-gepland'!$E$2:$AT$2,"&gt;="&amp;$D$3,'Maand-gepland'!$E$2:$AT$2,"&lt;="&amp;$D$4,'Maand-prestatie'!$E46:$AT46,"="&amp;Q$5)</f>
        <v>0</v>
      </c>
      <c r="S50">
        <f ca="1">COUNTIFS('Maand-gepland'!$E46:$AT46,"&gt;0",'Maand-gepland'!$E$2:$AT$2,"&gt;="&amp;$D$3,'Maand-gepland'!$E$2:$AT$2,"&lt;="&amp;$D$4,'Maand-prestatie'!$E46:$AT46,"="&amp;S$5)</f>
        <v>0</v>
      </c>
      <c r="T50" s="31">
        <f>SUMIFS('Maand-gepland'!$E46:$AT46,'Maand-gepland'!$E$2:$AT$2,"&gt;="&amp;$D$3,'Maand-gepland'!$E$2:$AT$2,"&lt;="&amp;$D$4,'Maand-prestatie'!$E46:$AT46,"="&amp;S$5)</f>
        <v>0</v>
      </c>
      <c r="U50">
        <f ca="1">COUNTIFS('Maand-gepland'!$E46:$AT46,"&gt;0",'Maand-gepland'!$E$2:$AT$2,"&gt;="&amp;$D$3,'Maand-gepland'!$E$2:$AT$2,"&lt;="&amp;$D$4,'Maand-prestatie'!$E46:$AT46,"="&amp;U$5)</f>
        <v>0</v>
      </c>
      <c r="V50" s="31">
        <f>SUMIFS('Maand-gepland'!$E46:$AT46,'Maand-gepland'!$E$2:$AT$2,"&gt;="&amp;$D$3,'Maand-gepland'!$E$2:$AT$2,"&lt;="&amp;$D$4,'Maand-prestatie'!$E46:$AT46,"="&amp;U$5)</f>
        <v>0</v>
      </c>
      <c r="W50">
        <f ca="1">COUNTIFS('Maand-gepland'!$E46:$AT46,"&gt;0",'Maand-gepland'!$E$2:$AT$2,"&gt;="&amp;$D$3,'Maand-gepland'!$E$2:$AT$2,"&lt;="&amp;$D$4,'Maand-prestatie'!$E46:$AT46,"="&amp;W$5)</f>
        <v>0</v>
      </c>
      <c r="X50" s="31">
        <f>SUMIFS('Maand-gepland'!$E46:$AT46,'Maand-gepland'!$E$2:$AT$2,"&gt;="&amp;$D$3,'Maand-gepland'!$E$2:$AT$2,"&lt;="&amp;$D$4,'Maand-prestatie'!$E46:$AT46,"="&amp;W$5)</f>
        <v>0</v>
      </c>
      <c r="Y50">
        <f ca="1">COUNTIFS('Maand-gepland'!$E46:$AT46,"&gt;0",'Maand-gepland'!$E$2:$AT$2,"&gt;="&amp;$D$3,'Maand-gepland'!$E$2:$AT$2,"&lt;="&amp;$D$4,'Maand-prestatie'!$E46:$AT46,"="&amp;Y$5)</f>
        <v>0</v>
      </c>
      <c r="Z50" s="31">
        <f>SUMIFS('Maand-gepland'!$E46:$AT46,'Maand-gepland'!$E$2:$AT$2,"&gt;="&amp;$D$3,'Maand-gepland'!$E$2:$AT$2,"&lt;="&amp;$D$4,'Maand-prestatie'!$E46:$AT46,"="&amp;Y$5)</f>
        <v>0</v>
      </c>
      <c r="AA50" s="31"/>
      <c r="AB50" s="31"/>
      <c r="AC50" s="31"/>
      <c r="AD50" s="31"/>
      <c r="AE50" s="31"/>
      <c r="AF50" s="31"/>
      <c r="AG50" s="31"/>
      <c r="AH50" s="31"/>
      <c r="AI50" s="31"/>
      <c r="AJ50" s="31"/>
      <c r="AK50" s="31"/>
      <c r="AL50" s="31"/>
      <c r="AM50" s="31"/>
    </row>
    <row r="51" spans="1:39" x14ac:dyDescent="0.2">
      <c r="A51" t="str">
        <f ca="1">'Week A'!AB99</f>
        <v>NAAM</v>
      </c>
      <c r="B51" t="str">
        <f ca="1">'Week A'!AC99</f>
        <v>Voornaam</v>
      </c>
      <c r="C51" t="str">
        <f ca="1">'Week A'!AD99</f>
        <v>Steward</v>
      </c>
      <c r="D51" t="str">
        <f ca="1">'Week A'!AE99</f>
        <v>Student</v>
      </c>
      <c r="E51">
        <f ca="1">COUNTIFS('Maand-gepland'!$E47:$AT47,"&gt;0",'Maand-gepland'!$E$2:$AT$2,"&gt;="&amp;$D$3,'Maand-gepland'!$E$2:$AT$2,"&lt;="&amp;$D$4)</f>
        <v>0</v>
      </c>
      <c r="F51" s="31">
        <f>SUMIFS('Maand-gepland'!$E47:$AT47,'Maand-gepland'!$E$2:$AT$2,"&gt;="&amp;$D$3,'Maand-gepland'!$E$2:$AT$2,"&lt;="&amp;$D$4)</f>
        <v>0</v>
      </c>
      <c r="G51">
        <f ca="1">COUNTIFS('Maand-gepland'!$E47:$AT47,"&gt;0",'Maand-gepland'!$E$2:$AT$2,"&gt;="&amp;$D$3,'Maand-gepland'!$E$2:$AT$2,"&lt;="&amp;$D$4,'Maand-prestatie'!$E47:$AT47,"=0")</f>
        <v>0</v>
      </c>
      <c r="H51" s="31">
        <f>SUMIFS('Maand-gepland'!$E47:$AT47,'Maand-gepland'!$E$2:$AT$2,"&gt;="&amp;$D$3,'Maand-gepland'!$E$2:$AT$2,"&lt;="&amp;$D$4,'Maand-prestatie'!$E47:$AT47,"=0")</f>
        <v>0</v>
      </c>
      <c r="I51">
        <f ca="1">COUNTIFS('Maand-gepland'!$E47:$AT47,"&gt;0",'Maand-gepland'!$E$2:$AT$2,"&gt;="&amp;$D$3,'Maand-gepland'!$E$2:$AT$2,"&lt;="&amp;$D$4,'Maand-prestatie'!$E47:$AT47,"="&amp;I$5)</f>
        <v>0</v>
      </c>
      <c r="J51" s="31">
        <f>SUMIFS('Maand-gepland'!$E47:$AT47,'Maand-gepland'!$E$2:$AT$2,"&gt;="&amp;$D$3,'Maand-gepland'!$E$2:$AT$2,"&lt;="&amp;$D$4,'Maand-prestatie'!$E47:$AT47,"="&amp;I$5)</f>
        <v>0</v>
      </c>
      <c r="K51">
        <f ca="1">COUNTIFS('Maand-gepland'!$E47:$AT47,"&gt;0",'Maand-gepland'!$E$2:$AT$2,"&gt;="&amp;$D$3,'Maand-gepland'!$E$2:$AT$2,"&lt;="&amp;$D$4,'Maand-prestatie'!$E47:$AT47,"="&amp;K$5)</f>
        <v>0</v>
      </c>
      <c r="L51" s="31">
        <f>SUMIFS('Maand-gepland'!$E47:$AT47,'Maand-gepland'!$E$2:$AT$2,"&gt;="&amp;$D$3,'Maand-gepland'!$E$2:$AT$2,"&lt;="&amp;$D$4,'Maand-prestatie'!$E47:$AT47,"="&amp;K$5)</f>
        <v>0</v>
      </c>
      <c r="M51">
        <f ca="1">COUNTIFS('Maand-gepland'!$E47:$AT47,"&gt;0",'Maand-gepland'!$E$2:$AT$2,"&gt;="&amp;$D$3,'Maand-gepland'!$E$2:$AT$2,"&lt;="&amp;$D$4,'Maand-prestatie'!$E47:$AT47,"="&amp;M$5)</f>
        <v>0</v>
      </c>
      <c r="N51" s="31">
        <f>SUMIFS('Maand-gepland'!$E47:$AT47,'Maand-gepland'!$E$2:$AT$2,"&gt;="&amp;$D$3,'Maand-gepland'!$E$2:$AT$2,"&lt;="&amp;$D$4,'Maand-prestatie'!$E47:$AT47,"="&amp;M$5)</f>
        <v>0</v>
      </c>
      <c r="O51">
        <f ca="1">COUNTIFS('Maand-gepland'!$E47:$AT47,"&gt;0",'Maand-gepland'!$E$2:$AT$2,"&gt;="&amp;$D$3,'Maand-gepland'!$E$2:$AT$2,"&lt;="&amp;$D$4,'Maand-prestatie'!$E47:$AT47,"="&amp;O$5)</f>
        <v>0</v>
      </c>
      <c r="P51" s="31">
        <f>SUMIFS('Maand-gepland'!$E47:$AT47,'Maand-gepland'!$E$2:$AT$2,"&gt;="&amp;$D$3,'Maand-gepland'!$E$2:$AT$2,"&lt;="&amp;$D$4,'Maand-prestatie'!$E47:$AT47,"="&amp;O$5)</f>
        <v>0</v>
      </c>
      <c r="Q51">
        <f ca="1">COUNTIFS('Maand-gepland'!$E47:$AT47,"&gt;0",'Maand-gepland'!$E$2:$AT$2,"&gt;="&amp;$D$3,'Maand-gepland'!$E$2:$AT$2,"&lt;="&amp;$D$4,'Maand-prestatie'!$E47:$AT47,"="&amp;Q$5)</f>
        <v>0</v>
      </c>
      <c r="R51" s="31">
        <f>SUMIFS('Maand-gepland'!$E47:$AT47,'Maand-gepland'!$E$2:$AT$2,"&gt;="&amp;$D$3,'Maand-gepland'!$E$2:$AT$2,"&lt;="&amp;$D$4,'Maand-prestatie'!$E47:$AT47,"="&amp;Q$5)</f>
        <v>0</v>
      </c>
      <c r="S51">
        <f ca="1">COUNTIFS('Maand-gepland'!$E47:$AT47,"&gt;0",'Maand-gepland'!$E$2:$AT$2,"&gt;="&amp;$D$3,'Maand-gepland'!$E$2:$AT$2,"&lt;="&amp;$D$4,'Maand-prestatie'!$E47:$AT47,"="&amp;S$5)</f>
        <v>0</v>
      </c>
      <c r="T51" s="31">
        <f>SUMIFS('Maand-gepland'!$E47:$AT47,'Maand-gepland'!$E$2:$AT$2,"&gt;="&amp;$D$3,'Maand-gepland'!$E$2:$AT$2,"&lt;="&amp;$D$4,'Maand-prestatie'!$E47:$AT47,"="&amp;S$5)</f>
        <v>0</v>
      </c>
      <c r="U51">
        <f ca="1">COUNTIFS('Maand-gepland'!$E47:$AT47,"&gt;0",'Maand-gepland'!$E$2:$AT$2,"&gt;="&amp;$D$3,'Maand-gepland'!$E$2:$AT$2,"&lt;="&amp;$D$4,'Maand-prestatie'!$E47:$AT47,"="&amp;U$5)</f>
        <v>0</v>
      </c>
      <c r="V51" s="31">
        <f>SUMIFS('Maand-gepland'!$E47:$AT47,'Maand-gepland'!$E$2:$AT$2,"&gt;="&amp;$D$3,'Maand-gepland'!$E$2:$AT$2,"&lt;="&amp;$D$4,'Maand-prestatie'!$E47:$AT47,"="&amp;U$5)</f>
        <v>0</v>
      </c>
      <c r="W51">
        <f ca="1">COUNTIFS('Maand-gepland'!$E47:$AT47,"&gt;0",'Maand-gepland'!$E$2:$AT$2,"&gt;="&amp;$D$3,'Maand-gepland'!$E$2:$AT$2,"&lt;="&amp;$D$4,'Maand-prestatie'!$E47:$AT47,"="&amp;W$5)</f>
        <v>0</v>
      </c>
      <c r="X51" s="31">
        <f>SUMIFS('Maand-gepland'!$E47:$AT47,'Maand-gepland'!$E$2:$AT$2,"&gt;="&amp;$D$3,'Maand-gepland'!$E$2:$AT$2,"&lt;="&amp;$D$4,'Maand-prestatie'!$E47:$AT47,"="&amp;W$5)</f>
        <v>0</v>
      </c>
      <c r="Y51">
        <f ca="1">COUNTIFS('Maand-gepland'!$E47:$AT47,"&gt;0",'Maand-gepland'!$E$2:$AT$2,"&gt;="&amp;$D$3,'Maand-gepland'!$E$2:$AT$2,"&lt;="&amp;$D$4,'Maand-prestatie'!$E47:$AT47,"="&amp;Y$5)</f>
        <v>0</v>
      </c>
      <c r="Z51" s="31">
        <f>SUMIFS('Maand-gepland'!$E47:$AT47,'Maand-gepland'!$E$2:$AT$2,"&gt;="&amp;$D$3,'Maand-gepland'!$E$2:$AT$2,"&lt;="&amp;$D$4,'Maand-prestatie'!$E47:$AT47,"="&amp;Y$5)</f>
        <v>0</v>
      </c>
      <c r="AA51" s="31"/>
      <c r="AB51" s="31"/>
      <c r="AC51" s="31"/>
      <c r="AD51" s="31"/>
      <c r="AE51" s="31"/>
      <c r="AF51" s="31"/>
      <c r="AG51" s="31"/>
      <c r="AH51" s="31"/>
      <c r="AI51" s="31"/>
      <c r="AJ51" s="31"/>
      <c r="AK51" s="31"/>
      <c r="AL51" s="31"/>
      <c r="AM51" s="31"/>
    </row>
    <row r="52" spans="1:39" x14ac:dyDescent="0.2">
      <c r="A52" t="str">
        <f ca="1">'Week A'!AB100</f>
        <v>NAAM</v>
      </c>
      <c r="B52" t="str">
        <f ca="1">'Week A'!AC100</f>
        <v>Voornaam</v>
      </c>
      <c r="C52" t="str">
        <f ca="1">'Week A'!AD100</f>
        <v>Steward</v>
      </c>
      <c r="D52" t="str">
        <f ca="1">'Week A'!AE100</f>
        <v>Student</v>
      </c>
      <c r="E52">
        <f ca="1">COUNTIFS('Maand-gepland'!$E48:$AT48,"&gt;0",'Maand-gepland'!$E$2:$AT$2,"&gt;="&amp;$D$3,'Maand-gepland'!$E$2:$AT$2,"&lt;="&amp;$D$4)</f>
        <v>0</v>
      </c>
      <c r="F52" s="31">
        <f>SUMIFS('Maand-gepland'!$E48:$AT48,'Maand-gepland'!$E$2:$AT$2,"&gt;="&amp;$D$3,'Maand-gepland'!$E$2:$AT$2,"&lt;="&amp;$D$4)</f>
        <v>0</v>
      </c>
      <c r="G52">
        <f ca="1">COUNTIFS('Maand-gepland'!$E48:$AT48,"&gt;0",'Maand-gepland'!$E$2:$AT$2,"&gt;="&amp;$D$3,'Maand-gepland'!$E$2:$AT$2,"&lt;="&amp;$D$4,'Maand-prestatie'!$E48:$AT48,"=0")</f>
        <v>0</v>
      </c>
      <c r="H52" s="31">
        <f>SUMIFS('Maand-gepland'!$E48:$AT48,'Maand-gepland'!$E$2:$AT$2,"&gt;="&amp;$D$3,'Maand-gepland'!$E$2:$AT$2,"&lt;="&amp;$D$4,'Maand-prestatie'!$E48:$AT48,"=0")</f>
        <v>0</v>
      </c>
      <c r="I52">
        <f ca="1">COUNTIFS('Maand-gepland'!$E48:$AT48,"&gt;0",'Maand-gepland'!$E$2:$AT$2,"&gt;="&amp;$D$3,'Maand-gepland'!$E$2:$AT$2,"&lt;="&amp;$D$4,'Maand-prestatie'!$E48:$AT48,"="&amp;I$5)</f>
        <v>0</v>
      </c>
      <c r="J52" s="31">
        <f>SUMIFS('Maand-gepland'!$E48:$AT48,'Maand-gepland'!$E$2:$AT$2,"&gt;="&amp;$D$3,'Maand-gepland'!$E$2:$AT$2,"&lt;="&amp;$D$4,'Maand-prestatie'!$E48:$AT48,"="&amp;I$5)</f>
        <v>0</v>
      </c>
      <c r="K52">
        <f ca="1">COUNTIFS('Maand-gepland'!$E48:$AT48,"&gt;0",'Maand-gepland'!$E$2:$AT$2,"&gt;="&amp;$D$3,'Maand-gepland'!$E$2:$AT$2,"&lt;="&amp;$D$4,'Maand-prestatie'!$E48:$AT48,"="&amp;K$5)</f>
        <v>0</v>
      </c>
      <c r="L52" s="31">
        <f>SUMIFS('Maand-gepland'!$E48:$AT48,'Maand-gepland'!$E$2:$AT$2,"&gt;="&amp;$D$3,'Maand-gepland'!$E$2:$AT$2,"&lt;="&amp;$D$4,'Maand-prestatie'!$E48:$AT48,"="&amp;K$5)</f>
        <v>0</v>
      </c>
      <c r="M52">
        <f ca="1">COUNTIFS('Maand-gepland'!$E48:$AT48,"&gt;0",'Maand-gepland'!$E$2:$AT$2,"&gt;="&amp;$D$3,'Maand-gepland'!$E$2:$AT$2,"&lt;="&amp;$D$4,'Maand-prestatie'!$E48:$AT48,"="&amp;M$5)</f>
        <v>0</v>
      </c>
      <c r="N52" s="31">
        <f>SUMIFS('Maand-gepland'!$E48:$AT48,'Maand-gepland'!$E$2:$AT$2,"&gt;="&amp;$D$3,'Maand-gepland'!$E$2:$AT$2,"&lt;="&amp;$D$4,'Maand-prestatie'!$E48:$AT48,"="&amp;M$5)</f>
        <v>0</v>
      </c>
      <c r="O52">
        <f ca="1">COUNTIFS('Maand-gepland'!$E48:$AT48,"&gt;0",'Maand-gepland'!$E$2:$AT$2,"&gt;="&amp;$D$3,'Maand-gepland'!$E$2:$AT$2,"&lt;="&amp;$D$4,'Maand-prestatie'!$E48:$AT48,"="&amp;O$5)</f>
        <v>0</v>
      </c>
      <c r="P52" s="31">
        <f>SUMIFS('Maand-gepland'!$E48:$AT48,'Maand-gepland'!$E$2:$AT$2,"&gt;="&amp;$D$3,'Maand-gepland'!$E$2:$AT$2,"&lt;="&amp;$D$4,'Maand-prestatie'!$E48:$AT48,"="&amp;O$5)</f>
        <v>0</v>
      </c>
      <c r="Q52">
        <f ca="1">COUNTIFS('Maand-gepland'!$E48:$AT48,"&gt;0",'Maand-gepland'!$E$2:$AT$2,"&gt;="&amp;$D$3,'Maand-gepland'!$E$2:$AT$2,"&lt;="&amp;$D$4,'Maand-prestatie'!$E48:$AT48,"="&amp;Q$5)</f>
        <v>0</v>
      </c>
      <c r="R52" s="31">
        <f>SUMIFS('Maand-gepland'!$E48:$AT48,'Maand-gepland'!$E$2:$AT$2,"&gt;="&amp;$D$3,'Maand-gepland'!$E$2:$AT$2,"&lt;="&amp;$D$4,'Maand-prestatie'!$E48:$AT48,"="&amp;Q$5)</f>
        <v>0</v>
      </c>
      <c r="S52">
        <f ca="1">COUNTIFS('Maand-gepland'!$E48:$AT48,"&gt;0",'Maand-gepland'!$E$2:$AT$2,"&gt;="&amp;$D$3,'Maand-gepland'!$E$2:$AT$2,"&lt;="&amp;$D$4,'Maand-prestatie'!$E48:$AT48,"="&amp;S$5)</f>
        <v>0</v>
      </c>
      <c r="T52" s="31">
        <f>SUMIFS('Maand-gepland'!$E48:$AT48,'Maand-gepland'!$E$2:$AT$2,"&gt;="&amp;$D$3,'Maand-gepland'!$E$2:$AT$2,"&lt;="&amp;$D$4,'Maand-prestatie'!$E48:$AT48,"="&amp;S$5)</f>
        <v>0</v>
      </c>
      <c r="U52">
        <f ca="1">COUNTIFS('Maand-gepland'!$E48:$AT48,"&gt;0",'Maand-gepland'!$E$2:$AT$2,"&gt;="&amp;$D$3,'Maand-gepland'!$E$2:$AT$2,"&lt;="&amp;$D$4,'Maand-prestatie'!$E48:$AT48,"="&amp;U$5)</f>
        <v>0</v>
      </c>
      <c r="V52" s="31">
        <f>SUMIFS('Maand-gepland'!$E48:$AT48,'Maand-gepland'!$E$2:$AT$2,"&gt;="&amp;$D$3,'Maand-gepland'!$E$2:$AT$2,"&lt;="&amp;$D$4,'Maand-prestatie'!$E48:$AT48,"="&amp;U$5)</f>
        <v>0</v>
      </c>
      <c r="W52">
        <f ca="1">COUNTIFS('Maand-gepland'!$E48:$AT48,"&gt;0",'Maand-gepland'!$E$2:$AT$2,"&gt;="&amp;$D$3,'Maand-gepland'!$E$2:$AT$2,"&lt;="&amp;$D$4,'Maand-prestatie'!$E48:$AT48,"="&amp;W$5)</f>
        <v>0</v>
      </c>
      <c r="X52" s="31">
        <f>SUMIFS('Maand-gepland'!$E48:$AT48,'Maand-gepland'!$E$2:$AT$2,"&gt;="&amp;$D$3,'Maand-gepland'!$E$2:$AT$2,"&lt;="&amp;$D$4,'Maand-prestatie'!$E48:$AT48,"="&amp;W$5)</f>
        <v>0</v>
      </c>
      <c r="Y52">
        <f ca="1">COUNTIFS('Maand-gepland'!$E48:$AT48,"&gt;0",'Maand-gepland'!$E$2:$AT$2,"&gt;="&amp;$D$3,'Maand-gepland'!$E$2:$AT$2,"&lt;="&amp;$D$4,'Maand-prestatie'!$E48:$AT48,"="&amp;Y$5)</f>
        <v>0</v>
      </c>
      <c r="Z52" s="31">
        <f>SUMIFS('Maand-gepland'!$E48:$AT48,'Maand-gepland'!$E$2:$AT$2,"&gt;="&amp;$D$3,'Maand-gepland'!$E$2:$AT$2,"&lt;="&amp;$D$4,'Maand-prestatie'!$E48:$AT48,"="&amp;Y$5)</f>
        <v>0</v>
      </c>
      <c r="AA52" s="31"/>
      <c r="AB52" s="31"/>
      <c r="AC52" s="31"/>
      <c r="AD52" s="31"/>
      <c r="AE52" s="31"/>
      <c r="AF52" s="31"/>
      <c r="AG52" s="31"/>
      <c r="AH52" s="31"/>
      <c r="AI52" s="31"/>
      <c r="AJ52" s="31"/>
      <c r="AK52" s="31"/>
      <c r="AL52" s="31"/>
      <c r="AM52" s="31"/>
    </row>
    <row r="53" spans="1:39" x14ac:dyDescent="0.2">
      <c r="A53" t="str">
        <f ca="1">'Week A'!AB101</f>
        <v>NAAM</v>
      </c>
      <c r="B53" t="str">
        <f ca="1">'Week A'!AC101</f>
        <v>Voornaam</v>
      </c>
      <c r="C53" t="str">
        <f ca="1">'Week A'!AD101</f>
        <v>Steward</v>
      </c>
      <c r="D53" t="str">
        <f ca="1">'Week A'!AE101</f>
        <v>Student</v>
      </c>
      <c r="E53">
        <f ca="1">COUNTIFS('Maand-gepland'!$E49:$AT49,"&gt;0",'Maand-gepland'!$E$2:$AT$2,"&gt;="&amp;$D$3,'Maand-gepland'!$E$2:$AT$2,"&lt;="&amp;$D$4)</f>
        <v>0</v>
      </c>
      <c r="F53" s="31">
        <f>SUMIFS('Maand-gepland'!$E49:$AT49,'Maand-gepland'!$E$2:$AT$2,"&gt;="&amp;$D$3,'Maand-gepland'!$E$2:$AT$2,"&lt;="&amp;$D$4)</f>
        <v>0</v>
      </c>
      <c r="G53">
        <f ca="1">COUNTIFS('Maand-gepland'!$E49:$AT49,"&gt;0",'Maand-gepland'!$E$2:$AT$2,"&gt;="&amp;$D$3,'Maand-gepland'!$E$2:$AT$2,"&lt;="&amp;$D$4,'Maand-prestatie'!$E49:$AT49,"=0")</f>
        <v>0</v>
      </c>
      <c r="H53" s="31">
        <f>SUMIFS('Maand-gepland'!$E49:$AT49,'Maand-gepland'!$E$2:$AT$2,"&gt;="&amp;$D$3,'Maand-gepland'!$E$2:$AT$2,"&lt;="&amp;$D$4,'Maand-prestatie'!$E49:$AT49,"=0")</f>
        <v>0</v>
      </c>
      <c r="I53">
        <f ca="1">COUNTIFS('Maand-gepland'!$E49:$AT49,"&gt;0",'Maand-gepland'!$E$2:$AT$2,"&gt;="&amp;$D$3,'Maand-gepland'!$E$2:$AT$2,"&lt;="&amp;$D$4,'Maand-prestatie'!$E49:$AT49,"="&amp;I$5)</f>
        <v>0</v>
      </c>
      <c r="J53" s="31">
        <f>SUMIFS('Maand-gepland'!$E49:$AT49,'Maand-gepland'!$E$2:$AT$2,"&gt;="&amp;$D$3,'Maand-gepland'!$E$2:$AT$2,"&lt;="&amp;$D$4,'Maand-prestatie'!$E49:$AT49,"="&amp;I$5)</f>
        <v>0</v>
      </c>
      <c r="K53">
        <f ca="1">COUNTIFS('Maand-gepland'!$E49:$AT49,"&gt;0",'Maand-gepland'!$E$2:$AT$2,"&gt;="&amp;$D$3,'Maand-gepland'!$E$2:$AT$2,"&lt;="&amp;$D$4,'Maand-prestatie'!$E49:$AT49,"="&amp;K$5)</f>
        <v>0</v>
      </c>
      <c r="L53" s="31">
        <f>SUMIFS('Maand-gepland'!$E49:$AT49,'Maand-gepland'!$E$2:$AT$2,"&gt;="&amp;$D$3,'Maand-gepland'!$E$2:$AT$2,"&lt;="&amp;$D$4,'Maand-prestatie'!$E49:$AT49,"="&amp;K$5)</f>
        <v>0</v>
      </c>
      <c r="M53">
        <f ca="1">COUNTIFS('Maand-gepland'!$E49:$AT49,"&gt;0",'Maand-gepland'!$E$2:$AT$2,"&gt;="&amp;$D$3,'Maand-gepland'!$E$2:$AT$2,"&lt;="&amp;$D$4,'Maand-prestatie'!$E49:$AT49,"="&amp;M$5)</f>
        <v>0</v>
      </c>
      <c r="N53" s="31">
        <f>SUMIFS('Maand-gepland'!$E49:$AT49,'Maand-gepland'!$E$2:$AT$2,"&gt;="&amp;$D$3,'Maand-gepland'!$E$2:$AT$2,"&lt;="&amp;$D$4,'Maand-prestatie'!$E49:$AT49,"="&amp;M$5)</f>
        <v>0</v>
      </c>
      <c r="O53">
        <f ca="1">COUNTIFS('Maand-gepland'!$E49:$AT49,"&gt;0",'Maand-gepland'!$E$2:$AT$2,"&gt;="&amp;$D$3,'Maand-gepland'!$E$2:$AT$2,"&lt;="&amp;$D$4,'Maand-prestatie'!$E49:$AT49,"="&amp;O$5)</f>
        <v>0</v>
      </c>
      <c r="P53" s="31">
        <f>SUMIFS('Maand-gepland'!$E49:$AT49,'Maand-gepland'!$E$2:$AT$2,"&gt;="&amp;$D$3,'Maand-gepland'!$E$2:$AT$2,"&lt;="&amp;$D$4,'Maand-prestatie'!$E49:$AT49,"="&amp;O$5)</f>
        <v>0</v>
      </c>
      <c r="Q53">
        <f ca="1">COUNTIFS('Maand-gepland'!$E49:$AT49,"&gt;0",'Maand-gepland'!$E$2:$AT$2,"&gt;="&amp;$D$3,'Maand-gepland'!$E$2:$AT$2,"&lt;="&amp;$D$4,'Maand-prestatie'!$E49:$AT49,"="&amp;Q$5)</f>
        <v>0</v>
      </c>
      <c r="R53" s="31">
        <f>SUMIFS('Maand-gepland'!$E49:$AT49,'Maand-gepland'!$E$2:$AT$2,"&gt;="&amp;$D$3,'Maand-gepland'!$E$2:$AT$2,"&lt;="&amp;$D$4,'Maand-prestatie'!$E49:$AT49,"="&amp;Q$5)</f>
        <v>0</v>
      </c>
      <c r="S53">
        <f ca="1">COUNTIFS('Maand-gepland'!$E49:$AT49,"&gt;0",'Maand-gepland'!$E$2:$AT$2,"&gt;="&amp;$D$3,'Maand-gepland'!$E$2:$AT$2,"&lt;="&amp;$D$4,'Maand-prestatie'!$E49:$AT49,"="&amp;S$5)</f>
        <v>0</v>
      </c>
      <c r="T53" s="31">
        <f>SUMIFS('Maand-gepland'!$E49:$AT49,'Maand-gepland'!$E$2:$AT$2,"&gt;="&amp;$D$3,'Maand-gepland'!$E$2:$AT$2,"&lt;="&amp;$D$4,'Maand-prestatie'!$E49:$AT49,"="&amp;S$5)</f>
        <v>0</v>
      </c>
      <c r="U53">
        <f ca="1">COUNTIFS('Maand-gepland'!$E49:$AT49,"&gt;0",'Maand-gepland'!$E$2:$AT$2,"&gt;="&amp;$D$3,'Maand-gepland'!$E$2:$AT$2,"&lt;="&amp;$D$4,'Maand-prestatie'!$E49:$AT49,"="&amp;U$5)</f>
        <v>0</v>
      </c>
      <c r="V53" s="31">
        <f>SUMIFS('Maand-gepland'!$E49:$AT49,'Maand-gepland'!$E$2:$AT$2,"&gt;="&amp;$D$3,'Maand-gepland'!$E$2:$AT$2,"&lt;="&amp;$D$4,'Maand-prestatie'!$E49:$AT49,"="&amp;U$5)</f>
        <v>0</v>
      </c>
      <c r="W53">
        <f ca="1">COUNTIFS('Maand-gepland'!$E49:$AT49,"&gt;0",'Maand-gepland'!$E$2:$AT$2,"&gt;="&amp;$D$3,'Maand-gepland'!$E$2:$AT$2,"&lt;="&amp;$D$4,'Maand-prestatie'!$E49:$AT49,"="&amp;W$5)</f>
        <v>0</v>
      </c>
      <c r="X53" s="31">
        <f>SUMIFS('Maand-gepland'!$E49:$AT49,'Maand-gepland'!$E$2:$AT$2,"&gt;="&amp;$D$3,'Maand-gepland'!$E$2:$AT$2,"&lt;="&amp;$D$4,'Maand-prestatie'!$E49:$AT49,"="&amp;W$5)</f>
        <v>0</v>
      </c>
      <c r="Y53">
        <f ca="1">COUNTIFS('Maand-gepland'!$E49:$AT49,"&gt;0",'Maand-gepland'!$E$2:$AT$2,"&gt;="&amp;$D$3,'Maand-gepland'!$E$2:$AT$2,"&lt;="&amp;$D$4,'Maand-prestatie'!$E49:$AT49,"="&amp;Y$5)</f>
        <v>0</v>
      </c>
      <c r="Z53" s="31">
        <f>SUMIFS('Maand-gepland'!$E49:$AT49,'Maand-gepland'!$E$2:$AT$2,"&gt;="&amp;$D$3,'Maand-gepland'!$E$2:$AT$2,"&lt;="&amp;$D$4,'Maand-prestatie'!$E49:$AT49,"="&amp;Y$5)</f>
        <v>0</v>
      </c>
      <c r="AA53" s="31"/>
      <c r="AB53" s="31"/>
      <c r="AC53" s="31"/>
      <c r="AD53" s="31"/>
      <c r="AE53" s="31"/>
      <c r="AF53" s="31"/>
      <c r="AG53" s="31"/>
      <c r="AH53" s="31"/>
      <c r="AI53" s="31"/>
      <c r="AJ53" s="31"/>
      <c r="AK53" s="31"/>
      <c r="AL53" s="31"/>
      <c r="AM53" s="31"/>
    </row>
    <row r="54" spans="1:39" x14ac:dyDescent="0.2">
      <c r="A54" t="str">
        <f ca="1">'Week A'!AB102</f>
        <v>NAAM</v>
      </c>
      <c r="B54" t="str">
        <f ca="1">'Week A'!AC102</f>
        <v>Voornaam</v>
      </c>
      <c r="C54" t="str">
        <f ca="1">'Week A'!AD102</f>
        <v>Steward</v>
      </c>
      <c r="D54" t="str">
        <f ca="1">'Week A'!AE102</f>
        <v>Student</v>
      </c>
      <c r="E54">
        <f ca="1">COUNTIFS('Maand-gepland'!$E50:$AT50,"&gt;0",'Maand-gepland'!$E$2:$AT$2,"&gt;="&amp;$D$3,'Maand-gepland'!$E$2:$AT$2,"&lt;="&amp;$D$4)</f>
        <v>0</v>
      </c>
      <c r="F54" s="31">
        <f>SUMIFS('Maand-gepland'!$E50:$AT50,'Maand-gepland'!$E$2:$AT$2,"&gt;="&amp;$D$3,'Maand-gepland'!$E$2:$AT$2,"&lt;="&amp;$D$4)</f>
        <v>0</v>
      </c>
      <c r="G54">
        <f ca="1">COUNTIFS('Maand-gepland'!$E50:$AT50,"&gt;0",'Maand-gepland'!$E$2:$AT$2,"&gt;="&amp;$D$3,'Maand-gepland'!$E$2:$AT$2,"&lt;="&amp;$D$4,'Maand-prestatie'!$E50:$AT50,"=0")</f>
        <v>0</v>
      </c>
      <c r="H54" s="31">
        <f>SUMIFS('Maand-gepland'!$E50:$AT50,'Maand-gepland'!$E$2:$AT$2,"&gt;="&amp;$D$3,'Maand-gepland'!$E$2:$AT$2,"&lt;="&amp;$D$4,'Maand-prestatie'!$E50:$AT50,"=0")</f>
        <v>0</v>
      </c>
      <c r="I54">
        <f ca="1">COUNTIFS('Maand-gepland'!$E50:$AT50,"&gt;0",'Maand-gepland'!$E$2:$AT$2,"&gt;="&amp;$D$3,'Maand-gepland'!$E$2:$AT$2,"&lt;="&amp;$D$4,'Maand-prestatie'!$E50:$AT50,"="&amp;I$5)</f>
        <v>0</v>
      </c>
      <c r="J54" s="31">
        <f>SUMIFS('Maand-gepland'!$E50:$AT50,'Maand-gepland'!$E$2:$AT$2,"&gt;="&amp;$D$3,'Maand-gepland'!$E$2:$AT$2,"&lt;="&amp;$D$4,'Maand-prestatie'!$E50:$AT50,"="&amp;I$5)</f>
        <v>0</v>
      </c>
      <c r="K54">
        <f ca="1">COUNTIFS('Maand-gepland'!$E50:$AT50,"&gt;0",'Maand-gepland'!$E$2:$AT$2,"&gt;="&amp;$D$3,'Maand-gepland'!$E$2:$AT$2,"&lt;="&amp;$D$4,'Maand-prestatie'!$E50:$AT50,"="&amp;K$5)</f>
        <v>0</v>
      </c>
      <c r="L54" s="31">
        <f>SUMIFS('Maand-gepland'!$E50:$AT50,'Maand-gepland'!$E$2:$AT$2,"&gt;="&amp;$D$3,'Maand-gepland'!$E$2:$AT$2,"&lt;="&amp;$D$4,'Maand-prestatie'!$E50:$AT50,"="&amp;K$5)</f>
        <v>0</v>
      </c>
      <c r="M54">
        <f ca="1">COUNTIFS('Maand-gepland'!$E50:$AT50,"&gt;0",'Maand-gepland'!$E$2:$AT$2,"&gt;="&amp;$D$3,'Maand-gepland'!$E$2:$AT$2,"&lt;="&amp;$D$4,'Maand-prestatie'!$E50:$AT50,"="&amp;M$5)</f>
        <v>0</v>
      </c>
      <c r="N54" s="31">
        <f>SUMIFS('Maand-gepland'!$E50:$AT50,'Maand-gepland'!$E$2:$AT$2,"&gt;="&amp;$D$3,'Maand-gepland'!$E$2:$AT$2,"&lt;="&amp;$D$4,'Maand-prestatie'!$E50:$AT50,"="&amp;M$5)</f>
        <v>0</v>
      </c>
      <c r="O54">
        <f ca="1">COUNTIFS('Maand-gepland'!$E50:$AT50,"&gt;0",'Maand-gepland'!$E$2:$AT$2,"&gt;="&amp;$D$3,'Maand-gepland'!$E$2:$AT$2,"&lt;="&amp;$D$4,'Maand-prestatie'!$E50:$AT50,"="&amp;O$5)</f>
        <v>0</v>
      </c>
      <c r="P54" s="31">
        <f>SUMIFS('Maand-gepland'!$E50:$AT50,'Maand-gepland'!$E$2:$AT$2,"&gt;="&amp;$D$3,'Maand-gepland'!$E$2:$AT$2,"&lt;="&amp;$D$4,'Maand-prestatie'!$E50:$AT50,"="&amp;O$5)</f>
        <v>0</v>
      </c>
      <c r="Q54">
        <f ca="1">COUNTIFS('Maand-gepland'!$E50:$AT50,"&gt;0",'Maand-gepland'!$E$2:$AT$2,"&gt;="&amp;$D$3,'Maand-gepland'!$E$2:$AT$2,"&lt;="&amp;$D$4,'Maand-prestatie'!$E50:$AT50,"="&amp;Q$5)</f>
        <v>0</v>
      </c>
      <c r="R54" s="31">
        <f>SUMIFS('Maand-gepland'!$E50:$AT50,'Maand-gepland'!$E$2:$AT$2,"&gt;="&amp;$D$3,'Maand-gepland'!$E$2:$AT$2,"&lt;="&amp;$D$4,'Maand-prestatie'!$E50:$AT50,"="&amp;Q$5)</f>
        <v>0</v>
      </c>
      <c r="S54">
        <f ca="1">COUNTIFS('Maand-gepland'!$E50:$AT50,"&gt;0",'Maand-gepland'!$E$2:$AT$2,"&gt;="&amp;$D$3,'Maand-gepland'!$E$2:$AT$2,"&lt;="&amp;$D$4,'Maand-prestatie'!$E50:$AT50,"="&amp;S$5)</f>
        <v>0</v>
      </c>
      <c r="T54" s="31">
        <f>SUMIFS('Maand-gepland'!$E50:$AT50,'Maand-gepland'!$E$2:$AT$2,"&gt;="&amp;$D$3,'Maand-gepland'!$E$2:$AT$2,"&lt;="&amp;$D$4,'Maand-prestatie'!$E50:$AT50,"="&amp;S$5)</f>
        <v>0</v>
      </c>
      <c r="U54">
        <f ca="1">COUNTIFS('Maand-gepland'!$E50:$AT50,"&gt;0",'Maand-gepland'!$E$2:$AT$2,"&gt;="&amp;$D$3,'Maand-gepland'!$E$2:$AT$2,"&lt;="&amp;$D$4,'Maand-prestatie'!$E50:$AT50,"="&amp;U$5)</f>
        <v>0</v>
      </c>
      <c r="V54" s="31">
        <f>SUMIFS('Maand-gepland'!$E50:$AT50,'Maand-gepland'!$E$2:$AT$2,"&gt;="&amp;$D$3,'Maand-gepland'!$E$2:$AT$2,"&lt;="&amp;$D$4,'Maand-prestatie'!$E50:$AT50,"="&amp;U$5)</f>
        <v>0</v>
      </c>
      <c r="W54">
        <f ca="1">COUNTIFS('Maand-gepland'!$E50:$AT50,"&gt;0",'Maand-gepland'!$E$2:$AT$2,"&gt;="&amp;$D$3,'Maand-gepland'!$E$2:$AT$2,"&lt;="&amp;$D$4,'Maand-prestatie'!$E50:$AT50,"="&amp;W$5)</f>
        <v>0</v>
      </c>
      <c r="X54" s="31">
        <f>SUMIFS('Maand-gepland'!$E50:$AT50,'Maand-gepland'!$E$2:$AT$2,"&gt;="&amp;$D$3,'Maand-gepland'!$E$2:$AT$2,"&lt;="&amp;$D$4,'Maand-prestatie'!$E50:$AT50,"="&amp;W$5)</f>
        <v>0</v>
      </c>
      <c r="Y54">
        <f ca="1">COUNTIFS('Maand-gepland'!$E50:$AT50,"&gt;0",'Maand-gepland'!$E$2:$AT$2,"&gt;="&amp;$D$3,'Maand-gepland'!$E$2:$AT$2,"&lt;="&amp;$D$4,'Maand-prestatie'!$E50:$AT50,"="&amp;Y$5)</f>
        <v>0</v>
      </c>
      <c r="Z54" s="31">
        <f>SUMIFS('Maand-gepland'!$E50:$AT50,'Maand-gepland'!$E$2:$AT$2,"&gt;="&amp;$D$3,'Maand-gepland'!$E$2:$AT$2,"&lt;="&amp;$D$4,'Maand-prestatie'!$E50:$AT50,"="&amp;Y$5)</f>
        <v>0</v>
      </c>
      <c r="AA54" s="31"/>
      <c r="AB54" s="31"/>
      <c r="AC54" s="31"/>
      <c r="AD54" s="31"/>
      <c r="AE54" s="31"/>
      <c r="AF54" s="31"/>
      <c r="AG54" s="31"/>
      <c r="AH54" s="31"/>
      <c r="AI54" s="31"/>
      <c r="AJ54" s="31"/>
      <c r="AK54" s="31"/>
      <c r="AL54" s="31"/>
      <c r="AM54" s="31"/>
    </row>
    <row r="55" spans="1:39" x14ac:dyDescent="0.2">
      <c r="A55" t="str">
        <f ca="1">'Week A'!AB103</f>
        <v>NAAM</v>
      </c>
      <c r="B55" t="str">
        <f ca="1">'Week A'!AC103</f>
        <v>Voornaam</v>
      </c>
      <c r="C55" t="str">
        <f ca="1">'Week A'!AD103</f>
        <v>Steward</v>
      </c>
      <c r="D55" t="str">
        <f ca="1">'Week A'!AE103</f>
        <v>Student</v>
      </c>
      <c r="E55">
        <f ca="1">COUNTIFS('Maand-gepland'!$E51:$AT51,"&gt;0",'Maand-gepland'!$E$2:$AT$2,"&gt;="&amp;$D$3,'Maand-gepland'!$E$2:$AT$2,"&lt;="&amp;$D$4)</f>
        <v>0</v>
      </c>
      <c r="F55" s="31">
        <f>SUMIFS('Maand-gepland'!$E51:$AT51,'Maand-gepland'!$E$2:$AT$2,"&gt;="&amp;$D$3,'Maand-gepland'!$E$2:$AT$2,"&lt;="&amp;$D$4)</f>
        <v>0</v>
      </c>
      <c r="G55">
        <f ca="1">COUNTIFS('Maand-gepland'!$E51:$AT51,"&gt;0",'Maand-gepland'!$E$2:$AT$2,"&gt;="&amp;$D$3,'Maand-gepland'!$E$2:$AT$2,"&lt;="&amp;$D$4,'Maand-prestatie'!$E51:$AT51,"=0")</f>
        <v>0</v>
      </c>
      <c r="H55" s="31">
        <f>SUMIFS('Maand-gepland'!$E51:$AT51,'Maand-gepland'!$E$2:$AT$2,"&gt;="&amp;$D$3,'Maand-gepland'!$E$2:$AT$2,"&lt;="&amp;$D$4,'Maand-prestatie'!$E51:$AT51,"=0")</f>
        <v>0</v>
      </c>
      <c r="I55">
        <f ca="1">COUNTIFS('Maand-gepland'!$E51:$AT51,"&gt;0",'Maand-gepland'!$E$2:$AT$2,"&gt;="&amp;$D$3,'Maand-gepland'!$E$2:$AT$2,"&lt;="&amp;$D$4,'Maand-prestatie'!$E51:$AT51,"="&amp;I$5)</f>
        <v>0</v>
      </c>
      <c r="J55" s="31">
        <f>SUMIFS('Maand-gepland'!$E51:$AT51,'Maand-gepland'!$E$2:$AT$2,"&gt;="&amp;$D$3,'Maand-gepland'!$E$2:$AT$2,"&lt;="&amp;$D$4,'Maand-prestatie'!$E51:$AT51,"="&amp;I$5)</f>
        <v>0</v>
      </c>
      <c r="K55">
        <f ca="1">COUNTIFS('Maand-gepland'!$E51:$AT51,"&gt;0",'Maand-gepland'!$E$2:$AT$2,"&gt;="&amp;$D$3,'Maand-gepland'!$E$2:$AT$2,"&lt;="&amp;$D$4,'Maand-prestatie'!$E51:$AT51,"="&amp;K$5)</f>
        <v>0</v>
      </c>
      <c r="L55" s="31">
        <f>SUMIFS('Maand-gepland'!$E51:$AT51,'Maand-gepland'!$E$2:$AT$2,"&gt;="&amp;$D$3,'Maand-gepland'!$E$2:$AT$2,"&lt;="&amp;$D$4,'Maand-prestatie'!$E51:$AT51,"="&amp;K$5)</f>
        <v>0</v>
      </c>
      <c r="M55">
        <f ca="1">COUNTIFS('Maand-gepland'!$E51:$AT51,"&gt;0",'Maand-gepland'!$E$2:$AT$2,"&gt;="&amp;$D$3,'Maand-gepland'!$E$2:$AT$2,"&lt;="&amp;$D$4,'Maand-prestatie'!$E51:$AT51,"="&amp;M$5)</f>
        <v>0</v>
      </c>
      <c r="N55" s="31">
        <f>SUMIFS('Maand-gepland'!$E51:$AT51,'Maand-gepland'!$E$2:$AT$2,"&gt;="&amp;$D$3,'Maand-gepland'!$E$2:$AT$2,"&lt;="&amp;$D$4,'Maand-prestatie'!$E51:$AT51,"="&amp;M$5)</f>
        <v>0</v>
      </c>
      <c r="O55">
        <f ca="1">COUNTIFS('Maand-gepland'!$E51:$AT51,"&gt;0",'Maand-gepland'!$E$2:$AT$2,"&gt;="&amp;$D$3,'Maand-gepland'!$E$2:$AT$2,"&lt;="&amp;$D$4,'Maand-prestatie'!$E51:$AT51,"="&amp;O$5)</f>
        <v>0</v>
      </c>
      <c r="P55" s="31">
        <f>SUMIFS('Maand-gepland'!$E51:$AT51,'Maand-gepland'!$E$2:$AT$2,"&gt;="&amp;$D$3,'Maand-gepland'!$E$2:$AT$2,"&lt;="&amp;$D$4,'Maand-prestatie'!$E51:$AT51,"="&amp;O$5)</f>
        <v>0</v>
      </c>
      <c r="Q55">
        <f ca="1">COUNTIFS('Maand-gepland'!$E51:$AT51,"&gt;0",'Maand-gepland'!$E$2:$AT$2,"&gt;="&amp;$D$3,'Maand-gepland'!$E$2:$AT$2,"&lt;="&amp;$D$4,'Maand-prestatie'!$E51:$AT51,"="&amp;Q$5)</f>
        <v>0</v>
      </c>
      <c r="R55" s="31">
        <f>SUMIFS('Maand-gepland'!$E51:$AT51,'Maand-gepland'!$E$2:$AT$2,"&gt;="&amp;$D$3,'Maand-gepland'!$E$2:$AT$2,"&lt;="&amp;$D$4,'Maand-prestatie'!$E51:$AT51,"="&amp;Q$5)</f>
        <v>0</v>
      </c>
      <c r="S55">
        <f ca="1">COUNTIFS('Maand-gepland'!$E51:$AT51,"&gt;0",'Maand-gepland'!$E$2:$AT$2,"&gt;="&amp;$D$3,'Maand-gepland'!$E$2:$AT$2,"&lt;="&amp;$D$4,'Maand-prestatie'!$E51:$AT51,"="&amp;S$5)</f>
        <v>0</v>
      </c>
      <c r="T55" s="31">
        <f>SUMIFS('Maand-gepland'!$E51:$AT51,'Maand-gepland'!$E$2:$AT$2,"&gt;="&amp;$D$3,'Maand-gepland'!$E$2:$AT$2,"&lt;="&amp;$D$4,'Maand-prestatie'!$E51:$AT51,"="&amp;S$5)</f>
        <v>0</v>
      </c>
      <c r="U55">
        <f ca="1">COUNTIFS('Maand-gepland'!$E51:$AT51,"&gt;0",'Maand-gepland'!$E$2:$AT$2,"&gt;="&amp;$D$3,'Maand-gepland'!$E$2:$AT$2,"&lt;="&amp;$D$4,'Maand-prestatie'!$E51:$AT51,"="&amp;U$5)</f>
        <v>0</v>
      </c>
      <c r="V55" s="31">
        <f>SUMIFS('Maand-gepland'!$E51:$AT51,'Maand-gepland'!$E$2:$AT$2,"&gt;="&amp;$D$3,'Maand-gepland'!$E$2:$AT$2,"&lt;="&amp;$D$4,'Maand-prestatie'!$E51:$AT51,"="&amp;U$5)</f>
        <v>0</v>
      </c>
      <c r="W55">
        <f ca="1">COUNTIFS('Maand-gepland'!$E51:$AT51,"&gt;0",'Maand-gepland'!$E$2:$AT$2,"&gt;="&amp;$D$3,'Maand-gepland'!$E$2:$AT$2,"&lt;="&amp;$D$4,'Maand-prestatie'!$E51:$AT51,"="&amp;W$5)</f>
        <v>0</v>
      </c>
      <c r="X55" s="31">
        <f>SUMIFS('Maand-gepland'!$E51:$AT51,'Maand-gepland'!$E$2:$AT$2,"&gt;="&amp;$D$3,'Maand-gepland'!$E$2:$AT$2,"&lt;="&amp;$D$4,'Maand-prestatie'!$E51:$AT51,"="&amp;W$5)</f>
        <v>0</v>
      </c>
      <c r="Y55">
        <f ca="1">COUNTIFS('Maand-gepland'!$E51:$AT51,"&gt;0",'Maand-gepland'!$E$2:$AT$2,"&gt;="&amp;$D$3,'Maand-gepland'!$E$2:$AT$2,"&lt;="&amp;$D$4,'Maand-prestatie'!$E51:$AT51,"="&amp;Y$5)</f>
        <v>0</v>
      </c>
      <c r="Z55" s="31">
        <f>SUMIFS('Maand-gepland'!$E51:$AT51,'Maand-gepland'!$E$2:$AT$2,"&gt;="&amp;$D$3,'Maand-gepland'!$E$2:$AT$2,"&lt;="&amp;$D$4,'Maand-prestatie'!$E51:$AT51,"="&amp;Y$5)</f>
        <v>0</v>
      </c>
      <c r="AA55" s="31"/>
      <c r="AB55" s="31"/>
      <c r="AC55" s="31"/>
      <c r="AD55" s="31"/>
      <c r="AE55" s="31"/>
      <c r="AF55" s="31"/>
      <c r="AG55" s="31"/>
      <c r="AH55" s="31"/>
      <c r="AI55" s="31"/>
      <c r="AJ55" s="31"/>
      <c r="AK55" s="31"/>
      <c r="AL55" s="31"/>
      <c r="AM55" s="31"/>
    </row>
    <row r="56" spans="1:39" x14ac:dyDescent="0.2">
      <c r="A56" t="str">
        <f ca="1">'Week A'!AB104</f>
        <v>NAAM</v>
      </c>
      <c r="B56" t="str">
        <f ca="1">'Week A'!AC104</f>
        <v>Voornaam</v>
      </c>
      <c r="C56" t="str">
        <f ca="1">'Week A'!AD104</f>
        <v>Steward</v>
      </c>
      <c r="D56" t="str">
        <f ca="1">'Week A'!AE104</f>
        <v>Student</v>
      </c>
      <c r="E56">
        <f ca="1">COUNTIFS('Maand-gepland'!$E52:$AT52,"&gt;0",'Maand-gepland'!$E$2:$AT$2,"&gt;="&amp;$D$3,'Maand-gepland'!$E$2:$AT$2,"&lt;="&amp;$D$4)</f>
        <v>0</v>
      </c>
      <c r="F56" s="31">
        <f>SUMIFS('Maand-gepland'!$E52:$AT52,'Maand-gepland'!$E$2:$AT$2,"&gt;="&amp;$D$3,'Maand-gepland'!$E$2:$AT$2,"&lt;="&amp;$D$4)</f>
        <v>0</v>
      </c>
      <c r="G56">
        <f ca="1">COUNTIFS('Maand-gepland'!$E52:$AT52,"&gt;0",'Maand-gepland'!$E$2:$AT$2,"&gt;="&amp;$D$3,'Maand-gepland'!$E$2:$AT$2,"&lt;="&amp;$D$4,'Maand-prestatie'!$E52:$AT52,"=0")</f>
        <v>0</v>
      </c>
      <c r="H56" s="31">
        <f>SUMIFS('Maand-gepland'!$E52:$AT52,'Maand-gepland'!$E$2:$AT$2,"&gt;="&amp;$D$3,'Maand-gepland'!$E$2:$AT$2,"&lt;="&amp;$D$4,'Maand-prestatie'!$E52:$AT52,"=0")</f>
        <v>0</v>
      </c>
      <c r="I56">
        <f ca="1">COUNTIFS('Maand-gepland'!$E52:$AT52,"&gt;0",'Maand-gepland'!$E$2:$AT$2,"&gt;="&amp;$D$3,'Maand-gepland'!$E$2:$AT$2,"&lt;="&amp;$D$4,'Maand-prestatie'!$E52:$AT52,"="&amp;I$5)</f>
        <v>0</v>
      </c>
      <c r="J56" s="31">
        <f>SUMIFS('Maand-gepland'!$E52:$AT52,'Maand-gepland'!$E$2:$AT$2,"&gt;="&amp;$D$3,'Maand-gepland'!$E$2:$AT$2,"&lt;="&amp;$D$4,'Maand-prestatie'!$E52:$AT52,"="&amp;I$5)</f>
        <v>0</v>
      </c>
      <c r="K56">
        <f ca="1">COUNTIFS('Maand-gepland'!$E52:$AT52,"&gt;0",'Maand-gepland'!$E$2:$AT$2,"&gt;="&amp;$D$3,'Maand-gepland'!$E$2:$AT$2,"&lt;="&amp;$D$4,'Maand-prestatie'!$E52:$AT52,"="&amp;K$5)</f>
        <v>0</v>
      </c>
      <c r="L56" s="31">
        <f>SUMIFS('Maand-gepland'!$E52:$AT52,'Maand-gepland'!$E$2:$AT$2,"&gt;="&amp;$D$3,'Maand-gepland'!$E$2:$AT$2,"&lt;="&amp;$D$4,'Maand-prestatie'!$E52:$AT52,"="&amp;K$5)</f>
        <v>0</v>
      </c>
      <c r="M56">
        <f ca="1">COUNTIFS('Maand-gepland'!$E52:$AT52,"&gt;0",'Maand-gepland'!$E$2:$AT$2,"&gt;="&amp;$D$3,'Maand-gepland'!$E$2:$AT$2,"&lt;="&amp;$D$4,'Maand-prestatie'!$E52:$AT52,"="&amp;M$5)</f>
        <v>0</v>
      </c>
      <c r="N56" s="31">
        <f>SUMIFS('Maand-gepland'!$E52:$AT52,'Maand-gepland'!$E$2:$AT$2,"&gt;="&amp;$D$3,'Maand-gepland'!$E$2:$AT$2,"&lt;="&amp;$D$4,'Maand-prestatie'!$E52:$AT52,"="&amp;M$5)</f>
        <v>0</v>
      </c>
      <c r="O56">
        <f ca="1">COUNTIFS('Maand-gepland'!$E52:$AT52,"&gt;0",'Maand-gepland'!$E$2:$AT$2,"&gt;="&amp;$D$3,'Maand-gepland'!$E$2:$AT$2,"&lt;="&amp;$D$4,'Maand-prestatie'!$E52:$AT52,"="&amp;O$5)</f>
        <v>0</v>
      </c>
      <c r="P56" s="31">
        <f>SUMIFS('Maand-gepland'!$E52:$AT52,'Maand-gepland'!$E$2:$AT$2,"&gt;="&amp;$D$3,'Maand-gepland'!$E$2:$AT$2,"&lt;="&amp;$D$4,'Maand-prestatie'!$E52:$AT52,"="&amp;O$5)</f>
        <v>0</v>
      </c>
      <c r="Q56">
        <f ca="1">COUNTIFS('Maand-gepland'!$E52:$AT52,"&gt;0",'Maand-gepland'!$E$2:$AT$2,"&gt;="&amp;$D$3,'Maand-gepland'!$E$2:$AT$2,"&lt;="&amp;$D$4,'Maand-prestatie'!$E52:$AT52,"="&amp;Q$5)</f>
        <v>0</v>
      </c>
      <c r="R56" s="31">
        <f>SUMIFS('Maand-gepland'!$E52:$AT52,'Maand-gepland'!$E$2:$AT$2,"&gt;="&amp;$D$3,'Maand-gepland'!$E$2:$AT$2,"&lt;="&amp;$D$4,'Maand-prestatie'!$E52:$AT52,"="&amp;Q$5)</f>
        <v>0</v>
      </c>
      <c r="S56">
        <f ca="1">COUNTIFS('Maand-gepland'!$E52:$AT52,"&gt;0",'Maand-gepland'!$E$2:$AT$2,"&gt;="&amp;$D$3,'Maand-gepland'!$E$2:$AT$2,"&lt;="&amp;$D$4,'Maand-prestatie'!$E52:$AT52,"="&amp;S$5)</f>
        <v>0</v>
      </c>
      <c r="T56" s="31">
        <f>SUMIFS('Maand-gepland'!$E52:$AT52,'Maand-gepland'!$E$2:$AT$2,"&gt;="&amp;$D$3,'Maand-gepland'!$E$2:$AT$2,"&lt;="&amp;$D$4,'Maand-prestatie'!$E52:$AT52,"="&amp;S$5)</f>
        <v>0</v>
      </c>
      <c r="U56">
        <f ca="1">COUNTIFS('Maand-gepland'!$E52:$AT52,"&gt;0",'Maand-gepland'!$E$2:$AT$2,"&gt;="&amp;$D$3,'Maand-gepland'!$E$2:$AT$2,"&lt;="&amp;$D$4,'Maand-prestatie'!$E52:$AT52,"="&amp;U$5)</f>
        <v>0</v>
      </c>
      <c r="V56" s="31">
        <f>SUMIFS('Maand-gepland'!$E52:$AT52,'Maand-gepland'!$E$2:$AT$2,"&gt;="&amp;$D$3,'Maand-gepland'!$E$2:$AT$2,"&lt;="&amp;$D$4,'Maand-prestatie'!$E52:$AT52,"="&amp;U$5)</f>
        <v>0</v>
      </c>
      <c r="W56">
        <f ca="1">COUNTIFS('Maand-gepland'!$E52:$AT52,"&gt;0",'Maand-gepland'!$E$2:$AT$2,"&gt;="&amp;$D$3,'Maand-gepland'!$E$2:$AT$2,"&lt;="&amp;$D$4,'Maand-prestatie'!$E52:$AT52,"="&amp;W$5)</f>
        <v>0</v>
      </c>
      <c r="X56" s="31">
        <f>SUMIFS('Maand-gepland'!$E52:$AT52,'Maand-gepland'!$E$2:$AT$2,"&gt;="&amp;$D$3,'Maand-gepland'!$E$2:$AT$2,"&lt;="&amp;$D$4,'Maand-prestatie'!$E52:$AT52,"="&amp;W$5)</f>
        <v>0</v>
      </c>
      <c r="Y56">
        <f ca="1">COUNTIFS('Maand-gepland'!$E52:$AT52,"&gt;0",'Maand-gepland'!$E$2:$AT$2,"&gt;="&amp;$D$3,'Maand-gepland'!$E$2:$AT$2,"&lt;="&amp;$D$4,'Maand-prestatie'!$E52:$AT52,"="&amp;Y$5)</f>
        <v>0</v>
      </c>
      <c r="Z56" s="31">
        <f>SUMIFS('Maand-gepland'!$E52:$AT52,'Maand-gepland'!$E$2:$AT$2,"&gt;="&amp;$D$3,'Maand-gepland'!$E$2:$AT$2,"&lt;="&amp;$D$4,'Maand-prestatie'!$E52:$AT52,"="&amp;Y$5)</f>
        <v>0</v>
      </c>
      <c r="AA56" s="31"/>
      <c r="AB56" s="31"/>
      <c r="AC56" s="31"/>
      <c r="AD56" s="31"/>
      <c r="AE56" s="31"/>
      <c r="AF56" s="31"/>
      <c r="AG56" s="31"/>
      <c r="AH56" s="31"/>
      <c r="AI56" s="31"/>
      <c r="AJ56" s="31"/>
      <c r="AK56" s="31"/>
      <c r="AL56" s="31"/>
      <c r="AM56" s="31"/>
    </row>
    <row r="57" spans="1:39" x14ac:dyDescent="0.2">
      <c r="A57" t="str">
        <f ca="1">'Week A'!AB105</f>
        <v>NAAM</v>
      </c>
      <c r="B57" t="str">
        <f ca="1">'Week A'!AC105</f>
        <v>Voornaam</v>
      </c>
      <c r="C57" t="str">
        <f ca="1">'Week A'!AD105</f>
        <v>Steward</v>
      </c>
      <c r="D57" t="str">
        <f ca="1">'Week A'!AE105</f>
        <v>Student</v>
      </c>
      <c r="E57">
        <f ca="1">COUNTIFS('Maand-gepland'!$E53:$AT53,"&gt;0",'Maand-gepland'!$E$2:$AT$2,"&gt;="&amp;$D$3,'Maand-gepland'!$E$2:$AT$2,"&lt;="&amp;$D$4)</f>
        <v>0</v>
      </c>
      <c r="F57" s="31">
        <f>SUMIFS('Maand-gepland'!$E53:$AT53,'Maand-gepland'!$E$2:$AT$2,"&gt;="&amp;$D$3,'Maand-gepland'!$E$2:$AT$2,"&lt;="&amp;$D$4)</f>
        <v>0</v>
      </c>
      <c r="G57">
        <f ca="1">COUNTIFS('Maand-gepland'!$E53:$AT53,"&gt;0",'Maand-gepland'!$E$2:$AT$2,"&gt;="&amp;$D$3,'Maand-gepland'!$E$2:$AT$2,"&lt;="&amp;$D$4,'Maand-prestatie'!$E53:$AT53,"=0")</f>
        <v>0</v>
      </c>
      <c r="H57" s="31">
        <f>SUMIFS('Maand-gepland'!$E53:$AT53,'Maand-gepland'!$E$2:$AT$2,"&gt;="&amp;$D$3,'Maand-gepland'!$E$2:$AT$2,"&lt;="&amp;$D$4,'Maand-prestatie'!$E53:$AT53,"=0")</f>
        <v>0</v>
      </c>
      <c r="I57">
        <f ca="1">COUNTIFS('Maand-gepland'!$E53:$AT53,"&gt;0",'Maand-gepland'!$E$2:$AT$2,"&gt;="&amp;$D$3,'Maand-gepland'!$E$2:$AT$2,"&lt;="&amp;$D$4,'Maand-prestatie'!$E53:$AT53,"="&amp;I$5)</f>
        <v>0</v>
      </c>
      <c r="J57" s="31">
        <f>SUMIFS('Maand-gepland'!$E53:$AT53,'Maand-gepland'!$E$2:$AT$2,"&gt;="&amp;$D$3,'Maand-gepland'!$E$2:$AT$2,"&lt;="&amp;$D$4,'Maand-prestatie'!$E53:$AT53,"="&amp;I$5)</f>
        <v>0</v>
      </c>
      <c r="K57">
        <f ca="1">COUNTIFS('Maand-gepland'!$E53:$AT53,"&gt;0",'Maand-gepland'!$E$2:$AT$2,"&gt;="&amp;$D$3,'Maand-gepland'!$E$2:$AT$2,"&lt;="&amp;$D$4,'Maand-prestatie'!$E53:$AT53,"="&amp;K$5)</f>
        <v>0</v>
      </c>
      <c r="L57" s="31">
        <f>SUMIFS('Maand-gepland'!$E53:$AT53,'Maand-gepland'!$E$2:$AT$2,"&gt;="&amp;$D$3,'Maand-gepland'!$E$2:$AT$2,"&lt;="&amp;$D$4,'Maand-prestatie'!$E53:$AT53,"="&amp;K$5)</f>
        <v>0</v>
      </c>
      <c r="M57">
        <f ca="1">COUNTIFS('Maand-gepland'!$E53:$AT53,"&gt;0",'Maand-gepland'!$E$2:$AT$2,"&gt;="&amp;$D$3,'Maand-gepland'!$E$2:$AT$2,"&lt;="&amp;$D$4,'Maand-prestatie'!$E53:$AT53,"="&amp;M$5)</f>
        <v>0</v>
      </c>
      <c r="N57" s="31">
        <f>SUMIFS('Maand-gepland'!$E53:$AT53,'Maand-gepland'!$E$2:$AT$2,"&gt;="&amp;$D$3,'Maand-gepland'!$E$2:$AT$2,"&lt;="&amp;$D$4,'Maand-prestatie'!$E53:$AT53,"="&amp;M$5)</f>
        <v>0</v>
      </c>
      <c r="O57">
        <f ca="1">COUNTIFS('Maand-gepland'!$E53:$AT53,"&gt;0",'Maand-gepland'!$E$2:$AT$2,"&gt;="&amp;$D$3,'Maand-gepland'!$E$2:$AT$2,"&lt;="&amp;$D$4,'Maand-prestatie'!$E53:$AT53,"="&amp;O$5)</f>
        <v>0</v>
      </c>
      <c r="P57" s="31">
        <f>SUMIFS('Maand-gepland'!$E53:$AT53,'Maand-gepland'!$E$2:$AT$2,"&gt;="&amp;$D$3,'Maand-gepland'!$E$2:$AT$2,"&lt;="&amp;$D$4,'Maand-prestatie'!$E53:$AT53,"="&amp;O$5)</f>
        <v>0</v>
      </c>
      <c r="Q57">
        <f ca="1">COUNTIFS('Maand-gepland'!$E53:$AT53,"&gt;0",'Maand-gepland'!$E$2:$AT$2,"&gt;="&amp;$D$3,'Maand-gepland'!$E$2:$AT$2,"&lt;="&amp;$D$4,'Maand-prestatie'!$E53:$AT53,"="&amp;Q$5)</f>
        <v>0</v>
      </c>
      <c r="R57" s="31">
        <f>SUMIFS('Maand-gepland'!$E53:$AT53,'Maand-gepland'!$E$2:$AT$2,"&gt;="&amp;$D$3,'Maand-gepland'!$E$2:$AT$2,"&lt;="&amp;$D$4,'Maand-prestatie'!$E53:$AT53,"="&amp;Q$5)</f>
        <v>0</v>
      </c>
      <c r="S57">
        <f ca="1">COUNTIFS('Maand-gepland'!$E53:$AT53,"&gt;0",'Maand-gepland'!$E$2:$AT$2,"&gt;="&amp;$D$3,'Maand-gepland'!$E$2:$AT$2,"&lt;="&amp;$D$4,'Maand-prestatie'!$E53:$AT53,"="&amp;S$5)</f>
        <v>0</v>
      </c>
      <c r="T57" s="31">
        <f>SUMIFS('Maand-gepland'!$E53:$AT53,'Maand-gepland'!$E$2:$AT$2,"&gt;="&amp;$D$3,'Maand-gepland'!$E$2:$AT$2,"&lt;="&amp;$D$4,'Maand-prestatie'!$E53:$AT53,"="&amp;S$5)</f>
        <v>0</v>
      </c>
      <c r="U57">
        <f ca="1">COUNTIFS('Maand-gepland'!$E53:$AT53,"&gt;0",'Maand-gepland'!$E$2:$AT$2,"&gt;="&amp;$D$3,'Maand-gepland'!$E$2:$AT$2,"&lt;="&amp;$D$4,'Maand-prestatie'!$E53:$AT53,"="&amp;U$5)</f>
        <v>0</v>
      </c>
      <c r="V57" s="31">
        <f>SUMIFS('Maand-gepland'!$E53:$AT53,'Maand-gepland'!$E$2:$AT$2,"&gt;="&amp;$D$3,'Maand-gepland'!$E$2:$AT$2,"&lt;="&amp;$D$4,'Maand-prestatie'!$E53:$AT53,"="&amp;U$5)</f>
        <v>0</v>
      </c>
      <c r="W57">
        <f ca="1">COUNTIFS('Maand-gepland'!$E53:$AT53,"&gt;0",'Maand-gepland'!$E$2:$AT$2,"&gt;="&amp;$D$3,'Maand-gepland'!$E$2:$AT$2,"&lt;="&amp;$D$4,'Maand-prestatie'!$E53:$AT53,"="&amp;W$5)</f>
        <v>0</v>
      </c>
      <c r="X57" s="31">
        <f>SUMIFS('Maand-gepland'!$E53:$AT53,'Maand-gepland'!$E$2:$AT$2,"&gt;="&amp;$D$3,'Maand-gepland'!$E$2:$AT$2,"&lt;="&amp;$D$4,'Maand-prestatie'!$E53:$AT53,"="&amp;W$5)</f>
        <v>0</v>
      </c>
      <c r="Y57">
        <f ca="1">COUNTIFS('Maand-gepland'!$E53:$AT53,"&gt;0",'Maand-gepland'!$E$2:$AT$2,"&gt;="&amp;$D$3,'Maand-gepland'!$E$2:$AT$2,"&lt;="&amp;$D$4,'Maand-prestatie'!$E53:$AT53,"="&amp;Y$5)</f>
        <v>0</v>
      </c>
      <c r="Z57" s="31">
        <f>SUMIFS('Maand-gepland'!$E53:$AT53,'Maand-gepland'!$E$2:$AT$2,"&gt;="&amp;$D$3,'Maand-gepland'!$E$2:$AT$2,"&lt;="&amp;$D$4,'Maand-prestatie'!$E53:$AT53,"="&amp;Y$5)</f>
        <v>0</v>
      </c>
      <c r="AA57" s="31"/>
      <c r="AB57" s="31"/>
      <c r="AC57" s="31"/>
      <c r="AD57" s="31"/>
      <c r="AE57" s="31"/>
      <c r="AF57" s="31"/>
      <c r="AG57" s="31"/>
      <c r="AH57" s="31"/>
      <c r="AI57" s="31"/>
      <c r="AJ57" s="31"/>
      <c r="AK57" s="31"/>
      <c r="AL57" s="31"/>
      <c r="AM57" s="31"/>
    </row>
    <row r="58" spans="1:39" x14ac:dyDescent="0.2">
      <c r="A58" t="str">
        <f ca="1">'Week A'!AB106</f>
        <v>NAAM</v>
      </c>
      <c r="B58" t="str">
        <f ca="1">'Week A'!AC106</f>
        <v>Voornaam</v>
      </c>
      <c r="C58" t="str">
        <f ca="1">'Week A'!AD106</f>
        <v>Steward</v>
      </c>
      <c r="D58" t="str">
        <f ca="1">'Week A'!AE106</f>
        <v>Student</v>
      </c>
      <c r="E58">
        <f ca="1">COUNTIFS('Maand-gepland'!$E54:$AT54,"&gt;0",'Maand-gepland'!$E$2:$AT$2,"&gt;="&amp;$D$3,'Maand-gepland'!$E$2:$AT$2,"&lt;="&amp;$D$4)</f>
        <v>0</v>
      </c>
      <c r="F58" s="31">
        <f>SUMIFS('Maand-gepland'!$E54:$AT54,'Maand-gepland'!$E$2:$AT$2,"&gt;="&amp;$D$3,'Maand-gepland'!$E$2:$AT$2,"&lt;="&amp;$D$4)</f>
        <v>0</v>
      </c>
      <c r="G58">
        <f ca="1">COUNTIFS('Maand-gepland'!$E54:$AT54,"&gt;0",'Maand-gepland'!$E$2:$AT$2,"&gt;="&amp;$D$3,'Maand-gepland'!$E$2:$AT$2,"&lt;="&amp;$D$4,'Maand-prestatie'!$E54:$AT54,"=0")</f>
        <v>0</v>
      </c>
      <c r="H58" s="31">
        <f>SUMIFS('Maand-gepland'!$E54:$AT54,'Maand-gepland'!$E$2:$AT$2,"&gt;="&amp;$D$3,'Maand-gepland'!$E$2:$AT$2,"&lt;="&amp;$D$4,'Maand-prestatie'!$E54:$AT54,"=0")</f>
        <v>0</v>
      </c>
      <c r="I58">
        <f ca="1">COUNTIFS('Maand-gepland'!$E54:$AT54,"&gt;0",'Maand-gepland'!$E$2:$AT$2,"&gt;="&amp;$D$3,'Maand-gepland'!$E$2:$AT$2,"&lt;="&amp;$D$4,'Maand-prestatie'!$E54:$AT54,"="&amp;I$5)</f>
        <v>0</v>
      </c>
      <c r="J58" s="31">
        <f>SUMIFS('Maand-gepland'!$E54:$AT54,'Maand-gepland'!$E$2:$AT$2,"&gt;="&amp;$D$3,'Maand-gepland'!$E$2:$AT$2,"&lt;="&amp;$D$4,'Maand-prestatie'!$E54:$AT54,"="&amp;I$5)</f>
        <v>0</v>
      </c>
      <c r="K58">
        <f ca="1">COUNTIFS('Maand-gepland'!$E54:$AT54,"&gt;0",'Maand-gepland'!$E$2:$AT$2,"&gt;="&amp;$D$3,'Maand-gepland'!$E$2:$AT$2,"&lt;="&amp;$D$4,'Maand-prestatie'!$E54:$AT54,"="&amp;K$5)</f>
        <v>0</v>
      </c>
      <c r="L58" s="31">
        <f>SUMIFS('Maand-gepland'!$E54:$AT54,'Maand-gepland'!$E$2:$AT$2,"&gt;="&amp;$D$3,'Maand-gepland'!$E$2:$AT$2,"&lt;="&amp;$D$4,'Maand-prestatie'!$E54:$AT54,"="&amp;K$5)</f>
        <v>0</v>
      </c>
      <c r="M58">
        <f ca="1">COUNTIFS('Maand-gepland'!$E54:$AT54,"&gt;0",'Maand-gepland'!$E$2:$AT$2,"&gt;="&amp;$D$3,'Maand-gepland'!$E$2:$AT$2,"&lt;="&amp;$D$4,'Maand-prestatie'!$E54:$AT54,"="&amp;M$5)</f>
        <v>0</v>
      </c>
      <c r="N58" s="31">
        <f>SUMIFS('Maand-gepland'!$E54:$AT54,'Maand-gepland'!$E$2:$AT$2,"&gt;="&amp;$D$3,'Maand-gepland'!$E$2:$AT$2,"&lt;="&amp;$D$4,'Maand-prestatie'!$E54:$AT54,"="&amp;M$5)</f>
        <v>0</v>
      </c>
      <c r="O58">
        <f ca="1">COUNTIFS('Maand-gepland'!$E54:$AT54,"&gt;0",'Maand-gepland'!$E$2:$AT$2,"&gt;="&amp;$D$3,'Maand-gepland'!$E$2:$AT$2,"&lt;="&amp;$D$4,'Maand-prestatie'!$E54:$AT54,"="&amp;O$5)</f>
        <v>0</v>
      </c>
      <c r="P58" s="31">
        <f>SUMIFS('Maand-gepland'!$E54:$AT54,'Maand-gepland'!$E$2:$AT$2,"&gt;="&amp;$D$3,'Maand-gepland'!$E$2:$AT$2,"&lt;="&amp;$D$4,'Maand-prestatie'!$E54:$AT54,"="&amp;O$5)</f>
        <v>0</v>
      </c>
      <c r="Q58">
        <f ca="1">COUNTIFS('Maand-gepland'!$E54:$AT54,"&gt;0",'Maand-gepland'!$E$2:$AT$2,"&gt;="&amp;$D$3,'Maand-gepland'!$E$2:$AT$2,"&lt;="&amp;$D$4,'Maand-prestatie'!$E54:$AT54,"="&amp;Q$5)</f>
        <v>0</v>
      </c>
      <c r="R58" s="31">
        <f>SUMIFS('Maand-gepland'!$E54:$AT54,'Maand-gepland'!$E$2:$AT$2,"&gt;="&amp;$D$3,'Maand-gepland'!$E$2:$AT$2,"&lt;="&amp;$D$4,'Maand-prestatie'!$E54:$AT54,"="&amp;Q$5)</f>
        <v>0</v>
      </c>
      <c r="S58">
        <f ca="1">COUNTIFS('Maand-gepland'!$E54:$AT54,"&gt;0",'Maand-gepland'!$E$2:$AT$2,"&gt;="&amp;$D$3,'Maand-gepland'!$E$2:$AT$2,"&lt;="&amp;$D$4,'Maand-prestatie'!$E54:$AT54,"="&amp;S$5)</f>
        <v>0</v>
      </c>
      <c r="T58" s="31">
        <f>SUMIFS('Maand-gepland'!$E54:$AT54,'Maand-gepland'!$E$2:$AT$2,"&gt;="&amp;$D$3,'Maand-gepland'!$E$2:$AT$2,"&lt;="&amp;$D$4,'Maand-prestatie'!$E54:$AT54,"="&amp;S$5)</f>
        <v>0</v>
      </c>
      <c r="U58">
        <f ca="1">COUNTIFS('Maand-gepland'!$E54:$AT54,"&gt;0",'Maand-gepland'!$E$2:$AT$2,"&gt;="&amp;$D$3,'Maand-gepland'!$E$2:$AT$2,"&lt;="&amp;$D$4,'Maand-prestatie'!$E54:$AT54,"="&amp;U$5)</f>
        <v>0</v>
      </c>
      <c r="V58" s="31">
        <f>SUMIFS('Maand-gepland'!$E54:$AT54,'Maand-gepland'!$E$2:$AT$2,"&gt;="&amp;$D$3,'Maand-gepland'!$E$2:$AT$2,"&lt;="&amp;$D$4,'Maand-prestatie'!$E54:$AT54,"="&amp;U$5)</f>
        <v>0</v>
      </c>
      <c r="W58">
        <f ca="1">COUNTIFS('Maand-gepland'!$E54:$AT54,"&gt;0",'Maand-gepland'!$E$2:$AT$2,"&gt;="&amp;$D$3,'Maand-gepland'!$E$2:$AT$2,"&lt;="&amp;$D$4,'Maand-prestatie'!$E54:$AT54,"="&amp;W$5)</f>
        <v>0</v>
      </c>
      <c r="X58" s="31">
        <f>SUMIFS('Maand-gepland'!$E54:$AT54,'Maand-gepland'!$E$2:$AT$2,"&gt;="&amp;$D$3,'Maand-gepland'!$E$2:$AT$2,"&lt;="&amp;$D$4,'Maand-prestatie'!$E54:$AT54,"="&amp;W$5)</f>
        <v>0</v>
      </c>
      <c r="Y58">
        <f ca="1">COUNTIFS('Maand-gepland'!$E54:$AT54,"&gt;0",'Maand-gepland'!$E$2:$AT$2,"&gt;="&amp;$D$3,'Maand-gepland'!$E$2:$AT$2,"&lt;="&amp;$D$4,'Maand-prestatie'!$E54:$AT54,"="&amp;Y$5)</f>
        <v>0</v>
      </c>
      <c r="Z58" s="31">
        <f>SUMIFS('Maand-gepland'!$E54:$AT54,'Maand-gepland'!$E$2:$AT$2,"&gt;="&amp;$D$3,'Maand-gepland'!$E$2:$AT$2,"&lt;="&amp;$D$4,'Maand-prestatie'!$E54:$AT54,"="&amp;Y$5)</f>
        <v>0</v>
      </c>
      <c r="AA58" s="31"/>
      <c r="AB58" s="31"/>
      <c r="AC58" s="31"/>
      <c r="AD58" s="31"/>
      <c r="AE58" s="31"/>
      <c r="AF58" s="31"/>
      <c r="AG58" s="31"/>
      <c r="AH58" s="31"/>
      <c r="AI58" s="31"/>
      <c r="AJ58" s="31"/>
      <c r="AK58" s="31"/>
      <c r="AL58" s="31"/>
      <c r="AM58" s="31"/>
    </row>
    <row r="59" spans="1:39" x14ac:dyDescent="0.2">
      <c r="A59" t="str">
        <f ca="1">'Week A'!AB107</f>
        <v>NAAM</v>
      </c>
      <c r="B59" t="str">
        <f ca="1">'Week A'!AC107</f>
        <v>Voornaam</v>
      </c>
      <c r="C59" t="str">
        <f ca="1">'Week A'!AD107</f>
        <v>Steward</v>
      </c>
      <c r="D59" t="str">
        <f ca="1">'Week A'!AE107</f>
        <v>Student</v>
      </c>
      <c r="E59">
        <f ca="1">COUNTIFS('Maand-gepland'!$E55:$AT55,"&gt;0",'Maand-gepland'!$E$2:$AT$2,"&gt;="&amp;$D$3,'Maand-gepland'!$E$2:$AT$2,"&lt;="&amp;$D$4)</f>
        <v>0</v>
      </c>
      <c r="F59" s="31">
        <f>SUMIFS('Maand-gepland'!$E55:$AT55,'Maand-gepland'!$E$2:$AT$2,"&gt;="&amp;$D$3,'Maand-gepland'!$E$2:$AT$2,"&lt;="&amp;$D$4)</f>
        <v>0</v>
      </c>
      <c r="G59">
        <f ca="1">COUNTIFS('Maand-gepland'!$E55:$AT55,"&gt;0",'Maand-gepland'!$E$2:$AT$2,"&gt;="&amp;$D$3,'Maand-gepland'!$E$2:$AT$2,"&lt;="&amp;$D$4,'Maand-prestatie'!$E55:$AT55,"=0")</f>
        <v>0</v>
      </c>
      <c r="H59" s="31">
        <f>SUMIFS('Maand-gepland'!$E55:$AT55,'Maand-gepland'!$E$2:$AT$2,"&gt;="&amp;$D$3,'Maand-gepland'!$E$2:$AT$2,"&lt;="&amp;$D$4,'Maand-prestatie'!$E55:$AT55,"=0")</f>
        <v>0</v>
      </c>
      <c r="I59">
        <f ca="1">COUNTIFS('Maand-gepland'!$E55:$AT55,"&gt;0",'Maand-gepland'!$E$2:$AT$2,"&gt;="&amp;$D$3,'Maand-gepland'!$E$2:$AT$2,"&lt;="&amp;$D$4,'Maand-prestatie'!$E55:$AT55,"="&amp;I$5)</f>
        <v>0</v>
      </c>
      <c r="J59" s="31">
        <f>SUMIFS('Maand-gepland'!$E55:$AT55,'Maand-gepland'!$E$2:$AT$2,"&gt;="&amp;$D$3,'Maand-gepland'!$E$2:$AT$2,"&lt;="&amp;$D$4,'Maand-prestatie'!$E55:$AT55,"="&amp;I$5)</f>
        <v>0</v>
      </c>
      <c r="K59">
        <f ca="1">COUNTIFS('Maand-gepland'!$E55:$AT55,"&gt;0",'Maand-gepland'!$E$2:$AT$2,"&gt;="&amp;$D$3,'Maand-gepland'!$E$2:$AT$2,"&lt;="&amp;$D$4,'Maand-prestatie'!$E55:$AT55,"="&amp;K$5)</f>
        <v>0</v>
      </c>
      <c r="L59" s="31">
        <f>SUMIFS('Maand-gepland'!$E55:$AT55,'Maand-gepland'!$E$2:$AT$2,"&gt;="&amp;$D$3,'Maand-gepland'!$E$2:$AT$2,"&lt;="&amp;$D$4,'Maand-prestatie'!$E55:$AT55,"="&amp;K$5)</f>
        <v>0</v>
      </c>
      <c r="M59">
        <f ca="1">COUNTIFS('Maand-gepland'!$E55:$AT55,"&gt;0",'Maand-gepland'!$E$2:$AT$2,"&gt;="&amp;$D$3,'Maand-gepland'!$E$2:$AT$2,"&lt;="&amp;$D$4,'Maand-prestatie'!$E55:$AT55,"="&amp;M$5)</f>
        <v>0</v>
      </c>
      <c r="N59" s="31">
        <f>SUMIFS('Maand-gepland'!$E55:$AT55,'Maand-gepland'!$E$2:$AT$2,"&gt;="&amp;$D$3,'Maand-gepland'!$E$2:$AT$2,"&lt;="&amp;$D$4,'Maand-prestatie'!$E55:$AT55,"="&amp;M$5)</f>
        <v>0</v>
      </c>
      <c r="O59">
        <f ca="1">COUNTIFS('Maand-gepland'!$E55:$AT55,"&gt;0",'Maand-gepland'!$E$2:$AT$2,"&gt;="&amp;$D$3,'Maand-gepland'!$E$2:$AT$2,"&lt;="&amp;$D$4,'Maand-prestatie'!$E55:$AT55,"="&amp;O$5)</f>
        <v>0</v>
      </c>
      <c r="P59" s="31">
        <f>SUMIFS('Maand-gepland'!$E55:$AT55,'Maand-gepland'!$E$2:$AT$2,"&gt;="&amp;$D$3,'Maand-gepland'!$E$2:$AT$2,"&lt;="&amp;$D$4,'Maand-prestatie'!$E55:$AT55,"="&amp;O$5)</f>
        <v>0</v>
      </c>
      <c r="Q59">
        <f ca="1">COUNTIFS('Maand-gepland'!$E55:$AT55,"&gt;0",'Maand-gepland'!$E$2:$AT$2,"&gt;="&amp;$D$3,'Maand-gepland'!$E$2:$AT$2,"&lt;="&amp;$D$4,'Maand-prestatie'!$E55:$AT55,"="&amp;Q$5)</f>
        <v>0</v>
      </c>
      <c r="R59" s="31">
        <f>SUMIFS('Maand-gepland'!$E55:$AT55,'Maand-gepland'!$E$2:$AT$2,"&gt;="&amp;$D$3,'Maand-gepland'!$E$2:$AT$2,"&lt;="&amp;$D$4,'Maand-prestatie'!$E55:$AT55,"="&amp;Q$5)</f>
        <v>0</v>
      </c>
      <c r="S59">
        <f ca="1">COUNTIFS('Maand-gepland'!$E55:$AT55,"&gt;0",'Maand-gepland'!$E$2:$AT$2,"&gt;="&amp;$D$3,'Maand-gepland'!$E$2:$AT$2,"&lt;="&amp;$D$4,'Maand-prestatie'!$E55:$AT55,"="&amp;S$5)</f>
        <v>0</v>
      </c>
      <c r="T59" s="31">
        <f>SUMIFS('Maand-gepland'!$E55:$AT55,'Maand-gepland'!$E$2:$AT$2,"&gt;="&amp;$D$3,'Maand-gepland'!$E$2:$AT$2,"&lt;="&amp;$D$4,'Maand-prestatie'!$E55:$AT55,"="&amp;S$5)</f>
        <v>0</v>
      </c>
      <c r="U59">
        <f ca="1">COUNTIFS('Maand-gepland'!$E55:$AT55,"&gt;0",'Maand-gepland'!$E$2:$AT$2,"&gt;="&amp;$D$3,'Maand-gepland'!$E$2:$AT$2,"&lt;="&amp;$D$4,'Maand-prestatie'!$E55:$AT55,"="&amp;U$5)</f>
        <v>0</v>
      </c>
      <c r="V59" s="31">
        <f>SUMIFS('Maand-gepland'!$E55:$AT55,'Maand-gepland'!$E$2:$AT$2,"&gt;="&amp;$D$3,'Maand-gepland'!$E$2:$AT$2,"&lt;="&amp;$D$4,'Maand-prestatie'!$E55:$AT55,"="&amp;U$5)</f>
        <v>0</v>
      </c>
      <c r="W59">
        <f ca="1">COUNTIFS('Maand-gepland'!$E55:$AT55,"&gt;0",'Maand-gepland'!$E$2:$AT$2,"&gt;="&amp;$D$3,'Maand-gepland'!$E$2:$AT$2,"&lt;="&amp;$D$4,'Maand-prestatie'!$E55:$AT55,"="&amp;W$5)</f>
        <v>0</v>
      </c>
      <c r="X59" s="31">
        <f>SUMIFS('Maand-gepland'!$E55:$AT55,'Maand-gepland'!$E$2:$AT$2,"&gt;="&amp;$D$3,'Maand-gepland'!$E$2:$AT$2,"&lt;="&amp;$D$4,'Maand-prestatie'!$E55:$AT55,"="&amp;W$5)</f>
        <v>0</v>
      </c>
      <c r="Y59">
        <f ca="1">COUNTIFS('Maand-gepland'!$E55:$AT55,"&gt;0",'Maand-gepland'!$E$2:$AT$2,"&gt;="&amp;$D$3,'Maand-gepland'!$E$2:$AT$2,"&lt;="&amp;$D$4,'Maand-prestatie'!$E55:$AT55,"="&amp;Y$5)</f>
        <v>0</v>
      </c>
      <c r="Z59" s="31">
        <f>SUMIFS('Maand-gepland'!$E55:$AT55,'Maand-gepland'!$E$2:$AT$2,"&gt;="&amp;$D$3,'Maand-gepland'!$E$2:$AT$2,"&lt;="&amp;$D$4,'Maand-prestatie'!$E55:$AT55,"="&amp;Y$5)</f>
        <v>0</v>
      </c>
      <c r="AA59" s="31"/>
      <c r="AB59" s="31"/>
      <c r="AC59" s="31"/>
      <c r="AD59" s="31"/>
      <c r="AE59" s="31"/>
      <c r="AF59" s="31"/>
      <c r="AG59" s="31"/>
      <c r="AH59" s="31"/>
      <c r="AI59" s="31"/>
      <c r="AJ59" s="31"/>
      <c r="AK59" s="31"/>
      <c r="AL59" s="31"/>
      <c r="AM59" s="31"/>
    </row>
    <row r="60" spans="1:39" x14ac:dyDescent="0.2">
      <c r="A60" t="str">
        <f ca="1">'Week A'!AB108</f>
        <v>NAAM</v>
      </c>
      <c r="B60" t="str">
        <f ca="1">'Week A'!AC108</f>
        <v>Voornaam</v>
      </c>
      <c r="C60" t="str">
        <f ca="1">'Week A'!AD108</f>
        <v>Steward</v>
      </c>
      <c r="D60" t="str">
        <f ca="1">'Week A'!AE108</f>
        <v>Student</v>
      </c>
      <c r="E60">
        <f ca="1">COUNTIFS('Maand-gepland'!$E56:$AT56,"&gt;0",'Maand-gepland'!$E$2:$AT$2,"&gt;="&amp;$D$3,'Maand-gepland'!$E$2:$AT$2,"&lt;="&amp;$D$4)</f>
        <v>0</v>
      </c>
      <c r="F60" s="31">
        <f>SUMIFS('Maand-gepland'!$E56:$AT56,'Maand-gepland'!$E$2:$AT$2,"&gt;="&amp;$D$3,'Maand-gepland'!$E$2:$AT$2,"&lt;="&amp;$D$4)</f>
        <v>0</v>
      </c>
      <c r="G60">
        <f ca="1">COUNTIFS('Maand-gepland'!$E56:$AT56,"&gt;0",'Maand-gepland'!$E$2:$AT$2,"&gt;="&amp;$D$3,'Maand-gepland'!$E$2:$AT$2,"&lt;="&amp;$D$4,'Maand-prestatie'!$E56:$AT56,"=0")</f>
        <v>0</v>
      </c>
      <c r="H60" s="31">
        <f>SUMIFS('Maand-gepland'!$E56:$AT56,'Maand-gepland'!$E$2:$AT$2,"&gt;="&amp;$D$3,'Maand-gepland'!$E$2:$AT$2,"&lt;="&amp;$D$4,'Maand-prestatie'!$E56:$AT56,"=0")</f>
        <v>0</v>
      </c>
      <c r="I60">
        <f ca="1">COUNTIFS('Maand-gepland'!$E56:$AT56,"&gt;0",'Maand-gepland'!$E$2:$AT$2,"&gt;="&amp;$D$3,'Maand-gepland'!$E$2:$AT$2,"&lt;="&amp;$D$4,'Maand-prestatie'!$E56:$AT56,"="&amp;I$5)</f>
        <v>0</v>
      </c>
      <c r="J60" s="31">
        <f>SUMIFS('Maand-gepland'!$E56:$AT56,'Maand-gepland'!$E$2:$AT$2,"&gt;="&amp;$D$3,'Maand-gepland'!$E$2:$AT$2,"&lt;="&amp;$D$4,'Maand-prestatie'!$E56:$AT56,"="&amp;I$5)</f>
        <v>0</v>
      </c>
      <c r="K60">
        <f ca="1">COUNTIFS('Maand-gepland'!$E56:$AT56,"&gt;0",'Maand-gepland'!$E$2:$AT$2,"&gt;="&amp;$D$3,'Maand-gepland'!$E$2:$AT$2,"&lt;="&amp;$D$4,'Maand-prestatie'!$E56:$AT56,"="&amp;K$5)</f>
        <v>0</v>
      </c>
      <c r="L60" s="31">
        <f>SUMIFS('Maand-gepland'!$E56:$AT56,'Maand-gepland'!$E$2:$AT$2,"&gt;="&amp;$D$3,'Maand-gepland'!$E$2:$AT$2,"&lt;="&amp;$D$4,'Maand-prestatie'!$E56:$AT56,"="&amp;K$5)</f>
        <v>0</v>
      </c>
      <c r="M60">
        <f ca="1">COUNTIFS('Maand-gepland'!$E56:$AT56,"&gt;0",'Maand-gepland'!$E$2:$AT$2,"&gt;="&amp;$D$3,'Maand-gepland'!$E$2:$AT$2,"&lt;="&amp;$D$4,'Maand-prestatie'!$E56:$AT56,"="&amp;M$5)</f>
        <v>0</v>
      </c>
      <c r="N60" s="31">
        <f>SUMIFS('Maand-gepland'!$E56:$AT56,'Maand-gepland'!$E$2:$AT$2,"&gt;="&amp;$D$3,'Maand-gepland'!$E$2:$AT$2,"&lt;="&amp;$D$4,'Maand-prestatie'!$E56:$AT56,"="&amp;M$5)</f>
        <v>0</v>
      </c>
      <c r="O60">
        <f ca="1">COUNTIFS('Maand-gepland'!$E56:$AT56,"&gt;0",'Maand-gepland'!$E$2:$AT$2,"&gt;="&amp;$D$3,'Maand-gepland'!$E$2:$AT$2,"&lt;="&amp;$D$4,'Maand-prestatie'!$E56:$AT56,"="&amp;O$5)</f>
        <v>0</v>
      </c>
      <c r="P60" s="31">
        <f>SUMIFS('Maand-gepland'!$E56:$AT56,'Maand-gepland'!$E$2:$AT$2,"&gt;="&amp;$D$3,'Maand-gepland'!$E$2:$AT$2,"&lt;="&amp;$D$4,'Maand-prestatie'!$E56:$AT56,"="&amp;O$5)</f>
        <v>0</v>
      </c>
      <c r="Q60">
        <f ca="1">COUNTIFS('Maand-gepland'!$E56:$AT56,"&gt;0",'Maand-gepland'!$E$2:$AT$2,"&gt;="&amp;$D$3,'Maand-gepland'!$E$2:$AT$2,"&lt;="&amp;$D$4,'Maand-prestatie'!$E56:$AT56,"="&amp;Q$5)</f>
        <v>0</v>
      </c>
      <c r="R60" s="31">
        <f>SUMIFS('Maand-gepland'!$E56:$AT56,'Maand-gepland'!$E$2:$AT$2,"&gt;="&amp;$D$3,'Maand-gepland'!$E$2:$AT$2,"&lt;="&amp;$D$4,'Maand-prestatie'!$E56:$AT56,"="&amp;Q$5)</f>
        <v>0</v>
      </c>
      <c r="S60">
        <f ca="1">COUNTIFS('Maand-gepland'!$E56:$AT56,"&gt;0",'Maand-gepland'!$E$2:$AT$2,"&gt;="&amp;$D$3,'Maand-gepland'!$E$2:$AT$2,"&lt;="&amp;$D$4,'Maand-prestatie'!$E56:$AT56,"="&amp;S$5)</f>
        <v>0</v>
      </c>
      <c r="T60" s="31">
        <f>SUMIFS('Maand-gepland'!$E56:$AT56,'Maand-gepland'!$E$2:$AT$2,"&gt;="&amp;$D$3,'Maand-gepland'!$E$2:$AT$2,"&lt;="&amp;$D$4,'Maand-prestatie'!$E56:$AT56,"="&amp;S$5)</f>
        <v>0</v>
      </c>
      <c r="U60">
        <f ca="1">COUNTIFS('Maand-gepland'!$E56:$AT56,"&gt;0",'Maand-gepland'!$E$2:$AT$2,"&gt;="&amp;$D$3,'Maand-gepland'!$E$2:$AT$2,"&lt;="&amp;$D$4,'Maand-prestatie'!$E56:$AT56,"="&amp;U$5)</f>
        <v>0</v>
      </c>
      <c r="V60" s="31">
        <f>SUMIFS('Maand-gepland'!$E56:$AT56,'Maand-gepland'!$E$2:$AT$2,"&gt;="&amp;$D$3,'Maand-gepland'!$E$2:$AT$2,"&lt;="&amp;$D$4,'Maand-prestatie'!$E56:$AT56,"="&amp;U$5)</f>
        <v>0</v>
      </c>
      <c r="W60">
        <f ca="1">COUNTIFS('Maand-gepland'!$E56:$AT56,"&gt;0",'Maand-gepland'!$E$2:$AT$2,"&gt;="&amp;$D$3,'Maand-gepland'!$E$2:$AT$2,"&lt;="&amp;$D$4,'Maand-prestatie'!$E56:$AT56,"="&amp;W$5)</f>
        <v>0</v>
      </c>
      <c r="X60" s="31">
        <f>SUMIFS('Maand-gepland'!$E56:$AT56,'Maand-gepland'!$E$2:$AT$2,"&gt;="&amp;$D$3,'Maand-gepland'!$E$2:$AT$2,"&lt;="&amp;$D$4,'Maand-prestatie'!$E56:$AT56,"="&amp;W$5)</f>
        <v>0</v>
      </c>
      <c r="Y60">
        <f ca="1">COUNTIFS('Maand-gepland'!$E56:$AT56,"&gt;0",'Maand-gepland'!$E$2:$AT$2,"&gt;="&amp;$D$3,'Maand-gepland'!$E$2:$AT$2,"&lt;="&amp;$D$4,'Maand-prestatie'!$E56:$AT56,"="&amp;Y$5)</f>
        <v>0</v>
      </c>
      <c r="Z60" s="31">
        <f>SUMIFS('Maand-gepland'!$E56:$AT56,'Maand-gepland'!$E$2:$AT$2,"&gt;="&amp;$D$3,'Maand-gepland'!$E$2:$AT$2,"&lt;="&amp;$D$4,'Maand-prestatie'!$E56:$AT56,"="&amp;Y$5)</f>
        <v>0</v>
      </c>
      <c r="AA60" s="31"/>
      <c r="AB60" s="31"/>
      <c r="AC60" s="31"/>
      <c r="AD60" s="31"/>
      <c r="AE60" s="31"/>
      <c r="AF60" s="31"/>
      <c r="AG60" s="31"/>
      <c r="AH60" s="31"/>
      <c r="AI60" s="31"/>
      <c r="AJ60" s="31"/>
      <c r="AK60" s="31"/>
      <c r="AL60" s="31"/>
      <c r="AM60" s="31"/>
    </row>
    <row r="61" spans="1:39" x14ac:dyDescent="0.2">
      <c r="A61" t="str">
        <f ca="1">'Week A'!AB109</f>
        <v>NAAM</v>
      </c>
      <c r="B61" t="str">
        <f ca="1">'Week A'!AC109</f>
        <v>Voornaam</v>
      </c>
      <c r="C61" t="str">
        <f ca="1">'Week A'!AD109</f>
        <v>Steward</v>
      </c>
      <c r="D61" t="str">
        <f ca="1">'Week A'!AE109</f>
        <v>Student</v>
      </c>
      <c r="E61">
        <f ca="1">COUNTIFS('Maand-gepland'!$E57:$AT57,"&gt;0",'Maand-gepland'!$E$2:$AT$2,"&gt;="&amp;$D$3,'Maand-gepland'!$E$2:$AT$2,"&lt;="&amp;$D$4)</f>
        <v>0</v>
      </c>
      <c r="F61" s="31">
        <f>SUMIFS('Maand-gepland'!$E57:$AT57,'Maand-gepland'!$E$2:$AT$2,"&gt;="&amp;$D$3,'Maand-gepland'!$E$2:$AT$2,"&lt;="&amp;$D$4)</f>
        <v>0</v>
      </c>
      <c r="G61">
        <f ca="1">COUNTIFS('Maand-gepland'!$E57:$AT57,"&gt;0",'Maand-gepland'!$E$2:$AT$2,"&gt;="&amp;$D$3,'Maand-gepland'!$E$2:$AT$2,"&lt;="&amp;$D$4,'Maand-prestatie'!$E57:$AT57,"=0")</f>
        <v>0</v>
      </c>
      <c r="H61" s="31">
        <f>SUMIFS('Maand-gepland'!$E57:$AT57,'Maand-gepland'!$E$2:$AT$2,"&gt;="&amp;$D$3,'Maand-gepland'!$E$2:$AT$2,"&lt;="&amp;$D$4,'Maand-prestatie'!$E57:$AT57,"=0")</f>
        <v>0</v>
      </c>
      <c r="I61">
        <f ca="1">COUNTIFS('Maand-gepland'!$E57:$AT57,"&gt;0",'Maand-gepland'!$E$2:$AT$2,"&gt;="&amp;$D$3,'Maand-gepland'!$E$2:$AT$2,"&lt;="&amp;$D$4,'Maand-prestatie'!$E57:$AT57,"="&amp;I$5)</f>
        <v>0</v>
      </c>
      <c r="J61" s="31">
        <f>SUMIFS('Maand-gepland'!$E57:$AT57,'Maand-gepland'!$E$2:$AT$2,"&gt;="&amp;$D$3,'Maand-gepland'!$E$2:$AT$2,"&lt;="&amp;$D$4,'Maand-prestatie'!$E57:$AT57,"="&amp;I$5)</f>
        <v>0</v>
      </c>
      <c r="K61">
        <f ca="1">COUNTIFS('Maand-gepland'!$E57:$AT57,"&gt;0",'Maand-gepland'!$E$2:$AT$2,"&gt;="&amp;$D$3,'Maand-gepland'!$E$2:$AT$2,"&lt;="&amp;$D$4,'Maand-prestatie'!$E57:$AT57,"="&amp;K$5)</f>
        <v>0</v>
      </c>
      <c r="L61" s="31">
        <f>SUMIFS('Maand-gepland'!$E57:$AT57,'Maand-gepland'!$E$2:$AT$2,"&gt;="&amp;$D$3,'Maand-gepland'!$E$2:$AT$2,"&lt;="&amp;$D$4,'Maand-prestatie'!$E57:$AT57,"="&amp;K$5)</f>
        <v>0</v>
      </c>
      <c r="M61">
        <f ca="1">COUNTIFS('Maand-gepland'!$E57:$AT57,"&gt;0",'Maand-gepland'!$E$2:$AT$2,"&gt;="&amp;$D$3,'Maand-gepland'!$E$2:$AT$2,"&lt;="&amp;$D$4,'Maand-prestatie'!$E57:$AT57,"="&amp;M$5)</f>
        <v>0</v>
      </c>
      <c r="N61" s="31">
        <f>SUMIFS('Maand-gepland'!$E57:$AT57,'Maand-gepland'!$E$2:$AT$2,"&gt;="&amp;$D$3,'Maand-gepland'!$E$2:$AT$2,"&lt;="&amp;$D$4,'Maand-prestatie'!$E57:$AT57,"="&amp;M$5)</f>
        <v>0</v>
      </c>
      <c r="O61">
        <f ca="1">COUNTIFS('Maand-gepland'!$E57:$AT57,"&gt;0",'Maand-gepland'!$E$2:$AT$2,"&gt;="&amp;$D$3,'Maand-gepland'!$E$2:$AT$2,"&lt;="&amp;$D$4,'Maand-prestatie'!$E57:$AT57,"="&amp;O$5)</f>
        <v>0</v>
      </c>
      <c r="P61" s="31">
        <f>SUMIFS('Maand-gepland'!$E57:$AT57,'Maand-gepland'!$E$2:$AT$2,"&gt;="&amp;$D$3,'Maand-gepland'!$E$2:$AT$2,"&lt;="&amp;$D$4,'Maand-prestatie'!$E57:$AT57,"="&amp;O$5)</f>
        <v>0</v>
      </c>
      <c r="Q61">
        <f ca="1">COUNTIFS('Maand-gepland'!$E57:$AT57,"&gt;0",'Maand-gepland'!$E$2:$AT$2,"&gt;="&amp;$D$3,'Maand-gepland'!$E$2:$AT$2,"&lt;="&amp;$D$4,'Maand-prestatie'!$E57:$AT57,"="&amp;Q$5)</f>
        <v>0</v>
      </c>
      <c r="R61" s="31">
        <f>SUMIFS('Maand-gepland'!$E57:$AT57,'Maand-gepland'!$E$2:$AT$2,"&gt;="&amp;$D$3,'Maand-gepland'!$E$2:$AT$2,"&lt;="&amp;$D$4,'Maand-prestatie'!$E57:$AT57,"="&amp;Q$5)</f>
        <v>0</v>
      </c>
      <c r="S61">
        <f ca="1">COUNTIFS('Maand-gepland'!$E57:$AT57,"&gt;0",'Maand-gepland'!$E$2:$AT$2,"&gt;="&amp;$D$3,'Maand-gepland'!$E$2:$AT$2,"&lt;="&amp;$D$4,'Maand-prestatie'!$E57:$AT57,"="&amp;S$5)</f>
        <v>0</v>
      </c>
      <c r="T61" s="31">
        <f>SUMIFS('Maand-gepland'!$E57:$AT57,'Maand-gepland'!$E$2:$AT$2,"&gt;="&amp;$D$3,'Maand-gepland'!$E$2:$AT$2,"&lt;="&amp;$D$4,'Maand-prestatie'!$E57:$AT57,"="&amp;S$5)</f>
        <v>0</v>
      </c>
      <c r="U61">
        <f ca="1">COUNTIFS('Maand-gepland'!$E57:$AT57,"&gt;0",'Maand-gepland'!$E$2:$AT$2,"&gt;="&amp;$D$3,'Maand-gepland'!$E$2:$AT$2,"&lt;="&amp;$D$4,'Maand-prestatie'!$E57:$AT57,"="&amp;U$5)</f>
        <v>0</v>
      </c>
      <c r="V61" s="31">
        <f>SUMIFS('Maand-gepland'!$E57:$AT57,'Maand-gepland'!$E$2:$AT$2,"&gt;="&amp;$D$3,'Maand-gepland'!$E$2:$AT$2,"&lt;="&amp;$D$4,'Maand-prestatie'!$E57:$AT57,"="&amp;U$5)</f>
        <v>0</v>
      </c>
      <c r="W61">
        <f ca="1">COUNTIFS('Maand-gepland'!$E57:$AT57,"&gt;0",'Maand-gepland'!$E$2:$AT$2,"&gt;="&amp;$D$3,'Maand-gepland'!$E$2:$AT$2,"&lt;="&amp;$D$4,'Maand-prestatie'!$E57:$AT57,"="&amp;W$5)</f>
        <v>0</v>
      </c>
      <c r="X61" s="31">
        <f>SUMIFS('Maand-gepland'!$E57:$AT57,'Maand-gepland'!$E$2:$AT$2,"&gt;="&amp;$D$3,'Maand-gepland'!$E$2:$AT$2,"&lt;="&amp;$D$4,'Maand-prestatie'!$E57:$AT57,"="&amp;W$5)</f>
        <v>0</v>
      </c>
      <c r="Y61">
        <f ca="1">COUNTIFS('Maand-gepland'!$E57:$AT57,"&gt;0",'Maand-gepland'!$E$2:$AT$2,"&gt;="&amp;$D$3,'Maand-gepland'!$E$2:$AT$2,"&lt;="&amp;$D$4,'Maand-prestatie'!$E57:$AT57,"="&amp;Y$5)</f>
        <v>0</v>
      </c>
      <c r="Z61" s="31">
        <f>SUMIFS('Maand-gepland'!$E57:$AT57,'Maand-gepland'!$E$2:$AT$2,"&gt;="&amp;$D$3,'Maand-gepland'!$E$2:$AT$2,"&lt;="&amp;$D$4,'Maand-prestatie'!$E57:$AT57,"="&amp;Y$5)</f>
        <v>0</v>
      </c>
      <c r="AA61" s="31"/>
      <c r="AB61" s="31"/>
      <c r="AC61" s="31"/>
      <c r="AD61" s="31"/>
      <c r="AE61" s="31"/>
      <c r="AF61" s="31"/>
      <c r="AG61" s="31"/>
      <c r="AH61" s="31"/>
      <c r="AI61" s="31"/>
      <c r="AJ61" s="31"/>
      <c r="AK61" s="31"/>
      <c r="AL61" s="31"/>
      <c r="AM61" s="31"/>
    </row>
    <row r="62" spans="1:39" x14ac:dyDescent="0.2">
      <c r="A62" t="str">
        <f ca="1">'Week A'!AB110</f>
        <v>NAAM</v>
      </c>
      <c r="B62" t="str">
        <f ca="1">'Week A'!AC110</f>
        <v>Voornaam</v>
      </c>
      <c r="C62" t="str">
        <f ca="1">'Week A'!AD110</f>
        <v>Steward</v>
      </c>
      <c r="D62" t="str">
        <f ca="1">'Week A'!AE110</f>
        <v>Student</v>
      </c>
      <c r="E62">
        <f ca="1">COUNTIFS('Maand-gepland'!$E58:$AT58,"&gt;0",'Maand-gepland'!$E$2:$AT$2,"&gt;="&amp;$D$3,'Maand-gepland'!$E$2:$AT$2,"&lt;="&amp;$D$4)</f>
        <v>0</v>
      </c>
      <c r="F62" s="31">
        <f>SUMIFS('Maand-gepland'!$E58:$AT58,'Maand-gepland'!$E$2:$AT$2,"&gt;="&amp;$D$3,'Maand-gepland'!$E$2:$AT$2,"&lt;="&amp;$D$4)</f>
        <v>0</v>
      </c>
      <c r="G62">
        <f ca="1">COUNTIFS('Maand-gepland'!$E58:$AT58,"&gt;0",'Maand-gepland'!$E$2:$AT$2,"&gt;="&amp;$D$3,'Maand-gepland'!$E$2:$AT$2,"&lt;="&amp;$D$4,'Maand-prestatie'!$E58:$AT58,"=0")</f>
        <v>0</v>
      </c>
      <c r="H62" s="31">
        <f>SUMIFS('Maand-gepland'!$E58:$AT58,'Maand-gepland'!$E$2:$AT$2,"&gt;="&amp;$D$3,'Maand-gepland'!$E$2:$AT$2,"&lt;="&amp;$D$4,'Maand-prestatie'!$E58:$AT58,"=0")</f>
        <v>0</v>
      </c>
      <c r="I62">
        <f ca="1">COUNTIFS('Maand-gepland'!$E58:$AT58,"&gt;0",'Maand-gepland'!$E$2:$AT$2,"&gt;="&amp;$D$3,'Maand-gepland'!$E$2:$AT$2,"&lt;="&amp;$D$4,'Maand-prestatie'!$E58:$AT58,"="&amp;I$5)</f>
        <v>0</v>
      </c>
      <c r="J62" s="31">
        <f>SUMIFS('Maand-gepland'!$E58:$AT58,'Maand-gepland'!$E$2:$AT$2,"&gt;="&amp;$D$3,'Maand-gepland'!$E$2:$AT$2,"&lt;="&amp;$D$4,'Maand-prestatie'!$E58:$AT58,"="&amp;I$5)</f>
        <v>0</v>
      </c>
      <c r="K62">
        <f ca="1">COUNTIFS('Maand-gepland'!$E58:$AT58,"&gt;0",'Maand-gepland'!$E$2:$AT$2,"&gt;="&amp;$D$3,'Maand-gepland'!$E$2:$AT$2,"&lt;="&amp;$D$4,'Maand-prestatie'!$E58:$AT58,"="&amp;K$5)</f>
        <v>0</v>
      </c>
      <c r="L62" s="31">
        <f>SUMIFS('Maand-gepland'!$E58:$AT58,'Maand-gepland'!$E$2:$AT$2,"&gt;="&amp;$D$3,'Maand-gepland'!$E$2:$AT$2,"&lt;="&amp;$D$4,'Maand-prestatie'!$E58:$AT58,"="&amp;K$5)</f>
        <v>0</v>
      </c>
      <c r="M62">
        <f ca="1">COUNTIFS('Maand-gepland'!$E58:$AT58,"&gt;0",'Maand-gepland'!$E$2:$AT$2,"&gt;="&amp;$D$3,'Maand-gepland'!$E$2:$AT$2,"&lt;="&amp;$D$4,'Maand-prestatie'!$E58:$AT58,"="&amp;M$5)</f>
        <v>0</v>
      </c>
      <c r="N62" s="31">
        <f>SUMIFS('Maand-gepland'!$E58:$AT58,'Maand-gepland'!$E$2:$AT$2,"&gt;="&amp;$D$3,'Maand-gepland'!$E$2:$AT$2,"&lt;="&amp;$D$4,'Maand-prestatie'!$E58:$AT58,"="&amp;M$5)</f>
        <v>0</v>
      </c>
      <c r="O62">
        <f ca="1">COUNTIFS('Maand-gepland'!$E58:$AT58,"&gt;0",'Maand-gepland'!$E$2:$AT$2,"&gt;="&amp;$D$3,'Maand-gepland'!$E$2:$AT$2,"&lt;="&amp;$D$4,'Maand-prestatie'!$E58:$AT58,"="&amp;O$5)</f>
        <v>0</v>
      </c>
      <c r="P62" s="31">
        <f>SUMIFS('Maand-gepland'!$E58:$AT58,'Maand-gepland'!$E$2:$AT$2,"&gt;="&amp;$D$3,'Maand-gepland'!$E$2:$AT$2,"&lt;="&amp;$D$4,'Maand-prestatie'!$E58:$AT58,"="&amp;O$5)</f>
        <v>0</v>
      </c>
      <c r="Q62">
        <f ca="1">COUNTIFS('Maand-gepland'!$E58:$AT58,"&gt;0",'Maand-gepland'!$E$2:$AT$2,"&gt;="&amp;$D$3,'Maand-gepland'!$E$2:$AT$2,"&lt;="&amp;$D$4,'Maand-prestatie'!$E58:$AT58,"="&amp;Q$5)</f>
        <v>0</v>
      </c>
      <c r="R62" s="31">
        <f>SUMIFS('Maand-gepland'!$E58:$AT58,'Maand-gepland'!$E$2:$AT$2,"&gt;="&amp;$D$3,'Maand-gepland'!$E$2:$AT$2,"&lt;="&amp;$D$4,'Maand-prestatie'!$E58:$AT58,"="&amp;Q$5)</f>
        <v>0</v>
      </c>
      <c r="S62">
        <f ca="1">COUNTIFS('Maand-gepland'!$E58:$AT58,"&gt;0",'Maand-gepland'!$E$2:$AT$2,"&gt;="&amp;$D$3,'Maand-gepland'!$E$2:$AT$2,"&lt;="&amp;$D$4,'Maand-prestatie'!$E58:$AT58,"="&amp;S$5)</f>
        <v>0</v>
      </c>
      <c r="T62" s="31">
        <f>SUMIFS('Maand-gepland'!$E58:$AT58,'Maand-gepland'!$E$2:$AT$2,"&gt;="&amp;$D$3,'Maand-gepland'!$E$2:$AT$2,"&lt;="&amp;$D$4,'Maand-prestatie'!$E58:$AT58,"="&amp;S$5)</f>
        <v>0</v>
      </c>
      <c r="U62">
        <f ca="1">COUNTIFS('Maand-gepland'!$E58:$AT58,"&gt;0",'Maand-gepland'!$E$2:$AT$2,"&gt;="&amp;$D$3,'Maand-gepland'!$E$2:$AT$2,"&lt;="&amp;$D$4,'Maand-prestatie'!$E58:$AT58,"="&amp;U$5)</f>
        <v>0</v>
      </c>
      <c r="V62" s="31">
        <f>SUMIFS('Maand-gepland'!$E58:$AT58,'Maand-gepland'!$E$2:$AT$2,"&gt;="&amp;$D$3,'Maand-gepland'!$E$2:$AT$2,"&lt;="&amp;$D$4,'Maand-prestatie'!$E58:$AT58,"="&amp;U$5)</f>
        <v>0</v>
      </c>
      <c r="W62">
        <f ca="1">COUNTIFS('Maand-gepland'!$E58:$AT58,"&gt;0",'Maand-gepland'!$E$2:$AT$2,"&gt;="&amp;$D$3,'Maand-gepland'!$E$2:$AT$2,"&lt;="&amp;$D$4,'Maand-prestatie'!$E58:$AT58,"="&amp;W$5)</f>
        <v>0</v>
      </c>
      <c r="X62" s="31">
        <f>SUMIFS('Maand-gepland'!$E58:$AT58,'Maand-gepland'!$E$2:$AT$2,"&gt;="&amp;$D$3,'Maand-gepland'!$E$2:$AT$2,"&lt;="&amp;$D$4,'Maand-prestatie'!$E58:$AT58,"="&amp;W$5)</f>
        <v>0</v>
      </c>
      <c r="Y62">
        <f ca="1">COUNTIFS('Maand-gepland'!$E58:$AT58,"&gt;0",'Maand-gepland'!$E$2:$AT$2,"&gt;="&amp;$D$3,'Maand-gepland'!$E$2:$AT$2,"&lt;="&amp;$D$4,'Maand-prestatie'!$E58:$AT58,"="&amp;Y$5)</f>
        <v>0</v>
      </c>
      <c r="Z62" s="31">
        <f>SUMIFS('Maand-gepland'!$E58:$AT58,'Maand-gepland'!$E$2:$AT$2,"&gt;="&amp;$D$3,'Maand-gepland'!$E$2:$AT$2,"&lt;="&amp;$D$4,'Maand-prestatie'!$E58:$AT58,"="&amp;Y$5)</f>
        <v>0</v>
      </c>
      <c r="AA62" s="31"/>
      <c r="AB62" s="31"/>
      <c r="AC62" s="31"/>
      <c r="AD62" s="31"/>
      <c r="AE62" s="31"/>
      <c r="AF62" s="31"/>
      <c r="AG62" s="31"/>
      <c r="AH62" s="31"/>
      <c r="AI62" s="31"/>
      <c r="AJ62" s="31"/>
      <c r="AK62" s="31"/>
      <c r="AL62" s="31"/>
      <c r="AM62" s="31"/>
    </row>
    <row r="63" spans="1:39" x14ac:dyDescent="0.2">
      <c r="A63" t="str">
        <f ca="1">'Week A'!AB111</f>
        <v>NAAM</v>
      </c>
      <c r="B63" t="str">
        <f ca="1">'Week A'!AC111</f>
        <v>Voornaam</v>
      </c>
      <c r="C63" t="str">
        <f ca="1">'Week A'!AD111</f>
        <v>Steward</v>
      </c>
      <c r="D63" t="str">
        <f ca="1">'Week A'!AE111</f>
        <v>Student</v>
      </c>
      <c r="E63">
        <f ca="1">COUNTIFS('Maand-gepland'!$E59:$AT59,"&gt;0",'Maand-gepland'!$E$2:$AT$2,"&gt;="&amp;$D$3,'Maand-gepland'!$E$2:$AT$2,"&lt;="&amp;$D$4)</f>
        <v>0</v>
      </c>
      <c r="F63" s="31">
        <f>SUMIFS('Maand-gepland'!$E59:$AT59,'Maand-gepland'!$E$2:$AT$2,"&gt;="&amp;$D$3,'Maand-gepland'!$E$2:$AT$2,"&lt;="&amp;$D$4)</f>
        <v>0</v>
      </c>
      <c r="G63">
        <f ca="1">COUNTIFS('Maand-gepland'!$E59:$AT59,"&gt;0",'Maand-gepland'!$E$2:$AT$2,"&gt;="&amp;$D$3,'Maand-gepland'!$E$2:$AT$2,"&lt;="&amp;$D$4,'Maand-prestatie'!$E59:$AT59,"=0")</f>
        <v>0</v>
      </c>
      <c r="H63" s="31">
        <f>SUMIFS('Maand-gepland'!$E59:$AT59,'Maand-gepland'!$E$2:$AT$2,"&gt;="&amp;$D$3,'Maand-gepland'!$E$2:$AT$2,"&lt;="&amp;$D$4,'Maand-prestatie'!$E59:$AT59,"=0")</f>
        <v>0</v>
      </c>
      <c r="I63">
        <f ca="1">COUNTIFS('Maand-gepland'!$E59:$AT59,"&gt;0",'Maand-gepland'!$E$2:$AT$2,"&gt;="&amp;$D$3,'Maand-gepland'!$E$2:$AT$2,"&lt;="&amp;$D$4,'Maand-prestatie'!$E59:$AT59,"="&amp;I$5)</f>
        <v>0</v>
      </c>
      <c r="J63" s="31">
        <f>SUMIFS('Maand-gepland'!$E59:$AT59,'Maand-gepland'!$E$2:$AT$2,"&gt;="&amp;$D$3,'Maand-gepland'!$E$2:$AT$2,"&lt;="&amp;$D$4,'Maand-prestatie'!$E59:$AT59,"="&amp;I$5)</f>
        <v>0</v>
      </c>
      <c r="K63">
        <f ca="1">COUNTIFS('Maand-gepland'!$E59:$AT59,"&gt;0",'Maand-gepland'!$E$2:$AT$2,"&gt;="&amp;$D$3,'Maand-gepland'!$E$2:$AT$2,"&lt;="&amp;$D$4,'Maand-prestatie'!$E59:$AT59,"="&amp;K$5)</f>
        <v>0</v>
      </c>
      <c r="L63" s="31">
        <f>SUMIFS('Maand-gepland'!$E59:$AT59,'Maand-gepland'!$E$2:$AT$2,"&gt;="&amp;$D$3,'Maand-gepland'!$E$2:$AT$2,"&lt;="&amp;$D$4,'Maand-prestatie'!$E59:$AT59,"="&amp;K$5)</f>
        <v>0</v>
      </c>
      <c r="M63">
        <f ca="1">COUNTIFS('Maand-gepland'!$E59:$AT59,"&gt;0",'Maand-gepland'!$E$2:$AT$2,"&gt;="&amp;$D$3,'Maand-gepland'!$E$2:$AT$2,"&lt;="&amp;$D$4,'Maand-prestatie'!$E59:$AT59,"="&amp;M$5)</f>
        <v>0</v>
      </c>
      <c r="N63" s="31">
        <f>SUMIFS('Maand-gepland'!$E59:$AT59,'Maand-gepland'!$E$2:$AT$2,"&gt;="&amp;$D$3,'Maand-gepland'!$E$2:$AT$2,"&lt;="&amp;$D$4,'Maand-prestatie'!$E59:$AT59,"="&amp;M$5)</f>
        <v>0</v>
      </c>
      <c r="O63">
        <f ca="1">COUNTIFS('Maand-gepland'!$E59:$AT59,"&gt;0",'Maand-gepland'!$E$2:$AT$2,"&gt;="&amp;$D$3,'Maand-gepland'!$E$2:$AT$2,"&lt;="&amp;$D$4,'Maand-prestatie'!$E59:$AT59,"="&amp;O$5)</f>
        <v>0</v>
      </c>
      <c r="P63" s="31">
        <f>SUMIFS('Maand-gepland'!$E59:$AT59,'Maand-gepland'!$E$2:$AT$2,"&gt;="&amp;$D$3,'Maand-gepland'!$E$2:$AT$2,"&lt;="&amp;$D$4,'Maand-prestatie'!$E59:$AT59,"="&amp;O$5)</f>
        <v>0</v>
      </c>
      <c r="Q63">
        <f ca="1">COUNTIFS('Maand-gepland'!$E59:$AT59,"&gt;0",'Maand-gepland'!$E$2:$AT$2,"&gt;="&amp;$D$3,'Maand-gepland'!$E$2:$AT$2,"&lt;="&amp;$D$4,'Maand-prestatie'!$E59:$AT59,"="&amp;Q$5)</f>
        <v>0</v>
      </c>
      <c r="R63" s="31">
        <f>SUMIFS('Maand-gepland'!$E59:$AT59,'Maand-gepland'!$E$2:$AT$2,"&gt;="&amp;$D$3,'Maand-gepland'!$E$2:$AT$2,"&lt;="&amp;$D$4,'Maand-prestatie'!$E59:$AT59,"="&amp;Q$5)</f>
        <v>0</v>
      </c>
      <c r="S63">
        <f ca="1">COUNTIFS('Maand-gepland'!$E59:$AT59,"&gt;0",'Maand-gepland'!$E$2:$AT$2,"&gt;="&amp;$D$3,'Maand-gepland'!$E$2:$AT$2,"&lt;="&amp;$D$4,'Maand-prestatie'!$E59:$AT59,"="&amp;S$5)</f>
        <v>0</v>
      </c>
      <c r="T63" s="31">
        <f>SUMIFS('Maand-gepland'!$E59:$AT59,'Maand-gepland'!$E$2:$AT$2,"&gt;="&amp;$D$3,'Maand-gepland'!$E$2:$AT$2,"&lt;="&amp;$D$4,'Maand-prestatie'!$E59:$AT59,"="&amp;S$5)</f>
        <v>0</v>
      </c>
      <c r="U63">
        <f ca="1">COUNTIFS('Maand-gepland'!$E59:$AT59,"&gt;0",'Maand-gepland'!$E$2:$AT$2,"&gt;="&amp;$D$3,'Maand-gepland'!$E$2:$AT$2,"&lt;="&amp;$D$4,'Maand-prestatie'!$E59:$AT59,"="&amp;U$5)</f>
        <v>0</v>
      </c>
      <c r="V63" s="31">
        <f>SUMIFS('Maand-gepland'!$E59:$AT59,'Maand-gepland'!$E$2:$AT$2,"&gt;="&amp;$D$3,'Maand-gepland'!$E$2:$AT$2,"&lt;="&amp;$D$4,'Maand-prestatie'!$E59:$AT59,"="&amp;U$5)</f>
        <v>0</v>
      </c>
      <c r="W63">
        <f ca="1">COUNTIFS('Maand-gepland'!$E59:$AT59,"&gt;0",'Maand-gepland'!$E$2:$AT$2,"&gt;="&amp;$D$3,'Maand-gepland'!$E$2:$AT$2,"&lt;="&amp;$D$4,'Maand-prestatie'!$E59:$AT59,"="&amp;W$5)</f>
        <v>0</v>
      </c>
      <c r="X63" s="31">
        <f>SUMIFS('Maand-gepland'!$E59:$AT59,'Maand-gepland'!$E$2:$AT$2,"&gt;="&amp;$D$3,'Maand-gepland'!$E$2:$AT$2,"&lt;="&amp;$D$4,'Maand-prestatie'!$E59:$AT59,"="&amp;W$5)</f>
        <v>0</v>
      </c>
      <c r="Y63">
        <f ca="1">COUNTIFS('Maand-gepland'!$E59:$AT59,"&gt;0",'Maand-gepland'!$E$2:$AT$2,"&gt;="&amp;$D$3,'Maand-gepland'!$E$2:$AT$2,"&lt;="&amp;$D$4,'Maand-prestatie'!$E59:$AT59,"="&amp;Y$5)</f>
        <v>0</v>
      </c>
      <c r="Z63" s="31">
        <f>SUMIFS('Maand-gepland'!$E59:$AT59,'Maand-gepland'!$E$2:$AT$2,"&gt;="&amp;$D$3,'Maand-gepland'!$E$2:$AT$2,"&lt;="&amp;$D$4,'Maand-prestatie'!$E59:$AT59,"="&amp;Y$5)</f>
        <v>0</v>
      </c>
      <c r="AA63" s="31"/>
      <c r="AB63" s="31"/>
      <c r="AC63" s="31"/>
      <c r="AD63" s="31"/>
      <c r="AE63" s="31"/>
      <c r="AF63" s="31"/>
      <c r="AG63" s="31"/>
      <c r="AH63" s="31"/>
      <c r="AI63" s="31"/>
      <c r="AJ63" s="31"/>
      <c r="AK63" s="31"/>
      <c r="AL63" s="31"/>
      <c r="AM63" s="31"/>
    </row>
    <row r="64" spans="1:39" x14ac:dyDescent="0.2">
      <c r="A64" t="str">
        <f ca="1">'Week A'!AB112</f>
        <v>NAAM</v>
      </c>
      <c r="B64" t="str">
        <f ca="1">'Week A'!AC112</f>
        <v>Voornaam</v>
      </c>
      <c r="C64" t="str">
        <f ca="1">'Week A'!AD112</f>
        <v>Steward</v>
      </c>
      <c r="D64" t="str">
        <f ca="1">'Week A'!AE112</f>
        <v>Student</v>
      </c>
      <c r="E64">
        <f ca="1">COUNTIFS('Maand-gepland'!$E60:$AT60,"&gt;0",'Maand-gepland'!$E$2:$AT$2,"&gt;="&amp;$D$3,'Maand-gepland'!$E$2:$AT$2,"&lt;="&amp;$D$4)</f>
        <v>0</v>
      </c>
      <c r="F64" s="31">
        <f>SUMIFS('Maand-gepland'!$E60:$AT60,'Maand-gepland'!$E$2:$AT$2,"&gt;="&amp;$D$3,'Maand-gepland'!$E$2:$AT$2,"&lt;="&amp;$D$4)</f>
        <v>0</v>
      </c>
      <c r="G64">
        <f ca="1">COUNTIFS('Maand-gepland'!$E60:$AT60,"&gt;0",'Maand-gepland'!$E$2:$AT$2,"&gt;="&amp;$D$3,'Maand-gepland'!$E$2:$AT$2,"&lt;="&amp;$D$4,'Maand-prestatie'!$E60:$AT60,"=0")</f>
        <v>0</v>
      </c>
      <c r="H64" s="31">
        <f>SUMIFS('Maand-gepland'!$E60:$AT60,'Maand-gepland'!$E$2:$AT$2,"&gt;="&amp;$D$3,'Maand-gepland'!$E$2:$AT$2,"&lt;="&amp;$D$4,'Maand-prestatie'!$E60:$AT60,"=0")</f>
        <v>0</v>
      </c>
      <c r="I64">
        <f ca="1">COUNTIFS('Maand-gepland'!$E60:$AT60,"&gt;0",'Maand-gepland'!$E$2:$AT$2,"&gt;="&amp;$D$3,'Maand-gepland'!$E$2:$AT$2,"&lt;="&amp;$D$4,'Maand-prestatie'!$E60:$AT60,"="&amp;I$5)</f>
        <v>0</v>
      </c>
      <c r="J64" s="31">
        <f>SUMIFS('Maand-gepland'!$E60:$AT60,'Maand-gepland'!$E$2:$AT$2,"&gt;="&amp;$D$3,'Maand-gepland'!$E$2:$AT$2,"&lt;="&amp;$D$4,'Maand-prestatie'!$E60:$AT60,"="&amp;I$5)</f>
        <v>0</v>
      </c>
      <c r="K64">
        <f ca="1">COUNTIFS('Maand-gepland'!$E60:$AT60,"&gt;0",'Maand-gepland'!$E$2:$AT$2,"&gt;="&amp;$D$3,'Maand-gepland'!$E$2:$AT$2,"&lt;="&amp;$D$4,'Maand-prestatie'!$E60:$AT60,"="&amp;K$5)</f>
        <v>0</v>
      </c>
      <c r="L64" s="31">
        <f>SUMIFS('Maand-gepland'!$E60:$AT60,'Maand-gepland'!$E$2:$AT$2,"&gt;="&amp;$D$3,'Maand-gepland'!$E$2:$AT$2,"&lt;="&amp;$D$4,'Maand-prestatie'!$E60:$AT60,"="&amp;K$5)</f>
        <v>0</v>
      </c>
      <c r="M64">
        <f ca="1">COUNTIFS('Maand-gepland'!$E60:$AT60,"&gt;0",'Maand-gepland'!$E$2:$AT$2,"&gt;="&amp;$D$3,'Maand-gepland'!$E$2:$AT$2,"&lt;="&amp;$D$4,'Maand-prestatie'!$E60:$AT60,"="&amp;M$5)</f>
        <v>0</v>
      </c>
      <c r="N64" s="31">
        <f>SUMIFS('Maand-gepland'!$E60:$AT60,'Maand-gepland'!$E$2:$AT$2,"&gt;="&amp;$D$3,'Maand-gepland'!$E$2:$AT$2,"&lt;="&amp;$D$4,'Maand-prestatie'!$E60:$AT60,"="&amp;M$5)</f>
        <v>0</v>
      </c>
      <c r="O64">
        <f ca="1">COUNTIFS('Maand-gepland'!$E60:$AT60,"&gt;0",'Maand-gepland'!$E$2:$AT$2,"&gt;="&amp;$D$3,'Maand-gepland'!$E$2:$AT$2,"&lt;="&amp;$D$4,'Maand-prestatie'!$E60:$AT60,"="&amp;O$5)</f>
        <v>0</v>
      </c>
      <c r="P64" s="31">
        <f>SUMIFS('Maand-gepland'!$E60:$AT60,'Maand-gepland'!$E$2:$AT$2,"&gt;="&amp;$D$3,'Maand-gepland'!$E$2:$AT$2,"&lt;="&amp;$D$4,'Maand-prestatie'!$E60:$AT60,"="&amp;O$5)</f>
        <v>0</v>
      </c>
      <c r="Q64">
        <f ca="1">COUNTIFS('Maand-gepland'!$E60:$AT60,"&gt;0",'Maand-gepland'!$E$2:$AT$2,"&gt;="&amp;$D$3,'Maand-gepland'!$E$2:$AT$2,"&lt;="&amp;$D$4,'Maand-prestatie'!$E60:$AT60,"="&amp;Q$5)</f>
        <v>0</v>
      </c>
      <c r="R64" s="31">
        <f>SUMIFS('Maand-gepland'!$E60:$AT60,'Maand-gepland'!$E$2:$AT$2,"&gt;="&amp;$D$3,'Maand-gepland'!$E$2:$AT$2,"&lt;="&amp;$D$4,'Maand-prestatie'!$E60:$AT60,"="&amp;Q$5)</f>
        <v>0</v>
      </c>
      <c r="S64">
        <f ca="1">COUNTIFS('Maand-gepland'!$E60:$AT60,"&gt;0",'Maand-gepland'!$E$2:$AT$2,"&gt;="&amp;$D$3,'Maand-gepland'!$E$2:$AT$2,"&lt;="&amp;$D$4,'Maand-prestatie'!$E60:$AT60,"="&amp;S$5)</f>
        <v>0</v>
      </c>
      <c r="T64" s="31">
        <f>SUMIFS('Maand-gepland'!$E60:$AT60,'Maand-gepland'!$E$2:$AT$2,"&gt;="&amp;$D$3,'Maand-gepland'!$E$2:$AT$2,"&lt;="&amp;$D$4,'Maand-prestatie'!$E60:$AT60,"="&amp;S$5)</f>
        <v>0</v>
      </c>
      <c r="U64">
        <f ca="1">COUNTIFS('Maand-gepland'!$E60:$AT60,"&gt;0",'Maand-gepland'!$E$2:$AT$2,"&gt;="&amp;$D$3,'Maand-gepland'!$E$2:$AT$2,"&lt;="&amp;$D$4,'Maand-prestatie'!$E60:$AT60,"="&amp;U$5)</f>
        <v>0</v>
      </c>
      <c r="V64" s="31">
        <f>SUMIFS('Maand-gepland'!$E60:$AT60,'Maand-gepland'!$E$2:$AT$2,"&gt;="&amp;$D$3,'Maand-gepland'!$E$2:$AT$2,"&lt;="&amp;$D$4,'Maand-prestatie'!$E60:$AT60,"="&amp;U$5)</f>
        <v>0</v>
      </c>
      <c r="W64">
        <f ca="1">COUNTIFS('Maand-gepland'!$E60:$AT60,"&gt;0",'Maand-gepland'!$E$2:$AT$2,"&gt;="&amp;$D$3,'Maand-gepland'!$E$2:$AT$2,"&lt;="&amp;$D$4,'Maand-prestatie'!$E60:$AT60,"="&amp;W$5)</f>
        <v>0</v>
      </c>
      <c r="X64" s="31">
        <f>SUMIFS('Maand-gepland'!$E60:$AT60,'Maand-gepland'!$E$2:$AT$2,"&gt;="&amp;$D$3,'Maand-gepland'!$E$2:$AT$2,"&lt;="&amp;$D$4,'Maand-prestatie'!$E60:$AT60,"="&amp;W$5)</f>
        <v>0</v>
      </c>
      <c r="Y64">
        <f ca="1">COUNTIFS('Maand-gepland'!$E60:$AT60,"&gt;0",'Maand-gepland'!$E$2:$AT$2,"&gt;="&amp;$D$3,'Maand-gepland'!$E$2:$AT$2,"&lt;="&amp;$D$4,'Maand-prestatie'!$E60:$AT60,"="&amp;Y$5)</f>
        <v>0</v>
      </c>
      <c r="Z64" s="31">
        <f>SUMIFS('Maand-gepland'!$E60:$AT60,'Maand-gepland'!$E$2:$AT$2,"&gt;="&amp;$D$3,'Maand-gepland'!$E$2:$AT$2,"&lt;="&amp;$D$4,'Maand-prestatie'!$E60:$AT60,"="&amp;Y$5)</f>
        <v>0</v>
      </c>
      <c r="AA64" s="31"/>
      <c r="AB64" s="31"/>
      <c r="AC64" s="31"/>
      <c r="AD64" s="31"/>
      <c r="AE64" s="31"/>
      <c r="AF64" s="31"/>
      <c r="AG64" s="31"/>
      <c r="AH64" s="31"/>
      <c r="AI64" s="31"/>
      <c r="AJ64" s="31"/>
      <c r="AK64" s="31"/>
      <c r="AL64" s="31"/>
      <c r="AM64" s="31"/>
    </row>
    <row r="65" spans="1:39" x14ac:dyDescent="0.2">
      <c r="A65" t="str">
        <f ca="1">'Week A'!AB113</f>
        <v>NAAM</v>
      </c>
      <c r="B65" t="str">
        <f ca="1">'Week A'!AC113</f>
        <v>Voornaam</v>
      </c>
      <c r="C65" t="str">
        <f ca="1">'Week A'!AD113</f>
        <v>Steward</v>
      </c>
      <c r="D65" t="str">
        <f ca="1">'Week A'!AE113</f>
        <v>Student</v>
      </c>
      <c r="E65">
        <f ca="1">COUNTIFS('Maand-gepland'!$E61:$AT61,"&gt;0",'Maand-gepland'!$E$2:$AT$2,"&gt;="&amp;$D$3,'Maand-gepland'!$E$2:$AT$2,"&lt;="&amp;$D$4)</f>
        <v>0</v>
      </c>
      <c r="F65" s="31">
        <f>SUMIFS('Maand-gepland'!$E61:$AT61,'Maand-gepland'!$E$2:$AT$2,"&gt;="&amp;$D$3,'Maand-gepland'!$E$2:$AT$2,"&lt;="&amp;$D$4)</f>
        <v>0</v>
      </c>
      <c r="G65">
        <f ca="1">COUNTIFS('Maand-gepland'!$E61:$AT61,"&gt;0",'Maand-gepland'!$E$2:$AT$2,"&gt;="&amp;$D$3,'Maand-gepland'!$E$2:$AT$2,"&lt;="&amp;$D$4,'Maand-prestatie'!$E61:$AT61,"=0")</f>
        <v>0</v>
      </c>
      <c r="H65" s="31">
        <f>SUMIFS('Maand-gepland'!$E61:$AT61,'Maand-gepland'!$E$2:$AT$2,"&gt;="&amp;$D$3,'Maand-gepland'!$E$2:$AT$2,"&lt;="&amp;$D$4,'Maand-prestatie'!$E61:$AT61,"=0")</f>
        <v>0</v>
      </c>
      <c r="I65">
        <f ca="1">COUNTIFS('Maand-gepland'!$E61:$AT61,"&gt;0",'Maand-gepland'!$E$2:$AT$2,"&gt;="&amp;$D$3,'Maand-gepland'!$E$2:$AT$2,"&lt;="&amp;$D$4,'Maand-prestatie'!$E61:$AT61,"="&amp;I$5)</f>
        <v>0</v>
      </c>
      <c r="J65" s="31">
        <f>SUMIFS('Maand-gepland'!$E61:$AT61,'Maand-gepland'!$E$2:$AT$2,"&gt;="&amp;$D$3,'Maand-gepland'!$E$2:$AT$2,"&lt;="&amp;$D$4,'Maand-prestatie'!$E61:$AT61,"="&amp;I$5)</f>
        <v>0</v>
      </c>
      <c r="K65">
        <f ca="1">COUNTIFS('Maand-gepland'!$E61:$AT61,"&gt;0",'Maand-gepland'!$E$2:$AT$2,"&gt;="&amp;$D$3,'Maand-gepland'!$E$2:$AT$2,"&lt;="&amp;$D$4,'Maand-prestatie'!$E61:$AT61,"="&amp;K$5)</f>
        <v>0</v>
      </c>
      <c r="L65" s="31">
        <f>SUMIFS('Maand-gepland'!$E61:$AT61,'Maand-gepland'!$E$2:$AT$2,"&gt;="&amp;$D$3,'Maand-gepland'!$E$2:$AT$2,"&lt;="&amp;$D$4,'Maand-prestatie'!$E61:$AT61,"="&amp;K$5)</f>
        <v>0</v>
      </c>
      <c r="M65">
        <f ca="1">COUNTIFS('Maand-gepland'!$E61:$AT61,"&gt;0",'Maand-gepland'!$E$2:$AT$2,"&gt;="&amp;$D$3,'Maand-gepland'!$E$2:$AT$2,"&lt;="&amp;$D$4,'Maand-prestatie'!$E61:$AT61,"="&amp;M$5)</f>
        <v>0</v>
      </c>
      <c r="N65" s="31">
        <f>SUMIFS('Maand-gepland'!$E61:$AT61,'Maand-gepland'!$E$2:$AT$2,"&gt;="&amp;$D$3,'Maand-gepland'!$E$2:$AT$2,"&lt;="&amp;$D$4,'Maand-prestatie'!$E61:$AT61,"="&amp;M$5)</f>
        <v>0</v>
      </c>
      <c r="O65">
        <f ca="1">COUNTIFS('Maand-gepland'!$E61:$AT61,"&gt;0",'Maand-gepland'!$E$2:$AT$2,"&gt;="&amp;$D$3,'Maand-gepland'!$E$2:$AT$2,"&lt;="&amp;$D$4,'Maand-prestatie'!$E61:$AT61,"="&amp;O$5)</f>
        <v>0</v>
      </c>
      <c r="P65" s="31">
        <f>SUMIFS('Maand-gepland'!$E61:$AT61,'Maand-gepland'!$E$2:$AT$2,"&gt;="&amp;$D$3,'Maand-gepland'!$E$2:$AT$2,"&lt;="&amp;$D$4,'Maand-prestatie'!$E61:$AT61,"="&amp;O$5)</f>
        <v>0</v>
      </c>
      <c r="Q65">
        <f ca="1">COUNTIFS('Maand-gepland'!$E61:$AT61,"&gt;0",'Maand-gepland'!$E$2:$AT$2,"&gt;="&amp;$D$3,'Maand-gepland'!$E$2:$AT$2,"&lt;="&amp;$D$4,'Maand-prestatie'!$E61:$AT61,"="&amp;Q$5)</f>
        <v>0</v>
      </c>
      <c r="R65" s="31">
        <f>SUMIFS('Maand-gepland'!$E61:$AT61,'Maand-gepland'!$E$2:$AT$2,"&gt;="&amp;$D$3,'Maand-gepland'!$E$2:$AT$2,"&lt;="&amp;$D$4,'Maand-prestatie'!$E61:$AT61,"="&amp;Q$5)</f>
        <v>0</v>
      </c>
      <c r="S65">
        <f ca="1">COUNTIFS('Maand-gepland'!$E61:$AT61,"&gt;0",'Maand-gepland'!$E$2:$AT$2,"&gt;="&amp;$D$3,'Maand-gepland'!$E$2:$AT$2,"&lt;="&amp;$D$4,'Maand-prestatie'!$E61:$AT61,"="&amp;S$5)</f>
        <v>0</v>
      </c>
      <c r="T65" s="31">
        <f>SUMIFS('Maand-gepland'!$E61:$AT61,'Maand-gepland'!$E$2:$AT$2,"&gt;="&amp;$D$3,'Maand-gepland'!$E$2:$AT$2,"&lt;="&amp;$D$4,'Maand-prestatie'!$E61:$AT61,"="&amp;S$5)</f>
        <v>0</v>
      </c>
      <c r="U65">
        <f ca="1">COUNTIFS('Maand-gepland'!$E61:$AT61,"&gt;0",'Maand-gepland'!$E$2:$AT$2,"&gt;="&amp;$D$3,'Maand-gepland'!$E$2:$AT$2,"&lt;="&amp;$D$4,'Maand-prestatie'!$E61:$AT61,"="&amp;U$5)</f>
        <v>0</v>
      </c>
      <c r="V65" s="31">
        <f>SUMIFS('Maand-gepland'!$E61:$AT61,'Maand-gepland'!$E$2:$AT$2,"&gt;="&amp;$D$3,'Maand-gepland'!$E$2:$AT$2,"&lt;="&amp;$D$4,'Maand-prestatie'!$E61:$AT61,"="&amp;U$5)</f>
        <v>0</v>
      </c>
      <c r="W65">
        <f ca="1">COUNTIFS('Maand-gepland'!$E61:$AT61,"&gt;0",'Maand-gepland'!$E$2:$AT$2,"&gt;="&amp;$D$3,'Maand-gepland'!$E$2:$AT$2,"&lt;="&amp;$D$4,'Maand-prestatie'!$E61:$AT61,"="&amp;W$5)</f>
        <v>0</v>
      </c>
      <c r="X65" s="31">
        <f>SUMIFS('Maand-gepland'!$E61:$AT61,'Maand-gepland'!$E$2:$AT$2,"&gt;="&amp;$D$3,'Maand-gepland'!$E$2:$AT$2,"&lt;="&amp;$D$4,'Maand-prestatie'!$E61:$AT61,"="&amp;W$5)</f>
        <v>0</v>
      </c>
      <c r="Y65">
        <f ca="1">COUNTIFS('Maand-gepland'!$E61:$AT61,"&gt;0",'Maand-gepland'!$E$2:$AT$2,"&gt;="&amp;$D$3,'Maand-gepland'!$E$2:$AT$2,"&lt;="&amp;$D$4,'Maand-prestatie'!$E61:$AT61,"="&amp;Y$5)</f>
        <v>0</v>
      </c>
      <c r="Z65" s="31">
        <f>SUMIFS('Maand-gepland'!$E61:$AT61,'Maand-gepland'!$E$2:$AT$2,"&gt;="&amp;$D$3,'Maand-gepland'!$E$2:$AT$2,"&lt;="&amp;$D$4,'Maand-prestatie'!$E61:$AT61,"="&amp;Y$5)</f>
        <v>0</v>
      </c>
      <c r="AA65" s="31"/>
      <c r="AB65" s="31"/>
      <c r="AC65" s="31"/>
      <c r="AD65" s="31"/>
      <c r="AE65" s="31"/>
      <c r="AF65" s="31"/>
      <c r="AG65" s="31"/>
      <c r="AH65" s="31"/>
      <c r="AI65" s="31"/>
      <c r="AJ65" s="31"/>
      <c r="AK65" s="31"/>
      <c r="AL65" s="31"/>
      <c r="AM65" s="31"/>
    </row>
    <row r="66" spans="1:39" x14ac:dyDescent="0.2">
      <c r="A66" t="str">
        <f ca="1">'Week A'!AB114</f>
        <v>NAAM</v>
      </c>
      <c r="B66" t="str">
        <f ca="1">'Week A'!AC114</f>
        <v>Voornaam</v>
      </c>
      <c r="C66" t="str">
        <f ca="1">'Week A'!AD114</f>
        <v>Steward</v>
      </c>
      <c r="D66" t="str">
        <f ca="1">'Week A'!AE114</f>
        <v>Student</v>
      </c>
      <c r="E66">
        <f ca="1">COUNTIFS('Maand-gepland'!$E62:$AT62,"&gt;0",'Maand-gepland'!$E$2:$AT$2,"&gt;="&amp;$D$3,'Maand-gepland'!$E$2:$AT$2,"&lt;="&amp;$D$4)</f>
        <v>0</v>
      </c>
      <c r="F66" s="31">
        <f>SUMIFS('Maand-gepland'!$E62:$AT62,'Maand-gepland'!$E$2:$AT$2,"&gt;="&amp;$D$3,'Maand-gepland'!$E$2:$AT$2,"&lt;="&amp;$D$4)</f>
        <v>0</v>
      </c>
      <c r="G66">
        <f ca="1">COUNTIFS('Maand-gepland'!$E62:$AT62,"&gt;0",'Maand-gepland'!$E$2:$AT$2,"&gt;="&amp;$D$3,'Maand-gepland'!$E$2:$AT$2,"&lt;="&amp;$D$4,'Maand-prestatie'!$E62:$AT62,"=0")</f>
        <v>0</v>
      </c>
      <c r="H66" s="31">
        <f>SUMIFS('Maand-gepland'!$E62:$AT62,'Maand-gepland'!$E$2:$AT$2,"&gt;="&amp;$D$3,'Maand-gepland'!$E$2:$AT$2,"&lt;="&amp;$D$4,'Maand-prestatie'!$E62:$AT62,"=0")</f>
        <v>0</v>
      </c>
      <c r="I66">
        <f ca="1">COUNTIFS('Maand-gepland'!$E62:$AT62,"&gt;0",'Maand-gepland'!$E$2:$AT$2,"&gt;="&amp;$D$3,'Maand-gepland'!$E$2:$AT$2,"&lt;="&amp;$D$4,'Maand-prestatie'!$E62:$AT62,"="&amp;I$5)</f>
        <v>0</v>
      </c>
      <c r="J66" s="31">
        <f>SUMIFS('Maand-gepland'!$E62:$AT62,'Maand-gepland'!$E$2:$AT$2,"&gt;="&amp;$D$3,'Maand-gepland'!$E$2:$AT$2,"&lt;="&amp;$D$4,'Maand-prestatie'!$E62:$AT62,"="&amp;I$5)</f>
        <v>0</v>
      </c>
      <c r="K66">
        <f ca="1">COUNTIFS('Maand-gepland'!$E62:$AT62,"&gt;0",'Maand-gepland'!$E$2:$AT$2,"&gt;="&amp;$D$3,'Maand-gepland'!$E$2:$AT$2,"&lt;="&amp;$D$4,'Maand-prestatie'!$E62:$AT62,"="&amp;K$5)</f>
        <v>0</v>
      </c>
      <c r="L66" s="31">
        <f>SUMIFS('Maand-gepland'!$E62:$AT62,'Maand-gepland'!$E$2:$AT$2,"&gt;="&amp;$D$3,'Maand-gepland'!$E$2:$AT$2,"&lt;="&amp;$D$4,'Maand-prestatie'!$E62:$AT62,"="&amp;K$5)</f>
        <v>0</v>
      </c>
      <c r="M66">
        <f ca="1">COUNTIFS('Maand-gepland'!$E62:$AT62,"&gt;0",'Maand-gepland'!$E$2:$AT$2,"&gt;="&amp;$D$3,'Maand-gepland'!$E$2:$AT$2,"&lt;="&amp;$D$4,'Maand-prestatie'!$E62:$AT62,"="&amp;M$5)</f>
        <v>0</v>
      </c>
      <c r="N66" s="31">
        <f>SUMIFS('Maand-gepland'!$E62:$AT62,'Maand-gepland'!$E$2:$AT$2,"&gt;="&amp;$D$3,'Maand-gepland'!$E$2:$AT$2,"&lt;="&amp;$D$4,'Maand-prestatie'!$E62:$AT62,"="&amp;M$5)</f>
        <v>0</v>
      </c>
      <c r="O66">
        <f ca="1">COUNTIFS('Maand-gepland'!$E62:$AT62,"&gt;0",'Maand-gepland'!$E$2:$AT$2,"&gt;="&amp;$D$3,'Maand-gepland'!$E$2:$AT$2,"&lt;="&amp;$D$4,'Maand-prestatie'!$E62:$AT62,"="&amp;O$5)</f>
        <v>0</v>
      </c>
      <c r="P66" s="31">
        <f>SUMIFS('Maand-gepland'!$E62:$AT62,'Maand-gepland'!$E$2:$AT$2,"&gt;="&amp;$D$3,'Maand-gepland'!$E$2:$AT$2,"&lt;="&amp;$D$4,'Maand-prestatie'!$E62:$AT62,"="&amp;O$5)</f>
        <v>0</v>
      </c>
      <c r="Q66">
        <f ca="1">COUNTIFS('Maand-gepland'!$E62:$AT62,"&gt;0",'Maand-gepland'!$E$2:$AT$2,"&gt;="&amp;$D$3,'Maand-gepland'!$E$2:$AT$2,"&lt;="&amp;$D$4,'Maand-prestatie'!$E62:$AT62,"="&amp;Q$5)</f>
        <v>0</v>
      </c>
      <c r="R66" s="31">
        <f>SUMIFS('Maand-gepland'!$E62:$AT62,'Maand-gepland'!$E$2:$AT$2,"&gt;="&amp;$D$3,'Maand-gepland'!$E$2:$AT$2,"&lt;="&amp;$D$4,'Maand-prestatie'!$E62:$AT62,"="&amp;Q$5)</f>
        <v>0</v>
      </c>
      <c r="S66">
        <f ca="1">COUNTIFS('Maand-gepland'!$E62:$AT62,"&gt;0",'Maand-gepland'!$E$2:$AT$2,"&gt;="&amp;$D$3,'Maand-gepland'!$E$2:$AT$2,"&lt;="&amp;$D$4,'Maand-prestatie'!$E62:$AT62,"="&amp;S$5)</f>
        <v>0</v>
      </c>
      <c r="T66" s="31">
        <f>SUMIFS('Maand-gepland'!$E62:$AT62,'Maand-gepland'!$E$2:$AT$2,"&gt;="&amp;$D$3,'Maand-gepland'!$E$2:$AT$2,"&lt;="&amp;$D$4,'Maand-prestatie'!$E62:$AT62,"="&amp;S$5)</f>
        <v>0</v>
      </c>
      <c r="U66">
        <f ca="1">COUNTIFS('Maand-gepland'!$E62:$AT62,"&gt;0",'Maand-gepland'!$E$2:$AT$2,"&gt;="&amp;$D$3,'Maand-gepland'!$E$2:$AT$2,"&lt;="&amp;$D$4,'Maand-prestatie'!$E62:$AT62,"="&amp;U$5)</f>
        <v>0</v>
      </c>
      <c r="V66" s="31">
        <f>SUMIFS('Maand-gepland'!$E62:$AT62,'Maand-gepland'!$E$2:$AT$2,"&gt;="&amp;$D$3,'Maand-gepland'!$E$2:$AT$2,"&lt;="&amp;$D$4,'Maand-prestatie'!$E62:$AT62,"="&amp;U$5)</f>
        <v>0</v>
      </c>
      <c r="W66">
        <f ca="1">COUNTIFS('Maand-gepland'!$E62:$AT62,"&gt;0",'Maand-gepland'!$E$2:$AT$2,"&gt;="&amp;$D$3,'Maand-gepland'!$E$2:$AT$2,"&lt;="&amp;$D$4,'Maand-prestatie'!$E62:$AT62,"="&amp;W$5)</f>
        <v>0</v>
      </c>
      <c r="X66" s="31">
        <f>SUMIFS('Maand-gepland'!$E62:$AT62,'Maand-gepland'!$E$2:$AT$2,"&gt;="&amp;$D$3,'Maand-gepland'!$E$2:$AT$2,"&lt;="&amp;$D$4,'Maand-prestatie'!$E62:$AT62,"="&amp;W$5)</f>
        <v>0</v>
      </c>
      <c r="Y66">
        <f ca="1">COUNTIFS('Maand-gepland'!$E62:$AT62,"&gt;0",'Maand-gepland'!$E$2:$AT$2,"&gt;="&amp;$D$3,'Maand-gepland'!$E$2:$AT$2,"&lt;="&amp;$D$4,'Maand-prestatie'!$E62:$AT62,"="&amp;Y$5)</f>
        <v>0</v>
      </c>
      <c r="Z66" s="31">
        <f>SUMIFS('Maand-gepland'!$E62:$AT62,'Maand-gepland'!$E$2:$AT$2,"&gt;="&amp;$D$3,'Maand-gepland'!$E$2:$AT$2,"&lt;="&amp;$D$4,'Maand-prestatie'!$E62:$AT62,"="&amp;Y$5)</f>
        <v>0</v>
      </c>
      <c r="AA66" s="31"/>
      <c r="AB66" s="31"/>
      <c r="AC66" s="31"/>
      <c r="AD66" s="31"/>
      <c r="AE66" s="31"/>
      <c r="AF66" s="31"/>
      <c r="AG66" s="31"/>
      <c r="AH66" s="31"/>
      <c r="AI66" s="31"/>
      <c r="AJ66" s="31"/>
      <c r="AK66" s="31"/>
      <c r="AL66" s="31"/>
      <c r="AM66" s="31"/>
    </row>
    <row r="67" spans="1:39" x14ac:dyDescent="0.2">
      <c r="A67" t="str">
        <f ca="1">'Week A'!AB115</f>
        <v>NAAM</v>
      </c>
      <c r="B67" t="str">
        <f ca="1">'Week A'!AC115</f>
        <v>Voornaam</v>
      </c>
      <c r="C67" t="str">
        <f ca="1">'Week A'!AD115</f>
        <v>Steward</v>
      </c>
      <c r="D67" t="str">
        <f ca="1">'Week A'!AE115</f>
        <v>Student</v>
      </c>
      <c r="E67">
        <f ca="1">COUNTIFS('Maand-gepland'!$E63:$AT63,"&gt;0",'Maand-gepland'!$E$2:$AT$2,"&gt;="&amp;$D$3,'Maand-gepland'!$E$2:$AT$2,"&lt;="&amp;$D$4)</f>
        <v>0</v>
      </c>
      <c r="F67" s="31">
        <f>SUMIFS('Maand-gepland'!$E63:$AT63,'Maand-gepland'!$E$2:$AT$2,"&gt;="&amp;$D$3,'Maand-gepland'!$E$2:$AT$2,"&lt;="&amp;$D$4)</f>
        <v>0</v>
      </c>
      <c r="G67">
        <f ca="1">COUNTIFS('Maand-gepland'!$E63:$AT63,"&gt;0",'Maand-gepland'!$E$2:$AT$2,"&gt;="&amp;$D$3,'Maand-gepland'!$E$2:$AT$2,"&lt;="&amp;$D$4,'Maand-prestatie'!$E63:$AT63,"=0")</f>
        <v>0</v>
      </c>
      <c r="H67" s="31">
        <f>SUMIFS('Maand-gepland'!$E63:$AT63,'Maand-gepland'!$E$2:$AT$2,"&gt;="&amp;$D$3,'Maand-gepland'!$E$2:$AT$2,"&lt;="&amp;$D$4,'Maand-prestatie'!$E63:$AT63,"=0")</f>
        <v>0</v>
      </c>
      <c r="I67">
        <f ca="1">COUNTIFS('Maand-gepland'!$E63:$AT63,"&gt;0",'Maand-gepland'!$E$2:$AT$2,"&gt;="&amp;$D$3,'Maand-gepland'!$E$2:$AT$2,"&lt;="&amp;$D$4,'Maand-prestatie'!$E63:$AT63,"="&amp;I$5)</f>
        <v>0</v>
      </c>
      <c r="J67" s="31">
        <f>SUMIFS('Maand-gepland'!$E63:$AT63,'Maand-gepland'!$E$2:$AT$2,"&gt;="&amp;$D$3,'Maand-gepland'!$E$2:$AT$2,"&lt;="&amp;$D$4,'Maand-prestatie'!$E63:$AT63,"="&amp;I$5)</f>
        <v>0</v>
      </c>
      <c r="K67">
        <f ca="1">COUNTIFS('Maand-gepland'!$E63:$AT63,"&gt;0",'Maand-gepland'!$E$2:$AT$2,"&gt;="&amp;$D$3,'Maand-gepland'!$E$2:$AT$2,"&lt;="&amp;$D$4,'Maand-prestatie'!$E63:$AT63,"="&amp;K$5)</f>
        <v>0</v>
      </c>
      <c r="L67" s="31">
        <f>SUMIFS('Maand-gepland'!$E63:$AT63,'Maand-gepland'!$E$2:$AT$2,"&gt;="&amp;$D$3,'Maand-gepland'!$E$2:$AT$2,"&lt;="&amp;$D$4,'Maand-prestatie'!$E63:$AT63,"="&amp;K$5)</f>
        <v>0</v>
      </c>
      <c r="M67">
        <f ca="1">COUNTIFS('Maand-gepland'!$E63:$AT63,"&gt;0",'Maand-gepland'!$E$2:$AT$2,"&gt;="&amp;$D$3,'Maand-gepland'!$E$2:$AT$2,"&lt;="&amp;$D$4,'Maand-prestatie'!$E63:$AT63,"="&amp;M$5)</f>
        <v>0</v>
      </c>
      <c r="N67" s="31">
        <f>SUMIFS('Maand-gepland'!$E63:$AT63,'Maand-gepland'!$E$2:$AT$2,"&gt;="&amp;$D$3,'Maand-gepland'!$E$2:$AT$2,"&lt;="&amp;$D$4,'Maand-prestatie'!$E63:$AT63,"="&amp;M$5)</f>
        <v>0</v>
      </c>
      <c r="O67">
        <f ca="1">COUNTIFS('Maand-gepland'!$E63:$AT63,"&gt;0",'Maand-gepland'!$E$2:$AT$2,"&gt;="&amp;$D$3,'Maand-gepland'!$E$2:$AT$2,"&lt;="&amp;$D$4,'Maand-prestatie'!$E63:$AT63,"="&amp;O$5)</f>
        <v>0</v>
      </c>
      <c r="P67" s="31">
        <f>SUMIFS('Maand-gepland'!$E63:$AT63,'Maand-gepland'!$E$2:$AT$2,"&gt;="&amp;$D$3,'Maand-gepland'!$E$2:$AT$2,"&lt;="&amp;$D$4,'Maand-prestatie'!$E63:$AT63,"="&amp;O$5)</f>
        <v>0</v>
      </c>
      <c r="Q67">
        <f ca="1">COUNTIFS('Maand-gepland'!$E63:$AT63,"&gt;0",'Maand-gepland'!$E$2:$AT$2,"&gt;="&amp;$D$3,'Maand-gepland'!$E$2:$AT$2,"&lt;="&amp;$D$4,'Maand-prestatie'!$E63:$AT63,"="&amp;Q$5)</f>
        <v>0</v>
      </c>
      <c r="R67" s="31">
        <f>SUMIFS('Maand-gepland'!$E63:$AT63,'Maand-gepland'!$E$2:$AT$2,"&gt;="&amp;$D$3,'Maand-gepland'!$E$2:$AT$2,"&lt;="&amp;$D$4,'Maand-prestatie'!$E63:$AT63,"="&amp;Q$5)</f>
        <v>0</v>
      </c>
      <c r="S67">
        <f ca="1">COUNTIFS('Maand-gepland'!$E63:$AT63,"&gt;0",'Maand-gepland'!$E$2:$AT$2,"&gt;="&amp;$D$3,'Maand-gepland'!$E$2:$AT$2,"&lt;="&amp;$D$4,'Maand-prestatie'!$E63:$AT63,"="&amp;S$5)</f>
        <v>0</v>
      </c>
      <c r="T67" s="31">
        <f>SUMIFS('Maand-gepland'!$E63:$AT63,'Maand-gepland'!$E$2:$AT$2,"&gt;="&amp;$D$3,'Maand-gepland'!$E$2:$AT$2,"&lt;="&amp;$D$4,'Maand-prestatie'!$E63:$AT63,"="&amp;S$5)</f>
        <v>0</v>
      </c>
      <c r="U67">
        <f ca="1">COUNTIFS('Maand-gepland'!$E63:$AT63,"&gt;0",'Maand-gepland'!$E$2:$AT$2,"&gt;="&amp;$D$3,'Maand-gepland'!$E$2:$AT$2,"&lt;="&amp;$D$4,'Maand-prestatie'!$E63:$AT63,"="&amp;U$5)</f>
        <v>0</v>
      </c>
      <c r="V67" s="31">
        <f>SUMIFS('Maand-gepland'!$E63:$AT63,'Maand-gepland'!$E$2:$AT$2,"&gt;="&amp;$D$3,'Maand-gepland'!$E$2:$AT$2,"&lt;="&amp;$D$4,'Maand-prestatie'!$E63:$AT63,"="&amp;U$5)</f>
        <v>0</v>
      </c>
      <c r="W67">
        <f ca="1">COUNTIFS('Maand-gepland'!$E63:$AT63,"&gt;0",'Maand-gepland'!$E$2:$AT$2,"&gt;="&amp;$D$3,'Maand-gepland'!$E$2:$AT$2,"&lt;="&amp;$D$4,'Maand-prestatie'!$E63:$AT63,"="&amp;W$5)</f>
        <v>0</v>
      </c>
      <c r="X67" s="31">
        <f>SUMIFS('Maand-gepland'!$E63:$AT63,'Maand-gepland'!$E$2:$AT$2,"&gt;="&amp;$D$3,'Maand-gepland'!$E$2:$AT$2,"&lt;="&amp;$D$4,'Maand-prestatie'!$E63:$AT63,"="&amp;W$5)</f>
        <v>0</v>
      </c>
      <c r="Y67">
        <f ca="1">COUNTIFS('Maand-gepland'!$E63:$AT63,"&gt;0",'Maand-gepland'!$E$2:$AT$2,"&gt;="&amp;$D$3,'Maand-gepland'!$E$2:$AT$2,"&lt;="&amp;$D$4,'Maand-prestatie'!$E63:$AT63,"="&amp;Y$5)</f>
        <v>0</v>
      </c>
      <c r="Z67" s="31">
        <f>SUMIFS('Maand-gepland'!$E63:$AT63,'Maand-gepland'!$E$2:$AT$2,"&gt;="&amp;$D$3,'Maand-gepland'!$E$2:$AT$2,"&lt;="&amp;$D$4,'Maand-prestatie'!$E63:$AT63,"="&amp;Y$5)</f>
        <v>0</v>
      </c>
      <c r="AA67" s="31"/>
      <c r="AB67" s="31"/>
      <c r="AC67" s="31"/>
      <c r="AD67" s="31"/>
      <c r="AE67" s="31"/>
      <c r="AF67" s="31"/>
      <c r="AG67" s="31"/>
      <c r="AH67" s="31"/>
      <c r="AI67" s="31"/>
      <c r="AJ67" s="31"/>
      <c r="AK67" s="31"/>
      <c r="AL67" s="31"/>
      <c r="AM67" s="31"/>
    </row>
    <row r="68" spans="1:39" x14ac:dyDescent="0.2">
      <c r="A68" t="str">
        <f ca="1">'Week A'!AB116</f>
        <v>NAAM</v>
      </c>
      <c r="B68" t="str">
        <f ca="1">'Week A'!AC116</f>
        <v>Voornaam</v>
      </c>
      <c r="C68" t="str">
        <f ca="1">'Week A'!AD116</f>
        <v>Steward</v>
      </c>
      <c r="D68" t="str">
        <f ca="1">'Week A'!AE116</f>
        <v>Student</v>
      </c>
      <c r="E68">
        <f ca="1">COUNTIFS('Maand-gepland'!$E64:$AT64,"&gt;0",'Maand-gepland'!$E$2:$AT$2,"&gt;="&amp;$D$3,'Maand-gepland'!$E$2:$AT$2,"&lt;="&amp;$D$4)</f>
        <v>0</v>
      </c>
      <c r="F68" s="31">
        <f>SUMIFS('Maand-gepland'!$E64:$AT64,'Maand-gepland'!$E$2:$AT$2,"&gt;="&amp;$D$3,'Maand-gepland'!$E$2:$AT$2,"&lt;="&amp;$D$4)</f>
        <v>0</v>
      </c>
      <c r="G68">
        <f ca="1">COUNTIFS('Maand-gepland'!$E64:$AT64,"&gt;0",'Maand-gepland'!$E$2:$AT$2,"&gt;="&amp;$D$3,'Maand-gepland'!$E$2:$AT$2,"&lt;="&amp;$D$4,'Maand-prestatie'!$E64:$AT64,"=0")</f>
        <v>0</v>
      </c>
      <c r="H68" s="31">
        <f>SUMIFS('Maand-gepland'!$E64:$AT64,'Maand-gepland'!$E$2:$AT$2,"&gt;="&amp;$D$3,'Maand-gepland'!$E$2:$AT$2,"&lt;="&amp;$D$4,'Maand-prestatie'!$E64:$AT64,"=0")</f>
        <v>0</v>
      </c>
      <c r="I68">
        <f ca="1">COUNTIFS('Maand-gepland'!$E64:$AT64,"&gt;0",'Maand-gepland'!$E$2:$AT$2,"&gt;="&amp;$D$3,'Maand-gepland'!$E$2:$AT$2,"&lt;="&amp;$D$4,'Maand-prestatie'!$E64:$AT64,"="&amp;I$5)</f>
        <v>0</v>
      </c>
      <c r="J68" s="31">
        <f>SUMIFS('Maand-gepland'!$E64:$AT64,'Maand-gepland'!$E$2:$AT$2,"&gt;="&amp;$D$3,'Maand-gepland'!$E$2:$AT$2,"&lt;="&amp;$D$4,'Maand-prestatie'!$E64:$AT64,"="&amp;I$5)</f>
        <v>0</v>
      </c>
      <c r="K68">
        <f ca="1">COUNTIFS('Maand-gepland'!$E64:$AT64,"&gt;0",'Maand-gepland'!$E$2:$AT$2,"&gt;="&amp;$D$3,'Maand-gepland'!$E$2:$AT$2,"&lt;="&amp;$D$4,'Maand-prestatie'!$E64:$AT64,"="&amp;K$5)</f>
        <v>0</v>
      </c>
      <c r="L68" s="31">
        <f>SUMIFS('Maand-gepland'!$E64:$AT64,'Maand-gepland'!$E$2:$AT$2,"&gt;="&amp;$D$3,'Maand-gepland'!$E$2:$AT$2,"&lt;="&amp;$D$4,'Maand-prestatie'!$E64:$AT64,"="&amp;K$5)</f>
        <v>0</v>
      </c>
      <c r="M68">
        <f ca="1">COUNTIFS('Maand-gepland'!$E64:$AT64,"&gt;0",'Maand-gepland'!$E$2:$AT$2,"&gt;="&amp;$D$3,'Maand-gepland'!$E$2:$AT$2,"&lt;="&amp;$D$4,'Maand-prestatie'!$E64:$AT64,"="&amp;M$5)</f>
        <v>0</v>
      </c>
      <c r="N68" s="31">
        <f>SUMIFS('Maand-gepland'!$E64:$AT64,'Maand-gepland'!$E$2:$AT$2,"&gt;="&amp;$D$3,'Maand-gepland'!$E$2:$AT$2,"&lt;="&amp;$D$4,'Maand-prestatie'!$E64:$AT64,"="&amp;M$5)</f>
        <v>0</v>
      </c>
      <c r="O68">
        <f ca="1">COUNTIFS('Maand-gepland'!$E64:$AT64,"&gt;0",'Maand-gepland'!$E$2:$AT$2,"&gt;="&amp;$D$3,'Maand-gepland'!$E$2:$AT$2,"&lt;="&amp;$D$4,'Maand-prestatie'!$E64:$AT64,"="&amp;O$5)</f>
        <v>0</v>
      </c>
      <c r="P68" s="31">
        <f>SUMIFS('Maand-gepland'!$E64:$AT64,'Maand-gepland'!$E$2:$AT$2,"&gt;="&amp;$D$3,'Maand-gepland'!$E$2:$AT$2,"&lt;="&amp;$D$4,'Maand-prestatie'!$E64:$AT64,"="&amp;O$5)</f>
        <v>0</v>
      </c>
      <c r="Q68">
        <f ca="1">COUNTIFS('Maand-gepland'!$E64:$AT64,"&gt;0",'Maand-gepland'!$E$2:$AT$2,"&gt;="&amp;$D$3,'Maand-gepland'!$E$2:$AT$2,"&lt;="&amp;$D$4,'Maand-prestatie'!$E64:$AT64,"="&amp;Q$5)</f>
        <v>0</v>
      </c>
      <c r="R68" s="31">
        <f>SUMIFS('Maand-gepland'!$E64:$AT64,'Maand-gepland'!$E$2:$AT$2,"&gt;="&amp;$D$3,'Maand-gepland'!$E$2:$AT$2,"&lt;="&amp;$D$4,'Maand-prestatie'!$E64:$AT64,"="&amp;Q$5)</f>
        <v>0</v>
      </c>
      <c r="S68">
        <f ca="1">COUNTIFS('Maand-gepland'!$E64:$AT64,"&gt;0",'Maand-gepland'!$E$2:$AT$2,"&gt;="&amp;$D$3,'Maand-gepland'!$E$2:$AT$2,"&lt;="&amp;$D$4,'Maand-prestatie'!$E64:$AT64,"="&amp;S$5)</f>
        <v>0</v>
      </c>
      <c r="T68" s="31">
        <f>SUMIFS('Maand-gepland'!$E64:$AT64,'Maand-gepland'!$E$2:$AT$2,"&gt;="&amp;$D$3,'Maand-gepland'!$E$2:$AT$2,"&lt;="&amp;$D$4,'Maand-prestatie'!$E64:$AT64,"="&amp;S$5)</f>
        <v>0</v>
      </c>
      <c r="U68">
        <f ca="1">COUNTIFS('Maand-gepland'!$E64:$AT64,"&gt;0",'Maand-gepland'!$E$2:$AT$2,"&gt;="&amp;$D$3,'Maand-gepland'!$E$2:$AT$2,"&lt;="&amp;$D$4,'Maand-prestatie'!$E64:$AT64,"="&amp;U$5)</f>
        <v>0</v>
      </c>
      <c r="V68" s="31">
        <f>SUMIFS('Maand-gepland'!$E64:$AT64,'Maand-gepland'!$E$2:$AT$2,"&gt;="&amp;$D$3,'Maand-gepland'!$E$2:$AT$2,"&lt;="&amp;$D$4,'Maand-prestatie'!$E64:$AT64,"="&amp;U$5)</f>
        <v>0</v>
      </c>
      <c r="W68">
        <f ca="1">COUNTIFS('Maand-gepland'!$E64:$AT64,"&gt;0",'Maand-gepland'!$E$2:$AT$2,"&gt;="&amp;$D$3,'Maand-gepland'!$E$2:$AT$2,"&lt;="&amp;$D$4,'Maand-prestatie'!$E64:$AT64,"="&amp;W$5)</f>
        <v>0</v>
      </c>
      <c r="X68" s="31">
        <f>SUMIFS('Maand-gepland'!$E64:$AT64,'Maand-gepland'!$E$2:$AT$2,"&gt;="&amp;$D$3,'Maand-gepland'!$E$2:$AT$2,"&lt;="&amp;$D$4,'Maand-prestatie'!$E64:$AT64,"="&amp;W$5)</f>
        <v>0</v>
      </c>
      <c r="Y68">
        <f ca="1">COUNTIFS('Maand-gepland'!$E64:$AT64,"&gt;0",'Maand-gepland'!$E$2:$AT$2,"&gt;="&amp;$D$3,'Maand-gepland'!$E$2:$AT$2,"&lt;="&amp;$D$4,'Maand-prestatie'!$E64:$AT64,"="&amp;Y$5)</f>
        <v>0</v>
      </c>
      <c r="Z68" s="31">
        <f>SUMIFS('Maand-gepland'!$E64:$AT64,'Maand-gepland'!$E$2:$AT$2,"&gt;="&amp;$D$3,'Maand-gepland'!$E$2:$AT$2,"&lt;="&amp;$D$4,'Maand-prestatie'!$E64:$AT64,"="&amp;Y$5)</f>
        <v>0</v>
      </c>
      <c r="AA68" s="31"/>
      <c r="AB68" s="31"/>
      <c r="AC68" s="31"/>
      <c r="AD68" s="31"/>
      <c r="AE68" s="31"/>
      <c r="AF68" s="31"/>
      <c r="AG68" s="31"/>
      <c r="AH68" s="31"/>
      <c r="AI68" s="31"/>
      <c r="AJ68" s="31"/>
      <c r="AK68" s="31"/>
      <c r="AL68" s="31"/>
      <c r="AM68" s="31"/>
    </row>
    <row r="69" spans="1:39" x14ac:dyDescent="0.2">
      <c r="A69" t="str">
        <f ca="1">'Week A'!AB117</f>
        <v>NAAM</v>
      </c>
      <c r="B69" t="str">
        <f ca="1">'Week A'!AC117</f>
        <v>Voornaam</v>
      </c>
      <c r="C69" t="str">
        <f ca="1">'Week A'!AD117</f>
        <v>Steward</v>
      </c>
      <c r="D69" t="str">
        <f ca="1">'Week A'!AE117</f>
        <v>Student</v>
      </c>
      <c r="E69">
        <f ca="1">COUNTIFS('Maand-gepland'!$E65:$AT65,"&gt;0",'Maand-gepland'!$E$2:$AT$2,"&gt;="&amp;$D$3,'Maand-gepland'!$E$2:$AT$2,"&lt;="&amp;$D$4)</f>
        <v>0</v>
      </c>
      <c r="F69" s="31">
        <f>SUMIFS('Maand-gepland'!$E65:$AT65,'Maand-gepland'!$E$2:$AT$2,"&gt;="&amp;$D$3,'Maand-gepland'!$E$2:$AT$2,"&lt;="&amp;$D$4)</f>
        <v>0</v>
      </c>
      <c r="G69">
        <f ca="1">COUNTIFS('Maand-gepland'!$E65:$AT65,"&gt;0",'Maand-gepland'!$E$2:$AT$2,"&gt;="&amp;$D$3,'Maand-gepland'!$E$2:$AT$2,"&lt;="&amp;$D$4,'Maand-prestatie'!$E65:$AT65,"=0")</f>
        <v>0</v>
      </c>
      <c r="H69" s="31">
        <f>SUMIFS('Maand-gepland'!$E65:$AT65,'Maand-gepland'!$E$2:$AT$2,"&gt;="&amp;$D$3,'Maand-gepland'!$E$2:$AT$2,"&lt;="&amp;$D$4,'Maand-prestatie'!$E65:$AT65,"=0")</f>
        <v>0</v>
      </c>
      <c r="I69">
        <f ca="1">COUNTIFS('Maand-gepland'!$E65:$AT65,"&gt;0",'Maand-gepland'!$E$2:$AT$2,"&gt;="&amp;$D$3,'Maand-gepland'!$E$2:$AT$2,"&lt;="&amp;$D$4,'Maand-prestatie'!$E65:$AT65,"="&amp;I$5)</f>
        <v>0</v>
      </c>
      <c r="J69" s="31">
        <f>SUMIFS('Maand-gepland'!$E65:$AT65,'Maand-gepland'!$E$2:$AT$2,"&gt;="&amp;$D$3,'Maand-gepland'!$E$2:$AT$2,"&lt;="&amp;$D$4,'Maand-prestatie'!$E65:$AT65,"="&amp;I$5)</f>
        <v>0</v>
      </c>
      <c r="K69">
        <f ca="1">COUNTIFS('Maand-gepland'!$E65:$AT65,"&gt;0",'Maand-gepland'!$E$2:$AT$2,"&gt;="&amp;$D$3,'Maand-gepland'!$E$2:$AT$2,"&lt;="&amp;$D$4,'Maand-prestatie'!$E65:$AT65,"="&amp;K$5)</f>
        <v>0</v>
      </c>
      <c r="L69" s="31">
        <f>SUMIFS('Maand-gepland'!$E65:$AT65,'Maand-gepland'!$E$2:$AT$2,"&gt;="&amp;$D$3,'Maand-gepland'!$E$2:$AT$2,"&lt;="&amp;$D$4,'Maand-prestatie'!$E65:$AT65,"="&amp;K$5)</f>
        <v>0</v>
      </c>
      <c r="M69">
        <f ca="1">COUNTIFS('Maand-gepland'!$E65:$AT65,"&gt;0",'Maand-gepland'!$E$2:$AT$2,"&gt;="&amp;$D$3,'Maand-gepland'!$E$2:$AT$2,"&lt;="&amp;$D$4,'Maand-prestatie'!$E65:$AT65,"="&amp;M$5)</f>
        <v>0</v>
      </c>
      <c r="N69" s="31">
        <f>SUMIFS('Maand-gepland'!$E65:$AT65,'Maand-gepland'!$E$2:$AT$2,"&gt;="&amp;$D$3,'Maand-gepland'!$E$2:$AT$2,"&lt;="&amp;$D$4,'Maand-prestatie'!$E65:$AT65,"="&amp;M$5)</f>
        <v>0</v>
      </c>
      <c r="O69">
        <f ca="1">COUNTIFS('Maand-gepland'!$E65:$AT65,"&gt;0",'Maand-gepland'!$E$2:$AT$2,"&gt;="&amp;$D$3,'Maand-gepland'!$E$2:$AT$2,"&lt;="&amp;$D$4,'Maand-prestatie'!$E65:$AT65,"="&amp;O$5)</f>
        <v>0</v>
      </c>
      <c r="P69" s="31">
        <f>SUMIFS('Maand-gepland'!$E65:$AT65,'Maand-gepland'!$E$2:$AT$2,"&gt;="&amp;$D$3,'Maand-gepland'!$E$2:$AT$2,"&lt;="&amp;$D$4,'Maand-prestatie'!$E65:$AT65,"="&amp;O$5)</f>
        <v>0</v>
      </c>
      <c r="Q69">
        <f ca="1">COUNTIFS('Maand-gepland'!$E65:$AT65,"&gt;0",'Maand-gepland'!$E$2:$AT$2,"&gt;="&amp;$D$3,'Maand-gepland'!$E$2:$AT$2,"&lt;="&amp;$D$4,'Maand-prestatie'!$E65:$AT65,"="&amp;Q$5)</f>
        <v>0</v>
      </c>
      <c r="R69" s="31">
        <f>SUMIFS('Maand-gepland'!$E65:$AT65,'Maand-gepland'!$E$2:$AT$2,"&gt;="&amp;$D$3,'Maand-gepland'!$E$2:$AT$2,"&lt;="&amp;$D$4,'Maand-prestatie'!$E65:$AT65,"="&amp;Q$5)</f>
        <v>0</v>
      </c>
      <c r="S69">
        <f ca="1">COUNTIFS('Maand-gepland'!$E65:$AT65,"&gt;0",'Maand-gepland'!$E$2:$AT$2,"&gt;="&amp;$D$3,'Maand-gepland'!$E$2:$AT$2,"&lt;="&amp;$D$4,'Maand-prestatie'!$E65:$AT65,"="&amp;S$5)</f>
        <v>0</v>
      </c>
      <c r="T69" s="31">
        <f>SUMIFS('Maand-gepland'!$E65:$AT65,'Maand-gepland'!$E$2:$AT$2,"&gt;="&amp;$D$3,'Maand-gepland'!$E$2:$AT$2,"&lt;="&amp;$D$4,'Maand-prestatie'!$E65:$AT65,"="&amp;S$5)</f>
        <v>0</v>
      </c>
      <c r="U69">
        <f ca="1">COUNTIFS('Maand-gepland'!$E65:$AT65,"&gt;0",'Maand-gepland'!$E$2:$AT$2,"&gt;="&amp;$D$3,'Maand-gepland'!$E$2:$AT$2,"&lt;="&amp;$D$4,'Maand-prestatie'!$E65:$AT65,"="&amp;U$5)</f>
        <v>0</v>
      </c>
      <c r="V69" s="31">
        <f>SUMIFS('Maand-gepland'!$E65:$AT65,'Maand-gepland'!$E$2:$AT$2,"&gt;="&amp;$D$3,'Maand-gepland'!$E$2:$AT$2,"&lt;="&amp;$D$4,'Maand-prestatie'!$E65:$AT65,"="&amp;U$5)</f>
        <v>0</v>
      </c>
      <c r="W69">
        <f ca="1">COUNTIFS('Maand-gepland'!$E65:$AT65,"&gt;0",'Maand-gepland'!$E$2:$AT$2,"&gt;="&amp;$D$3,'Maand-gepland'!$E$2:$AT$2,"&lt;="&amp;$D$4,'Maand-prestatie'!$E65:$AT65,"="&amp;W$5)</f>
        <v>0</v>
      </c>
      <c r="X69" s="31">
        <f>SUMIFS('Maand-gepland'!$E65:$AT65,'Maand-gepland'!$E$2:$AT$2,"&gt;="&amp;$D$3,'Maand-gepland'!$E$2:$AT$2,"&lt;="&amp;$D$4,'Maand-prestatie'!$E65:$AT65,"="&amp;W$5)</f>
        <v>0</v>
      </c>
      <c r="Y69">
        <f ca="1">COUNTIFS('Maand-gepland'!$E65:$AT65,"&gt;0",'Maand-gepland'!$E$2:$AT$2,"&gt;="&amp;$D$3,'Maand-gepland'!$E$2:$AT$2,"&lt;="&amp;$D$4,'Maand-prestatie'!$E65:$AT65,"="&amp;Y$5)</f>
        <v>0</v>
      </c>
      <c r="Z69" s="31">
        <f>SUMIFS('Maand-gepland'!$E65:$AT65,'Maand-gepland'!$E$2:$AT$2,"&gt;="&amp;$D$3,'Maand-gepland'!$E$2:$AT$2,"&lt;="&amp;$D$4,'Maand-prestatie'!$E65:$AT65,"="&amp;Y$5)</f>
        <v>0</v>
      </c>
      <c r="AA69" s="31"/>
      <c r="AB69" s="31"/>
      <c r="AC69" s="31"/>
      <c r="AD69" s="31"/>
      <c r="AE69" s="31"/>
      <c r="AF69" s="31"/>
      <c r="AG69" s="31"/>
      <c r="AH69" s="31"/>
      <c r="AI69" s="31"/>
      <c r="AJ69" s="31"/>
      <c r="AK69" s="31"/>
      <c r="AL69" s="31"/>
      <c r="AM69" s="31"/>
    </row>
    <row r="70" spans="1:39" x14ac:dyDescent="0.2">
      <c r="A70" t="str">
        <f ca="1">'Week A'!AB118</f>
        <v>NAAM</v>
      </c>
      <c r="B70" t="str">
        <f ca="1">'Week A'!AC118</f>
        <v>Voornaam</v>
      </c>
      <c r="C70" t="str">
        <f ca="1">'Week A'!AD118</f>
        <v>Steward</v>
      </c>
      <c r="D70" t="str">
        <f ca="1">'Week A'!AE118</f>
        <v>Student</v>
      </c>
      <c r="E70">
        <f ca="1">COUNTIFS('Maand-gepland'!$E66:$AT66,"&gt;0",'Maand-gepland'!$E$2:$AT$2,"&gt;="&amp;$D$3,'Maand-gepland'!$E$2:$AT$2,"&lt;="&amp;$D$4)</f>
        <v>0</v>
      </c>
      <c r="F70" s="31">
        <f>SUMIFS('Maand-gepland'!$E66:$AT66,'Maand-gepland'!$E$2:$AT$2,"&gt;="&amp;$D$3,'Maand-gepland'!$E$2:$AT$2,"&lt;="&amp;$D$4)</f>
        <v>0</v>
      </c>
      <c r="G70">
        <f ca="1">COUNTIFS('Maand-gepland'!$E66:$AT66,"&gt;0",'Maand-gepland'!$E$2:$AT$2,"&gt;="&amp;$D$3,'Maand-gepland'!$E$2:$AT$2,"&lt;="&amp;$D$4,'Maand-prestatie'!$E66:$AT66,"=0")</f>
        <v>0</v>
      </c>
      <c r="H70" s="31">
        <f>SUMIFS('Maand-gepland'!$E66:$AT66,'Maand-gepland'!$E$2:$AT$2,"&gt;="&amp;$D$3,'Maand-gepland'!$E$2:$AT$2,"&lt;="&amp;$D$4,'Maand-prestatie'!$E66:$AT66,"=0")</f>
        <v>0</v>
      </c>
      <c r="I70">
        <f ca="1">COUNTIFS('Maand-gepland'!$E66:$AT66,"&gt;0",'Maand-gepland'!$E$2:$AT$2,"&gt;="&amp;$D$3,'Maand-gepland'!$E$2:$AT$2,"&lt;="&amp;$D$4,'Maand-prestatie'!$E66:$AT66,"="&amp;I$5)</f>
        <v>0</v>
      </c>
      <c r="J70" s="31">
        <f>SUMIFS('Maand-gepland'!$E66:$AT66,'Maand-gepland'!$E$2:$AT$2,"&gt;="&amp;$D$3,'Maand-gepland'!$E$2:$AT$2,"&lt;="&amp;$D$4,'Maand-prestatie'!$E66:$AT66,"="&amp;I$5)</f>
        <v>0</v>
      </c>
      <c r="K70">
        <f ca="1">COUNTIFS('Maand-gepland'!$E66:$AT66,"&gt;0",'Maand-gepland'!$E$2:$AT$2,"&gt;="&amp;$D$3,'Maand-gepland'!$E$2:$AT$2,"&lt;="&amp;$D$4,'Maand-prestatie'!$E66:$AT66,"="&amp;K$5)</f>
        <v>0</v>
      </c>
      <c r="L70" s="31">
        <f>SUMIFS('Maand-gepland'!$E66:$AT66,'Maand-gepland'!$E$2:$AT$2,"&gt;="&amp;$D$3,'Maand-gepland'!$E$2:$AT$2,"&lt;="&amp;$D$4,'Maand-prestatie'!$E66:$AT66,"="&amp;K$5)</f>
        <v>0</v>
      </c>
      <c r="M70">
        <f ca="1">COUNTIFS('Maand-gepland'!$E66:$AT66,"&gt;0",'Maand-gepland'!$E$2:$AT$2,"&gt;="&amp;$D$3,'Maand-gepland'!$E$2:$AT$2,"&lt;="&amp;$D$4,'Maand-prestatie'!$E66:$AT66,"="&amp;M$5)</f>
        <v>0</v>
      </c>
      <c r="N70" s="31">
        <f>SUMIFS('Maand-gepland'!$E66:$AT66,'Maand-gepland'!$E$2:$AT$2,"&gt;="&amp;$D$3,'Maand-gepland'!$E$2:$AT$2,"&lt;="&amp;$D$4,'Maand-prestatie'!$E66:$AT66,"="&amp;M$5)</f>
        <v>0</v>
      </c>
      <c r="O70">
        <f ca="1">COUNTIFS('Maand-gepland'!$E66:$AT66,"&gt;0",'Maand-gepland'!$E$2:$AT$2,"&gt;="&amp;$D$3,'Maand-gepland'!$E$2:$AT$2,"&lt;="&amp;$D$4,'Maand-prestatie'!$E66:$AT66,"="&amp;O$5)</f>
        <v>0</v>
      </c>
      <c r="P70" s="31">
        <f>SUMIFS('Maand-gepland'!$E66:$AT66,'Maand-gepland'!$E$2:$AT$2,"&gt;="&amp;$D$3,'Maand-gepland'!$E$2:$AT$2,"&lt;="&amp;$D$4,'Maand-prestatie'!$E66:$AT66,"="&amp;O$5)</f>
        <v>0</v>
      </c>
      <c r="Q70">
        <f ca="1">COUNTIFS('Maand-gepland'!$E66:$AT66,"&gt;0",'Maand-gepland'!$E$2:$AT$2,"&gt;="&amp;$D$3,'Maand-gepland'!$E$2:$AT$2,"&lt;="&amp;$D$4,'Maand-prestatie'!$E66:$AT66,"="&amp;Q$5)</f>
        <v>0</v>
      </c>
      <c r="R70" s="31">
        <f>SUMIFS('Maand-gepland'!$E66:$AT66,'Maand-gepland'!$E$2:$AT$2,"&gt;="&amp;$D$3,'Maand-gepland'!$E$2:$AT$2,"&lt;="&amp;$D$4,'Maand-prestatie'!$E66:$AT66,"="&amp;Q$5)</f>
        <v>0</v>
      </c>
      <c r="S70">
        <f ca="1">COUNTIFS('Maand-gepland'!$E66:$AT66,"&gt;0",'Maand-gepland'!$E$2:$AT$2,"&gt;="&amp;$D$3,'Maand-gepland'!$E$2:$AT$2,"&lt;="&amp;$D$4,'Maand-prestatie'!$E66:$AT66,"="&amp;S$5)</f>
        <v>0</v>
      </c>
      <c r="T70" s="31">
        <f>SUMIFS('Maand-gepland'!$E66:$AT66,'Maand-gepland'!$E$2:$AT$2,"&gt;="&amp;$D$3,'Maand-gepland'!$E$2:$AT$2,"&lt;="&amp;$D$4,'Maand-prestatie'!$E66:$AT66,"="&amp;S$5)</f>
        <v>0</v>
      </c>
      <c r="U70">
        <f ca="1">COUNTIFS('Maand-gepland'!$E66:$AT66,"&gt;0",'Maand-gepland'!$E$2:$AT$2,"&gt;="&amp;$D$3,'Maand-gepland'!$E$2:$AT$2,"&lt;="&amp;$D$4,'Maand-prestatie'!$E66:$AT66,"="&amp;U$5)</f>
        <v>0</v>
      </c>
      <c r="V70" s="31">
        <f>SUMIFS('Maand-gepland'!$E66:$AT66,'Maand-gepland'!$E$2:$AT$2,"&gt;="&amp;$D$3,'Maand-gepland'!$E$2:$AT$2,"&lt;="&amp;$D$4,'Maand-prestatie'!$E66:$AT66,"="&amp;U$5)</f>
        <v>0</v>
      </c>
      <c r="W70">
        <f ca="1">COUNTIFS('Maand-gepland'!$E66:$AT66,"&gt;0",'Maand-gepland'!$E$2:$AT$2,"&gt;="&amp;$D$3,'Maand-gepland'!$E$2:$AT$2,"&lt;="&amp;$D$4,'Maand-prestatie'!$E66:$AT66,"="&amp;W$5)</f>
        <v>0</v>
      </c>
      <c r="X70" s="31">
        <f>SUMIFS('Maand-gepland'!$E66:$AT66,'Maand-gepland'!$E$2:$AT$2,"&gt;="&amp;$D$3,'Maand-gepland'!$E$2:$AT$2,"&lt;="&amp;$D$4,'Maand-prestatie'!$E66:$AT66,"="&amp;W$5)</f>
        <v>0</v>
      </c>
      <c r="Y70">
        <f ca="1">COUNTIFS('Maand-gepland'!$E66:$AT66,"&gt;0",'Maand-gepland'!$E$2:$AT$2,"&gt;="&amp;$D$3,'Maand-gepland'!$E$2:$AT$2,"&lt;="&amp;$D$4,'Maand-prestatie'!$E66:$AT66,"="&amp;Y$5)</f>
        <v>0</v>
      </c>
      <c r="Z70" s="31">
        <f>SUMIFS('Maand-gepland'!$E66:$AT66,'Maand-gepland'!$E$2:$AT$2,"&gt;="&amp;$D$3,'Maand-gepland'!$E$2:$AT$2,"&lt;="&amp;$D$4,'Maand-prestatie'!$E66:$AT66,"="&amp;Y$5)</f>
        <v>0</v>
      </c>
      <c r="AA70" s="31"/>
      <c r="AB70" s="31"/>
      <c r="AC70" s="31"/>
      <c r="AD70" s="31"/>
      <c r="AE70" s="31"/>
      <c r="AF70" s="31"/>
      <c r="AG70" s="31"/>
      <c r="AH70" s="31"/>
      <c r="AI70" s="31"/>
      <c r="AJ70" s="31"/>
      <c r="AK70" s="31"/>
      <c r="AL70" s="31"/>
      <c r="AM70" s="31"/>
    </row>
    <row r="71" spans="1:39" x14ac:dyDescent="0.2">
      <c r="A71" t="str">
        <f ca="1">'Week A'!AB119</f>
        <v>NAAM</v>
      </c>
      <c r="B71" t="str">
        <f ca="1">'Week A'!AC119</f>
        <v>Voornaam</v>
      </c>
      <c r="C71" t="str">
        <f ca="1">'Week A'!AD119</f>
        <v>Steward</v>
      </c>
      <c r="D71" t="str">
        <f ca="1">'Week A'!AE119</f>
        <v>Student</v>
      </c>
      <c r="E71">
        <f ca="1">COUNTIFS('Maand-gepland'!$E67:$AT67,"&gt;0",'Maand-gepland'!$E$2:$AT$2,"&gt;="&amp;$D$3,'Maand-gepland'!$E$2:$AT$2,"&lt;="&amp;$D$4)</f>
        <v>0</v>
      </c>
      <c r="F71" s="31">
        <f>SUMIFS('Maand-gepland'!$E67:$AT67,'Maand-gepland'!$E$2:$AT$2,"&gt;="&amp;$D$3,'Maand-gepland'!$E$2:$AT$2,"&lt;="&amp;$D$4)</f>
        <v>0</v>
      </c>
      <c r="G71">
        <f ca="1">COUNTIFS('Maand-gepland'!$E67:$AT67,"&gt;0",'Maand-gepland'!$E$2:$AT$2,"&gt;="&amp;$D$3,'Maand-gepland'!$E$2:$AT$2,"&lt;="&amp;$D$4,'Maand-prestatie'!$E67:$AT67,"=0")</f>
        <v>0</v>
      </c>
      <c r="H71" s="31">
        <f>SUMIFS('Maand-gepland'!$E67:$AT67,'Maand-gepland'!$E$2:$AT$2,"&gt;="&amp;$D$3,'Maand-gepland'!$E$2:$AT$2,"&lt;="&amp;$D$4,'Maand-prestatie'!$E67:$AT67,"=0")</f>
        <v>0</v>
      </c>
      <c r="I71">
        <f ca="1">COUNTIFS('Maand-gepland'!$E67:$AT67,"&gt;0",'Maand-gepland'!$E$2:$AT$2,"&gt;="&amp;$D$3,'Maand-gepland'!$E$2:$AT$2,"&lt;="&amp;$D$4,'Maand-prestatie'!$E67:$AT67,"="&amp;I$5)</f>
        <v>0</v>
      </c>
      <c r="J71" s="31">
        <f>SUMIFS('Maand-gepland'!$E67:$AT67,'Maand-gepland'!$E$2:$AT$2,"&gt;="&amp;$D$3,'Maand-gepland'!$E$2:$AT$2,"&lt;="&amp;$D$4,'Maand-prestatie'!$E67:$AT67,"="&amp;I$5)</f>
        <v>0</v>
      </c>
      <c r="K71">
        <f ca="1">COUNTIFS('Maand-gepland'!$E67:$AT67,"&gt;0",'Maand-gepland'!$E$2:$AT$2,"&gt;="&amp;$D$3,'Maand-gepland'!$E$2:$AT$2,"&lt;="&amp;$D$4,'Maand-prestatie'!$E67:$AT67,"="&amp;K$5)</f>
        <v>0</v>
      </c>
      <c r="L71" s="31">
        <f>SUMIFS('Maand-gepland'!$E67:$AT67,'Maand-gepland'!$E$2:$AT$2,"&gt;="&amp;$D$3,'Maand-gepland'!$E$2:$AT$2,"&lt;="&amp;$D$4,'Maand-prestatie'!$E67:$AT67,"="&amp;K$5)</f>
        <v>0</v>
      </c>
      <c r="M71">
        <f ca="1">COUNTIFS('Maand-gepland'!$E67:$AT67,"&gt;0",'Maand-gepland'!$E$2:$AT$2,"&gt;="&amp;$D$3,'Maand-gepland'!$E$2:$AT$2,"&lt;="&amp;$D$4,'Maand-prestatie'!$E67:$AT67,"="&amp;M$5)</f>
        <v>0</v>
      </c>
      <c r="N71" s="31">
        <f>SUMIFS('Maand-gepland'!$E67:$AT67,'Maand-gepland'!$E$2:$AT$2,"&gt;="&amp;$D$3,'Maand-gepland'!$E$2:$AT$2,"&lt;="&amp;$D$4,'Maand-prestatie'!$E67:$AT67,"="&amp;M$5)</f>
        <v>0</v>
      </c>
      <c r="O71">
        <f ca="1">COUNTIFS('Maand-gepland'!$E67:$AT67,"&gt;0",'Maand-gepland'!$E$2:$AT$2,"&gt;="&amp;$D$3,'Maand-gepland'!$E$2:$AT$2,"&lt;="&amp;$D$4,'Maand-prestatie'!$E67:$AT67,"="&amp;O$5)</f>
        <v>0</v>
      </c>
      <c r="P71" s="31">
        <f>SUMIFS('Maand-gepland'!$E67:$AT67,'Maand-gepland'!$E$2:$AT$2,"&gt;="&amp;$D$3,'Maand-gepland'!$E$2:$AT$2,"&lt;="&amp;$D$4,'Maand-prestatie'!$E67:$AT67,"="&amp;O$5)</f>
        <v>0</v>
      </c>
      <c r="Q71">
        <f ca="1">COUNTIFS('Maand-gepland'!$E67:$AT67,"&gt;0",'Maand-gepland'!$E$2:$AT$2,"&gt;="&amp;$D$3,'Maand-gepland'!$E$2:$AT$2,"&lt;="&amp;$D$4,'Maand-prestatie'!$E67:$AT67,"="&amp;Q$5)</f>
        <v>0</v>
      </c>
      <c r="R71" s="31">
        <f>SUMIFS('Maand-gepland'!$E67:$AT67,'Maand-gepland'!$E$2:$AT$2,"&gt;="&amp;$D$3,'Maand-gepland'!$E$2:$AT$2,"&lt;="&amp;$D$4,'Maand-prestatie'!$E67:$AT67,"="&amp;Q$5)</f>
        <v>0</v>
      </c>
      <c r="S71">
        <f ca="1">COUNTIFS('Maand-gepland'!$E67:$AT67,"&gt;0",'Maand-gepland'!$E$2:$AT$2,"&gt;="&amp;$D$3,'Maand-gepland'!$E$2:$AT$2,"&lt;="&amp;$D$4,'Maand-prestatie'!$E67:$AT67,"="&amp;S$5)</f>
        <v>0</v>
      </c>
      <c r="T71" s="31">
        <f>SUMIFS('Maand-gepland'!$E67:$AT67,'Maand-gepland'!$E$2:$AT$2,"&gt;="&amp;$D$3,'Maand-gepland'!$E$2:$AT$2,"&lt;="&amp;$D$4,'Maand-prestatie'!$E67:$AT67,"="&amp;S$5)</f>
        <v>0</v>
      </c>
      <c r="U71">
        <f ca="1">COUNTIFS('Maand-gepland'!$E67:$AT67,"&gt;0",'Maand-gepland'!$E$2:$AT$2,"&gt;="&amp;$D$3,'Maand-gepland'!$E$2:$AT$2,"&lt;="&amp;$D$4,'Maand-prestatie'!$E67:$AT67,"="&amp;U$5)</f>
        <v>0</v>
      </c>
      <c r="V71" s="31">
        <f>SUMIFS('Maand-gepland'!$E67:$AT67,'Maand-gepland'!$E$2:$AT$2,"&gt;="&amp;$D$3,'Maand-gepland'!$E$2:$AT$2,"&lt;="&amp;$D$4,'Maand-prestatie'!$E67:$AT67,"="&amp;U$5)</f>
        <v>0</v>
      </c>
      <c r="W71">
        <f ca="1">COUNTIFS('Maand-gepland'!$E67:$AT67,"&gt;0",'Maand-gepland'!$E$2:$AT$2,"&gt;="&amp;$D$3,'Maand-gepland'!$E$2:$AT$2,"&lt;="&amp;$D$4,'Maand-prestatie'!$E67:$AT67,"="&amp;W$5)</f>
        <v>0</v>
      </c>
      <c r="X71" s="31">
        <f>SUMIFS('Maand-gepland'!$E67:$AT67,'Maand-gepland'!$E$2:$AT$2,"&gt;="&amp;$D$3,'Maand-gepland'!$E$2:$AT$2,"&lt;="&amp;$D$4,'Maand-prestatie'!$E67:$AT67,"="&amp;W$5)</f>
        <v>0</v>
      </c>
      <c r="Y71">
        <f ca="1">COUNTIFS('Maand-gepland'!$E67:$AT67,"&gt;0",'Maand-gepland'!$E$2:$AT$2,"&gt;="&amp;$D$3,'Maand-gepland'!$E$2:$AT$2,"&lt;="&amp;$D$4,'Maand-prestatie'!$E67:$AT67,"="&amp;Y$5)</f>
        <v>0</v>
      </c>
      <c r="Z71" s="31">
        <f>SUMIFS('Maand-gepland'!$E67:$AT67,'Maand-gepland'!$E$2:$AT$2,"&gt;="&amp;$D$3,'Maand-gepland'!$E$2:$AT$2,"&lt;="&amp;$D$4,'Maand-prestatie'!$E67:$AT67,"="&amp;Y$5)</f>
        <v>0</v>
      </c>
      <c r="AA71" s="31"/>
      <c r="AB71" s="31"/>
      <c r="AC71" s="31"/>
      <c r="AD71" s="31"/>
      <c r="AE71" s="31"/>
      <c r="AF71" s="31"/>
      <c r="AG71" s="31"/>
      <c r="AH71" s="31"/>
      <c r="AI71" s="31"/>
      <c r="AJ71" s="31"/>
      <c r="AK71" s="31"/>
      <c r="AL71" s="31"/>
      <c r="AM71" s="31"/>
    </row>
    <row r="72" spans="1:39" x14ac:dyDescent="0.2">
      <c r="A72" t="str">
        <f ca="1">'Week A'!AB120</f>
        <v>NAAM</v>
      </c>
      <c r="B72" t="str">
        <f ca="1">'Week A'!AC120</f>
        <v>Voornaam</v>
      </c>
      <c r="C72" t="str">
        <f ca="1">'Week A'!AD120</f>
        <v>Steward</v>
      </c>
      <c r="D72" t="str">
        <f ca="1">'Week A'!AE120</f>
        <v>Student</v>
      </c>
      <c r="E72">
        <f ca="1">COUNTIFS('Maand-gepland'!$E68:$AT68,"&gt;0",'Maand-gepland'!$E$2:$AT$2,"&gt;="&amp;$D$3,'Maand-gepland'!$E$2:$AT$2,"&lt;="&amp;$D$4)</f>
        <v>0</v>
      </c>
      <c r="F72" s="31">
        <f>SUMIFS('Maand-gepland'!$E68:$AT68,'Maand-gepland'!$E$2:$AT$2,"&gt;="&amp;$D$3,'Maand-gepland'!$E$2:$AT$2,"&lt;="&amp;$D$4)</f>
        <v>0</v>
      </c>
      <c r="G72">
        <f ca="1">COUNTIFS('Maand-gepland'!$E68:$AT68,"&gt;0",'Maand-gepland'!$E$2:$AT$2,"&gt;="&amp;$D$3,'Maand-gepland'!$E$2:$AT$2,"&lt;="&amp;$D$4,'Maand-prestatie'!$E68:$AT68,"=0")</f>
        <v>0</v>
      </c>
      <c r="H72" s="31">
        <f>SUMIFS('Maand-gepland'!$E68:$AT68,'Maand-gepland'!$E$2:$AT$2,"&gt;="&amp;$D$3,'Maand-gepland'!$E$2:$AT$2,"&lt;="&amp;$D$4,'Maand-prestatie'!$E68:$AT68,"=0")</f>
        <v>0</v>
      </c>
      <c r="I72">
        <f ca="1">COUNTIFS('Maand-gepland'!$E68:$AT68,"&gt;0",'Maand-gepland'!$E$2:$AT$2,"&gt;="&amp;$D$3,'Maand-gepland'!$E$2:$AT$2,"&lt;="&amp;$D$4,'Maand-prestatie'!$E68:$AT68,"="&amp;I$5)</f>
        <v>0</v>
      </c>
      <c r="J72" s="31">
        <f>SUMIFS('Maand-gepland'!$E68:$AT68,'Maand-gepland'!$E$2:$AT$2,"&gt;="&amp;$D$3,'Maand-gepland'!$E$2:$AT$2,"&lt;="&amp;$D$4,'Maand-prestatie'!$E68:$AT68,"="&amp;I$5)</f>
        <v>0</v>
      </c>
      <c r="K72">
        <f ca="1">COUNTIFS('Maand-gepland'!$E68:$AT68,"&gt;0",'Maand-gepland'!$E$2:$AT$2,"&gt;="&amp;$D$3,'Maand-gepland'!$E$2:$AT$2,"&lt;="&amp;$D$4,'Maand-prestatie'!$E68:$AT68,"="&amp;K$5)</f>
        <v>0</v>
      </c>
      <c r="L72" s="31">
        <f>SUMIFS('Maand-gepland'!$E68:$AT68,'Maand-gepland'!$E$2:$AT$2,"&gt;="&amp;$D$3,'Maand-gepland'!$E$2:$AT$2,"&lt;="&amp;$D$4,'Maand-prestatie'!$E68:$AT68,"="&amp;K$5)</f>
        <v>0</v>
      </c>
      <c r="M72">
        <f ca="1">COUNTIFS('Maand-gepland'!$E68:$AT68,"&gt;0",'Maand-gepland'!$E$2:$AT$2,"&gt;="&amp;$D$3,'Maand-gepland'!$E$2:$AT$2,"&lt;="&amp;$D$4,'Maand-prestatie'!$E68:$AT68,"="&amp;M$5)</f>
        <v>0</v>
      </c>
      <c r="N72" s="31">
        <f>SUMIFS('Maand-gepland'!$E68:$AT68,'Maand-gepland'!$E$2:$AT$2,"&gt;="&amp;$D$3,'Maand-gepland'!$E$2:$AT$2,"&lt;="&amp;$D$4,'Maand-prestatie'!$E68:$AT68,"="&amp;M$5)</f>
        <v>0</v>
      </c>
      <c r="O72">
        <f ca="1">COUNTIFS('Maand-gepland'!$E68:$AT68,"&gt;0",'Maand-gepland'!$E$2:$AT$2,"&gt;="&amp;$D$3,'Maand-gepland'!$E$2:$AT$2,"&lt;="&amp;$D$4,'Maand-prestatie'!$E68:$AT68,"="&amp;O$5)</f>
        <v>0</v>
      </c>
      <c r="P72" s="31">
        <f>SUMIFS('Maand-gepland'!$E68:$AT68,'Maand-gepland'!$E$2:$AT$2,"&gt;="&amp;$D$3,'Maand-gepland'!$E$2:$AT$2,"&lt;="&amp;$D$4,'Maand-prestatie'!$E68:$AT68,"="&amp;O$5)</f>
        <v>0</v>
      </c>
      <c r="Q72">
        <f ca="1">COUNTIFS('Maand-gepland'!$E68:$AT68,"&gt;0",'Maand-gepland'!$E$2:$AT$2,"&gt;="&amp;$D$3,'Maand-gepland'!$E$2:$AT$2,"&lt;="&amp;$D$4,'Maand-prestatie'!$E68:$AT68,"="&amp;Q$5)</f>
        <v>0</v>
      </c>
      <c r="R72" s="31">
        <f>SUMIFS('Maand-gepland'!$E68:$AT68,'Maand-gepland'!$E$2:$AT$2,"&gt;="&amp;$D$3,'Maand-gepland'!$E$2:$AT$2,"&lt;="&amp;$D$4,'Maand-prestatie'!$E68:$AT68,"="&amp;Q$5)</f>
        <v>0</v>
      </c>
      <c r="S72">
        <f ca="1">COUNTIFS('Maand-gepland'!$E68:$AT68,"&gt;0",'Maand-gepland'!$E$2:$AT$2,"&gt;="&amp;$D$3,'Maand-gepland'!$E$2:$AT$2,"&lt;="&amp;$D$4,'Maand-prestatie'!$E68:$AT68,"="&amp;S$5)</f>
        <v>0</v>
      </c>
      <c r="T72" s="31">
        <f>SUMIFS('Maand-gepland'!$E68:$AT68,'Maand-gepland'!$E$2:$AT$2,"&gt;="&amp;$D$3,'Maand-gepland'!$E$2:$AT$2,"&lt;="&amp;$D$4,'Maand-prestatie'!$E68:$AT68,"="&amp;S$5)</f>
        <v>0</v>
      </c>
      <c r="U72">
        <f ca="1">COUNTIFS('Maand-gepland'!$E68:$AT68,"&gt;0",'Maand-gepland'!$E$2:$AT$2,"&gt;="&amp;$D$3,'Maand-gepland'!$E$2:$AT$2,"&lt;="&amp;$D$4,'Maand-prestatie'!$E68:$AT68,"="&amp;U$5)</f>
        <v>0</v>
      </c>
      <c r="V72" s="31">
        <f>SUMIFS('Maand-gepland'!$E68:$AT68,'Maand-gepland'!$E$2:$AT$2,"&gt;="&amp;$D$3,'Maand-gepland'!$E$2:$AT$2,"&lt;="&amp;$D$4,'Maand-prestatie'!$E68:$AT68,"="&amp;U$5)</f>
        <v>0</v>
      </c>
      <c r="W72">
        <f ca="1">COUNTIFS('Maand-gepland'!$E68:$AT68,"&gt;0",'Maand-gepland'!$E$2:$AT$2,"&gt;="&amp;$D$3,'Maand-gepland'!$E$2:$AT$2,"&lt;="&amp;$D$4,'Maand-prestatie'!$E68:$AT68,"="&amp;W$5)</f>
        <v>0</v>
      </c>
      <c r="X72" s="31">
        <f>SUMIFS('Maand-gepland'!$E68:$AT68,'Maand-gepland'!$E$2:$AT$2,"&gt;="&amp;$D$3,'Maand-gepland'!$E$2:$AT$2,"&lt;="&amp;$D$4,'Maand-prestatie'!$E68:$AT68,"="&amp;W$5)</f>
        <v>0</v>
      </c>
      <c r="Y72">
        <f ca="1">COUNTIFS('Maand-gepland'!$E68:$AT68,"&gt;0",'Maand-gepland'!$E$2:$AT$2,"&gt;="&amp;$D$3,'Maand-gepland'!$E$2:$AT$2,"&lt;="&amp;$D$4,'Maand-prestatie'!$E68:$AT68,"="&amp;Y$5)</f>
        <v>0</v>
      </c>
      <c r="Z72" s="31">
        <f>SUMIFS('Maand-gepland'!$E68:$AT68,'Maand-gepland'!$E$2:$AT$2,"&gt;="&amp;$D$3,'Maand-gepland'!$E$2:$AT$2,"&lt;="&amp;$D$4,'Maand-prestatie'!$E68:$AT68,"="&amp;Y$5)</f>
        <v>0</v>
      </c>
      <c r="AA72" s="31"/>
      <c r="AB72" s="31"/>
      <c r="AC72" s="31"/>
      <c r="AD72" s="31"/>
      <c r="AE72" s="31"/>
      <c r="AF72" s="31"/>
      <c r="AG72" s="31"/>
      <c r="AH72" s="31"/>
      <c r="AI72" s="31"/>
      <c r="AJ72" s="31"/>
      <c r="AK72" s="31"/>
      <c r="AL72" s="31"/>
      <c r="AM72" s="31"/>
    </row>
    <row r="73" spans="1:39" x14ac:dyDescent="0.2">
      <c r="A73" t="str">
        <f ca="1">'Week A'!AB121</f>
        <v>NAAM</v>
      </c>
      <c r="B73" t="str">
        <f ca="1">'Week A'!AC121</f>
        <v>Voornaam</v>
      </c>
      <c r="C73" t="str">
        <f ca="1">'Week A'!AD121</f>
        <v>Steward</v>
      </c>
      <c r="D73" t="str">
        <f ca="1">'Week A'!AE121</f>
        <v>Student</v>
      </c>
      <c r="E73">
        <f ca="1">COUNTIFS('Maand-gepland'!$E69:$AT69,"&gt;0",'Maand-gepland'!$E$2:$AT$2,"&gt;="&amp;$D$3,'Maand-gepland'!$E$2:$AT$2,"&lt;="&amp;$D$4)</f>
        <v>0</v>
      </c>
      <c r="F73" s="31">
        <f>SUMIFS('Maand-gepland'!$E69:$AT69,'Maand-gepland'!$E$2:$AT$2,"&gt;="&amp;$D$3,'Maand-gepland'!$E$2:$AT$2,"&lt;="&amp;$D$4)</f>
        <v>0</v>
      </c>
      <c r="G73">
        <f ca="1">COUNTIFS('Maand-gepland'!$E69:$AT69,"&gt;0",'Maand-gepland'!$E$2:$AT$2,"&gt;="&amp;$D$3,'Maand-gepland'!$E$2:$AT$2,"&lt;="&amp;$D$4,'Maand-prestatie'!$E69:$AT69,"=0")</f>
        <v>0</v>
      </c>
      <c r="H73" s="31">
        <f>SUMIFS('Maand-gepland'!$E69:$AT69,'Maand-gepland'!$E$2:$AT$2,"&gt;="&amp;$D$3,'Maand-gepland'!$E$2:$AT$2,"&lt;="&amp;$D$4,'Maand-prestatie'!$E69:$AT69,"=0")</f>
        <v>0</v>
      </c>
      <c r="I73">
        <f ca="1">COUNTIFS('Maand-gepland'!$E69:$AT69,"&gt;0",'Maand-gepland'!$E$2:$AT$2,"&gt;="&amp;$D$3,'Maand-gepland'!$E$2:$AT$2,"&lt;="&amp;$D$4,'Maand-prestatie'!$E69:$AT69,"="&amp;I$5)</f>
        <v>0</v>
      </c>
      <c r="J73" s="31">
        <f>SUMIFS('Maand-gepland'!$E69:$AT69,'Maand-gepland'!$E$2:$AT$2,"&gt;="&amp;$D$3,'Maand-gepland'!$E$2:$AT$2,"&lt;="&amp;$D$4,'Maand-prestatie'!$E69:$AT69,"="&amp;I$5)</f>
        <v>0</v>
      </c>
      <c r="K73">
        <f ca="1">COUNTIFS('Maand-gepland'!$E69:$AT69,"&gt;0",'Maand-gepland'!$E$2:$AT$2,"&gt;="&amp;$D$3,'Maand-gepland'!$E$2:$AT$2,"&lt;="&amp;$D$4,'Maand-prestatie'!$E69:$AT69,"="&amp;K$5)</f>
        <v>0</v>
      </c>
      <c r="L73" s="31">
        <f>SUMIFS('Maand-gepland'!$E69:$AT69,'Maand-gepland'!$E$2:$AT$2,"&gt;="&amp;$D$3,'Maand-gepland'!$E$2:$AT$2,"&lt;="&amp;$D$4,'Maand-prestatie'!$E69:$AT69,"="&amp;K$5)</f>
        <v>0</v>
      </c>
      <c r="M73">
        <f ca="1">COUNTIFS('Maand-gepland'!$E69:$AT69,"&gt;0",'Maand-gepland'!$E$2:$AT$2,"&gt;="&amp;$D$3,'Maand-gepland'!$E$2:$AT$2,"&lt;="&amp;$D$4,'Maand-prestatie'!$E69:$AT69,"="&amp;M$5)</f>
        <v>0</v>
      </c>
      <c r="N73" s="31">
        <f>SUMIFS('Maand-gepland'!$E69:$AT69,'Maand-gepland'!$E$2:$AT$2,"&gt;="&amp;$D$3,'Maand-gepland'!$E$2:$AT$2,"&lt;="&amp;$D$4,'Maand-prestatie'!$E69:$AT69,"="&amp;M$5)</f>
        <v>0</v>
      </c>
      <c r="O73">
        <f ca="1">COUNTIFS('Maand-gepland'!$E69:$AT69,"&gt;0",'Maand-gepland'!$E$2:$AT$2,"&gt;="&amp;$D$3,'Maand-gepland'!$E$2:$AT$2,"&lt;="&amp;$D$4,'Maand-prestatie'!$E69:$AT69,"="&amp;O$5)</f>
        <v>0</v>
      </c>
      <c r="P73" s="31">
        <f>SUMIFS('Maand-gepland'!$E69:$AT69,'Maand-gepland'!$E$2:$AT$2,"&gt;="&amp;$D$3,'Maand-gepland'!$E$2:$AT$2,"&lt;="&amp;$D$4,'Maand-prestatie'!$E69:$AT69,"="&amp;O$5)</f>
        <v>0</v>
      </c>
      <c r="Q73">
        <f ca="1">COUNTIFS('Maand-gepland'!$E69:$AT69,"&gt;0",'Maand-gepland'!$E$2:$AT$2,"&gt;="&amp;$D$3,'Maand-gepland'!$E$2:$AT$2,"&lt;="&amp;$D$4,'Maand-prestatie'!$E69:$AT69,"="&amp;Q$5)</f>
        <v>0</v>
      </c>
      <c r="R73" s="31">
        <f>SUMIFS('Maand-gepland'!$E69:$AT69,'Maand-gepland'!$E$2:$AT$2,"&gt;="&amp;$D$3,'Maand-gepland'!$E$2:$AT$2,"&lt;="&amp;$D$4,'Maand-prestatie'!$E69:$AT69,"="&amp;Q$5)</f>
        <v>0</v>
      </c>
      <c r="S73">
        <f ca="1">COUNTIFS('Maand-gepland'!$E69:$AT69,"&gt;0",'Maand-gepland'!$E$2:$AT$2,"&gt;="&amp;$D$3,'Maand-gepland'!$E$2:$AT$2,"&lt;="&amp;$D$4,'Maand-prestatie'!$E69:$AT69,"="&amp;S$5)</f>
        <v>0</v>
      </c>
      <c r="T73" s="31">
        <f>SUMIFS('Maand-gepland'!$E69:$AT69,'Maand-gepland'!$E$2:$AT$2,"&gt;="&amp;$D$3,'Maand-gepland'!$E$2:$AT$2,"&lt;="&amp;$D$4,'Maand-prestatie'!$E69:$AT69,"="&amp;S$5)</f>
        <v>0</v>
      </c>
      <c r="U73">
        <f ca="1">COUNTIFS('Maand-gepland'!$E69:$AT69,"&gt;0",'Maand-gepland'!$E$2:$AT$2,"&gt;="&amp;$D$3,'Maand-gepland'!$E$2:$AT$2,"&lt;="&amp;$D$4,'Maand-prestatie'!$E69:$AT69,"="&amp;U$5)</f>
        <v>0</v>
      </c>
      <c r="V73" s="31">
        <f>SUMIFS('Maand-gepland'!$E69:$AT69,'Maand-gepland'!$E$2:$AT$2,"&gt;="&amp;$D$3,'Maand-gepland'!$E$2:$AT$2,"&lt;="&amp;$D$4,'Maand-prestatie'!$E69:$AT69,"="&amp;U$5)</f>
        <v>0</v>
      </c>
      <c r="W73">
        <f ca="1">COUNTIFS('Maand-gepland'!$E69:$AT69,"&gt;0",'Maand-gepland'!$E$2:$AT$2,"&gt;="&amp;$D$3,'Maand-gepland'!$E$2:$AT$2,"&lt;="&amp;$D$4,'Maand-prestatie'!$E69:$AT69,"="&amp;W$5)</f>
        <v>0</v>
      </c>
      <c r="X73" s="31">
        <f>SUMIFS('Maand-gepland'!$E69:$AT69,'Maand-gepland'!$E$2:$AT$2,"&gt;="&amp;$D$3,'Maand-gepland'!$E$2:$AT$2,"&lt;="&amp;$D$4,'Maand-prestatie'!$E69:$AT69,"="&amp;W$5)</f>
        <v>0</v>
      </c>
      <c r="Y73">
        <f ca="1">COUNTIFS('Maand-gepland'!$E69:$AT69,"&gt;0",'Maand-gepland'!$E$2:$AT$2,"&gt;="&amp;$D$3,'Maand-gepland'!$E$2:$AT$2,"&lt;="&amp;$D$4,'Maand-prestatie'!$E69:$AT69,"="&amp;Y$5)</f>
        <v>0</v>
      </c>
      <c r="Z73" s="31">
        <f>SUMIFS('Maand-gepland'!$E69:$AT69,'Maand-gepland'!$E$2:$AT$2,"&gt;="&amp;$D$3,'Maand-gepland'!$E$2:$AT$2,"&lt;="&amp;$D$4,'Maand-prestatie'!$E69:$AT69,"="&amp;Y$5)</f>
        <v>0</v>
      </c>
      <c r="AA73" s="31"/>
      <c r="AB73" s="31"/>
      <c r="AC73" s="31"/>
      <c r="AD73" s="31"/>
      <c r="AE73" s="31"/>
      <c r="AF73" s="31"/>
      <c r="AG73" s="31"/>
      <c r="AH73" s="31"/>
      <c r="AI73" s="31"/>
      <c r="AJ73" s="31"/>
      <c r="AK73" s="31"/>
      <c r="AL73" s="31"/>
      <c r="AM73" s="31"/>
    </row>
    <row r="74" spans="1:39" x14ac:dyDescent="0.2">
      <c r="A74" t="str">
        <f ca="1">'Week A'!AB122</f>
        <v>NAAM</v>
      </c>
      <c r="B74" t="str">
        <f ca="1">'Week A'!AC122</f>
        <v>Voornaam</v>
      </c>
      <c r="C74" t="str">
        <f ca="1">'Week A'!AD122</f>
        <v>Steward</v>
      </c>
      <c r="D74" t="str">
        <f ca="1">'Week A'!AE122</f>
        <v>Student</v>
      </c>
      <c r="E74">
        <f ca="1">COUNTIFS('Maand-gepland'!$E70:$AT70,"&gt;0",'Maand-gepland'!$E$2:$AT$2,"&gt;="&amp;$D$3,'Maand-gepland'!$E$2:$AT$2,"&lt;="&amp;$D$4)</f>
        <v>0</v>
      </c>
      <c r="F74" s="31">
        <f>SUMIFS('Maand-gepland'!$E70:$AT70,'Maand-gepland'!$E$2:$AT$2,"&gt;="&amp;$D$3,'Maand-gepland'!$E$2:$AT$2,"&lt;="&amp;$D$4)</f>
        <v>0</v>
      </c>
      <c r="G74">
        <f ca="1">COUNTIFS('Maand-gepland'!$E70:$AT70,"&gt;0",'Maand-gepland'!$E$2:$AT$2,"&gt;="&amp;$D$3,'Maand-gepland'!$E$2:$AT$2,"&lt;="&amp;$D$4,'Maand-prestatie'!$E70:$AT70,"=0")</f>
        <v>0</v>
      </c>
      <c r="H74" s="31">
        <f>SUMIFS('Maand-gepland'!$E70:$AT70,'Maand-gepland'!$E$2:$AT$2,"&gt;="&amp;$D$3,'Maand-gepland'!$E$2:$AT$2,"&lt;="&amp;$D$4,'Maand-prestatie'!$E70:$AT70,"=0")</f>
        <v>0</v>
      </c>
      <c r="I74">
        <f ca="1">COUNTIFS('Maand-gepland'!$E70:$AT70,"&gt;0",'Maand-gepland'!$E$2:$AT$2,"&gt;="&amp;$D$3,'Maand-gepland'!$E$2:$AT$2,"&lt;="&amp;$D$4,'Maand-prestatie'!$E70:$AT70,"="&amp;I$5)</f>
        <v>0</v>
      </c>
      <c r="J74" s="31">
        <f>SUMIFS('Maand-gepland'!$E70:$AT70,'Maand-gepland'!$E$2:$AT$2,"&gt;="&amp;$D$3,'Maand-gepland'!$E$2:$AT$2,"&lt;="&amp;$D$4,'Maand-prestatie'!$E70:$AT70,"="&amp;I$5)</f>
        <v>0</v>
      </c>
      <c r="K74">
        <f ca="1">COUNTIFS('Maand-gepland'!$E70:$AT70,"&gt;0",'Maand-gepland'!$E$2:$AT$2,"&gt;="&amp;$D$3,'Maand-gepland'!$E$2:$AT$2,"&lt;="&amp;$D$4,'Maand-prestatie'!$E70:$AT70,"="&amp;K$5)</f>
        <v>0</v>
      </c>
      <c r="L74" s="31">
        <f>SUMIFS('Maand-gepland'!$E70:$AT70,'Maand-gepland'!$E$2:$AT$2,"&gt;="&amp;$D$3,'Maand-gepland'!$E$2:$AT$2,"&lt;="&amp;$D$4,'Maand-prestatie'!$E70:$AT70,"="&amp;K$5)</f>
        <v>0</v>
      </c>
      <c r="M74">
        <f ca="1">COUNTIFS('Maand-gepland'!$E70:$AT70,"&gt;0",'Maand-gepland'!$E$2:$AT$2,"&gt;="&amp;$D$3,'Maand-gepland'!$E$2:$AT$2,"&lt;="&amp;$D$4,'Maand-prestatie'!$E70:$AT70,"="&amp;M$5)</f>
        <v>0</v>
      </c>
      <c r="N74" s="31">
        <f>SUMIFS('Maand-gepland'!$E70:$AT70,'Maand-gepland'!$E$2:$AT$2,"&gt;="&amp;$D$3,'Maand-gepland'!$E$2:$AT$2,"&lt;="&amp;$D$4,'Maand-prestatie'!$E70:$AT70,"="&amp;M$5)</f>
        <v>0</v>
      </c>
      <c r="O74">
        <f ca="1">COUNTIFS('Maand-gepland'!$E70:$AT70,"&gt;0",'Maand-gepland'!$E$2:$AT$2,"&gt;="&amp;$D$3,'Maand-gepland'!$E$2:$AT$2,"&lt;="&amp;$D$4,'Maand-prestatie'!$E70:$AT70,"="&amp;O$5)</f>
        <v>0</v>
      </c>
      <c r="P74" s="31">
        <f>SUMIFS('Maand-gepland'!$E70:$AT70,'Maand-gepland'!$E$2:$AT$2,"&gt;="&amp;$D$3,'Maand-gepland'!$E$2:$AT$2,"&lt;="&amp;$D$4,'Maand-prestatie'!$E70:$AT70,"="&amp;O$5)</f>
        <v>0</v>
      </c>
      <c r="Q74">
        <f ca="1">COUNTIFS('Maand-gepland'!$E70:$AT70,"&gt;0",'Maand-gepland'!$E$2:$AT$2,"&gt;="&amp;$D$3,'Maand-gepland'!$E$2:$AT$2,"&lt;="&amp;$D$4,'Maand-prestatie'!$E70:$AT70,"="&amp;Q$5)</f>
        <v>0</v>
      </c>
      <c r="R74" s="31">
        <f>SUMIFS('Maand-gepland'!$E70:$AT70,'Maand-gepland'!$E$2:$AT$2,"&gt;="&amp;$D$3,'Maand-gepland'!$E$2:$AT$2,"&lt;="&amp;$D$4,'Maand-prestatie'!$E70:$AT70,"="&amp;Q$5)</f>
        <v>0</v>
      </c>
      <c r="S74">
        <f ca="1">COUNTIFS('Maand-gepland'!$E70:$AT70,"&gt;0",'Maand-gepland'!$E$2:$AT$2,"&gt;="&amp;$D$3,'Maand-gepland'!$E$2:$AT$2,"&lt;="&amp;$D$4,'Maand-prestatie'!$E70:$AT70,"="&amp;S$5)</f>
        <v>0</v>
      </c>
      <c r="T74" s="31">
        <f>SUMIFS('Maand-gepland'!$E70:$AT70,'Maand-gepland'!$E$2:$AT$2,"&gt;="&amp;$D$3,'Maand-gepland'!$E$2:$AT$2,"&lt;="&amp;$D$4,'Maand-prestatie'!$E70:$AT70,"="&amp;S$5)</f>
        <v>0</v>
      </c>
      <c r="U74">
        <f ca="1">COUNTIFS('Maand-gepland'!$E70:$AT70,"&gt;0",'Maand-gepland'!$E$2:$AT$2,"&gt;="&amp;$D$3,'Maand-gepland'!$E$2:$AT$2,"&lt;="&amp;$D$4,'Maand-prestatie'!$E70:$AT70,"="&amp;U$5)</f>
        <v>0</v>
      </c>
      <c r="V74" s="31">
        <f>SUMIFS('Maand-gepland'!$E70:$AT70,'Maand-gepland'!$E$2:$AT$2,"&gt;="&amp;$D$3,'Maand-gepland'!$E$2:$AT$2,"&lt;="&amp;$D$4,'Maand-prestatie'!$E70:$AT70,"="&amp;U$5)</f>
        <v>0</v>
      </c>
      <c r="W74">
        <f ca="1">COUNTIFS('Maand-gepland'!$E70:$AT70,"&gt;0",'Maand-gepland'!$E$2:$AT$2,"&gt;="&amp;$D$3,'Maand-gepland'!$E$2:$AT$2,"&lt;="&amp;$D$4,'Maand-prestatie'!$E70:$AT70,"="&amp;W$5)</f>
        <v>0</v>
      </c>
      <c r="X74" s="31">
        <f>SUMIFS('Maand-gepland'!$E70:$AT70,'Maand-gepland'!$E$2:$AT$2,"&gt;="&amp;$D$3,'Maand-gepland'!$E$2:$AT$2,"&lt;="&amp;$D$4,'Maand-prestatie'!$E70:$AT70,"="&amp;W$5)</f>
        <v>0</v>
      </c>
      <c r="Y74">
        <f ca="1">COUNTIFS('Maand-gepland'!$E70:$AT70,"&gt;0",'Maand-gepland'!$E$2:$AT$2,"&gt;="&amp;$D$3,'Maand-gepland'!$E$2:$AT$2,"&lt;="&amp;$D$4,'Maand-prestatie'!$E70:$AT70,"="&amp;Y$5)</f>
        <v>0</v>
      </c>
      <c r="Z74" s="31">
        <f>SUMIFS('Maand-gepland'!$E70:$AT70,'Maand-gepland'!$E$2:$AT$2,"&gt;="&amp;$D$3,'Maand-gepland'!$E$2:$AT$2,"&lt;="&amp;$D$4,'Maand-prestatie'!$E70:$AT70,"="&amp;Y$5)</f>
        <v>0</v>
      </c>
      <c r="AA74" s="31"/>
      <c r="AB74" s="31"/>
      <c r="AC74" s="31"/>
      <c r="AD74" s="31"/>
      <c r="AE74" s="31"/>
      <c r="AF74" s="31"/>
      <c r="AG74" s="31"/>
      <c r="AH74" s="31"/>
      <c r="AI74" s="31"/>
      <c r="AJ74" s="31"/>
      <c r="AK74" s="31"/>
      <c r="AL74" s="31"/>
      <c r="AM74" s="31"/>
    </row>
    <row r="75" spans="1:39" x14ac:dyDescent="0.2">
      <c r="A75" t="str">
        <f ca="1">'Week A'!AB123</f>
        <v>NAAM</v>
      </c>
      <c r="B75" t="str">
        <f ca="1">'Week A'!AC123</f>
        <v>Voornaam</v>
      </c>
      <c r="C75" t="str">
        <f ca="1">'Week A'!AD123</f>
        <v>Steward</v>
      </c>
      <c r="D75" t="str">
        <f ca="1">'Week A'!AE123</f>
        <v>Student</v>
      </c>
      <c r="E75">
        <f ca="1">COUNTIFS('Maand-gepland'!$E71:$AT71,"&gt;0",'Maand-gepland'!$E$2:$AT$2,"&gt;="&amp;$D$3,'Maand-gepland'!$E$2:$AT$2,"&lt;="&amp;$D$4)</f>
        <v>0</v>
      </c>
      <c r="F75" s="31">
        <f>SUMIFS('Maand-gepland'!$E71:$AT71,'Maand-gepland'!$E$2:$AT$2,"&gt;="&amp;$D$3,'Maand-gepland'!$E$2:$AT$2,"&lt;="&amp;$D$4)</f>
        <v>0</v>
      </c>
      <c r="G75">
        <f ca="1">COUNTIFS('Maand-gepland'!$E71:$AT71,"&gt;0",'Maand-gepland'!$E$2:$AT$2,"&gt;="&amp;$D$3,'Maand-gepland'!$E$2:$AT$2,"&lt;="&amp;$D$4,'Maand-prestatie'!$E71:$AT71,"=0")</f>
        <v>0</v>
      </c>
      <c r="H75" s="31">
        <f>SUMIFS('Maand-gepland'!$E71:$AT71,'Maand-gepland'!$E$2:$AT$2,"&gt;="&amp;$D$3,'Maand-gepland'!$E$2:$AT$2,"&lt;="&amp;$D$4,'Maand-prestatie'!$E71:$AT71,"=0")</f>
        <v>0</v>
      </c>
      <c r="I75">
        <f ca="1">COUNTIFS('Maand-gepland'!$E71:$AT71,"&gt;0",'Maand-gepland'!$E$2:$AT$2,"&gt;="&amp;$D$3,'Maand-gepland'!$E$2:$AT$2,"&lt;="&amp;$D$4,'Maand-prestatie'!$E71:$AT71,"="&amp;I$5)</f>
        <v>0</v>
      </c>
      <c r="J75" s="31">
        <f>SUMIFS('Maand-gepland'!$E71:$AT71,'Maand-gepland'!$E$2:$AT$2,"&gt;="&amp;$D$3,'Maand-gepland'!$E$2:$AT$2,"&lt;="&amp;$D$4,'Maand-prestatie'!$E71:$AT71,"="&amp;I$5)</f>
        <v>0</v>
      </c>
      <c r="K75">
        <f ca="1">COUNTIFS('Maand-gepland'!$E71:$AT71,"&gt;0",'Maand-gepland'!$E$2:$AT$2,"&gt;="&amp;$D$3,'Maand-gepland'!$E$2:$AT$2,"&lt;="&amp;$D$4,'Maand-prestatie'!$E71:$AT71,"="&amp;K$5)</f>
        <v>0</v>
      </c>
      <c r="L75" s="31">
        <f>SUMIFS('Maand-gepland'!$E71:$AT71,'Maand-gepland'!$E$2:$AT$2,"&gt;="&amp;$D$3,'Maand-gepland'!$E$2:$AT$2,"&lt;="&amp;$D$4,'Maand-prestatie'!$E71:$AT71,"="&amp;K$5)</f>
        <v>0</v>
      </c>
      <c r="M75">
        <f ca="1">COUNTIFS('Maand-gepland'!$E71:$AT71,"&gt;0",'Maand-gepland'!$E$2:$AT$2,"&gt;="&amp;$D$3,'Maand-gepland'!$E$2:$AT$2,"&lt;="&amp;$D$4,'Maand-prestatie'!$E71:$AT71,"="&amp;M$5)</f>
        <v>0</v>
      </c>
      <c r="N75" s="31">
        <f>SUMIFS('Maand-gepland'!$E71:$AT71,'Maand-gepland'!$E$2:$AT$2,"&gt;="&amp;$D$3,'Maand-gepland'!$E$2:$AT$2,"&lt;="&amp;$D$4,'Maand-prestatie'!$E71:$AT71,"="&amp;M$5)</f>
        <v>0</v>
      </c>
      <c r="O75">
        <f ca="1">COUNTIFS('Maand-gepland'!$E71:$AT71,"&gt;0",'Maand-gepland'!$E$2:$AT$2,"&gt;="&amp;$D$3,'Maand-gepland'!$E$2:$AT$2,"&lt;="&amp;$D$4,'Maand-prestatie'!$E71:$AT71,"="&amp;O$5)</f>
        <v>0</v>
      </c>
      <c r="P75" s="31">
        <f>SUMIFS('Maand-gepland'!$E71:$AT71,'Maand-gepland'!$E$2:$AT$2,"&gt;="&amp;$D$3,'Maand-gepland'!$E$2:$AT$2,"&lt;="&amp;$D$4,'Maand-prestatie'!$E71:$AT71,"="&amp;O$5)</f>
        <v>0</v>
      </c>
      <c r="Q75">
        <f ca="1">COUNTIFS('Maand-gepland'!$E71:$AT71,"&gt;0",'Maand-gepland'!$E$2:$AT$2,"&gt;="&amp;$D$3,'Maand-gepland'!$E$2:$AT$2,"&lt;="&amp;$D$4,'Maand-prestatie'!$E71:$AT71,"="&amp;Q$5)</f>
        <v>0</v>
      </c>
      <c r="R75" s="31">
        <f>SUMIFS('Maand-gepland'!$E71:$AT71,'Maand-gepland'!$E$2:$AT$2,"&gt;="&amp;$D$3,'Maand-gepland'!$E$2:$AT$2,"&lt;="&amp;$D$4,'Maand-prestatie'!$E71:$AT71,"="&amp;Q$5)</f>
        <v>0</v>
      </c>
      <c r="S75">
        <f ca="1">COUNTIFS('Maand-gepland'!$E71:$AT71,"&gt;0",'Maand-gepland'!$E$2:$AT$2,"&gt;="&amp;$D$3,'Maand-gepland'!$E$2:$AT$2,"&lt;="&amp;$D$4,'Maand-prestatie'!$E71:$AT71,"="&amp;S$5)</f>
        <v>0</v>
      </c>
      <c r="T75" s="31">
        <f>SUMIFS('Maand-gepland'!$E71:$AT71,'Maand-gepland'!$E$2:$AT$2,"&gt;="&amp;$D$3,'Maand-gepland'!$E$2:$AT$2,"&lt;="&amp;$D$4,'Maand-prestatie'!$E71:$AT71,"="&amp;S$5)</f>
        <v>0</v>
      </c>
      <c r="U75">
        <f ca="1">COUNTIFS('Maand-gepland'!$E71:$AT71,"&gt;0",'Maand-gepland'!$E$2:$AT$2,"&gt;="&amp;$D$3,'Maand-gepland'!$E$2:$AT$2,"&lt;="&amp;$D$4,'Maand-prestatie'!$E71:$AT71,"="&amp;U$5)</f>
        <v>0</v>
      </c>
      <c r="V75" s="31">
        <f>SUMIFS('Maand-gepland'!$E71:$AT71,'Maand-gepland'!$E$2:$AT$2,"&gt;="&amp;$D$3,'Maand-gepland'!$E$2:$AT$2,"&lt;="&amp;$D$4,'Maand-prestatie'!$E71:$AT71,"="&amp;U$5)</f>
        <v>0</v>
      </c>
      <c r="W75">
        <f ca="1">COUNTIFS('Maand-gepland'!$E71:$AT71,"&gt;0",'Maand-gepland'!$E$2:$AT$2,"&gt;="&amp;$D$3,'Maand-gepland'!$E$2:$AT$2,"&lt;="&amp;$D$4,'Maand-prestatie'!$E71:$AT71,"="&amp;W$5)</f>
        <v>0</v>
      </c>
      <c r="X75" s="31">
        <f>SUMIFS('Maand-gepland'!$E71:$AT71,'Maand-gepland'!$E$2:$AT$2,"&gt;="&amp;$D$3,'Maand-gepland'!$E$2:$AT$2,"&lt;="&amp;$D$4,'Maand-prestatie'!$E71:$AT71,"="&amp;W$5)</f>
        <v>0</v>
      </c>
      <c r="Y75">
        <f ca="1">COUNTIFS('Maand-gepland'!$E71:$AT71,"&gt;0",'Maand-gepland'!$E$2:$AT$2,"&gt;="&amp;$D$3,'Maand-gepland'!$E$2:$AT$2,"&lt;="&amp;$D$4,'Maand-prestatie'!$E71:$AT71,"="&amp;Y$5)</f>
        <v>0</v>
      </c>
      <c r="Z75" s="31">
        <f>SUMIFS('Maand-gepland'!$E71:$AT71,'Maand-gepland'!$E$2:$AT$2,"&gt;="&amp;$D$3,'Maand-gepland'!$E$2:$AT$2,"&lt;="&amp;$D$4,'Maand-prestatie'!$E71:$AT71,"="&amp;Y$5)</f>
        <v>0</v>
      </c>
      <c r="AA75" s="31"/>
      <c r="AB75" s="31"/>
      <c r="AC75" s="31"/>
      <c r="AD75" s="31"/>
      <c r="AE75" s="31"/>
      <c r="AF75" s="31"/>
      <c r="AG75" s="31"/>
      <c r="AH75" s="31"/>
      <c r="AI75" s="31"/>
      <c r="AJ75" s="31"/>
      <c r="AK75" s="31"/>
      <c r="AL75" s="31"/>
      <c r="AM75" s="31"/>
    </row>
    <row r="76" spans="1:39" x14ac:dyDescent="0.2">
      <c r="A76" t="str">
        <f ca="1">'Week A'!AB124</f>
        <v>NAAM</v>
      </c>
      <c r="B76" t="str">
        <f ca="1">'Week A'!AC124</f>
        <v>Voornaam</v>
      </c>
      <c r="C76" t="str">
        <f ca="1">'Week A'!AD124</f>
        <v>Steward</v>
      </c>
      <c r="D76" t="str">
        <f ca="1">'Week A'!AE124</f>
        <v>Student</v>
      </c>
      <c r="E76">
        <f ca="1">COUNTIFS('Maand-gepland'!$E72:$AT72,"&gt;0",'Maand-gepland'!$E$2:$AT$2,"&gt;="&amp;$D$3,'Maand-gepland'!$E$2:$AT$2,"&lt;="&amp;$D$4)</f>
        <v>0</v>
      </c>
      <c r="F76" s="31">
        <f>SUMIFS('Maand-gepland'!$E72:$AT72,'Maand-gepland'!$E$2:$AT$2,"&gt;="&amp;$D$3,'Maand-gepland'!$E$2:$AT$2,"&lt;="&amp;$D$4)</f>
        <v>0</v>
      </c>
      <c r="G76">
        <f ca="1">COUNTIFS('Maand-gepland'!$E72:$AT72,"&gt;0",'Maand-gepland'!$E$2:$AT$2,"&gt;="&amp;$D$3,'Maand-gepland'!$E$2:$AT$2,"&lt;="&amp;$D$4,'Maand-prestatie'!$E72:$AT72,"=0")</f>
        <v>0</v>
      </c>
      <c r="H76" s="31">
        <f>SUMIFS('Maand-gepland'!$E72:$AT72,'Maand-gepland'!$E$2:$AT$2,"&gt;="&amp;$D$3,'Maand-gepland'!$E$2:$AT$2,"&lt;="&amp;$D$4,'Maand-prestatie'!$E72:$AT72,"=0")</f>
        <v>0</v>
      </c>
      <c r="I76">
        <f ca="1">COUNTIFS('Maand-gepland'!$E72:$AT72,"&gt;0",'Maand-gepland'!$E$2:$AT$2,"&gt;="&amp;$D$3,'Maand-gepland'!$E$2:$AT$2,"&lt;="&amp;$D$4,'Maand-prestatie'!$E72:$AT72,"="&amp;I$5)</f>
        <v>0</v>
      </c>
      <c r="J76" s="31">
        <f>SUMIFS('Maand-gepland'!$E72:$AT72,'Maand-gepland'!$E$2:$AT$2,"&gt;="&amp;$D$3,'Maand-gepland'!$E$2:$AT$2,"&lt;="&amp;$D$4,'Maand-prestatie'!$E72:$AT72,"="&amp;I$5)</f>
        <v>0</v>
      </c>
      <c r="K76">
        <f ca="1">COUNTIFS('Maand-gepland'!$E72:$AT72,"&gt;0",'Maand-gepland'!$E$2:$AT$2,"&gt;="&amp;$D$3,'Maand-gepland'!$E$2:$AT$2,"&lt;="&amp;$D$4,'Maand-prestatie'!$E72:$AT72,"="&amp;K$5)</f>
        <v>0</v>
      </c>
      <c r="L76" s="31">
        <f>SUMIFS('Maand-gepland'!$E72:$AT72,'Maand-gepland'!$E$2:$AT$2,"&gt;="&amp;$D$3,'Maand-gepland'!$E$2:$AT$2,"&lt;="&amp;$D$4,'Maand-prestatie'!$E72:$AT72,"="&amp;K$5)</f>
        <v>0</v>
      </c>
      <c r="M76">
        <f ca="1">COUNTIFS('Maand-gepland'!$E72:$AT72,"&gt;0",'Maand-gepland'!$E$2:$AT$2,"&gt;="&amp;$D$3,'Maand-gepland'!$E$2:$AT$2,"&lt;="&amp;$D$4,'Maand-prestatie'!$E72:$AT72,"="&amp;M$5)</f>
        <v>0</v>
      </c>
      <c r="N76" s="31">
        <f>SUMIFS('Maand-gepland'!$E72:$AT72,'Maand-gepland'!$E$2:$AT$2,"&gt;="&amp;$D$3,'Maand-gepland'!$E$2:$AT$2,"&lt;="&amp;$D$4,'Maand-prestatie'!$E72:$AT72,"="&amp;M$5)</f>
        <v>0</v>
      </c>
      <c r="O76">
        <f ca="1">COUNTIFS('Maand-gepland'!$E72:$AT72,"&gt;0",'Maand-gepland'!$E$2:$AT$2,"&gt;="&amp;$D$3,'Maand-gepland'!$E$2:$AT$2,"&lt;="&amp;$D$4,'Maand-prestatie'!$E72:$AT72,"="&amp;O$5)</f>
        <v>0</v>
      </c>
      <c r="P76" s="31">
        <f>SUMIFS('Maand-gepland'!$E72:$AT72,'Maand-gepland'!$E$2:$AT$2,"&gt;="&amp;$D$3,'Maand-gepland'!$E$2:$AT$2,"&lt;="&amp;$D$4,'Maand-prestatie'!$E72:$AT72,"="&amp;O$5)</f>
        <v>0</v>
      </c>
      <c r="Q76">
        <f ca="1">COUNTIFS('Maand-gepland'!$E72:$AT72,"&gt;0",'Maand-gepland'!$E$2:$AT$2,"&gt;="&amp;$D$3,'Maand-gepland'!$E$2:$AT$2,"&lt;="&amp;$D$4,'Maand-prestatie'!$E72:$AT72,"="&amp;Q$5)</f>
        <v>0</v>
      </c>
      <c r="R76" s="31">
        <f>SUMIFS('Maand-gepland'!$E72:$AT72,'Maand-gepland'!$E$2:$AT$2,"&gt;="&amp;$D$3,'Maand-gepland'!$E$2:$AT$2,"&lt;="&amp;$D$4,'Maand-prestatie'!$E72:$AT72,"="&amp;Q$5)</f>
        <v>0</v>
      </c>
      <c r="S76">
        <f ca="1">COUNTIFS('Maand-gepland'!$E72:$AT72,"&gt;0",'Maand-gepland'!$E$2:$AT$2,"&gt;="&amp;$D$3,'Maand-gepland'!$E$2:$AT$2,"&lt;="&amp;$D$4,'Maand-prestatie'!$E72:$AT72,"="&amp;S$5)</f>
        <v>0</v>
      </c>
      <c r="T76" s="31">
        <f>SUMIFS('Maand-gepland'!$E72:$AT72,'Maand-gepland'!$E$2:$AT$2,"&gt;="&amp;$D$3,'Maand-gepland'!$E$2:$AT$2,"&lt;="&amp;$D$4,'Maand-prestatie'!$E72:$AT72,"="&amp;S$5)</f>
        <v>0</v>
      </c>
      <c r="U76">
        <f ca="1">COUNTIFS('Maand-gepland'!$E72:$AT72,"&gt;0",'Maand-gepland'!$E$2:$AT$2,"&gt;="&amp;$D$3,'Maand-gepland'!$E$2:$AT$2,"&lt;="&amp;$D$4,'Maand-prestatie'!$E72:$AT72,"="&amp;U$5)</f>
        <v>0</v>
      </c>
      <c r="V76" s="31">
        <f>SUMIFS('Maand-gepland'!$E72:$AT72,'Maand-gepland'!$E$2:$AT$2,"&gt;="&amp;$D$3,'Maand-gepland'!$E$2:$AT$2,"&lt;="&amp;$D$4,'Maand-prestatie'!$E72:$AT72,"="&amp;U$5)</f>
        <v>0</v>
      </c>
      <c r="W76">
        <f ca="1">COUNTIFS('Maand-gepland'!$E72:$AT72,"&gt;0",'Maand-gepland'!$E$2:$AT$2,"&gt;="&amp;$D$3,'Maand-gepland'!$E$2:$AT$2,"&lt;="&amp;$D$4,'Maand-prestatie'!$E72:$AT72,"="&amp;W$5)</f>
        <v>0</v>
      </c>
      <c r="X76" s="31">
        <f>SUMIFS('Maand-gepland'!$E72:$AT72,'Maand-gepland'!$E$2:$AT$2,"&gt;="&amp;$D$3,'Maand-gepland'!$E$2:$AT$2,"&lt;="&amp;$D$4,'Maand-prestatie'!$E72:$AT72,"="&amp;W$5)</f>
        <v>0</v>
      </c>
      <c r="Y76">
        <f ca="1">COUNTIFS('Maand-gepland'!$E72:$AT72,"&gt;0",'Maand-gepland'!$E$2:$AT$2,"&gt;="&amp;$D$3,'Maand-gepland'!$E$2:$AT$2,"&lt;="&amp;$D$4,'Maand-prestatie'!$E72:$AT72,"="&amp;Y$5)</f>
        <v>0</v>
      </c>
      <c r="Z76" s="31">
        <f>SUMIFS('Maand-gepland'!$E72:$AT72,'Maand-gepland'!$E$2:$AT$2,"&gt;="&amp;$D$3,'Maand-gepland'!$E$2:$AT$2,"&lt;="&amp;$D$4,'Maand-prestatie'!$E72:$AT72,"="&amp;Y$5)</f>
        <v>0</v>
      </c>
      <c r="AA76" s="31"/>
      <c r="AB76" s="31"/>
      <c r="AC76" s="31"/>
      <c r="AD76" s="31"/>
      <c r="AE76" s="31"/>
      <c r="AF76" s="31"/>
      <c r="AG76" s="31"/>
      <c r="AH76" s="31"/>
      <c r="AI76" s="31"/>
      <c r="AJ76" s="31"/>
      <c r="AK76" s="31"/>
      <c r="AL76" s="31"/>
      <c r="AM76" s="31"/>
    </row>
    <row r="77" spans="1:39" x14ac:dyDescent="0.2">
      <c r="A77" t="str">
        <f ca="1">'Week A'!AB125</f>
        <v>NAAM</v>
      </c>
      <c r="B77" t="str">
        <f ca="1">'Week A'!AC125</f>
        <v>Voornaam</v>
      </c>
      <c r="C77" t="str">
        <f ca="1">'Week A'!AD125</f>
        <v>Steward</v>
      </c>
      <c r="D77" t="str">
        <f ca="1">'Week A'!AE125</f>
        <v>Student</v>
      </c>
      <c r="E77">
        <f ca="1">COUNTIFS('Maand-gepland'!$E73:$AT73,"&gt;0",'Maand-gepland'!$E$2:$AT$2,"&gt;="&amp;$D$3,'Maand-gepland'!$E$2:$AT$2,"&lt;="&amp;$D$4)</f>
        <v>0</v>
      </c>
      <c r="F77" s="31">
        <f>SUMIFS('Maand-gepland'!$E73:$AT73,'Maand-gepland'!$E$2:$AT$2,"&gt;="&amp;$D$3,'Maand-gepland'!$E$2:$AT$2,"&lt;="&amp;$D$4)</f>
        <v>0</v>
      </c>
      <c r="G77">
        <f ca="1">COUNTIFS('Maand-gepland'!$E73:$AT73,"&gt;0",'Maand-gepland'!$E$2:$AT$2,"&gt;="&amp;$D$3,'Maand-gepland'!$E$2:$AT$2,"&lt;="&amp;$D$4,'Maand-prestatie'!$E73:$AT73,"=0")</f>
        <v>0</v>
      </c>
      <c r="H77" s="31">
        <f>SUMIFS('Maand-gepland'!$E73:$AT73,'Maand-gepland'!$E$2:$AT$2,"&gt;="&amp;$D$3,'Maand-gepland'!$E$2:$AT$2,"&lt;="&amp;$D$4,'Maand-prestatie'!$E73:$AT73,"=0")</f>
        <v>0</v>
      </c>
      <c r="I77">
        <f ca="1">COUNTIFS('Maand-gepland'!$E73:$AT73,"&gt;0",'Maand-gepland'!$E$2:$AT$2,"&gt;="&amp;$D$3,'Maand-gepland'!$E$2:$AT$2,"&lt;="&amp;$D$4,'Maand-prestatie'!$E73:$AT73,"="&amp;I$5)</f>
        <v>0</v>
      </c>
      <c r="J77" s="31">
        <f>SUMIFS('Maand-gepland'!$E73:$AT73,'Maand-gepland'!$E$2:$AT$2,"&gt;="&amp;$D$3,'Maand-gepland'!$E$2:$AT$2,"&lt;="&amp;$D$4,'Maand-prestatie'!$E73:$AT73,"="&amp;I$5)</f>
        <v>0</v>
      </c>
      <c r="K77">
        <f ca="1">COUNTIFS('Maand-gepland'!$E73:$AT73,"&gt;0",'Maand-gepland'!$E$2:$AT$2,"&gt;="&amp;$D$3,'Maand-gepland'!$E$2:$AT$2,"&lt;="&amp;$D$4,'Maand-prestatie'!$E73:$AT73,"="&amp;K$5)</f>
        <v>0</v>
      </c>
      <c r="L77" s="31">
        <f>SUMIFS('Maand-gepland'!$E73:$AT73,'Maand-gepland'!$E$2:$AT$2,"&gt;="&amp;$D$3,'Maand-gepland'!$E$2:$AT$2,"&lt;="&amp;$D$4,'Maand-prestatie'!$E73:$AT73,"="&amp;K$5)</f>
        <v>0</v>
      </c>
      <c r="M77">
        <f ca="1">COUNTIFS('Maand-gepland'!$E73:$AT73,"&gt;0",'Maand-gepland'!$E$2:$AT$2,"&gt;="&amp;$D$3,'Maand-gepland'!$E$2:$AT$2,"&lt;="&amp;$D$4,'Maand-prestatie'!$E73:$AT73,"="&amp;M$5)</f>
        <v>0</v>
      </c>
      <c r="N77" s="31">
        <f>SUMIFS('Maand-gepland'!$E73:$AT73,'Maand-gepland'!$E$2:$AT$2,"&gt;="&amp;$D$3,'Maand-gepland'!$E$2:$AT$2,"&lt;="&amp;$D$4,'Maand-prestatie'!$E73:$AT73,"="&amp;M$5)</f>
        <v>0</v>
      </c>
      <c r="O77">
        <f ca="1">COUNTIFS('Maand-gepland'!$E73:$AT73,"&gt;0",'Maand-gepland'!$E$2:$AT$2,"&gt;="&amp;$D$3,'Maand-gepland'!$E$2:$AT$2,"&lt;="&amp;$D$4,'Maand-prestatie'!$E73:$AT73,"="&amp;O$5)</f>
        <v>0</v>
      </c>
      <c r="P77" s="31">
        <f>SUMIFS('Maand-gepland'!$E73:$AT73,'Maand-gepland'!$E$2:$AT$2,"&gt;="&amp;$D$3,'Maand-gepland'!$E$2:$AT$2,"&lt;="&amp;$D$4,'Maand-prestatie'!$E73:$AT73,"="&amp;O$5)</f>
        <v>0</v>
      </c>
      <c r="Q77">
        <f ca="1">COUNTIFS('Maand-gepland'!$E73:$AT73,"&gt;0",'Maand-gepland'!$E$2:$AT$2,"&gt;="&amp;$D$3,'Maand-gepland'!$E$2:$AT$2,"&lt;="&amp;$D$4,'Maand-prestatie'!$E73:$AT73,"="&amp;Q$5)</f>
        <v>0</v>
      </c>
      <c r="R77" s="31">
        <f>SUMIFS('Maand-gepland'!$E73:$AT73,'Maand-gepland'!$E$2:$AT$2,"&gt;="&amp;$D$3,'Maand-gepland'!$E$2:$AT$2,"&lt;="&amp;$D$4,'Maand-prestatie'!$E73:$AT73,"="&amp;Q$5)</f>
        <v>0</v>
      </c>
      <c r="S77">
        <f ca="1">COUNTIFS('Maand-gepland'!$E73:$AT73,"&gt;0",'Maand-gepland'!$E$2:$AT$2,"&gt;="&amp;$D$3,'Maand-gepland'!$E$2:$AT$2,"&lt;="&amp;$D$4,'Maand-prestatie'!$E73:$AT73,"="&amp;S$5)</f>
        <v>0</v>
      </c>
      <c r="T77" s="31">
        <f>SUMIFS('Maand-gepland'!$E73:$AT73,'Maand-gepland'!$E$2:$AT$2,"&gt;="&amp;$D$3,'Maand-gepland'!$E$2:$AT$2,"&lt;="&amp;$D$4,'Maand-prestatie'!$E73:$AT73,"="&amp;S$5)</f>
        <v>0</v>
      </c>
      <c r="U77">
        <f ca="1">COUNTIFS('Maand-gepland'!$E73:$AT73,"&gt;0",'Maand-gepland'!$E$2:$AT$2,"&gt;="&amp;$D$3,'Maand-gepland'!$E$2:$AT$2,"&lt;="&amp;$D$4,'Maand-prestatie'!$E73:$AT73,"="&amp;U$5)</f>
        <v>0</v>
      </c>
      <c r="V77" s="31">
        <f>SUMIFS('Maand-gepland'!$E73:$AT73,'Maand-gepland'!$E$2:$AT$2,"&gt;="&amp;$D$3,'Maand-gepland'!$E$2:$AT$2,"&lt;="&amp;$D$4,'Maand-prestatie'!$E73:$AT73,"="&amp;U$5)</f>
        <v>0</v>
      </c>
      <c r="W77">
        <f ca="1">COUNTIFS('Maand-gepland'!$E73:$AT73,"&gt;0",'Maand-gepland'!$E$2:$AT$2,"&gt;="&amp;$D$3,'Maand-gepland'!$E$2:$AT$2,"&lt;="&amp;$D$4,'Maand-prestatie'!$E73:$AT73,"="&amp;W$5)</f>
        <v>0</v>
      </c>
      <c r="X77" s="31">
        <f>SUMIFS('Maand-gepland'!$E73:$AT73,'Maand-gepland'!$E$2:$AT$2,"&gt;="&amp;$D$3,'Maand-gepland'!$E$2:$AT$2,"&lt;="&amp;$D$4,'Maand-prestatie'!$E73:$AT73,"="&amp;W$5)</f>
        <v>0</v>
      </c>
      <c r="Y77">
        <f ca="1">COUNTIFS('Maand-gepland'!$E73:$AT73,"&gt;0",'Maand-gepland'!$E$2:$AT$2,"&gt;="&amp;$D$3,'Maand-gepland'!$E$2:$AT$2,"&lt;="&amp;$D$4,'Maand-prestatie'!$E73:$AT73,"="&amp;Y$5)</f>
        <v>0</v>
      </c>
      <c r="Z77" s="31">
        <f>SUMIFS('Maand-gepland'!$E73:$AT73,'Maand-gepland'!$E$2:$AT$2,"&gt;="&amp;$D$3,'Maand-gepland'!$E$2:$AT$2,"&lt;="&amp;$D$4,'Maand-prestatie'!$E73:$AT73,"="&amp;Y$5)</f>
        <v>0</v>
      </c>
      <c r="AA77" s="31"/>
      <c r="AB77" s="31"/>
      <c r="AC77" s="31"/>
      <c r="AD77" s="31"/>
      <c r="AE77" s="31"/>
      <c r="AF77" s="31"/>
      <c r="AG77" s="31"/>
      <c r="AH77" s="31"/>
      <c r="AI77" s="31"/>
      <c r="AJ77" s="31"/>
      <c r="AK77" s="31"/>
      <c r="AL77" s="31"/>
      <c r="AM77" s="31"/>
    </row>
    <row r="78" spans="1:39" x14ac:dyDescent="0.2">
      <c r="A78" t="str">
        <f ca="1">'Week A'!AB126</f>
        <v>NAAM</v>
      </c>
      <c r="B78" t="str">
        <f ca="1">'Week A'!AC126</f>
        <v>Voornaam</v>
      </c>
      <c r="C78" t="str">
        <f ca="1">'Week A'!AD126</f>
        <v>Steward</v>
      </c>
      <c r="D78" t="str">
        <f ca="1">'Week A'!AE126</f>
        <v>Student</v>
      </c>
      <c r="E78">
        <f ca="1">COUNTIFS('Maand-gepland'!$E74:$AT74,"&gt;0",'Maand-gepland'!$E$2:$AT$2,"&gt;="&amp;$D$3,'Maand-gepland'!$E$2:$AT$2,"&lt;="&amp;$D$4)</f>
        <v>0</v>
      </c>
      <c r="F78" s="31">
        <f>SUMIFS('Maand-gepland'!$E74:$AT74,'Maand-gepland'!$E$2:$AT$2,"&gt;="&amp;$D$3,'Maand-gepland'!$E$2:$AT$2,"&lt;="&amp;$D$4)</f>
        <v>0</v>
      </c>
      <c r="G78">
        <f ca="1">COUNTIFS('Maand-gepland'!$E74:$AT74,"&gt;0",'Maand-gepland'!$E$2:$AT$2,"&gt;="&amp;$D$3,'Maand-gepland'!$E$2:$AT$2,"&lt;="&amp;$D$4,'Maand-prestatie'!$E74:$AT74,"=0")</f>
        <v>0</v>
      </c>
      <c r="H78" s="31">
        <f>SUMIFS('Maand-gepland'!$E74:$AT74,'Maand-gepland'!$E$2:$AT$2,"&gt;="&amp;$D$3,'Maand-gepland'!$E$2:$AT$2,"&lt;="&amp;$D$4,'Maand-prestatie'!$E74:$AT74,"=0")</f>
        <v>0</v>
      </c>
      <c r="I78">
        <f ca="1">COUNTIFS('Maand-gepland'!$E74:$AT74,"&gt;0",'Maand-gepland'!$E$2:$AT$2,"&gt;="&amp;$D$3,'Maand-gepland'!$E$2:$AT$2,"&lt;="&amp;$D$4,'Maand-prestatie'!$E74:$AT74,"="&amp;I$5)</f>
        <v>0</v>
      </c>
      <c r="J78" s="31">
        <f>SUMIFS('Maand-gepland'!$E74:$AT74,'Maand-gepland'!$E$2:$AT$2,"&gt;="&amp;$D$3,'Maand-gepland'!$E$2:$AT$2,"&lt;="&amp;$D$4,'Maand-prestatie'!$E74:$AT74,"="&amp;I$5)</f>
        <v>0</v>
      </c>
      <c r="K78">
        <f ca="1">COUNTIFS('Maand-gepland'!$E74:$AT74,"&gt;0",'Maand-gepland'!$E$2:$AT$2,"&gt;="&amp;$D$3,'Maand-gepland'!$E$2:$AT$2,"&lt;="&amp;$D$4,'Maand-prestatie'!$E74:$AT74,"="&amp;K$5)</f>
        <v>0</v>
      </c>
      <c r="L78" s="31">
        <f>SUMIFS('Maand-gepland'!$E74:$AT74,'Maand-gepland'!$E$2:$AT$2,"&gt;="&amp;$D$3,'Maand-gepland'!$E$2:$AT$2,"&lt;="&amp;$D$4,'Maand-prestatie'!$E74:$AT74,"="&amp;K$5)</f>
        <v>0</v>
      </c>
      <c r="M78">
        <f ca="1">COUNTIFS('Maand-gepland'!$E74:$AT74,"&gt;0",'Maand-gepland'!$E$2:$AT$2,"&gt;="&amp;$D$3,'Maand-gepland'!$E$2:$AT$2,"&lt;="&amp;$D$4,'Maand-prestatie'!$E74:$AT74,"="&amp;M$5)</f>
        <v>0</v>
      </c>
      <c r="N78" s="31">
        <f>SUMIFS('Maand-gepland'!$E74:$AT74,'Maand-gepland'!$E$2:$AT$2,"&gt;="&amp;$D$3,'Maand-gepland'!$E$2:$AT$2,"&lt;="&amp;$D$4,'Maand-prestatie'!$E74:$AT74,"="&amp;M$5)</f>
        <v>0</v>
      </c>
      <c r="O78">
        <f ca="1">COUNTIFS('Maand-gepland'!$E74:$AT74,"&gt;0",'Maand-gepland'!$E$2:$AT$2,"&gt;="&amp;$D$3,'Maand-gepland'!$E$2:$AT$2,"&lt;="&amp;$D$4,'Maand-prestatie'!$E74:$AT74,"="&amp;O$5)</f>
        <v>0</v>
      </c>
      <c r="P78" s="31">
        <f>SUMIFS('Maand-gepland'!$E74:$AT74,'Maand-gepland'!$E$2:$AT$2,"&gt;="&amp;$D$3,'Maand-gepland'!$E$2:$AT$2,"&lt;="&amp;$D$4,'Maand-prestatie'!$E74:$AT74,"="&amp;O$5)</f>
        <v>0</v>
      </c>
      <c r="Q78">
        <f ca="1">COUNTIFS('Maand-gepland'!$E74:$AT74,"&gt;0",'Maand-gepland'!$E$2:$AT$2,"&gt;="&amp;$D$3,'Maand-gepland'!$E$2:$AT$2,"&lt;="&amp;$D$4,'Maand-prestatie'!$E74:$AT74,"="&amp;Q$5)</f>
        <v>0</v>
      </c>
      <c r="R78" s="31">
        <f>SUMIFS('Maand-gepland'!$E74:$AT74,'Maand-gepland'!$E$2:$AT$2,"&gt;="&amp;$D$3,'Maand-gepland'!$E$2:$AT$2,"&lt;="&amp;$D$4,'Maand-prestatie'!$E74:$AT74,"="&amp;Q$5)</f>
        <v>0</v>
      </c>
      <c r="S78">
        <f ca="1">COUNTIFS('Maand-gepland'!$E74:$AT74,"&gt;0",'Maand-gepland'!$E$2:$AT$2,"&gt;="&amp;$D$3,'Maand-gepland'!$E$2:$AT$2,"&lt;="&amp;$D$4,'Maand-prestatie'!$E74:$AT74,"="&amp;S$5)</f>
        <v>0</v>
      </c>
      <c r="T78" s="31">
        <f>SUMIFS('Maand-gepland'!$E74:$AT74,'Maand-gepland'!$E$2:$AT$2,"&gt;="&amp;$D$3,'Maand-gepland'!$E$2:$AT$2,"&lt;="&amp;$D$4,'Maand-prestatie'!$E74:$AT74,"="&amp;S$5)</f>
        <v>0</v>
      </c>
      <c r="U78">
        <f ca="1">COUNTIFS('Maand-gepland'!$E74:$AT74,"&gt;0",'Maand-gepland'!$E$2:$AT$2,"&gt;="&amp;$D$3,'Maand-gepland'!$E$2:$AT$2,"&lt;="&amp;$D$4,'Maand-prestatie'!$E74:$AT74,"="&amp;U$5)</f>
        <v>0</v>
      </c>
      <c r="V78" s="31">
        <f>SUMIFS('Maand-gepland'!$E74:$AT74,'Maand-gepland'!$E$2:$AT$2,"&gt;="&amp;$D$3,'Maand-gepland'!$E$2:$AT$2,"&lt;="&amp;$D$4,'Maand-prestatie'!$E74:$AT74,"="&amp;U$5)</f>
        <v>0</v>
      </c>
      <c r="W78">
        <f ca="1">COUNTIFS('Maand-gepland'!$E74:$AT74,"&gt;0",'Maand-gepland'!$E$2:$AT$2,"&gt;="&amp;$D$3,'Maand-gepland'!$E$2:$AT$2,"&lt;="&amp;$D$4,'Maand-prestatie'!$E74:$AT74,"="&amp;W$5)</f>
        <v>0</v>
      </c>
      <c r="X78" s="31">
        <f>SUMIFS('Maand-gepland'!$E74:$AT74,'Maand-gepland'!$E$2:$AT$2,"&gt;="&amp;$D$3,'Maand-gepland'!$E$2:$AT$2,"&lt;="&amp;$D$4,'Maand-prestatie'!$E74:$AT74,"="&amp;W$5)</f>
        <v>0</v>
      </c>
      <c r="Y78">
        <f ca="1">COUNTIFS('Maand-gepland'!$E74:$AT74,"&gt;0",'Maand-gepland'!$E$2:$AT$2,"&gt;="&amp;$D$3,'Maand-gepland'!$E$2:$AT$2,"&lt;="&amp;$D$4,'Maand-prestatie'!$E74:$AT74,"="&amp;Y$5)</f>
        <v>0</v>
      </c>
      <c r="Z78" s="31">
        <f>SUMIFS('Maand-gepland'!$E74:$AT74,'Maand-gepland'!$E$2:$AT$2,"&gt;="&amp;$D$3,'Maand-gepland'!$E$2:$AT$2,"&lt;="&amp;$D$4,'Maand-prestatie'!$E74:$AT74,"="&amp;Y$5)</f>
        <v>0</v>
      </c>
      <c r="AA78" s="31"/>
      <c r="AB78" s="31"/>
      <c r="AC78" s="31"/>
      <c r="AD78" s="31"/>
      <c r="AE78" s="31"/>
      <c r="AF78" s="31"/>
      <c r="AG78" s="31"/>
      <c r="AH78" s="31"/>
      <c r="AI78" s="31"/>
      <c r="AJ78" s="31"/>
      <c r="AK78" s="31"/>
      <c r="AL78" s="31"/>
      <c r="AM78" s="31"/>
    </row>
    <row r="79" spans="1:39" x14ac:dyDescent="0.2">
      <c r="A79" t="str">
        <f ca="1">'Week A'!AB127</f>
        <v>NAAM</v>
      </c>
      <c r="B79" t="str">
        <f ca="1">'Week A'!AC127</f>
        <v>Voornaam</v>
      </c>
      <c r="C79" t="str">
        <f ca="1">'Week A'!AD127</f>
        <v>Steward</v>
      </c>
      <c r="D79" t="str">
        <f ca="1">'Week A'!AE127</f>
        <v>Student</v>
      </c>
      <c r="E79">
        <f ca="1">COUNTIFS('Maand-gepland'!$E75:$AT75,"&gt;0",'Maand-gepland'!$E$2:$AT$2,"&gt;="&amp;$D$3,'Maand-gepland'!$E$2:$AT$2,"&lt;="&amp;$D$4)</f>
        <v>0</v>
      </c>
      <c r="F79" s="31">
        <f>SUMIFS('Maand-gepland'!$E75:$AT75,'Maand-gepland'!$E$2:$AT$2,"&gt;="&amp;$D$3,'Maand-gepland'!$E$2:$AT$2,"&lt;="&amp;$D$4)</f>
        <v>0</v>
      </c>
      <c r="G79">
        <f ca="1">COUNTIFS('Maand-gepland'!$E75:$AT75,"&gt;0",'Maand-gepland'!$E$2:$AT$2,"&gt;="&amp;$D$3,'Maand-gepland'!$E$2:$AT$2,"&lt;="&amp;$D$4,'Maand-prestatie'!$E75:$AT75,"=0")</f>
        <v>0</v>
      </c>
      <c r="H79" s="31">
        <f>SUMIFS('Maand-gepland'!$E75:$AT75,'Maand-gepland'!$E$2:$AT$2,"&gt;="&amp;$D$3,'Maand-gepland'!$E$2:$AT$2,"&lt;="&amp;$D$4,'Maand-prestatie'!$E75:$AT75,"=0")</f>
        <v>0</v>
      </c>
      <c r="I79">
        <f ca="1">COUNTIFS('Maand-gepland'!$E75:$AT75,"&gt;0",'Maand-gepland'!$E$2:$AT$2,"&gt;="&amp;$D$3,'Maand-gepland'!$E$2:$AT$2,"&lt;="&amp;$D$4,'Maand-prestatie'!$E75:$AT75,"="&amp;I$5)</f>
        <v>0</v>
      </c>
      <c r="J79" s="31">
        <f>SUMIFS('Maand-gepland'!$E75:$AT75,'Maand-gepland'!$E$2:$AT$2,"&gt;="&amp;$D$3,'Maand-gepland'!$E$2:$AT$2,"&lt;="&amp;$D$4,'Maand-prestatie'!$E75:$AT75,"="&amp;I$5)</f>
        <v>0</v>
      </c>
      <c r="K79">
        <f ca="1">COUNTIFS('Maand-gepland'!$E75:$AT75,"&gt;0",'Maand-gepland'!$E$2:$AT$2,"&gt;="&amp;$D$3,'Maand-gepland'!$E$2:$AT$2,"&lt;="&amp;$D$4,'Maand-prestatie'!$E75:$AT75,"="&amp;K$5)</f>
        <v>0</v>
      </c>
      <c r="L79" s="31">
        <f>SUMIFS('Maand-gepland'!$E75:$AT75,'Maand-gepland'!$E$2:$AT$2,"&gt;="&amp;$D$3,'Maand-gepland'!$E$2:$AT$2,"&lt;="&amp;$D$4,'Maand-prestatie'!$E75:$AT75,"="&amp;K$5)</f>
        <v>0</v>
      </c>
      <c r="M79">
        <f ca="1">COUNTIFS('Maand-gepland'!$E75:$AT75,"&gt;0",'Maand-gepland'!$E$2:$AT$2,"&gt;="&amp;$D$3,'Maand-gepland'!$E$2:$AT$2,"&lt;="&amp;$D$4,'Maand-prestatie'!$E75:$AT75,"="&amp;M$5)</f>
        <v>0</v>
      </c>
      <c r="N79" s="31">
        <f>SUMIFS('Maand-gepland'!$E75:$AT75,'Maand-gepland'!$E$2:$AT$2,"&gt;="&amp;$D$3,'Maand-gepland'!$E$2:$AT$2,"&lt;="&amp;$D$4,'Maand-prestatie'!$E75:$AT75,"="&amp;M$5)</f>
        <v>0</v>
      </c>
      <c r="O79">
        <f ca="1">COUNTIFS('Maand-gepland'!$E75:$AT75,"&gt;0",'Maand-gepland'!$E$2:$AT$2,"&gt;="&amp;$D$3,'Maand-gepland'!$E$2:$AT$2,"&lt;="&amp;$D$4,'Maand-prestatie'!$E75:$AT75,"="&amp;O$5)</f>
        <v>0</v>
      </c>
      <c r="P79" s="31">
        <f>SUMIFS('Maand-gepland'!$E75:$AT75,'Maand-gepland'!$E$2:$AT$2,"&gt;="&amp;$D$3,'Maand-gepland'!$E$2:$AT$2,"&lt;="&amp;$D$4,'Maand-prestatie'!$E75:$AT75,"="&amp;O$5)</f>
        <v>0</v>
      </c>
      <c r="Q79">
        <f ca="1">COUNTIFS('Maand-gepland'!$E75:$AT75,"&gt;0",'Maand-gepland'!$E$2:$AT$2,"&gt;="&amp;$D$3,'Maand-gepland'!$E$2:$AT$2,"&lt;="&amp;$D$4,'Maand-prestatie'!$E75:$AT75,"="&amp;Q$5)</f>
        <v>0</v>
      </c>
      <c r="R79" s="31">
        <f>SUMIFS('Maand-gepland'!$E75:$AT75,'Maand-gepland'!$E$2:$AT$2,"&gt;="&amp;$D$3,'Maand-gepland'!$E$2:$AT$2,"&lt;="&amp;$D$4,'Maand-prestatie'!$E75:$AT75,"="&amp;Q$5)</f>
        <v>0</v>
      </c>
      <c r="S79">
        <f ca="1">COUNTIFS('Maand-gepland'!$E75:$AT75,"&gt;0",'Maand-gepland'!$E$2:$AT$2,"&gt;="&amp;$D$3,'Maand-gepland'!$E$2:$AT$2,"&lt;="&amp;$D$4,'Maand-prestatie'!$E75:$AT75,"="&amp;S$5)</f>
        <v>0</v>
      </c>
      <c r="T79" s="31">
        <f>SUMIFS('Maand-gepland'!$E75:$AT75,'Maand-gepland'!$E$2:$AT$2,"&gt;="&amp;$D$3,'Maand-gepland'!$E$2:$AT$2,"&lt;="&amp;$D$4,'Maand-prestatie'!$E75:$AT75,"="&amp;S$5)</f>
        <v>0</v>
      </c>
      <c r="U79">
        <f ca="1">COUNTIFS('Maand-gepland'!$E75:$AT75,"&gt;0",'Maand-gepland'!$E$2:$AT$2,"&gt;="&amp;$D$3,'Maand-gepland'!$E$2:$AT$2,"&lt;="&amp;$D$4,'Maand-prestatie'!$E75:$AT75,"="&amp;U$5)</f>
        <v>0</v>
      </c>
      <c r="V79" s="31">
        <f>SUMIFS('Maand-gepland'!$E75:$AT75,'Maand-gepland'!$E$2:$AT$2,"&gt;="&amp;$D$3,'Maand-gepland'!$E$2:$AT$2,"&lt;="&amp;$D$4,'Maand-prestatie'!$E75:$AT75,"="&amp;U$5)</f>
        <v>0</v>
      </c>
      <c r="W79">
        <f ca="1">COUNTIFS('Maand-gepland'!$E75:$AT75,"&gt;0",'Maand-gepland'!$E$2:$AT$2,"&gt;="&amp;$D$3,'Maand-gepland'!$E$2:$AT$2,"&lt;="&amp;$D$4,'Maand-prestatie'!$E75:$AT75,"="&amp;W$5)</f>
        <v>0</v>
      </c>
      <c r="X79" s="31">
        <f>SUMIFS('Maand-gepland'!$E75:$AT75,'Maand-gepland'!$E$2:$AT$2,"&gt;="&amp;$D$3,'Maand-gepland'!$E$2:$AT$2,"&lt;="&amp;$D$4,'Maand-prestatie'!$E75:$AT75,"="&amp;W$5)</f>
        <v>0</v>
      </c>
      <c r="Y79">
        <f ca="1">COUNTIFS('Maand-gepland'!$E75:$AT75,"&gt;0",'Maand-gepland'!$E$2:$AT$2,"&gt;="&amp;$D$3,'Maand-gepland'!$E$2:$AT$2,"&lt;="&amp;$D$4,'Maand-prestatie'!$E75:$AT75,"="&amp;Y$5)</f>
        <v>0</v>
      </c>
      <c r="Z79" s="31">
        <f>SUMIFS('Maand-gepland'!$E75:$AT75,'Maand-gepland'!$E$2:$AT$2,"&gt;="&amp;$D$3,'Maand-gepland'!$E$2:$AT$2,"&lt;="&amp;$D$4,'Maand-prestatie'!$E75:$AT75,"="&amp;Y$5)</f>
        <v>0</v>
      </c>
      <c r="AA79" s="31"/>
      <c r="AB79" s="31"/>
      <c r="AC79" s="31"/>
      <c r="AD79" s="31"/>
      <c r="AE79" s="31"/>
      <c r="AF79" s="31"/>
      <c r="AG79" s="31"/>
      <c r="AH79" s="31"/>
      <c r="AI79" s="31"/>
      <c r="AJ79" s="31"/>
      <c r="AK79" s="31"/>
      <c r="AL79" s="31"/>
      <c r="AM79" s="31"/>
    </row>
    <row r="80" spans="1:39" x14ac:dyDescent="0.2">
      <c r="A80" t="str">
        <f ca="1">'Week A'!AB128</f>
        <v>NAAM</v>
      </c>
      <c r="B80" t="str">
        <f ca="1">'Week A'!AC128</f>
        <v>Voornaam</v>
      </c>
      <c r="C80" t="str">
        <f ca="1">'Week A'!AD128</f>
        <v>Steward</v>
      </c>
      <c r="D80" t="str">
        <f ca="1">'Week A'!AE128</f>
        <v>Student</v>
      </c>
      <c r="E80">
        <f ca="1">COUNTIFS('Maand-gepland'!$E76:$AT76,"&gt;0",'Maand-gepland'!$E$2:$AT$2,"&gt;="&amp;$D$3,'Maand-gepland'!$E$2:$AT$2,"&lt;="&amp;$D$4)</f>
        <v>0</v>
      </c>
      <c r="F80" s="31">
        <f>SUMIFS('Maand-gepland'!$E76:$AT76,'Maand-gepland'!$E$2:$AT$2,"&gt;="&amp;$D$3,'Maand-gepland'!$E$2:$AT$2,"&lt;="&amp;$D$4)</f>
        <v>0</v>
      </c>
      <c r="G80">
        <f ca="1">COUNTIFS('Maand-gepland'!$E76:$AT76,"&gt;0",'Maand-gepland'!$E$2:$AT$2,"&gt;="&amp;$D$3,'Maand-gepland'!$E$2:$AT$2,"&lt;="&amp;$D$4,'Maand-prestatie'!$E76:$AT76,"=0")</f>
        <v>0</v>
      </c>
      <c r="H80" s="31">
        <f>SUMIFS('Maand-gepland'!$E76:$AT76,'Maand-gepland'!$E$2:$AT$2,"&gt;="&amp;$D$3,'Maand-gepland'!$E$2:$AT$2,"&lt;="&amp;$D$4,'Maand-prestatie'!$E76:$AT76,"=0")</f>
        <v>0</v>
      </c>
      <c r="I80">
        <f ca="1">COUNTIFS('Maand-gepland'!$E76:$AT76,"&gt;0",'Maand-gepland'!$E$2:$AT$2,"&gt;="&amp;$D$3,'Maand-gepland'!$E$2:$AT$2,"&lt;="&amp;$D$4,'Maand-prestatie'!$E76:$AT76,"="&amp;I$5)</f>
        <v>0</v>
      </c>
      <c r="J80" s="31">
        <f>SUMIFS('Maand-gepland'!$E76:$AT76,'Maand-gepland'!$E$2:$AT$2,"&gt;="&amp;$D$3,'Maand-gepland'!$E$2:$AT$2,"&lt;="&amp;$D$4,'Maand-prestatie'!$E76:$AT76,"="&amp;I$5)</f>
        <v>0</v>
      </c>
      <c r="K80">
        <f ca="1">COUNTIFS('Maand-gepland'!$E76:$AT76,"&gt;0",'Maand-gepland'!$E$2:$AT$2,"&gt;="&amp;$D$3,'Maand-gepland'!$E$2:$AT$2,"&lt;="&amp;$D$4,'Maand-prestatie'!$E76:$AT76,"="&amp;K$5)</f>
        <v>0</v>
      </c>
      <c r="L80" s="31">
        <f>SUMIFS('Maand-gepland'!$E76:$AT76,'Maand-gepland'!$E$2:$AT$2,"&gt;="&amp;$D$3,'Maand-gepland'!$E$2:$AT$2,"&lt;="&amp;$D$4,'Maand-prestatie'!$E76:$AT76,"="&amp;K$5)</f>
        <v>0</v>
      </c>
      <c r="M80">
        <f ca="1">COUNTIFS('Maand-gepland'!$E76:$AT76,"&gt;0",'Maand-gepland'!$E$2:$AT$2,"&gt;="&amp;$D$3,'Maand-gepland'!$E$2:$AT$2,"&lt;="&amp;$D$4,'Maand-prestatie'!$E76:$AT76,"="&amp;M$5)</f>
        <v>0</v>
      </c>
      <c r="N80" s="31">
        <f>SUMIFS('Maand-gepland'!$E76:$AT76,'Maand-gepland'!$E$2:$AT$2,"&gt;="&amp;$D$3,'Maand-gepland'!$E$2:$AT$2,"&lt;="&amp;$D$4,'Maand-prestatie'!$E76:$AT76,"="&amp;M$5)</f>
        <v>0</v>
      </c>
      <c r="O80">
        <f ca="1">COUNTIFS('Maand-gepland'!$E76:$AT76,"&gt;0",'Maand-gepland'!$E$2:$AT$2,"&gt;="&amp;$D$3,'Maand-gepland'!$E$2:$AT$2,"&lt;="&amp;$D$4,'Maand-prestatie'!$E76:$AT76,"="&amp;O$5)</f>
        <v>0</v>
      </c>
      <c r="P80" s="31">
        <f>SUMIFS('Maand-gepland'!$E76:$AT76,'Maand-gepland'!$E$2:$AT$2,"&gt;="&amp;$D$3,'Maand-gepland'!$E$2:$AT$2,"&lt;="&amp;$D$4,'Maand-prestatie'!$E76:$AT76,"="&amp;O$5)</f>
        <v>0</v>
      </c>
      <c r="Q80">
        <f ca="1">COUNTIFS('Maand-gepland'!$E76:$AT76,"&gt;0",'Maand-gepland'!$E$2:$AT$2,"&gt;="&amp;$D$3,'Maand-gepland'!$E$2:$AT$2,"&lt;="&amp;$D$4,'Maand-prestatie'!$E76:$AT76,"="&amp;Q$5)</f>
        <v>0</v>
      </c>
      <c r="R80" s="31">
        <f>SUMIFS('Maand-gepland'!$E76:$AT76,'Maand-gepland'!$E$2:$AT$2,"&gt;="&amp;$D$3,'Maand-gepland'!$E$2:$AT$2,"&lt;="&amp;$D$4,'Maand-prestatie'!$E76:$AT76,"="&amp;Q$5)</f>
        <v>0</v>
      </c>
      <c r="S80">
        <f ca="1">COUNTIFS('Maand-gepland'!$E76:$AT76,"&gt;0",'Maand-gepland'!$E$2:$AT$2,"&gt;="&amp;$D$3,'Maand-gepland'!$E$2:$AT$2,"&lt;="&amp;$D$4,'Maand-prestatie'!$E76:$AT76,"="&amp;S$5)</f>
        <v>0</v>
      </c>
      <c r="T80" s="31">
        <f>SUMIFS('Maand-gepland'!$E76:$AT76,'Maand-gepland'!$E$2:$AT$2,"&gt;="&amp;$D$3,'Maand-gepland'!$E$2:$AT$2,"&lt;="&amp;$D$4,'Maand-prestatie'!$E76:$AT76,"="&amp;S$5)</f>
        <v>0</v>
      </c>
      <c r="U80">
        <f ca="1">COUNTIFS('Maand-gepland'!$E76:$AT76,"&gt;0",'Maand-gepland'!$E$2:$AT$2,"&gt;="&amp;$D$3,'Maand-gepland'!$E$2:$AT$2,"&lt;="&amp;$D$4,'Maand-prestatie'!$E76:$AT76,"="&amp;U$5)</f>
        <v>0</v>
      </c>
      <c r="V80" s="31">
        <f>SUMIFS('Maand-gepland'!$E76:$AT76,'Maand-gepland'!$E$2:$AT$2,"&gt;="&amp;$D$3,'Maand-gepland'!$E$2:$AT$2,"&lt;="&amp;$D$4,'Maand-prestatie'!$E76:$AT76,"="&amp;U$5)</f>
        <v>0</v>
      </c>
      <c r="W80">
        <f ca="1">COUNTIFS('Maand-gepland'!$E76:$AT76,"&gt;0",'Maand-gepland'!$E$2:$AT$2,"&gt;="&amp;$D$3,'Maand-gepland'!$E$2:$AT$2,"&lt;="&amp;$D$4,'Maand-prestatie'!$E76:$AT76,"="&amp;W$5)</f>
        <v>0</v>
      </c>
      <c r="X80" s="31">
        <f>SUMIFS('Maand-gepland'!$E76:$AT76,'Maand-gepland'!$E$2:$AT$2,"&gt;="&amp;$D$3,'Maand-gepland'!$E$2:$AT$2,"&lt;="&amp;$D$4,'Maand-prestatie'!$E76:$AT76,"="&amp;W$5)</f>
        <v>0</v>
      </c>
      <c r="Y80">
        <f ca="1">COUNTIFS('Maand-gepland'!$E76:$AT76,"&gt;0",'Maand-gepland'!$E$2:$AT$2,"&gt;="&amp;$D$3,'Maand-gepland'!$E$2:$AT$2,"&lt;="&amp;$D$4,'Maand-prestatie'!$E76:$AT76,"="&amp;Y$5)</f>
        <v>0</v>
      </c>
      <c r="Z80" s="31">
        <f>SUMIFS('Maand-gepland'!$E76:$AT76,'Maand-gepland'!$E$2:$AT$2,"&gt;="&amp;$D$3,'Maand-gepland'!$E$2:$AT$2,"&lt;="&amp;$D$4,'Maand-prestatie'!$E76:$AT76,"="&amp;Y$5)</f>
        <v>0</v>
      </c>
      <c r="AA80" s="31"/>
      <c r="AB80" s="31"/>
      <c r="AC80" s="31"/>
      <c r="AD80" s="31"/>
      <c r="AE80" s="31"/>
      <c r="AF80" s="31"/>
      <c r="AG80" s="31"/>
      <c r="AH80" s="31"/>
      <c r="AI80" s="31"/>
      <c r="AJ80" s="31"/>
      <c r="AK80" s="31"/>
      <c r="AL80" s="31"/>
      <c r="AM80" s="31"/>
    </row>
    <row r="81" spans="1:39" x14ac:dyDescent="0.2">
      <c r="A81" t="str">
        <f ca="1">'Week A'!AB129</f>
        <v>NAAM</v>
      </c>
      <c r="B81" t="str">
        <f ca="1">'Week A'!AC129</f>
        <v>Voornaam</v>
      </c>
      <c r="C81" t="str">
        <f ca="1">'Week A'!AD129</f>
        <v>Steward</v>
      </c>
      <c r="D81" t="str">
        <f ca="1">'Week A'!AE129</f>
        <v>Student</v>
      </c>
      <c r="E81">
        <f ca="1">COUNTIFS('Maand-gepland'!$E77:$AT77,"&gt;0",'Maand-gepland'!$E$2:$AT$2,"&gt;="&amp;$D$3,'Maand-gepland'!$E$2:$AT$2,"&lt;="&amp;$D$4)</f>
        <v>0</v>
      </c>
      <c r="F81" s="31">
        <f>SUMIFS('Maand-gepland'!$E77:$AT77,'Maand-gepland'!$E$2:$AT$2,"&gt;="&amp;$D$3,'Maand-gepland'!$E$2:$AT$2,"&lt;="&amp;$D$4)</f>
        <v>0</v>
      </c>
      <c r="G81">
        <f ca="1">COUNTIFS('Maand-gepland'!$E77:$AT77,"&gt;0",'Maand-gepland'!$E$2:$AT$2,"&gt;="&amp;$D$3,'Maand-gepland'!$E$2:$AT$2,"&lt;="&amp;$D$4,'Maand-prestatie'!$E77:$AT77,"=0")</f>
        <v>0</v>
      </c>
      <c r="H81" s="31">
        <f>SUMIFS('Maand-gepland'!$E77:$AT77,'Maand-gepland'!$E$2:$AT$2,"&gt;="&amp;$D$3,'Maand-gepland'!$E$2:$AT$2,"&lt;="&amp;$D$4,'Maand-prestatie'!$E77:$AT77,"=0")</f>
        <v>0</v>
      </c>
      <c r="I81">
        <f ca="1">COUNTIFS('Maand-gepland'!$E77:$AT77,"&gt;0",'Maand-gepland'!$E$2:$AT$2,"&gt;="&amp;$D$3,'Maand-gepland'!$E$2:$AT$2,"&lt;="&amp;$D$4,'Maand-prestatie'!$E77:$AT77,"="&amp;I$5)</f>
        <v>0</v>
      </c>
      <c r="J81" s="31">
        <f>SUMIFS('Maand-gepland'!$E77:$AT77,'Maand-gepland'!$E$2:$AT$2,"&gt;="&amp;$D$3,'Maand-gepland'!$E$2:$AT$2,"&lt;="&amp;$D$4,'Maand-prestatie'!$E77:$AT77,"="&amp;I$5)</f>
        <v>0</v>
      </c>
      <c r="K81">
        <f ca="1">COUNTIFS('Maand-gepland'!$E77:$AT77,"&gt;0",'Maand-gepland'!$E$2:$AT$2,"&gt;="&amp;$D$3,'Maand-gepland'!$E$2:$AT$2,"&lt;="&amp;$D$4,'Maand-prestatie'!$E77:$AT77,"="&amp;K$5)</f>
        <v>0</v>
      </c>
      <c r="L81" s="31">
        <f>SUMIFS('Maand-gepland'!$E77:$AT77,'Maand-gepland'!$E$2:$AT$2,"&gt;="&amp;$D$3,'Maand-gepland'!$E$2:$AT$2,"&lt;="&amp;$D$4,'Maand-prestatie'!$E77:$AT77,"="&amp;K$5)</f>
        <v>0</v>
      </c>
      <c r="M81">
        <f ca="1">COUNTIFS('Maand-gepland'!$E77:$AT77,"&gt;0",'Maand-gepland'!$E$2:$AT$2,"&gt;="&amp;$D$3,'Maand-gepland'!$E$2:$AT$2,"&lt;="&amp;$D$4,'Maand-prestatie'!$E77:$AT77,"="&amp;M$5)</f>
        <v>0</v>
      </c>
      <c r="N81" s="31">
        <f>SUMIFS('Maand-gepland'!$E77:$AT77,'Maand-gepland'!$E$2:$AT$2,"&gt;="&amp;$D$3,'Maand-gepland'!$E$2:$AT$2,"&lt;="&amp;$D$4,'Maand-prestatie'!$E77:$AT77,"="&amp;M$5)</f>
        <v>0</v>
      </c>
      <c r="O81">
        <f ca="1">COUNTIFS('Maand-gepland'!$E77:$AT77,"&gt;0",'Maand-gepland'!$E$2:$AT$2,"&gt;="&amp;$D$3,'Maand-gepland'!$E$2:$AT$2,"&lt;="&amp;$D$4,'Maand-prestatie'!$E77:$AT77,"="&amp;O$5)</f>
        <v>0</v>
      </c>
      <c r="P81" s="31">
        <f>SUMIFS('Maand-gepland'!$E77:$AT77,'Maand-gepland'!$E$2:$AT$2,"&gt;="&amp;$D$3,'Maand-gepland'!$E$2:$AT$2,"&lt;="&amp;$D$4,'Maand-prestatie'!$E77:$AT77,"="&amp;O$5)</f>
        <v>0</v>
      </c>
      <c r="Q81">
        <f ca="1">COUNTIFS('Maand-gepland'!$E77:$AT77,"&gt;0",'Maand-gepland'!$E$2:$AT$2,"&gt;="&amp;$D$3,'Maand-gepland'!$E$2:$AT$2,"&lt;="&amp;$D$4,'Maand-prestatie'!$E77:$AT77,"="&amp;Q$5)</f>
        <v>0</v>
      </c>
      <c r="R81" s="31">
        <f>SUMIFS('Maand-gepland'!$E77:$AT77,'Maand-gepland'!$E$2:$AT$2,"&gt;="&amp;$D$3,'Maand-gepland'!$E$2:$AT$2,"&lt;="&amp;$D$4,'Maand-prestatie'!$E77:$AT77,"="&amp;Q$5)</f>
        <v>0</v>
      </c>
      <c r="S81">
        <f ca="1">COUNTIFS('Maand-gepland'!$E77:$AT77,"&gt;0",'Maand-gepland'!$E$2:$AT$2,"&gt;="&amp;$D$3,'Maand-gepland'!$E$2:$AT$2,"&lt;="&amp;$D$4,'Maand-prestatie'!$E77:$AT77,"="&amp;S$5)</f>
        <v>0</v>
      </c>
      <c r="T81" s="31">
        <f>SUMIFS('Maand-gepland'!$E77:$AT77,'Maand-gepland'!$E$2:$AT$2,"&gt;="&amp;$D$3,'Maand-gepland'!$E$2:$AT$2,"&lt;="&amp;$D$4,'Maand-prestatie'!$E77:$AT77,"="&amp;S$5)</f>
        <v>0</v>
      </c>
      <c r="U81">
        <f ca="1">COUNTIFS('Maand-gepland'!$E77:$AT77,"&gt;0",'Maand-gepland'!$E$2:$AT$2,"&gt;="&amp;$D$3,'Maand-gepland'!$E$2:$AT$2,"&lt;="&amp;$D$4,'Maand-prestatie'!$E77:$AT77,"="&amp;U$5)</f>
        <v>0</v>
      </c>
      <c r="V81" s="31">
        <f>SUMIFS('Maand-gepland'!$E77:$AT77,'Maand-gepland'!$E$2:$AT$2,"&gt;="&amp;$D$3,'Maand-gepland'!$E$2:$AT$2,"&lt;="&amp;$D$4,'Maand-prestatie'!$E77:$AT77,"="&amp;U$5)</f>
        <v>0</v>
      </c>
      <c r="W81">
        <f ca="1">COUNTIFS('Maand-gepland'!$E77:$AT77,"&gt;0",'Maand-gepland'!$E$2:$AT$2,"&gt;="&amp;$D$3,'Maand-gepland'!$E$2:$AT$2,"&lt;="&amp;$D$4,'Maand-prestatie'!$E77:$AT77,"="&amp;W$5)</f>
        <v>0</v>
      </c>
      <c r="X81" s="31">
        <f>SUMIFS('Maand-gepland'!$E77:$AT77,'Maand-gepland'!$E$2:$AT$2,"&gt;="&amp;$D$3,'Maand-gepland'!$E$2:$AT$2,"&lt;="&amp;$D$4,'Maand-prestatie'!$E77:$AT77,"="&amp;W$5)</f>
        <v>0</v>
      </c>
      <c r="Y81">
        <f ca="1">COUNTIFS('Maand-gepland'!$E77:$AT77,"&gt;0",'Maand-gepland'!$E$2:$AT$2,"&gt;="&amp;$D$3,'Maand-gepland'!$E$2:$AT$2,"&lt;="&amp;$D$4,'Maand-prestatie'!$E77:$AT77,"="&amp;Y$5)</f>
        <v>0</v>
      </c>
      <c r="Z81" s="31">
        <f>SUMIFS('Maand-gepland'!$E77:$AT77,'Maand-gepland'!$E$2:$AT$2,"&gt;="&amp;$D$3,'Maand-gepland'!$E$2:$AT$2,"&lt;="&amp;$D$4,'Maand-prestatie'!$E77:$AT77,"="&amp;Y$5)</f>
        <v>0</v>
      </c>
      <c r="AA81" s="31"/>
      <c r="AB81" s="31"/>
      <c r="AC81" s="31"/>
      <c r="AD81" s="31"/>
      <c r="AE81" s="31"/>
      <c r="AF81" s="31"/>
      <c r="AG81" s="31"/>
      <c r="AH81" s="31"/>
      <c r="AI81" s="31"/>
      <c r="AJ81" s="31"/>
      <c r="AK81" s="31"/>
      <c r="AL81" s="31"/>
      <c r="AM81" s="31"/>
    </row>
    <row r="82" spans="1:39" x14ac:dyDescent="0.2">
      <c r="A82" t="str">
        <f ca="1">'Week A'!AB130</f>
        <v>NAAM</v>
      </c>
      <c r="B82" t="str">
        <f ca="1">'Week A'!AC130</f>
        <v>Voornaam</v>
      </c>
      <c r="C82" t="str">
        <f ca="1">'Week A'!AD130</f>
        <v>Steward</v>
      </c>
      <c r="D82" t="str">
        <f ca="1">'Week A'!AE130</f>
        <v>Student</v>
      </c>
      <c r="E82">
        <f ca="1">COUNTIFS('Maand-gepland'!$E78:$AT78,"&gt;0",'Maand-gepland'!$E$2:$AT$2,"&gt;="&amp;$D$3,'Maand-gepland'!$E$2:$AT$2,"&lt;="&amp;$D$4)</f>
        <v>0</v>
      </c>
      <c r="F82" s="31">
        <f>SUMIFS('Maand-gepland'!$E78:$AT78,'Maand-gepland'!$E$2:$AT$2,"&gt;="&amp;$D$3,'Maand-gepland'!$E$2:$AT$2,"&lt;="&amp;$D$4)</f>
        <v>0</v>
      </c>
      <c r="G82">
        <f ca="1">COUNTIFS('Maand-gepland'!$E78:$AT78,"&gt;0",'Maand-gepland'!$E$2:$AT$2,"&gt;="&amp;$D$3,'Maand-gepland'!$E$2:$AT$2,"&lt;="&amp;$D$4,'Maand-prestatie'!$E78:$AT78,"=0")</f>
        <v>0</v>
      </c>
      <c r="H82" s="31">
        <f>SUMIFS('Maand-gepland'!$E78:$AT78,'Maand-gepland'!$E$2:$AT$2,"&gt;="&amp;$D$3,'Maand-gepland'!$E$2:$AT$2,"&lt;="&amp;$D$4,'Maand-prestatie'!$E78:$AT78,"=0")</f>
        <v>0</v>
      </c>
      <c r="I82">
        <f ca="1">COUNTIFS('Maand-gepland'!$E78:$AT78,"&gt;0",'Maand-gepland'!$E$2:$AT$2,"&gt;="&amp;$D$3,'Maand-gepland'!$E$2:$AT$2,"&lt;="&amp;$D$4,'Maand-prestatie'!$E78:$AT78,"="&amp;I$5)</f>
        <v>0</v>
      </c>
      <c r="J82" s="31">
        <f>SUMIFS('Maand-gepland'!$E78:$AT78,'Maand-gepland'!$E$2:$AT$2,"&gt;="&amp;$D$3,'Maand-gepland'!$E$2:$AT$2,"&lt;="&amp;$D$4,'Maand-prestatie'!$E78:$AT78,"="&amp;I$5)</f>
        <v>0</v>
      </c>
      <c r="K82">
        <f ca="1">COUNTIFS('Maand-gepland'!$E78:$AT78,"&gt;0",'Maand-gepland'!$E$2:$AT$2,"&gt;="&amp;$D$3,'Maand-gepland'!$E$2:$AT$2,"&lt;="&amp;$D$4,'Maand-prestatie'!$E78:$AT78,"="&amp;K$5)</f>
        <v>0</v>
      </c>
      <c r="L82" s="31">
        <f>SUMIFS('Maand-gepland'!$E78:$AT78,'Maand-gepland'!$E$2:$AT$2,"&gt;="&amp;$D$3,'Maand-gepland'!$E$2:$AT$2,"&lt;="&amp;$D$4,'Maand-prestatie'!$E78:$AT78,"="&amp;K$5)</f>
        <v>0</v>
      </c>
      <c r="M82">
        <f ca="1">COUNTIFS('Maand-gepland'!$E78:$AT78,"&gt;0",'Maand-gepland'!$E$2:$AT$2,"&gt;="&amp;$D$3,'Maand-gepland'!$E$2:$AT$2,"&lt;="&amp;$D$4,'Maand-prestatie'!$E78:$AT78,"="&amp;M$5)</f>
        <v>0</v>
      </c>
      <c r="N82" s="31">
        <f>SUMIFS('Maand-gepland'!$E78:$AT78,'Maand-gepland'!$E$2:$AT$2,"&gt;="&amp;$D$3,'Maand-gepland'!$E$2:$AT$2,"&lt;="&amp;$D$4,'Maand-prestatie'!$E78:$AT78,"="&amp;M$5)</f>
        <v>0</v>
      </c>
      <c r="O82">
        <f ca="1">COUNTIFS('Maand-gepland'!$E78:$AT78,"&gt;0",'Maand-gepland'!$E$2:$AT$2,"&gt;="&amp;$D$3,'Maand-gepland'!$E$2:$AT$2,"&lt;="&amp;$D$4,'Maand-prestatie'!$E78:$AT78,"="&amp;O$5)</f>
        <v>0</v>
      </c>
      <c r="P82" s="31">
        <f>SUMIFS('Maand-gepland'!$E78:$AT78,'Maand-gepland'!$E$2:$AT$2,"&gt;="&amp;$D$3,'Maand-gepland'!$E$2:$AT$2,"&lt;="&amp;$D$4,'Maand-prestatie'!$E78:$AT78,"="&amp;O$5)</f>
        <v>0</v>
      </c>
      <c r="Q82">
        <f ca="1">COUNTIFS('Maand-gepland'!$E78:$AT78,"&gt;0",'Maand-gepland'!$E$2:$AT$2,"&gt;="&amp;$D$3,'Maand-gepland'!$E$2:$AT$2,"&lt;="&amp;$D$4,'Maand-prestatie'!$E78:$AT78,"="&amp;Q$5)</f>
        <v>0</v>
      </c>
      <c r="R82" s="31">
        <f>SUMIFS('Maand-gepland'!$E78:$AT78,'Maand-gepland'!$E$2:$AT$2,"&gt;="&amp;$D$3,'Maand-gepland'!$E$2:$AT$2,"&lt;="&amp;$D$4,'Maand-prestatie'!$E78:$AT78,"="&amp;Q$5)</f>
        <v>0</v>
      </c>
      <c r="S82">
        <f ca="1">COUNTIFS('Maand-gepland'!$E78:$AT78,"&gt;0",'Maand-gepland'!$E$2:$AT$2,"&gt;="&amp;$D$3,'Maand-gepland'!$E$2:$AT$2,"&lt;="&amp;$D$4,'Maand-prestatie'!$E78:$AT78,"="&amp;S$5)</f>
        <v>0</v>
      </c>
      <c r="T82" s="31">
        <f>SUMIFS('Maand-gepland'!$E78:$AT78,'Maand-gepland'!$E$2:$AT$2,"&gt;="&amp;$D$3,'Maand-gepland'!$E$2:$AT$2,"&lt;="&amp;$D$4,'Maand-prestatie'!$E78:$AT78,"="&amp;S$5)</f>
        <v>0</v>
      </c>
      <c r="U82">
        <f ca="1">COUNTIFS('Maand-gepland'!$E78:$AT78,"&gt;0",'Maand-gepland'!$E$2:$AT$2,"&gt;="&amp;$D$3,'Maand-gepland'!$E$2:$AT$2,"&lt;="&amp;$D$4,'Maand-prestatie'!$E78:$AT78,"="&amp;U$5)</f>
        <v>0</v>
      </c>
      <c r="V82" s="31">
        <f>SUMIFS('Maand-gepland'!$E78:$AT78,'Maand-gepland'!$E$2:$AT$2,"&gt;="&amp;$D$3,'Maand-gepland'!$E$2:$AT$2,"&lt;="&amp;$D$4,'Maand-prestatie'!$E78:$AT78,"="&amp;U$5)</f>
        <v>0</v>
      </c>
      <c r="W82">
        <f ca="1">COUNTIFS('Maand-gepland'!$E78:$AT78,"&gt;0",'Maand-gepland'!$E$2:$AT$2,"&gt;="&amp;$D$3,'Maand-gepland'!$E$2:$AT$2,"&lt;="&amp;$D$4,'Maand-prestatie'!$E78:$AT78,"="&amp;W$5)</f>
        <v>0</v>
      </c>
      <c r="X82" s="31">
        <f>SUMIFS('Maand-gepland'!$E78:$AT78,'Maand-gepland'!$E$2:$AT$2,"&gt;="&amp;$D$3,'Maand-gepland'!$E$2:$AT$2,"&lt;="&amp;$D$4,'Maand-prestatie'!$E78:$AT78,"="&amp;W$5)</f>
        <v>0</v>
      </c>
      <c r="Y82">
        <f ca="1">COUNTIFS('Maand-gepland'!$E78:$AT78,"&gt;0",'Maand-gepland'!$E$2:$AT$2,"&gt;="&amp;$D$3,'Maand-gepland'!$E$2:$AT$2,"&lt;="&amp;$D$4,'Maand-prestatie'!$E78:$AT78,"="&amp;Y$5)</f>
        <v>0</v>
      </c>
      <c r="Z82" s="31">
        <f>SUMIFS('Maand-gepland'!$E78:$AT78,'Maand-gepland'!$E$2:$AT$2,"&gt;="&amp;$D$3,'Maand-gepland'!$E$2:$AT$2,"&lt;="&amp;$D$4,'Maand-prestatie'!$E78:$AT78,"="&amp;Y$5)</f>
        <v>0</v>
      </c>
      <c r="AA82" s="31"/>
      <c r="AB82" s="31"/>
      <c r="AC82" s="31"/>
      <c r="AD82" s="31"/>
      <c r="AE82" s="31"/>
      <c r="AF82" s="31"/>
      <c r="AG82" s="31"/>
      <c r="AH82" s="31"/>
      <c r="AI82" s="31"/>
      <c r="AJ82" s="31"/>
      <c r="AK82" s="31"/>
      <c r="AL82" s="31"/>
      <c r="AM82" s="31"/>
    </row>
    <row r="83" spans="1:39" x14ac:dyDescent="0.2">
      <c r="A83" t="str">
        <f ca="1">'Week A'!AB131</f>
        <v>NAAM</v>
      </c>
      <c r="B83" t="str">
        <f ca="1">'Week A'!AC131</f>
        <v>Voornaam</v>
      </c>
      <c r="C83" t="str">
        <f ca="1">'Week A'!AD131</f>
        <v>Steward</v>
      </c>
      <c r="D83" t="str">
        <f ca="1">'Week A'!AE131</f>
        <v>Student</v>
      </c>
      <c r="E83">
        <f ca="1">COUNTIFS('Maand-gepland'!$E79:$AT79,"&gt;0",'Maand-gepland'!$E$2:$AT$2,"&gt;="&amp;$D$3,'Maand-gepland'!$E$2:$AT$2,"&lt;="&amp;$D$4)</f>
        <v>0</v>
      </c>
      <c r="F83" s="31">
        <f>SUMIFS('Maand-gepland'!$E79:$AT79,'Maand-gepland'!$E$2:$AT$2,"&gt;="&amp;$D$3,'Maand-gepland'!$E$2:$AT$2,"&lt;="&amp;$D$4)</f>
        <v>0</v>
      </c>
      <c r="G83">
        <f ca="1">COUNTIFS('Maand-gepland'!$E79:$AT79,"&gt;0",'Maand-gepland'!$E$2:$AT$2,"&gt;="&amp;$D$3,'Maand-gepland'!$E$2:$AT$2,"&lt;="&amp;$D$4,'Maand-prestatie'!$E79:$AT79,"=0")</f>
        <v>0</v>
      </c>
      <c r="H83" s="31">
        <f>SUMIFS('Maand-gepland'!$E79:$AT79,'Maand-gepland'!$E$2:$AT$2,"&gt;="&amp;$D$3,'Maand-gepland'!$E$2:$AT$2,"&lt;="&amp;$D$4,'Maand-prestatie'!$E79:$AT79,"=0")</f>
        <v>0</v>
      </c>
      <c r="I83">
        <f ca="1">COUNTIFS('Maand-gepland'!$E79:$AT79,"&gt;0",'Maand-gepland'!$E$2:$AT$2,"&gt;="&amp;$D$3,'Maand-gepland'!$E$2:$AT$2,"&lt;="&amp;$D$4,'Maand-prestatie'!$E79:$AT79,"="&amp;I$5)</f>
        <v>0</v>
      </c>
      <c r="J83" s="31">
        <f>SUMIFS('Maand-gepland'!$E79:$AT79,'Maand-gepland'!$E$2:$AT$2,"&gt;="&amp;$D$3,'Maand-gepland'!$E$2:$AT$2,"&lt;="&amp;$D$4,'Maand-prestatie'!$E79:$AT79,"="&amp;I$5)</f>
        <v>0</v>
      </c>
      <c r="K83">
        <f ca="1">COUNTIFS('Maand-gepland'!$E79:$AT79,"&gt;0",'Maand-gepland'!$E$2:$AT$2,"&gt;="&amp;$D$3,'Maand-gepland'!$E$2:$AT$2,"&lt;="&amp;$D$4,'Maand-prestatie'!$E79:$AT79,"="&amp;K$5)</f>
        <v>0</v>
      </c>
      <c r="L83" s="31">
        <f>SUMIFS('Maand-gepland'!$E79:$AT79,'Maand-gepland'!$E$2:$AT$2,"&gt;="&amp;$D$3,'Maand-gepland'!$E$2:$AT$2,"&lt;="&amp;$D$4,'Maand-prestatie'!$E79:$AT79,"="&amp;K$5)</f>
        <v>0</v>
      </c>
      <c r="M83">
        <f ca="1">COUNTIFS('Maand-gepland'!$E79:$AT79,"&gt;0",'Maand-gepland'!$E$2:$AT$2,"&gt;="&amp;$D$3,'Maand-gepland'!$E$2:$AT$2,"&lt;="&amp;$D$4,'Maand-prestatie'!$E79:$AT79,"="&amp;M$5)</f>
        <v>0</v>
      </c>
      <c r="N83" s="31">
        <f>SUMIFS('Maand-gepland'!$E79:$AT79,'Maand-gepland'!$E$2:$AT$2,"&gt;="&amp;$D$3,'Maand-gepland'!$E$2:$AT$2,"&lt;="&amp;$D$4,'Maand-prestatie'!$E79:$AT79,"="&amp;M$5)</f>
        <v>0</v>
      </c>
      <c r="O83">
        <f ca="1">COUNTIFS('Maand-gepland'!$E79:$AT79,"&gt;0",'Maand-gepland'!$E$2:$AT$2,"&gt;="&amp;$D$3,'Maand-gepland'!$E$2:$AT$2,"&lt;="&amp;$D$4,'Maand-prestatie'!$E79:$AT79,"="&amp;O$5)</f>
        <v>0</v>
      </c>
      <c r="P83" s="31">
        <f>SUMIFS('Maand-gepland'!$E79:$AT79,'Maand-gepland'!$E$2:$AT$2,"&gt;="&amp;$D$3,'Maand-gepland'!$E$2:$AT$2,"&lt;="&amp;$D$4,'Maand-prestatie'!$E79:$AT79,"="&amp;O$5)</f>
        <v>0</v>
      </c>
      <c r="Q83">
        <f ca="1">COUNTIFS('Maand-gepland'!$E79:$AT79,"&gt;0",'Maand-gepland'!$E$2:$AT$2,"&gt;="&amp;$D$3,'Maand-gepland'!$E$2:$AT$2,"&lt;="&amp;$D$4,'Maand-prestatie'!$E79:$AT79,"="&amp;Q$5)</f>
        <v>0</v>
      </c>
      <c r="R83" s="31">
        <f>SUMIFS('Maand-gepland'!$E79:$AT79,'Maand-gepland'!$E$2:$AT$2,"&gt;="&amp;$D$3,'Maand-gepland'!$E$2:$AT$2,"&lt;="&amp;$D$4,'Maand-prestatie'!$E79:$AT79,"="&amp;Q$5)</f>
        <v>0</v>
      </c>
      <c r="S83">
        <f ca="1">COUNTIFS('Maand-gepland'!$E79:$AT79,"&gt;0",'Maand-gepland'!$E$2:$AT$2,"&gt;="&amp;$D$3,'Maand-gepland'!$E$2:$AT$2,"&lt;="&amp;$D$4,'Maand-prestatie'!$E79:$AT79,"="&amp;S$5)</f>
        <v>0</v>
      </c>
      <c r="T83" s="31">
        <f>SUMIFS('Maand-gepland'!$E79:$AT79,'Maand-gepland'!$E$2:$AT$2,"&gt;="&amp;$D$3,'Maand-gepland'!$E$2:$AT$2,"&lt;="&amp;$D$4,'Maand-prestatie'!$E79:$AT79,"="&amp;S$5)</f>
        <v>0</v>
      </c>
      <c r="U83">
        <f ca="1">COUNTIFS('Maand-gepland'!$E79:$AT79,"&gt;0",'Maand-gepland'!$E$2:$AT$2,"&gt;="&amp;$D$3,'Maand-gepland'!$E$2:$AT$2,"&lt;="&amp;$D$4,'Maand-prestatie'!$E79:$AT79,"="&amp;U$5)</f>
        <v>0</v>
      </c>
      <c r="V83" s="31">
        <f>SUMIFS('Maand-gepland'!$E79:$AT79,'Maand-gepland'!$E$2:$AT$2,"&gt;="&amp;$D$3,'Maand-gepland'!$E$2:$AT$2,"&lt;="&amp;$D$4,'Maand-prestatie'!$E79:$AT79,"="&amp;U$5)</f>
        <v>0</v>
      </c>
      <c r="W83">
        <f ca="1">COUNTIFS('Maand-gepland'!$E79:$AT79,"&gt;0",'Maand-gepland'!$E$2:$AT$2,"&gt;="&amp;$D$3,'Maand-gepland'!$E$2:$AT$2,"&lt;="&amp;$D$4,'Maand-prestatie'!$E79:$AT79,"="&amp;W$5)</f>
        <v>0</v>
      </c>
      <c r="X83" s="31">
        <f>SUMIFS('Maand-gepland'!$E79:$AT79,'Maand-gepland'!$E$2:$AT$2,"&gt;="&amp;$D$3,'Maand-gepland'!$E$2:$AT$2,"&lt;="&amp;$D$4,'Maand-prestatie'!$E79:$AT79,"="&amp;W$5)</f>
        <v>0</v>
      </c>
      <c r="Y83">
        <f ca="1">COUNTIFS('Maand-gepland'!$E79:$AT79,"&gt;0",'Maand-gepland'!$E$2:$AT$2,"&gt;="&amp;$D$3,'Maand-gepland'!$E$2:$AT$2,"&lt;="&amp;$D$4,'Maand-prestatie'!$E79:$AT79,"="&amp;Y$5)</f>
        <v>0</v>
      </c>
      <c r="Z83" s="31">
        <f>SUMIFS('Maand-gepland'!$E79:$AT79,'Maand-gepland'!$E$2:$AT$2,"&gt;="&amp;$D$3,'Maand-gepland'!$E$2:$AT$2,"&lt;="&amp;$D$4,'Maand-prestatie'!$E79:$AT79,"="&amp;Y$5)</f>
        <v>0</v>
      </c>
      <c r="AA83" s="31"/>
      <c r="AB83" s="31"/>
      <c r="AC83" s="31"/>
      <c r="AD83" s="31"/>
      <c r="AE83" s="31"/>
      <c r="AF83" s="31"/>
      <c r="AG83" s="31"/>
      <c r="AH83" s="31"/>
      <c r="AI83" s="31"/>
      <c r="AJ83" s="31"/>
      <c r="AK83" s="31"/>
      <c r="AL83" s="31"/>
      <c r="AM83" s="31"/>
    </row>
    <row r="84" spans="1:39" x14ac:dyDescent="0.2">
      <c r="A84" t="str">
        <f ca="1">'Week A'!AB132</f>
        <v>NAAM</v>
      </c>
      <c r="B84" t="str">
        <f ca="1">'Week A'!AC132</f>
        <v>Voornaam</v>
      </c>
      <c r="C84" t="str">
        <f ca="1">'Week A'!AD132</f>
        <v>Steward</v>
      </c>
      <c r="D84" t="str">
        <f ca="1">'Week A'!AE132</f>
        <v>Student</v>
      </c>
      <c r="E84">
        <f ca="1">COUNTIFS('Maand-gepland'!$E80:$AT80,"&gt;0",'Maand-gepland'!$E$2:$AT$2,"&gt;="&amp;$D$3,'Maand-gepland'!$E$2:$AT$2,"&lt;="&amp;$D$4)</f>
        <v>0</v>
      </c>
      <c r="F84" s="31">
        <f>SUMIFS('Maand-gepland'!$E80:$AT80,'Maand-gepland'!$E$2:$AT$2,"&gt;="&amp;$D$3,'Maand-gepland'!$E$2:$AT$2,"&lt;="&amp;$D$4)</f>
        <v>0</v>
      </c>
      <c r="G84">
        <f ca="1">COUNTIFS('Maand-gepland'!$E80:$AT80,"&gt;0",'Maand-gepland'!$E$2:$AT$2,"&gt;="&amp;$D$3,'Maand-gepland'!$E$2:$AT$2,"&lt;="&amp;$D$4,'Maand-prestatie'!$E80:$AT80,"=0")</f>
        <v>0</v>
      </c>
      <c r="H84" s="31">
        <f>SUMIFS('Maand-gepland'!$E80:$AT80,'Maand-gepland'!$E$2:$AT$2,"&gt;="&amp;$D$3,'Maand-gepland'!$E$2:$AT$2,"&lt;="&amp;$D$4,'Maand-prestatie'!$E80:$AT80,"=0")</f>
        <v>0</v>
      </c>
      <c r="I84">
        <f ca="1">COUNTIFS('Maand-gepland'!$E80:$AT80,"&gt;0",'Maand-gepland'!$E$2:$AT$2,"&gt;="&amp;$D$3,'Maand-gepland'!$E$2:$AT$2,"&lt;="&amp;$D$4,'Maand-prestatie'!$E80:$AT80,"="&amp;I$5)</f>
        <v>0</v>
      </c>
      <c r="J84" s="31">
        <f>SUMIFS('Maand-gepland'!$E80:$AT80,'Maand-gepland'!$E$2:$AT$2,"&gt;="&amp;$D$3,'Maand-gepland'!$E$2:$AT$2,"&lt;="&amp;$D$4,'Maand-prestatie'!$E80:$AT80,"="&amp;I$5)</f>
        <v>0</v>
      </c>
      <c r="K84">
        <f ca="1">COUNTIFS('Maand-gepland'!$E80:$AT80,"&gt;0",'Maand-gepland'!$E$2:$AT$2,"&gt;="&amp;$D$3,'Maand-gepland'!$E$2:$AT$2,"&lt;="&amp;$D$4,'Maand-prestatie'!$E80:$AT80,"="&amp;K$5)</f>
        <v>0</v>
      </c>
      <c r="L84" s="31">
        <f>SUMIFS('Maand-gepland'!$E80:$AT80,'Maand-gepland'!$E$2:$AT$2,"&gt;="&amp;$D$3,'Maand-gepland'!$E$2:$AT$2,"&lt;="&amp;$D$4,'Maand-prestatie'!$E80:$AT80,"="&amp;K$5)</f>
        <v>0</v>
      </c>
      <c r="M84">
        <f ca="1">COUNTIFS('Maand-gepland'!$E80:$AT80,"&gt;0",'Maand-gepland'!$E$2:$AT$2,"&gt;="&amp;$D$3,'Maand-gepland'!$E$2:$AT$2,"&lt;="&amp;$D$4,'Maand-prestatie'!$E80:$AT80,"="&amp;M$5)</f>
        <v>0</v>
      </c>
      <c r="N84" s="31">
        <f>SUMIFS('Maand-gepland'!$E80:$AT80,'Maand-gepland'!$E$2:$AT$2,"&gt;="&amp;$D$3,'Maand-gepland'!$E$2:$AT$2,"&lt;="&amp;$D$4,'Maand-prestatie'!$E80:$AT80,"="&amp;M$5)</f>
        <v>0</v>
      </c>
      <c r="O84">
        <f ca="1">COUNTIFS('Maand-gepland'!$E80:$AT80,"&gt;0",'Maand-gepland'!$E$2:$AT$2,"&gt;="&amp;$D$3,'Maand-gepland'!$E$2:$AT$2,"&lt;="&amp;$D$4,'Maand-prestatie'!$E80:$AT80,"="&amp;O$5)</f>
        <v>0</v>
      </c>
      <c r="P84" s="31">
        <f>SUMIFS('Maand-gepland'!$E80:$AT80,'Maand-gepland'!$E$2:$AT$2,"&gt;="&amp;$D$3,'Maand-gepland'!$E$2:$AT$2,"&lt;="&amp;$D$4,'Maand-prestatie'!$E80:$AT80,"="&amp;O$5)</f>
        <v>0</v>
      </c>
      <c r="Q84">
        <f ca="1">COUNTIFS('Maand-gepland'!$E80:$AT80,"&gt;0",'Maand-gepland'!$E$2:$AT$2,"&gt;="&amp;$D$3,'Maand-gepland'!$E$2:$AT$2,"&lt;="&amp;$D$4,'Maand-prestatie'!$E80:$AT80,"="&amp;Q$5)</f>
        <v>0</v>
      </c>
      <c r="R84" s="31">
        <f>SUMIFS('Maand-gepland'!$E80:$AT80,'Maand-gepland'!$E$2:$AT$2,"&gt;="&amp;$D$3,'Maand-gepland'!$E$2:$AT$2,"&lt;="&amp;$D$4,'Maand-prestatie'!$E80:$AT80,"="&amp;Q$5)</f>
        <v>0</v>
      </c>
      <c r="S84">
        <f ca="1">COUNTIFS('Maand-gepland'!$E80:$AT80,"&gt;0",'Maand-gepland'!$E$2:$AT$2,"&gt;="&amp;$D$3,'Maand-gepland'!$E$2:$AT$2,"&lt;="&amp;$D$4,'Maand-prestatie'!$E80:$AT80,"="&amp;S$5)</f>
        <v>0</v>
      </c>
      <c r="T84" s="31">
        <f>SUMIFS('Maand-gepland'!$E80:$AT80,'Maand-gepland'!$E$2:$AT$2,"&gt;="&amp;$D$3,'Maand-gepland'!$E$2:$AT$2,"&lt;="&amp;$D$4,'Maand-prestatie'!$E80:$AT80,"="&amp;S$5)</f>
        <v>0</v>
      </c>
      <c r="U84">
        <f ca="1">COUNTIFS('Maand-gepland'!$E80:$AT80,"&gt;0",'Maand-gepland'!$E$2:$AT$2,"&gt;="&amp;$D$3,'Maand-gepland'!$E$2:$AT$2,"&lt;="&amp;$D$4,'Maand-prestatie'!$E80:$AT80,"="&amp;U$5)</f>
        <v>0</v>
      </c>
      <c r="V84" s="31">
        <f>SUMIFS('Maand-gepland'!$E80:$AT80,'Maand-gepland'!$E$2:$AT$2,"&gt;="&amp;$D$3,'Maand-gepland'!$E$2:$AT$2,"&lt;="&amp;$D$4,'Maand-prestatie'!$E80:$AT80,"="&amp;U$5)</f>
        <v>0</v>
      </c>
      <c r="W84">
        <f ca="1">COUNTIFS('Maand-gepland'!$E80:$AT80,"&gt;0",'Maand-gepland'!$E$2:$AT$2,"&gt;="&amp;$D$3,'Maand-gepland'!$E$2:$AT$2,"&lt;="&amp;$D$4,'Maand-prestatie'!$E80:$AT80,"="&amp;W$5)</f>
        <v>0</v>
      </c>
      <c r="X84" s="31">
        <f>SUMIFS('Maand-gepland'!$E80:$AT80,'Maand-gepland'!$E$2:$AT$2,"&gt;="&amp;$D$3,'Maand-gepland'!$E$2:$AT$2,"&lt;="&amp;$D$4,'Maand-prestatie'!$E80:$AT80,"="&amp;W$5)</f>
        <v>0</v>
      </c>
      <c r="Y84">
        <f ca="1">COUNTIFS('Maand-gepland'!$E80:$AT80,"&gt;0",'Maand-gepland'!$E$2:$AT$2,"&gt;="&amp;$D$3,'Maand-gepland'!$E$2:$AT$2,"&lt;="&amp;$D$4,'Maand-prestatie'!$E80:$AT80,"="&amp;Y$5)</f>
        <v>0</v>
      </c>
      <c r="Z84" s="31">
        <f>SUMIFS('Maand-gepland'!$E80:$AT80,'Maand-gepland'!$E$2:$AT$2,"&gt;="&amp;$D$3,'Maand-gepland'!$E$2:$AT$2,"&lt;="&amp;$D$4,'Maand-prestatie'!$E80:$AT80,"="&amp;Y$5)</f>
        <v>0</v>
      </c>
      <c r="AA84" s="31"/>
      <c r="AB84" s="31"/>
      <c r="AC84" s="31"/>
      <c r="AD84" s="31"/>
      <c r="AE84" s="31"/>
      <c r="AF84" s="31"/>
      <c r="AG84" s="31"/>
      <c r="AH84" s="31"/>
      <c r="AI84" s="31"/>
      <c r="AJ84" s="31"/>
      <c r="AK84" s="31"/>
      <c r="AL84" s="31"/>
      <c r="AM84" s="31"/>
    </row>
    <row r="85" spans="1:39" x14ac:dyDescent="0.2">
      <c r="A85" t="str">
        <f ca="1">'Week A'!AB133</f>
        <v>NAAM</v>
      </c>
      <c r="B85" t="str">
        <f ca="1">'Week A'!AC133</f>
        <v>Voornaam</v>
      </c>
      <c r="C85" t="str">
        <f ca="1">'Week A'!AD133</f>
        <v>Steward</v>
      </c>
      <c r="D85" t="str">
        <f ca="1">'Week A'!AE133</f>
        <v>Student</v>
      </c>
      <c r="E85">
        <f ca="1">COUNTIFS('Maand-gepland'!$E81:$AT81,"&gt;0",'Maand-gepland'!$E$2:$AT$2,"&gt;="&amp;$D$3,'Maand-gepland'!$E$2:$AT$2,"&lt;="&amp;$D$4)</f>
        <v>0</v>
      </c>
      <c r="F85" s="31">
        <f>SUMIFS('Maand-gepland'!$E81:$AT81,'Maand-gepland'!$E$2:$AT$2,"&gt;="&amp;$D$3,'Maand-gepland'!$E$2:$AT$2,"&lt;="&amp;$D$4)</f>
        <v>0</v>
      </c>
      <c r="G85">
        <f ca="1">COUNTIFS('Maand-gepland'!$E81:$AT81,"&gt;0",'Maand-gepland'!$E$2:$AT$2,"&gt;="&amp;$D$3,'Maand-gepland'!$E$2:$AT$2,"&lt;="&amp;$D$4,'Maand-prestatie'!$E81:$AT81,"=0")</f>
        <v>0</v>
      </c>
      <c r="H85" s="31">
        <f>SUMIFS('Maand-gepland'!$E81:$AT81,'Maand-gepland'!$E$2:$AT$2,"&gt;="&amp;$D$3,'Maand-gepland'!$E$2:$AT$2,"&lt;="&amp;$D$4,'Maand-prestatie'!$E81:$AT81,"=0")</f>
        <v>0</v>
      </c>
      <c r="I85">
        <f ca="1">COUNTIFS('Maand-gepland'!$E81:$AT81,"&gt;0",'Maand-gepland'!$E$2:$AT$2,"&gt;="&amp;$D$3,'Maand-gepland'!$E$2:$AT$2,"&lt;="&amp;$D$4,'Maand-prestatie'!$E81:$AT81,"="&amp;I$5)</f>
        <v>0</v>
      </c>
      <c r="J85" s="31">
        <f>SUMIFS('Maand-gepland'!$E81:$AT81,'Maand-gepland'!$E$2:$AT$2,"&gt;="&amp;$D$3,'Maand-gepland'!$E$2:$AT$2,"&lt;="&amp;$D$4,'Maand-prestatie'!$E81:$AT81,"="&amp;I$5)</f>
        <v>0</v>
      </c>
      <c r="K85">
        <f ca="1">COUNTIFS('Maand-gepland'!$E81:$AT81,"&gt;0",'Maand-gepland'!$E$2:$AT$2,"&gt;="&amp;$D$3,'Maand-gepland'!$E$2:$AT$2,"&lt;="&amp;$D$4,'Maand-prestatie'!$E81:$AT81,"="&amp;K$5)</f>
        <v>0</v>
      </c>
      <c r="L85" s="31">
        <f>SUMIFS('Maand-gepland'!$E81:$AT81,'Maand-gepland'!$E$2:$AT$2,"&gt;="&amp;$D$3,'Maand-gepland'!$E$2:$AT$2,"&lt;="&amp;$D$4,'Maand-prestatie'!$E81:$AT81,"="&amp;K$5)</f>
        <v>0</v>
      </c>
      <c r="M85">
        <f ca="1">COUNTIFS('Maand-gepland'!$E81:$AT81,"&gt;0",'Maand-gepland'!$E$2:$AT$2,"&gt;="&amp;$D$3,'Maand-gepland'!$E$2:$AT$2,"&lt;="&amp;$D$4,'Maand-prestatie'!$E81:$AT81,"="&amp;M$5)</f>
        <v>0</v>
      </c>
      <c r="N85" s="31">
        <f>SUMIFS('Maand-gepland'!$E81:$AT81,'Maand-gepland'!$E$2:$AT$2,"&gt;="&amp;$D$3,'Maand-gepland'!$E$2:$AT$2,"&lt;="&amp;$D$4,'Maand-prestatie'!$E81:$AT81,"="&amp;M$5)</f>
        <v>0</v>
      </c>
      <c r="O85">
        <f ca="1">COUNTIFS('Maand-gepland'!$E81:$AT81,"&gt;0",'Maand-gepland'!$E$2:$AT$2,"&gt;="&amp;$D$3,'Maand-gepland'!$E$2:$AT$2,"&lt;="&amp;$D$4,'Maand-prestatie'!$E81:$AT81,"="&amp;O$5)</f>
        <v>0</v>
      </c>
      <c r="P85" s="31">
        <f>SUMIFS('Maand-gepland'!$E81:$AT81,'Maand-gepland'!$E$2:$AT$2,"&gt;="&amp;$D$3,'Maand-gepland'!$E$2:$AT$2,"&lt;="&amp;$D$4,'Maand-prestatie'!$E81:$AT81,"="&amp;O$5)</f>
        <v>0</v>
      </c>
      <c r="Q85">
        <f ca="1">COUNTIFS('Maand-gepland'!$E81:$AT81,"&gt;0",'Maand-gepland'!$E$2:$AT$2,"&gt;="&amp;$D$3,'Maand-gepland'!$E$2:$AT$2,"&lt;="&amp;$D$4,'Maand-prestatie'!$E81:$AT81,"="&amp;Q$5)</f>
        <v>0</v>
      </c>
      <c r="R85" s="31">
        <f>SUMIFS('Maand-gepland'!$E81:$AT81,'Maand-gepland'!$E$2:$AT$2,"&gt;="&amp;$D$3,'Maand-gepland'!$E$2:$AT$2,"&lt;="&amp;$D$4,'Maand-prestatie'!$E81:$AT81,"="&amp;Q$5)</f>
        <v>0</v>
      </c>
      <c r="S85">
        <f ca="1">COUNTIFS('Maand-gepland'!$E81:$AT81,"&gt;0",'Maand-gepland'!$E$2:$AT$2,"&gt;="&amp;$D$3,'Maand-gepland'!$E$2:$AT$2,"&lt;="&amp;$D$4,'Maand-prestatie'!$E81:$AT81,"="&amp;S$5)</f>
        <v>0</v>
      </c>
      <c r="T85" s="31">
        <f>SUMIFS('Maand-gepland'!$E81:$AT81,'Maand-gepland'!$E$2:$AT$2,"&gt;="&amp;$D$3,'Maand-gepland'!$E$2:$AT$2,"&lt;="&amp;$D$4,'Maand-prestatie'!$E81:$AT81,"="&amp;S$5)</f>
        <v>0</v>
      </c>
      <c r="U85">
        <f ca="1">COUNTIFS('Maand-gepland'!$E81:$AT81,"&gt;0",'Maand-gepland'!$E$2:$AT$2,"&gt;="&amp;$D$3,'Maand-gepland'!$E$2:$AT$2,"&lt;="&amp;$D$4,'Maand-prestatie'!$E81:$AT81,"="&amp;U$5)</f>
        <v>0</v>
      </c>
      <c r="V85" s="31">
        <f>SUMIFS('Maand-gepland'!$E81:$AT81,'Maand-gepland'!$E$2:$AT$2,"&gt;="&amp;$D$3,'Maand-gepland'!$E$2:$AT$2,"&lt;="&amp;$D$4,'Maand-prestatie'!$E81:$AT81,"="&amp;U$5)</f>
        <v>0</v>
      </c>
      <c r="W85">
        <f ca="1">COUNTIFS('Maand-gepland'!$E81:$AT81,"&gt;0",'Maand-gepland'!$E$2:$AT$2,"&gt;="&amp;$D$3,'Maand-gepland'!$E$2:$AT$2,"&lt;="&amp;$D$4,'Maand-prestatie'!$E81:$AT81,"="&amp;W$5)</f>
        <v>0</v>
      </c>
      <c r="X85" s="31">
        <f>SUMIFS('Maand-gepland'!$E81:$AT81,'Maand-gepland'!$E$2:$AT$2,"&gt;="&amp;$D$3,'Maand-gepland'!$E$2:$AT$2,"&lt;="&amp;$D$4,'Maand-prestatie'!$E81:$AT81,"="&amp;W$5)</f>
        <v>0</v>
      </c>
      <c r="Y85">
        <f ca="1">COUNTIFS('Maand-gepland'!$E81:$AT81,"&gt;0",'Maand-gepland'!$E$2:$AT$2,"&gt;="&amp;$D$3,'Maand-gepland'!$E$2:$AT$2,"&lt;="&amp;$D$4,'Maand-prestatie'!$E81:$AT81,"="&amp;Y$5)</f>
        <v>0</v>
      </c>
      <c r="Z85" s="31">
        <f>SUMIFS('Maand-gepland'!$E81:$AT81,'Maand-gepland'!$E$2:$AT$2,"&gt;="&amp;$D$3,'Maand-gepland'!$E$2:$AT$2,"&lt;="&amp;$D$4,'Maand-prestatie'!$E81:$AT81,"="&amp;Y$5)</f>
        <v>0</v>
      </c>
      <c r="AA85" s="31"/>
      <c r="AB85" s="31"/>
      <c r="AC85" s="31"/>
      <c r="AD85" s="31"/>
      <c r="AE85" s="31"/>
      <c r="AF85" s="31"/>
      <c r="AG85" s="31"/>
      <c r="AH85" s="31"/>
      <c r="AI85" s="31"/>
      <c r="AJ85" s="31"/>
      <c r="AK85" s="31"/>
      <c r="AL85" s="31"/>
      <c r="AM85" s="31"/>
    </row>
    <row r="86" spans="1:39" x14ac:dyDescent="0.2">
      <c r="A86" t="str">
        <f ca="1">'Week A'!AB134</f>
        <v>NAAM</v>
      </c>
      <c r="B86" t="str">
        <f ca="1">'Week A'!AC134</f>
        <v>Voornaam</v>
      </c>
      <c r="C86" t="str">
        <f ca="1">'Week A'!AD134</f>
        <v>Steward</v>
      </c>
      <c r="D86" t="str">
        <f ca="1">'Week A'!AE134</f>
        <v>Student</v>
      </c>
      <c r="E86">
        <f ca="1">COUNTIFS('Maand-gepland'!$E82:$AT82,"&gt;0",'Maand-gepland'!$E$2:$AT$2,"&gt;="&amp;$D$3,'Maand-gepland'!$E$2:$AT$2,"&lt;="&amp;$D$4)</f>
        <v>0</v>
      </c>
      <c r="F86" s="31">
        <f>SUMIFS('Maand-gepland'!$E82:$AT82,'Maand-gepland'!$E$2:$AT$2,"&gt;="&amp;$D$3,'Maand-gepland'!$E$2:$AT$2,"&lt;="&amp;$D$4)</f>
        <v>0</v>
      </c>
      <c r="G86">
        <f ca="1">COUNTIFS('Maand-gepland'!$E82:$AT82,"&gt;0",'Maand-gepland'!$E$2:$AT$2,"&gt;="&amp;$D$3,'Maand-gepland'!$E$2:$AT$2,"&lt;="&amp;$D$4,'Maand-prestatie'!$E82:$AT82,"=0")</f>
        <v>0</v>
      </c>
      <c r="H86" s="31">
        <f>SUMIFS('Maand-gepland'!$E82:$AT82,'Maand-gepland'!$E$2:$AT$2,"&gt;="&amp;$D$3,'Maand-gepland'!$E$2:$AT$2,"&lt;="&amp;$D$4,'Maand-prestatie'!$E82:$AT82,"=0")</f>
        <v>0</v>
      </c>
      <c r="I86">
        <f ca="1">COUNTIFS('Maand-gepland'!$E82:$AT82,"&gt;0",'Maand-gepland'!$E$2:$AT$2,"&gt;="&amp;$D$3,'Maand-gepland'!$E$2:$AT$2,"&lt;="&amp;$D$4,'Maand-prestatie'!$E82:$AT82,"="&amp;I$5)</f>
        <v>0</v>
      </c>
      <c r="J86" s="31">
        <f>SUMIFS('Maand-gepland'!$E82:$AT82,'Maand-gepland'!$E$2:$AT$2,"&gt;="&amp;$D$3,'Maand-gepland'!$E$2:$AT$2,"&lt;="&amp;$D$4,'Maand-prestatie'!$E82:$AT82,"="&amp;I$5)</f>
        <v>0</v>
      </c>
      <c r="K86">
        <f ca="1">COUNTIFS('Maand-gepland'!$E82:$AT82,"&gt;0",'Maand-gepland'!$E$2:$AT$2,"&gt;="&amp;$D$3,'Maand-gepland'!$E$2:$AT$2,"&lt;="&amp;$D$4,'Maand-prestatie'!$E82:$AT82,"="&amp;K$5)</f>
        <v>0</v>
      </c>
      <c r="L86" s="31">
        <f>SUMIFS('Maand-gepland'!$E82:$AT82,'Maand-gepland'!$E$2:$AT$2,"&gt;="&amp;$D$3,'Maand-gepland'!$E$2:$AT$2,"&lt;="&amp;$D$4,'Maand-prestatie'!$E82:$AT82,"="&amp;K$5)</f>
        <v>0</v>
      </c>
      <c r="M86">
        <f ca="1">COUNTIFS('Maand-gepland'!$E82:$AT82,"&gt;0",'Maand-gepland'!$E$2:$AT$2,"&gt;="&amp;$D$3,'Maand-gepland'!$E$2:$AT$2,"&lt;="&amp;$D$4,'Maand-prestatie'!$E82:$AT82,"="&amp;M$5)</f>
        <v>0</v>
      </c>
      <c r="N86" s="31">
        <f>SUMIFS('Maand-gepland'!$E82:$AT82,'Maand-gepland'!$E$2:$AT$2,"&gt;="&amp;$D$3,'Maand-gepland'!$E$2:$AT$2,"&lt;="&amp;$D$4,'Maand-prestatie'!$E82:$AT82,"="&amp;M$5)</f>
        <v>0</v>
      </c>
      <c r="O86">
        <f ca="1">COUNTIFS('Maand-gepland'!$E82:$AT82,"&gt;0",'Maand-gepland'!$E$2:$AT$2,"&gt;="&amp;$D$3,'Maand-gepland'!$E$2:$AT$2,"&lt;="&amp;$D$4,'Maand-prestatie'!$E82:$AT82,"="&amp;O$5)</f>
        <v>0</v>
      </c>
      <c r="P86" s="31">
        <f>SUMIFS('Maand-gepland'!$E82:$AT82,'Maand-gepland'!$E$2:$AT$2,"&gt;="&amp;$D$3,'Maand-gepland'!$E$2:$AT$2,"&lt;="&amp;$D$4,'Maand-prestatie'!$E82:$AT82,"="&amp;O$5)</f>
        <v>0</v>
      </c>
      <c r="Q86">
        <f ca="1">COUNTIFS('Maand-gepland'!$E82:$AT82,"&gt;0",'Maand-gepland'!$E$2:$AT$2,"&gt;="&amp;$D$3,'Maand-gepland'!$E$2:$AT$2,"&lt;="&amp;$D$4,'Maand-prestatie'!$E82:$AT82,"="&amp;Q$5)</f>
        <v>0</v>
      </c>
      <c r="R86" s="31">
        <f>SUMIFS('Maand-gepland'!$E82:$AT82,'Maand-gepland'!$E$2:$AT$2,"&gt;="&amp;$D$3,'Maand-gepland'!$E$2:$AT$2,"&lt;="&amp;$D$4,'Maand-prestatie'!$E82:$AT82,"="&amp;Q$5)</f>
        <v>0</v>
      </c>
      <c r="S86">
        <f ca="1">COUNTIFS('Maand-gepland'!$E82:$AT82,"&gt;0",'Maand-gepland'!$E$2:$AT$2,"&gt;="&amp;$D$3,'Maand-gepland'!$E$2:$AT$2,"&lt;="&amp;$D$4,'Maand-prestatie'!$E82:$AT82,"="&amp;S$5)</f>
        <v>0</v>
      </c>
      <c r="T86" s="31">
        <f>SUMIFS('Maand-gepland'!$E82:$AT82,'Maand-gepland'!$E$2:$AT$2,"&gt;="&amp;$D$3,'Maand-gepland'!$E$2:$AT$2,"&lt;="&amp;$D$4,'Maand-prestatie'!$E82:$AT82,"="&amp;S$5)</f>
        <v>0</v>
      </c>
      <c r="U86">
        <f ca="1">COUNTIFS('Maand-gepland'!$E82:$AT82,"&gt;0",'Maand-gepland'!$E$2:$AT$2,"&gt;="&amp;$D$3,'Maand-gepland'!$E$2:$AT$2,"&lt;="&amp;$D$4,'Maand-prestatie'!$E82:$AT82,"="&amp;U$5)</f>
        <v>0</v>
      </c>
      <c r="V86" s="31">
        <f>SUMIFS('Maand-gepland'!$E82:$AT82,'Maand-gepland'!$E$2:$AT$2,"&gt;="&amp;$D$3,'Maand-gepland'!$E$2:$AT$2,"&lt;="&amp;$D$4,'Maand-prestatie'!$E82:$AT82,"="&amp;U$5)</f>
        <v>0</v>
      </c>
      <c r="W86">
        <f ca="1">COUNTIFS('Maand-gepland'!$E82:$AT82,"&gt;0",'Maand-gepland'!$E$2:$AT$2,"&gt;="&amp;$D$3,'Maand-gepland'!$E$2:$AT$2,"&lt;="&amp;$D$4,'Maand-prestatie'!$E82:$AT82,"="&amp;W$5)</f>
        <v>0</v>
      </c>
      <c r="X86" s="31">
        <f>SUMIFS('Maand-gepland'!$E82:$AT82,'Maand-gepland'!$E$2:$AT$2,"&gt;="&amp;$D$3,'Maand-gepland'!$E$2:$AT$2,"&lt;="&amp;$D$4,'Maand-prestatie'!$E82:$AT82,"="&amp;W$5)</f>
        <v>0</v>
      </c>
      <c r="Y86">
        <f ca="1">COUNTIFS('Maand-gepland'!$E82:$AT82,"&gt;0",'Maand-gepland'!$E$2:$AT$2,"&gt;="&amp;$D$3,'Maand-gepland'!$E$2:$AT$2,"&lt;="&amp;$D$4,'Maand-prestatie'!$E82:$AT82,"="&amp;Y$5)</f>
        <v>0</v>
      </c>
      <c r="Z86" s="31">
        <f>SUMIFS('Maand-gepland'!$E82:$AT82,'Maand-gepland'!$E$2:$AT$2,"&gt;="&amp;$D$3,'Maand-gepland'!$E$2:$AT$2,"&lt;="&amp;$D$4,'Maand-prestatie'!$E82:$AT82,"="&amp;Y$5)</f>
        <v>0</v>
      </c>
      <c r="AA86" s="31"/>
      <c r="AB86" s="31"/>
      <c r="AC86" s="31"/>
      <c r="AD86" s="31"/>
      <c r="AE86" s="31"/>
      <c r="AF86" s="31"/>
      <c r="AG86" s="31"/>
      <c r="AH86" s="31"/>
      <c r="AI86" s="31"/>
      <c r="AJ86" s="31"/>
      <c r="AK86" s="31"/>
      <c r="AL86" s="31"/>
      <c r="AM86" s="31"/>
    </row>
    <row r="87" spans="1:39" x14ac:dyDescent="0.2">
      <c r="A87" t="str">
        <f ca="1">'Week A'!AB135</f>
        <v>NAAM</v>
      </c>
      <c r="B87" t="str">
        <f ca="1">'Week A'!AC135</f>
        <v>Voornaam</v>
      </c>
      <c r="C87" t="str">
        <f ca="1">'Week A'!AD135</f>
        <v>Steward</v>
      </c>
      <c r="D87" t="str">
        <f ca="1">'Week A'!AE135</f>
        <v>Student</v>
      </c>
      <c r="E87">
        <f ca="1">COUNTIFS('Maand-gepland'!$E83:$AT83,"&gt;0",'Maand-gepland'!$E$2:$AT$2,"&gt;="&amp;$D$3,'Maand-gepland'!$E$2:$AT$2,"&lt;="&amp;$D$4)</f>
        <v>0</v>
      </c>
      <c r="F87" s="31">
        <f>SUMIFS('Maand-gepland'!$E83:$AT83,'Maand-gepland'!$E$2:$AT$2,"&gt;="&amp;$D$3,'Maand-gepland'!$E$2:$AT$2,"&lt;="&amp;$D$4)</f>
        <v>0</v>
      </c>
      <c r="G87">
        <f ca="1">COUNTIFS('Maand-gepland'!$E83:$AT83,"&gt;0",'Maand-gepland'!$E$2:$AT$2,"&gt;="&amp;$D$3,'Maand-gepland'!$E$2:$AT$2,"&lt;="&amp;$D$4,'Maand-prestatie'!$E83:$AT83,"=0")</f>
        <v>0</v>
      </c>
      <c r="H87" s="31">
        <f>SUMIFS('Maand-gepland'!$E83:$AT83,'Maand-gepland'!$E$2:$AT$2,"&gt;="&amp;$D$3,'Maand-gepland'!$E$2:$AT$2,"&lt;="&amp;$D$4,'Maand-prestatie'!$E83:$AT83,"=0")</f>
        <v>0</v>
      </c>
      <c r="I87">
        <f ca="1">COUNTIFS('Maand-gepland'!$E83:$AT83,"&gt;0",'Maand-gepland'!$E$2:$AT$2,"&gt;="&amp;$D$3,'Maand-gepland'!$E$2:$AT$2,"&lt;="&amp;$D$4,'Maand-prestatie'!$E83:$AT83,"="&amp;I$5)</f>
        <v>0</v>
      </c>
      <c r="J87" s="31">
        <f>SUMIFS('Maand-gepland'!$E83:$AT83,'Maand-gepland'!$E$2:$AT$2,"&gt;="&amp;$D$3,'Maand-gepland'!$E$2:$AT$2,"&lt;="&amp;$D$4,'Maand-prestatie'!$E83:$AT83,"="&amp;I$5)</f>
        <v>0</v>
      </c>
      <c r="K87">
        <f ca="1">COUNTIFS('Maand-gepland'!$E83:$AT83,"&gt;0",'Maand-gepland'!$E$2:$AT$2,"&gt;="&amp;$D$3,'Maand-gepland'!$E$2:$AT$2,"&lt;="&amp;$D$4,'Maand-prestatie'!$E83:$AT83,"="&amp;K$5)</f>
        <v>0</v>
      </c>
      <c r="L87" s="31">
        <f>SUMIFS('Maand-gepland'!$E83:$AT83,'Maand-gepland'!$E$2:$AT$2,"&gt;="&amp;$D$3,'Maand-gepland'!$E$2:$AT$2,"&lt;="&amp;$D$4,'Maand-prestatie'!$E83:$AT83,"="&amp;K$5)</f>
        <v>0</v>
      </c>
      <c r="M87">
        <f ca="1">COUNTIFS('Maand-gepland'!$E83:$AT83,"&gt;0",'Maand-gepland'!$E$2:$AT$2,"&gt;="&amp;$D$3,'Maand-gepland'!$E$2:$AT$2,"&lt;="&amp;$D$4,'Maand-prestatie'!$E83:$AT83,"="&amp;M$5)</f>
        <v>0</v>
      </c>
      <c r="N87" s="31">
        <f>SUMIFS('Maand-gepland'!$E83:$AT83,'Maand-gepland'!$E$2:$AT$2,"&gt;="&amp;$D$3,'Maand-gepland'!$E$2:$AT$2,"&lt;="&amp;$D$4,'Maand-prestatie'!$E83:$AT83,"="&amp;M$5)</f>
        <v>0</v>
      </c>
      <c r="O87">
        <f ca="1">COUNTIFS('Maand-gepland'!$E83:$AT83,"&gt;0",'Maand-gepland'!$E$2:$AT$2,"&gt;="&amp;$D$3,'Maand-gepland'!$E$2:$AT$2,"&lt;="&amp;$D$4,'Maand-prestatie'!$E83:$AT83,"="&amp;O$5)</f>
        <v>0</v>
      </c>
      <c r="P87" s="31">
        <f>SUMIFS('Maand-gepland'!$E83:$AT83,'Maand-gepland'!$E$2:$AT$2,"&gt;="&amp;$D$3,'Maand-gepland'!$E$2:$AT$2,"&lt;="&amp;$D$4,'Maand-prestatie'!$E83:$AT83,"="&amp;O$5)</f>
        <v>0</v>
      </c>
      <c r="Q87">
        <f ca="1">COUNTIFS('Maand-gepland'!$E83:$AT83,"&gt;0",'Maand-gepland'!$E$2:$AT$2,"&gt;="&amp;$D$3,'Maand-gepland'!$E$2:$AT$2,"&lt;="&amp;$D$4,'Maand-prestatie'!$E83:$AT83,"="&amp;Q$5)</f>
        <v>0</v>
      </c>
      <c r="R87" s="31">
        <f>SUMIFS('Maand-gepland'!$E83:$AT83,'Maand-gepland'!$E$2:$AT$2,"&gt;="&amp;$D$3,'Maand-gepland'!$E$2:$AT$2,"&lt;="&amp;$D$4,'Maand-prestatie'!$E83:$AT83,"="&amp;Q$5)</f>
        <v>0</v>
      </c>
      <c r="S87">
        <f ca="1">COUNTIFS('Maand-gepland'!$E83:$AT83,"&gt;0",'Maand-gepland'!$E$2:$AT$2,"&gt;="&amp;$D$3,'Maand-gepland'!$E$2:$AT$2,"&lt;="&amp;$D$4,'Maand-prestatie'!$E83:$AT83,"="&amp;S$5)</f>
        <v>0</v>
      </c>
      <c r="T87" s="31">
        <f>SUMIFS('Maand-gepland'!$E83:$AT83,'Maand-gepland'!$E$2:$AT$2,"&gt;="&amp;$D$3,'Maand-gepland'!$E$2:$AT$2,"&lt;="&amp;$D$4,'Maand-prestatie'!$E83:$AT83,"="&amp;S$5)</f>
        <v>0</v>
      </c>
      <c r="U87">
        <f ca="1">COUNTIFS('Maand-gepland'!$E83:$AT83,"&gt;0",'Maand-gepland'!$E$2:$AT$2,"&gt;="&amp;$D$3,'Maand-gepland'!$E$2:$AT$2,"&lt;="&amp;$D$4,'Maand-prestatie'!$E83:$AT83,"="&amp;U$5)</f>
        <v>0</v>
      </c>
      <c r="V87" s="31">
        <f>SUMIFS('Maand-gepland'!$E83:$AT83,'Maand-gepland'!$E$2:$AT$2,"&gt;="&amp;$D$3,'Maand-gepland'!$E$2:$AT$2,"&lt;="&amp;$D$4,'Maand-prestatie'!$E83:$AT83,"="&amp;U$5)</f>
        <v>0</v>
      </c>
      <c r="W87">
        <f ca="1">COUNTIFS('Maand-gepland'!$E83:$AT83,"&gt;0",'Maand-gepland'!$E$2:$AT$2,"&gt;="&amp;$D$3,'Maand-gepland'!$E$2:$AT$2,"&lt;="&amp;$D$4,'Maand-prestatie'!$E83:$AT83,"="&amp;W$5)</f>
        <v>0</v>
      </c>
      <c r="X87" s="31">
        <f>SUMIFS('Maand-gepland'!$E83:$AT83,'Maand-gepland'!$E$2:$AT$2,"&gt;="&amp;$D$3,'Maand-gepland'!$E$2:$AT$2,"&lt;="&amp;$D$4,'Maand-prestatie'!$E83:$AT83,"="&amp;W$5)</f>
        <v>0</v>
      </c>
      <c r="Y87">
        <f ca="1">COUNTIFS('Maand-gepland'!$E83:$AT83,"&gt;0",'Maand-gepland'!$E$2:$AT$2,"&gt;="&amp;$D$3,'Maand-gepland'!$E$2:$AT$2,"&lt;="&amp;$D$4,'Maand-prestatie'!$E83:$AT83,"="&amp;Y$5)</f>
        <v>0</v>
      </c>
      <c r="Z87" s="31">
        <f>SUMIFS('Maand-gepland'!$E83:$AT83,'Maand-gepland'!$E$2:$AT$2,"&gt;="&amp;$D$3,'Maand-gepland'!$E$2:$AT$2,"&lt;="&amp;$D$4,'Maand-prestatie'!$E83:$AT83,"="&amp;Y$5)</f>
        <v>0</v>
      </c>
      <c r="AA87" s="31"/>
      <c r="AB87" s="31"/>
      <c r="AC87" s="31"/>
      <c r="AD87" s="31"/>
      <c r="AE87" s="31"/>
      <c r="AF87" s="31"/>
      <c r="AG87" s="31"/>
      <c r="AH87" s="31"/>
      <c r="AI87" s="31"/>
      <c r="AJ87" s="31"/>
      <c r="AK87" s="31"/>
      <c r="AL87" s="31"/>
      <c r="AM87" s="31"/>
    </row>
    <row r="88" spans="1:39" x14ac:dyDescent="0.2">
      <c r="A88" t="str">
        <f ca="1">'Week A'!AB136</f>
        <v>NAAM</v>
      </c>
      <c r="B88" t="str">
        <f ca="1">'Week A'!AC136</f>
        <v>Voornaam</v>
      </c>
      <c r="C88" t="str">
        <f ca="1">'Week A'!AD136</f>
        <v>Steward</v>
      </c>
      <c r="D88" t="str">
        <f ca="1">'Week A'!AE136</f>
        <v>Student</v>
      </c>
      <c r="E88">
        <f ca="1">COUNTIFS('Maand-gepland'!$E84:$AT84,"&gt;0",'Maand-gepland'!$E$2:$AT$2,"&gt;="&amp;$D$3,'Maand-gepland'!$E$2:$AT$2,"&lt;="&amp;$D$4)</f>
        <v>0</v>
      </c>
      <c r="F88" s="31">
        <f>SUMIFS('Maand-gepland'!$E84:$AT84,'Maand-gepland'!$E$2:$AT$2,"&gt;="&amp;$D$3,'Maand-gepland'!$E$2:$AT$2,"&lt;="&amp;$D$4)</f>
        <v>0</v>
      </c>
      <c r="G88">
        <f ca="1">COUNTIFS('Maand-gepland'!$E84:$AT84,"&gt;0",'Maand-gepland'!$E$2:$AT$2,"&gt;="&amp;$D$3,'Maand-gepland'!$E$2:$AT$2,"&lt;="&amp;$D$4,'Maand-prestatie'!$E84:$AT84,"=0")</f>
        <v>0</v>
      </c>
      <c r="H88" s="31">
        <f>SUMIFS('Maand-gepland'!$E84:$AT84,'Maand-gepland'!$E$2:$AT$2,"&gt;="&amp;$D$3,'Maand-gepland'!$E$2:$AT$2,"&lt;="&amp;$D$4,'Maand-prestatie'!$E84:$AT84,"=0")</f>
        <v>0</v>
      </c>
      <c r="I88">
        <f ca="1">COUNTIFS('Maand-gepland'!$E84:$AT84,"&gt;0",'Maand-gepland'!$E$2:$AT$2,"&gt;="&amp;$D$3,'Maand-gepland'!$E$2:$AT$2,"&lt;="&amp;$D$4,'Maand-prestatie'!$E84:$AT84,"="&amp;I$5)</f>
        <v>0</v>
      </c>
      <c r="J88" s="31">
        <f>SUMIFS('Maand-gepland'!$E84:$AT84,'Maand-gepland'!$E$2:$AT$2,"&gt;="&amp;$D$3,'Maand-gepland'!$E$2:$AT$2,"&lt;="&amp;$D$4,'Maand-prestatie'!$E84:$AT84,"="&amp;I$5)</f>
        <v>0</v>
      </c>
      <c r="K88">
        <f ca="1">COUNTIFS('Maand-gepland'!$E84:$AT84,"&gt;0",'Maand-gepland'!$E$2:$AT$2,"&gt;="&amp;$D$3,'Maand-gepland'!$E$2:$AT$2,"&lt;="&amp;$D$4,'Maand-prestatie'!$E84:$AT84,"="&amp;K$5)</f>
        <v>0</v>
      </c>
      <c r="L88" s="31">
        <f>SUMIFS('Maand-gepland'!$E84:$AT84,'Maand-gepland'!$E$2:$AT$2,"&gt;="&amp;$D$3,'Maand-gepland'!$E$2:$AT$2,"&lt;="&amp;$D$4,'Maand-prestatie'!$E84:$AT84,"="&amp;K$5)</f>
        <v>0</v>
      </c>
      <c r="M88">
        <f ca="1">COUNTIFS('Maand-gepland'!$E84:$AT84,"&gt;0",'Maand-gepland'!$E$2:$AT$2,"&gt;="&amp;$D$3,'Maand-gepland'!$E$2:$AT$2,"&lt;="&amp;$D$4,'Maand-prestatie'!$E84:$AT84,"="&amp;M$5)</f>
        <v>0</v>
      </c>
      <c r="N88" s="31">
        <f>SUMIFS('Maand-gepland'!$E84:$AT84,'Maand-gepland'!$E$2:$AT$2,"&gt;="&amp;$D$3,'Maand-gepland'!$E$2:$AT$2,"&lt;="&amp;$D$4,'Maand-prestatie'!$E84:$AT84,"="&amp;M$5)</f>
        <v>0</v>
      </c>
      <c r="O88">
        <f ca="1">COUNTIFS('Maand-gepland'!$E84:$AT84,"&gt;0",'Maand-gepland'!$E$2:$AT$2,"&gt;="&amp;$D$3,'Maand-gepland'!$E$2:$AT$2,"&lt;="&amp;$D$4,'Maand-prestatie'!$E84:$AT84,"="&amp;O$5)</f>
        <v>0</v>
      </c>
      <c r="P88" s="31">
        <f>SUMIFS('Maand-gepland'!$E84:$AT84,'Maand-gepland'!$E$2:$AT$2,"&gt;="&amp;$D$3,'Maand-gepland'!$E$2:$AT$2,"&lt;="&amp;$D$4,'Maand-prestatie'!$E84:$AT84,"="&amp;O$5)</f>
        <v>0</v>
      </c>
      <c r="Q88">
        <f ca="1">COUNTIFS('Maand-gepland'!$E84:$AT84,"&gt;0",'Maand-gepland'!$E$2:$AT$2,"&gt;="&amp;$D$3,'Maand-gepland'!$E$2:$AT$2,"&lt;="&amp;$D$4,'Maand-prestatie'!$E84:$AT84,"="&amp;Q$5)</f>
        <v>0</v>
      </c>
      <c r="R88" s="31">
        <f>SUMIFS('Maand-gepland'!$E84:$AT84,'Maand-gepland'!$E$2:$AT$2,"&gt;="&amp;$D$3,'Maand-gepland'!$E$2:$AT$2,"&lt;="&amp;$D$4,'Maand-prestatie'!$E84:$AT84,"="&amp;Q$5)</f>
        <v>0</v>
      </c>
      <c r="S88">
        <f ca="1">COUNTIFS('Maand-gepland'!$E84:$AT84,"&gt;0",'Maand-gepland'!$E$2:$AT$2,"&gt;="&amp;$D$3,'Maand-gepland'!$E$2:$AT$2,"&lt;="&amp;$D$4,'Maand-prestatie'!$E84:$AT84,"="&amp;S$5)</f>
        <v>0</v>
      </c>
      <c r="T88" s="31">
        <f>SUMIFS('Maand-gepland'!$E84:$AT84,'Maand-gepland'!$E$2:$AT$2,"&gt;="&amp;$D$3,'Maand-gepland'!$E$2:$AT$2,"&lt;="&amp;$D$4,'Maand-prestatie'!$E84:$AT84,"="&amp;S$5)</f>
        <v>0</v>
      </c>
      <c r="U88">
        <f ca="1">COUNTIFS('Maand-gepland'!$E84:$AT84,"&gt;0",'Maand-gepland'!$E$2:$AT$2,"&gt;="&amp;$D$3,'Maand-gepland'!$E$2:$AT$2,"&lt;="&amp;$D$4,'Maand-prestatie'!$E84:$AT84,"="&amp;U$5)</f>
        <v>0</v>
      </c>
      <c r="V88" s="31">
        <f>SUMIFS('Maand-gepland'!$E84:$AT84,'Maand-gepland'!$E$2:$AT$2,"&gt;="&amp;$D$3,'Maand-gepland'!$E$2:$AT$2,"&lt;="&amp;$D$4,'Maand-prestatie'!$E84:$AT84,"="&amp;U$5)</f>
        <v>0</v>
      </c>
      <c r="W88">
        <f ca="1">COUNTIFS('Maand-gepland'!$E84:$AT84,"&gt;0",'Maand-gepland'!$E$2:$AT$2,"&gt;="&amp;$D$3,'Maand-gepland'!$E$2:$AT$2,"&lt;="&amp;$D$4,'Maand-prestatie'!$E84:$AT84,"="&amp;W$5)</f>
        <v>0</v>
      </c>
      <c r="X88" s="31">
        <f>SUMIFS('Maand-gepland'!$E84:$AT84,'Maand-gepland'!$E$2:$AT$2,"&gt;="&amp;$D$3,'Maand-gepland'!$E$2:$AT$2,"&lt;="&amp;$D$4,'Maand-prestatie'!$E84:$AT84,"="&amp;W$5)</f>
        <v>0</v>
      </c>
      <c r="Y88">
        <f ca="1">COUNTIFS('Maand-gepland'!$E84:$AT84,"&gt;0",'Maand-gepland'!$E$2:$AT$2,"&gt;="&amp;$D$3,'Maand-gepland'!$E$2:$AT$2,"&lt;="&amp;$D$4,'Maand-prestatie'!$E84:$AT84,"="&amp;Y$5)</f>
        <v>0</v>
      </c>
      <c r="Z88" s="31">
        <f>SUMIFS('Maand-gepland'!$E84:$AT84,'Maand-gepland'!$E$2:$AT$2,"&gt;="&amp;$D$3,'Maand-gepland'!$E$2:$AT$2,"&lt;="&amp;$D$4,'Maand-prestatie'!$E84:$AT84,"="&amp;Y$5)</f>
        <v>0</v>
      </c>
      <c r="AA88" s="31"/>
      <c r="AB88" s="31"/>
      <c r="AC88" s="31"/>
      <c r="AD88" s="31"/>
      <c r="AE88" s="31"/>
      <c r="AF88" s="31"/>
      <c r="AG88" s="31"/>
      <c r="AH88" s="31"/>
      <c r="AI88" s="31"/>
      <c r="AJ88" s="31"/>
      <c r="AK88" s="31"/>
      <c r="AL88" s="31"/>
      <c r="AM88" s="31"/>
    </row>
    <row r="89" spans="1:39" x14ac:dyDescent="0.2">
      <c r="A89" t="str">
        <f ca="1">'Week A'!AB137</f>
        <v>NAAM</v>
      </c>
      <c r="B89" t="str">
        <f ca="1">'Week A'!AC137</f>
        <v>Voornaam</v>
      </c>
      <c r="C89" t="str">
        <f ca="1">'Week A'!AD137</f>
        <v>Steward</v>
      </c>
      <c r="D89" t="str">
        <f ca="1">'Week A'!AE137</f>
        <v>Student</v>
      </c>
      <c r="E89">
        <f ca="1">COUNTIFS('Maand-gepland'!$E85:$AT85,"&gt;0",'Maand-gepland'!$E$2:$AT$2,"&gt;="&amp;$D$3,'Maand-gepland'!$E$2:$AT$2,"&lt;="&amp;$D$4)</f>
        <v>0</v>
      </c>
      <c r="F89" s="31">
        <f>SUMIFS('Maand-gepland'!$E85:$AT85,'Maand-gepland'!$E$2:$AT$2,"&gt;="&amp;$D$3,'Maand-gepland'!$E$2:$AT$2,"&lt;="&amp;$D$4)</f>
        <v>0</v>
      </c>
      <c r="G89">
        <f ca="1">COUNTIFS('Maand-gepland'!$E85:$AT85,"&gt;0",'Maand-gepland'!$E$2:$AT$2,"&gt;="&amp;$D$3,'Maand-gepland'!$E$2:$AT$2,"&lt;="&amp;$D$4,'Maand-prestatie'!$E85:$AT85,"=0")</f>
        <v>0</v>
      </c>
      <c r="H89" s="31">
        <f>SUMIFS('Maand-gepland'!$E85:$AT85,'Maand-gepland'!$E$2:$AT$2,"&gt;="&amp;$D$3,'Maand-gepland'!$E$2:$AT$2,"&lt;="&amp;$D$4,'Maand-prestatie'!$E85:$AT85,"=0")</f>
        <v>0</v>
      </c>
      <c r="I89">
        <f ca="1">COUNTIFS('Maand-gepland'!$E85:$AT85,"&gt;0",'Maand-gepland'!$E$2:$AT$2,"&gt;="&amp;$D$3,'Maand-gepland'!$E$2:$AT$2,"&lt;="&amp;$D$4,'Maand-prestatie'!$E85:$AT85,"="&amp;I$5)</f>
        <v>0</v>
      </c>
      <c r="J89" s="31">
        <f>SUMIFS('Maand-gepland'!$E85:$AT85,'Maand-gepland'!$E$2:$AT$2,"&gt;="&amp;$D$3,'Maand-gepland'!$E$2:$AT$2,"&lt;="&amp;$D$4,'Maand-prestatie'!$E85:$AT85,"="&amp;I$5)</f>
        <v>0</v>
      </c>
      <c r="K89">
        <f ca="1">COUNTIFS('Maand-gepland'!$E85:$AT85,"&gt;0",'Maand-gepland'!$E$2:$AT$2,"&gt;="&amp;$D$3,'Maand-gepland'!$E$2:$AT$2,"&lt;="&amp;$D$4,'Maand-prestatie'!$E85:$AT85,"="&amp;K$5)</f>
        <v>0</v>
      </c>
      <c r="L89" s="31">
        <f>SUMIFS('Maand-gepland'!$E85:$AT85,'Maand-gepland'!$E$2:$AT$2,"&gt;="&amp;$D$3,'Maand-gepland'!$E$2:$AT$2,"&lt;="&amp;$D$4,'Maand-prestatie'!$E85:$AT85,"="&amp;K$5)</f>
        <v>0</v>
      </c>
      <c r="M89">
        <f ca="1">COUNTIFS('Maand-gepland'!$E85:$AT85,"&gt;0",'Maand-gepland'!$E$2:$AT$2,"&gt;="&amp;$D$3,'Maand-gepland'!$E$2:$AT$2,"&lt;="&amp;$D$4,'Maand-prestatie'!$E85:$AT85,"="&amp;M$5)</f>
        <v>0</v>
      </c>
      <c r="N89" s="31">
        <f>SUMIFS('Maand-gepland'!$E85:$AT85,'Maand-gepland'!$E$2:$AT$2,"&gt;="&amp;$D$3,'Maand-gepland'!$E$2:$AT$2,"&lt;="&amp;$D$4,'Maand-prestatie'!$E85:$AT85,"="&amp;M$5)</f>
        <v>0</v>
      </c>
      <c r="O89">
        <f ca="1">COUNTIFS('Maand-gepland'!$E85:$AT85,"&gt;0",'Maand-gepland'!$E$2:$AT$2,"&gt;="&amp;$D$3,'Maand-gepland'!$E$2:$AT$2,"&lt;="&amp;$D$4,'Maand-prestatie'!$E85:$AT85,"="&amp;O$5)</f>
        <v>0</v>
      </c>
      <c r="P89" s="31">
        <f>SUMIFS('Maand-gepland'!$E85:$AT85,'Maand-gepland'!$E$2:$AT$2,"&gt;="&amp;$D$3,'Maand-gepland'!$E$2:$AT$2,"&lt;="&amp;$D$4,'Maand-prestatie'!$E85:$AT85,"="&amp;O$5)</f>
        <v>0</v>
      </c>
      <c r="Q89">
        <f ca="1">COUNTIFS('Maand-gepland'!$E85:$AT85,"&gt;0",'Maand-gepland'!$E$2:$AT$2,"&gt;="&amp;$D$3,'Maand-gepland'!$E$2:$AT$2,"&lt;="&amp;$D$4,'Maand-prestatie'!$E85:$AT85,"="&amp;Q$5)</f>
        <v>0</v>
      </c>
      <c r="R89" s="31">
        <f>SUMIFS('Maand-gepland'!$E85:$AT85,'Maand-gepland'!$E$2:$AT$2,"&gt;="&amp;$D$3,'Maand-gepland'!$E$2:$AT$2,"&lt;="&amp;$D$4,'Maand-prestatie'!$E85:$AT85,"="&amp;Q$5)</f>
        <v>0</v>
      </c>
      <c r="S89">
        <f ca="1">COUNTIFS('Maand-gepland'!$E85:$AT85,"&gt;0",'Maand-gepland'!$E$2:$AT$2,"&gt;="&amp;$D$3,'Maand-gepland'!$E$2:$AT$2,"&lt;="&amp;$D$4,'Maand-prestatie'!$E85:$AT85,"="&amp;S$5)</f>
        <v>0</v>
      </c>
      <c r="T89" s="31">
        <f>SUMIFS('Maand-gepland'!$E85:$AT85,'Maand-gepland'!$E$2:$AT$2,"&gt;="&amp;$D$3,'Maand-gepland'!$E$2:$AT$2,"&lt;="&amp;$D$4,'Maand-prestatie'!$E85:$AT85,"="&amp;S$5)</f>
        <v>0</v>
      </c>
      <c r="U89">
        <f ca="1">COUNTIFS('Maand-gepland'!$E85:$AT85,"&gt;0",'Maand-gepland'!$E$2:$AT$2,"&gt;="&amp;$D$3,'Maand-gepland'!$E$2:$AT$2,"&lt;="&amp;$D$4,'Maand-prestatie'!$E85:$AT85,"="&amp;U$5)</f>
        <v>0</v>
      </c>
      <c r="V89" s="31">
        <f>SUMIFS('Maand-gepland'!$E85:$AT85,'Maand-gepland'!$E$2:$AT$2,"&gt;="&amp;$D$3,'Maand-gepland'!$E$2:$AT$2,"&lt;="&amp;$D$4,'Maand-prestatie'!$E85:$AT85,"="&amp;U$5)</f>
        <v>0</v>
      </c>
      <c r="W89">
        <f ca="1">COUNTIFS('Maand-gepland'!$E85:$AT85,"&gt;0",'Maand-gepland'!$E$2:$AT$2,"&gt;="&amp;$D$3,'Maand-gepland'!$E$2:$AT$2,"&lt;="&amp;$D$4,'Maand-prestatie'!$E85:$AT85,"="&amp;W$5)</f>
        <v>0</v>
      </c>
      <c r="X89" s="31">
        <f>SUMIFS('Maand-gepland'!$E85:$AT85,'Maand-gepland'!$E$2:$AT$2,"&gt;="&amp;$D$3,'Maand-gepland'!$E$2:$AT$2,"&lt;="&amp;$D$4,'Maand-prestatie'!$E85:$AT85,"="&amp;W$5)</f>
        <v>0</v>
      </c>
      <c r="Y89">
        <f ca="1">COUNTIFS('Maand-gepland'!$E85:$AT85,"&gt;0",'Maand-gepland'!$E$2:$AT$2,"&gt;="&amp;$D$3,'Maand-gepland'!$E$2:$AT$2,"&lt;="&amp;$D$4,'Maand-prestatie'!$E85:$AT85,"="&amp;Y$5)</f>
        <v>0</v>
      </c>
      <c r="Z89" s="31">
        <f>SUMIFS('Maand-gepland'!$E85:$AT85,'Maand-gepland'!$E$2:$AT$2,"&gt;="&amp;$D$3,'Maand-gepland'!$E$2:$AT$2,"&lt;="&amp;$D$4,'Maand-prestatie'!$E85:$AT85,"="&amp;Y$5)</f>
        <v>0</v>
      </c>
      <c r="AA89" s="31"/>
      <c r="AB89" s="31"/>
      <c r="AC89" s="31"/>
      <c r="AD89" s="31"/>
      <c r="AE89" s="31"/>
      <c r="AF89" s="31"/>
      <c r="AG89" s="31"/>
      <c r="AH89" s="31"/>
      <c r="AI89" s="31"/>
      <c r="AJ89" s="31"/>
      <c r="AK89" s="31"/>
      <c r="AL89" s="31"/>
      <c r="AM89" s="31"/>
    </row>
    <row r="90" spans="1:39" x14ac:dyDescent="0.2">
      <c r="A90" t="str">
        <f ca="1">'Week A'!AB138</f>
        <v>NAAM</v>
      </c>
      <c r="B90" t="str">
        <f ca="1">'Week A'!AC138</f>
        <v>Voornaam</v>
      </c>
      <c r="C90" t="str">
        <f ca="1">'Week A'!AD138</f>
        <v>Steward</v>
      </c>
      <c r="D90" t="str">
        <f ca="1">'Week A'!AE138</f>
        <v>Student</v>
      </c>
      <c r="E90">
        <f ca="1">COUNTIFS('Maand-gepland'!$E86:$AT86,"&gt;0",'Maand-gepland'!$E$2:$AT$2,"&gt;="&amp;$D$3,'Maand-gepland'!$E$2:$AT$2,"&lt;="&amp;$D$4)</f>
        <v>0</v>
      </c>
      <c r="F90" s="31">
        <f>SUMIFS('Maand-gepland'!$E86:$AT86,'Maand-gepland'!$E$2:$AT$2,"&gt;="&amp;$D$3,'Maand-gepland'!$E$2:$AT$2,"&lt;="&amp;$D$4)</f>
        <v>0</v>
      </c>
      <c r="G90">
        <f ca="1">COUNTIFS('Maand-gepland'!$E86:$AT86,"&gt;0",'Maand-gepland'!$E$2:$AT$2,"&gt;="&amp;$D$3,'Maand-gepland'!$E$2:$AT$2,"&lt;="&amp;$D$4,'Maand-prestatie'!$E86:$AT86,"=0")</f>
        <v>0</v>
      </c>
      <c r="H90" s="31">
        <f>SUMIFS('Maand-gepland'!$E86:$AT86,'Maand-gepland'!$E$2:$AT$2,"&gt;="&amp;$D$3,'Maand-gepland'!$E$2:$AT$2,"&lt;="&amp;$D$4,'Maand-prestatie'!$E86:$AT86,"=0")</f>
        <v>0</v>
      </c>
      <c r="I90">
        <f ca="1">COUNTIFS('Maand-gepland'!$E86:$AT86,"&gt;0",'Maand-gepland'!$E$2:$AT$2,"&gt;="&amp;$D$3,'Maand-gepland'!$E$2:$AT$2,"&lt;="&amp;$D$4,'Maand-prestatie'!$E86:$AT86,"="&amp;I$5)</f>
        <v>0</v>
      </c>
      <c r="J90" s="31">
        <f>SUMIFS('Maand-gepland'!$E86:$AT86,'Maand-gepland'!$E$2:$AT$2,"&gt;="&amp;$D$3,'Maand-gepland'!$E$2:$AT$2,"&lt;="&amp;$D$4,'Maand-prestatie'!$E86:$AT86,"="&amp;I$5)</f>
        <v>0</v>
      </c>
      <c r="K90">
        <f ca="1">COUNTIFS('Maand-gepland'!$E86:$AT86,"&gt;0",'Maand-gepland'!$E$2:$AT$2,"&gt;="&amp;$D$3,'Maand-gepland'!$E$2:$AT$2,"&lt;="&amp;$D$4,'Maand-prestatie'!$E86:$AT86,"="&amp;K$5)</f>
        <v>0</v>
      </c>
      <c r="L90" s="31">
        <f>SUMIFS('Maand-gepland'!$E86:$AT86,'Maand-gepland'!$E$2:$AT$2,"&gt;="&amp;$D$3,'Maand-gepland'!$E$2:$AT$2,"&lt;="&amp;$D$4,'Maand-prestatie'!$E86:$AT86,"="&amp;K$5)</f>
        <v>0</v>
      </c>
      <c r="M90">
        <f ca="1">COUNTIFS('Maand-gepland'!$E86:$AT86,"&gt;0",'Maand-gepland'!$E$2:$AT$2,"&gt;="&amp;$D$3,'Maand-gepland'!$E$2:$AT$2,"&lt;="&amp;$D$4,'Maand-prestatie'!$E86:$AT86,"="&amp;M$5)</f>
        <v>0</v>
      </c>
      <c r="N90" s="31">
        <f>SUMIFS('Maand-gepland'!$E86:$AT86,'Maand-gepland'!$E$2:$AT$2,"&gt;="&amp;$D$3,'Maand-gepland'!$E$2:$AT$2,"&lt;="&amp;$D$4,'Maand-prestatie'!$E86:$AT86,"="&amp;M$5)</f>
        <v>0</v>
      </c>
      <c r="O90">
        <f ca="1">COUNTIFS('Maand-gepland'!$E86:$AT86,"&gt;0",'Maand-gepland'!$E$2:$AT$2,"&gt;="&amp;$D$3,'Maand-gepland'!$E$2:$AT$2,"&lt;="&amp;$D$4,'Maand-prestatie'!$E86:$AT86,"="&amp;O$5)</f>
        <v>0</v>
      </c>
      <c r="P90" s="31">
        <f>SUMIFS('Maand-gepland'!$E86:$AT86,'Maand-gepland'!$E$2:$AT$2,"&gt;="&amp;$D$3,'Maand-gepland'!$E$2:$AT$2,"&lt;="&amp;$D$4,'Maand-prestatie'!$E86:$AT86,"="&amp;O$5)</f>
        <v>0</v>
      </c>
      <c r="Q90">
        <f ca="1">COUNTIFS('Maand-gepland'!$E86:$AT86,"&gt;0",'Maand-gepland'!$E$2:$AT$2,"&gt;="&amp;$D$3,'Maand-gepland'!$E$2:$AT$2,"&lt;="&amp;$D$4,'Maand-prestatie'!$E86:$AT86,"="&amp;Q$5)</f>
        <v>0</v>
      </c>
      <c r="R90" s="31">
        <f>SUMIFS('Maand-gepland'!$E86:$AT86,'Maand-gepland'!$E$2:$AT$2,"&gt;="&amp;$D$3,'Maand-gepland'!$E$2:$AT$2,"&lt;="&amp;$D$4,'Maand-prestatie'!$E86:$AT86,"="&amp;Q$5)</f>
        <v>0</v>
      </c>
      <c r="S90">
        <f ca="1">COUNTIFS('Maand-gepland'!$E86:$AT86,"&gt;0",'Maand-gepland'!$E$2:$AT$2,"&gt;="&amp;$D$3,'Maand-gepland'!$E$2:$AT$2,"&lt;="&amp;$D$4,'Maand-prestatie'!$E86:$AT86,"="&amp;S$5)</f>
        <v>0</v>
      </c>
      <c r="T90" s="31">
        <f>SUMIFS('Maand-gepland'!$E86:$AT86,'Maand-gepland'!$E$2:$AT$2,"&gt;="&amp;$D$3,'Maand-gepland'!$E$2:$AT$2,"&lt;="&amp;$D$4,'Maand-prestatie'!$E86:$AT86,"="&amp;S$5)</f>
        <v>0</v>
      </c>
      <c r="U90">
        <f ca="1">COUNTIFS('Maand-gepland'!$E86:$AT86,"&gt;0",'Maand-gepland'!$E$2:$AT$2,"&gt;="&amp;$D$3,'Maand-gepland'!$E$2:$AT$2,"&lt;="&amp;$D$4,'Maand-prestatie'!$E86:$AT86,"="&amp;U$5)</f>
        <v>0</v>
      </c>
      <c r="V90" s="31">
        <f>SUMIFS('Maand-gepland'!$E86:$AT86,'Maand-gepland'!$E$2:$AT$2,"&gt;="&amp;$D$3,'Maand-gepland'!$E$2:$AT$2,"&lt;="&amp;$D$4,'Maand-prestatie'!$E86:$AT86,"="&amp;U$5)</f>
        <v>0</v>
      </c>
      <c r="W90">
        <f ca="1">COUNTIFS('Maand-gepland'!$E86:$AT86,"&gt;0",'Maand-gepland'!$E$2:$AT$2,"&gt;="&amp;$D$3,'Maand-gepland'!$E$2:$AT$2,"&lt;="&amp;$D$4,'Maand-prestatie'!$E86:$AT86,"="&amp;W$5)</f>
        <v>0</v>
      </c>
      <c r="X90" s="31">
        <f>SUMIFS('Maand-gepland'!$E86:$AT86,'Maand-gepland'!$E$2:$AT$2,"&gt;="&amp;$D$3,'Maand-gepland'!$E$2:$AT$2,"&lt;="&amp;$D$4,'Maand-prestatie'!$E86:$AT86,"="&amp;W$5)</f>
        <v>0</v>
      </c>
      <c r="Y90">
        <f ca="1">COUNTIFS('Maand-gepland'!$E86:$AT86,"&gt;0",'Maand-gepland'!$E$2:$AT$2,"&gt;="&amp;$D$3,'Maand-gepland'!$E$2:$AT$2,"&lt;="&amp;$D$4,'Maand-prestatie'!$E86:$AT86,"="&amp;Y$5)</f>
        <v>0</v>
      </c>
      <c r="Z90" s="31">
        <f>SUMIFS('Maand-gepland'!$E86:$AT86,'Maand-gepland'!$E$2:$AT$2,"&gt;="&amp;$D$3,'Maand-gepland'!$E$2:$AT$2,"&lt;="&amp;$D$4,'Maand-prestatie'!$E86:$AT86,"="&amp;Y$5)</f>
        <v>0</v>
      </c>
      <c r="AA90" s="31"/>
      <c r="AB90" s="31"/>
      <c r="AC90" s="31"/>
      <c r="AD90" s="31"/>
      <c r="AE90" s="31"/>
      <c r="AF90" s="31"/>
      <c r="AG90" s="31"/>
      <c r="AH90" s="31"/>
      <c r="AI90" s="31"/>
      <c r="AJ90" s="31"/>
      <c r="AK90" s="31"/>
      <c r="AL90" s="31"/>
      <c r="AM90" s="31"/>
    </row>
    <row r="91" spans="1:39" x14ac:dyDescent="0.2">
      <c r="A91" t="str">
        <f ca="1">'Week A'!AB139</f>
        <v>NAAM</v>
      </c>
      <c r="B91" t="str">
        <f ca="1">'Week A'!AC139</f>
        <v>Voornaam</v>
      </c>
      <c r="C91" t="str">
        <f ca="1">'Week A'!AD139</f>
        <v>Steward</v>
      </c>
      <c r="D91" t="str">
        <f ca="1">'Week A'!AE139</f>
        <v>Student</v>
      </c>
      <c r="E91">
        <f ca="1">COUNTIFS('Maand-gepland'!$E87:$AT87,"&gt;0",'Maand-gepland'!$E$2:$AT$2,"&gt;="&amp;$D$3,'Maand-gepland'!$E$2:$AT$2,"&lt;="&amp;$D$4)</f>
        <v>0</v>
      </c>
      <c r="F91" s="31">
        <f>SUMIFS('Maand-gepland'!$E87:$AT87,'Maand-gepland'!$E$2:$AT$2,"&gt;="&amp;$D$3,'Maand-gepland'!$E$2:$AT$2,"&lt;="&amp;$D$4)</f>
        <v>0</v>
      </c>
      <c r="G91">
        <f ca="1">COUNTIFS('Maand-gepland'!$E87:$AT87,"&gt;0",'Maand-gepland'!$E$2:$AT$2,"&gt;="&amp;$D$3,'Maand-gepland'!$E$2:$AT$2,"&lt;="&amp;$D$4,'Maand-prestatie'!$E87:$AT87,"=0")</f>
        <v>0</v>
      </c>
      <c r="H91" s="31">
        <f>SUMIFS('Maand-gepland'!$E87:$AT87,'Maand-gepland'!$E$2:$AT$2,"&gt;="&amp;$D$3,'Maand-gepland'!$E$2:$AT$2,"&lt;="&amp;$D$4,'Maand-prestatie'!$E87:$AT87,"=0")</f>
        <v>0</v>
      </c>
      <c r="I91">
        <f ca="1">COUNTIFS('Maand-gepland'!$E87:$AT87,"&gt;0",'Maand-gepland'!$E$2:$AT$2,"&gt;="&amp;$D$3,'Maand-gepland'!$E$2:$AT$2,"&lt;="&amp;$D$4,'Maand-prestatie'!$E87:$AT87,"="&amp;I$5)</f>
        <v>0</v>
      </c>
      <c r="J91" s="31">
        <f>SUMIFS('Maand-gepland'!$E87:$AT87,'Maand-gepland'!$E$2:$AT$2,"&gt;="&amp;$D$3,'Maand-gepland'!$E$2:$AT$2,"&lt;="&amp;$D$4,'Maand-prestatie'!$E87:$AT87,"="&amp;I$5)</f>
        <v>0</v>
      </c>
      <c r="K91">
        <f ca="1">COUNTIFS('Maand-gepland'!$E87:$AT87,"&gt;0",'Maand-gepland'!$E$2:$AT$2,"&gt;="&amp;$D$3,'Maand-gepland'!$E$2:$AT$2,"&lt;="&amp;$D$4,'Maand-prestatie'!$E87:$AT87,"="&amp;K$5)</f>
        <v>0</v>
      </c>
      <c r="L91" s="31">
        <f>SUMIFS('Maand-gepland'!$E87:$AT87,'Maand-gepland'!$E$2:$AT$2,"&gt;="&amp;$D$3,'Maand-gepland'!$E$2:$AT$2,"&lt;="&amp;$D$4,'Maand-prestatie'!$E87:$AT87,"="&amp;K$5)</f>
        <v>0</v>
      </c>
      <c r="M91">
        <f ca="1">COUNTIFS('Maand-gepland'!$E87:$AT87,"&gt;0",'Maand-gepland'!$E$2:$AT$2,"&gt;="&amp;$D$3,'Maand-gepland'!$E$2:$AT$2,"&lt;="&amp;$D$4,'Maand-prestatie'!$E87:$AT87,"="&amp;M$5)</f>
        <v>0</v>
      </c>
      <c r="N91" s="31">
        <f>SUMIFS('Maand-gepland'!$E87:$AT87,'Maand-gepland'!$E$2:$AT$2,"&gt;="&amp;$D$3,'Maand-gepland'!$E$2:$AT$2,"&lt;="&amp;$D$4,'Maand-prestatie'!$E87:$AT87,"="&amp;M$5)</f>
        <v>0</v>
      </c>
      <c r="O91">
        <f ca="1">COUNTIFS('Maand-gepland'!$E87:$AT87,"&gt;0",'Maand-gepland'!$E$2:$AT$2,"&gt;="&amp;$D$3,'Maand-gepland'!$E$2:$AT$2,"&lt;="&amp;$D$4,'Maand-prestatie'!$E87:$AT87,"="&amp;O$5)</f>
        <v>0</v>
      </c>
      <c r="P91" s="31">
        <f>SUMIFS('Maand-gepland'!$E87:$AT87,'Maand-gepland'!$E$2:$AT$2,"&gt;="&amp;$D$3,'Maand-gepland'!$E$2:$AT$2,"&lt;="&amp;$D$4,'Maand-prestatie'!$E87:$AT87,"="&amp;O$5)</f>
        <v>0</v>
      </c>
      <c r="Q91">
        <f ca="1">COUNTIFS('Maand-gepland'!$E87:$AT87,"&gt;0",'Maand-gepland'!$E$2:$AT$2,"&gt;="&amp;$D$3,'Maand-gepland'!$E$2:$AT$2,"&lt;="&amp;$D$4,'Maand-prestatie'!$E87:$AT87,"="&amp;Q$5)</f>
        <v>0</v>
      </c>
      <c r="R91" s="31">
        <f>SUMIFS('Maand-gepland'!$E87:$AT87,'Maand-gepland'!$E$2:$AT$2,"&gt;="&amp;$D$3,'Maand-gepland'!$E$2:$AT$2,"&lt;="&amp;$D$4,'Maand-prestatie'!$E87:$AT87,"="&amp;Q$5)</f>
        <v>0</v>
      </c>
      <c r="S91">
        <f ca="1">COUNTIFS('Maand-gepland'!$E87:$AT87,"&gt;0",'Maand-gepland'!$E$2:$AT$2,"&gt;="&amp;$D$3,'Maand-gepland'!$E$2:$AT$2,"&lt;="&amp;$D$4,'Maand-prestatie'!$E87:$AT87,"="&amp;S$5)</f>
        <v>0</v>
      </c>
      <c r="T91" s="31">
        <f>SUMIFS('Maand-gepland'!$E87:$AT87,'Maand-gepland'!$E$2:$AT$2,"&gt;="&amp;$D$3,'Maand-gepland'!$E$2:$AT$2,"&lt;="&amp;$D$4,'Maand-prestatie'!$E87:$AT87,"="&amp;S$5)</f>
        <v>0</v>
      </c>
      <c r="U91">
        <f ca="1">COUNTIFS('Maand-gepland'!$E87:$AT87,"&gt;0",'Maand-gepland'!$E$2:$AT$2,"&gt;="&amp;$D$3,'Maand-gepland'!$E$2:$AT$2,"&lt;="&amp;$D$4,'Maand-prestatie'!$E87:$AT87,"="&amp;U$5)</f>
        <v>0</v>
      </c>
      <c r="V91" s="31">
        <f>SUMIFS('Maand-gepland'!$E87:$AT87,'Maand-gepland'!$E$2:$AT$2,"&gt;="&amp;$D$3,'Maand-gepland'!$E$2:$AT$2,"&lt;="&amp;$D$4,'Maand-prestatie'!$E87:$AT87,"="&amp;U$5)</f>
        <v>0</v>
      </c>
      <c r="W91">
        <f ca="1">COUNTIFS('Maand-gepland'!$E87:$AT87,"&gt;0",'Maand-gepland'!$E$2:$AT$2,"&gt;="&amp;$D$3,'Maand-gepland'!$E$2:$AT$2,"&lt;="&amp;$D$4,'Maand-prestatie'!$E87:$AT87,"="&amp;W$5)</f>
        <v>0</v>
      </c>
      <c r="X91" s="31">
        <f>SUMIFS('Maand-gepland'!$E87:$AT87,'Maand-gepland'!$E$2:$AT$2,"&gt;="&amp;$D$3,'Maand-gepland'!$E$2:$AT$2,"&lt;="&amp;$D$4,'Maand-prestatie'!$E87:$AT87,"="&amp;W$5)</f>
        <v>0</v>
      </c>
      <c r="Y91">
        <f ca="1">COUNTIFS('Maand-gepland'!$E87:$AT87,"&gt;0",'Maand-gepland'!$E$2:$AT$2,"&gt;="&amp;$D$3,'Maand-gepland'!$E$2:$AT$2,"&lt;="&amp;$D$4,'Maand-prestatie'!$E87:$AT87,"="&amp;Y$5)</f>
        <v>0</v>
      </c>
      <c r="Z91" s="31">
        <f>SUMIFS('Maand-gepland'!$E87:$AT87,'Maand-gepland'!$E$2:$AT$2,"&gt;="&amp;$D$3,'Maand-gepland'!$E$2:$AT$2,"&lt;="&amp;$D$4,'Maand-prestatie'!$E87:$AT87,"="&amp;Y$5)</f>
        <v>0</v>
      </c>
      <c r="AA91" s="31"/>
      <c r="AB91" s="31"/>
      <c r="AC91" s="31"/>
      <c r="AD91" s="31"/>
      <c r="AE91" s="31"/>
      <c r="AF91" s="31"/>
      <c r="AG91" s="31"/>
      <c r="AH91" s="31"/>
      <c r="AI91" s="31"/>
      <c r="AJ91" s="31"/>
      <c r="AK91" s="31"/>
      <c r="AL91" s="31"/>
      <c r="AM91" s="31"/>
    </row>
    <row r="92" spans="1:39" x14ac:dyDescent="0.2">
      <c r="A92" t="str">
        <f ca="1">'Week A'!AB140</f>
        <v>NAAM</v>
      </c>
      <c r="B92" t="str">
        <f ca="1">'Week A'!AC140</f>
        <v>Voornaam</v>
      </c>
      <c r="C92" t="str">
        <f ca="1">'Week A'!AD140</f>
        <v>Steward</v>
      </c>
      <c r="D92" t="str">
        <f ca="1">'Week A'!AE140</f>
        <v>Student</v>
      </c>
      <c r="E92">
        <f ca="1">COUNTIFS('Maand-gepland'!$E88:$AT88,"&gt;0",'Maand-gepland'!$E$2:$AT$2,"&gt;="&amp;$D$3,'Maand-gepland'!$E$2:$AT$2,"&lt;="&amp;$D$4)</f>
        <v>0</v>
      </c>
      <c r="F92" s="31">
        <f>SUMIFS('Maand-gepland'!$E88:$AT88,'Maand-gepland'!$E$2:$AT$2,"&gt;="&amp;$D$3,'Maand-gepland'!$E$2:$AT$2,"&lt;="&amp;$D$4)</f>
        <v>0</v>
      </c>
      <c r="G92">
        <f ca="1">COUNTIFS('Maand-gepland'!$E88:$AT88,"&gt;0",'Maand-gepland'!$E$2:$AT$2,"&gt;="&amp;$D$3,'Maand-gepland'!$E$2:$AT$2,"&lt;="&amp;$D$4,'Maand-prestatie'!$E88:$AT88,"=0")</f>
        <v>0</v>
      </c>
      <c r="H92" s="31">
        <f>SUMIFS('Maand-gepland'!$E88:$AT88,'Maand-gepland'!$E$2:$AT$2,"&gt;="&amp;$D$3,'Maand-gepland'!$E$2:$AT$2,"&lt;="&amp;$D$4,'Maand-prestatie'!$E88:$AT88,"=0")</f>
        <v>0</v>
      </c>
      <c r="I92">
        <f ca="1">COUNTIFS('Maand-gepland'!$E88:$AT88,"&gt;0",'Maand-gepland'!$E$2:$AT$2,"&gt;="&amp;$D$3,'Maand-gepland'!$E$2:$AT$2,"&lt;="&amp;$D$4,'Maand-prestatie'!$E88:$AT88,"="&amp;I$5)</f>
        <v>0</v>
      </c>
      <c r="J92" s="31">
        <f>SUMIFS('Maand-gepland'!$E88:$AT88,'Maand-gepland'!$E$2:$AT$2,"&gt;="&amp;$D$3,'Maand-gepland'!$E$2:$AT$2,"&lt;="&amp;$D$4,'Maand-prestatie'!$E88:$AT88,"="&amp;I$5)</f>
        <v>0</v>
      </c>
      <c r="K92">
        <f ca="1">COUNTIFS('Maand-gepland'!$E88:$AT88,"&gt;0",'Maand-gepland'!$E$2:$AT$2,"&gt;="&amp;$D$3,'Maand-gepland'!$E$2:$AT$2,"&lt;="&amp;$D$4,'Maand-prestatie'!$E88:$AT88,"="&amp;K$5)</f>
        <v>0</v>
      </c>
      <c r="L92" s="31">
        <f>SUMIFS('Maand-gepland'!$E88:$AT88,'Maand-gepland'!$E$2:$AT$2,"&gt;="&amp;$D$3,'Maand-gepland'!$E$2:$AT$2,"&lt;="&amp;$D$4,'Maand-prestatie'!$E88:$AT88,"="&amp;K$5)</f>
        <v>0</v>
      </c>
      <c r="M92">
        <f ca="1">COUNTIFS('Maand-gepland'!$E88:$AT88,"&gt;0",'Maand-gepland'!$E$2:$AT$2,"&gt;="&amp;$D$3,'Maand-gepland'!$E$2:$AT$2,"&lt;="&amp;$D$4,'Maand-prestatie'!$E88:$AT88,"="&amp;M$5)</f>
        <v>0</v>
      </c>
      <c r="N92" s="31">
        <f>SUMIFS('Maand-gepland'!$E88:$AT88,'Maand-gepland'!$E$2:$AT$2,"&gt;="&amp;$D$3,'Maand-gepland'!$E$2:$AT$2,"&lt;="&amp;$D$4,'Maand-prestatie'!$E88:$AT88,"="&amp;M$5)</f>
        <v>0</v>
      </c>
      <c r="O92">
        <f ca="1">COUNTIFS('Maand-gepland'!$E88:$AT88,"&gt;0",'Maand-gepland'!$E$2:$AT$2,"&gt;="&amp;$D$3,'Maand-gepland'!$E$2:$AT$2,"&lt;="&amp;$D$4,'Maand-prestatie'!$E88:$AT88,"="&amp;O$5)</f>
        <v>0</v>
      </c>
      <c r="P92" s="31">
        <f>SUMIFS('Maand-gepland'!$E88:$AT88,'Maand-gepland'!$E$2:$AT$2,"&gt;="&amp;$D$3,'Maand-gepland'!$E$2:$AT$2,"&lt;="&amp;$D$4,'Maand-prestatie'!$E88:$AT88,"="&amp;O$5)</f>
        <v>0</v>
      </c>
      <c r="Q92">
        <f ca="1">COUNTIFS('Maand-gepland'!$E88:$AT88,"&gt;0",'Maand-gepland'!$E$2:$AT$2,"&gt;="&amp;$D$3,'Maand-gepland'!$E$2:$AT$2,"&lt;="&amp;$D$4,'Maand-prestatie'!$E88:$AT88,"="&amp;Q$5)</f>
        <v>0</v>
      </c>
      <c r="R92" s="31">
        <f>SUMIFS('Maand-gepland'!$E88:$AT88,'Maand-gepland'!$E$2:$AT$2,"&gt;="&amp;$D$3,'Maand-gepland'!$E$2:$AT$2,"&lt;="&amp;$D$4,'Maand-prestatie'!$E88:$AT88,"="&amp;Q$5)</f>
        <v>0</v>
      </c>
      <c r="S92">
        <f ca="1">COUNTIFS('Maand-gepland'!$E88:$AT88,"&gt;0",'Maand-gepland'!$E$2:$AT$2,"&gt;="&amp;$D$3,'Maand-gepland'!$E$2:$AT$2,"&lt;="&amp;$D$4,'Maand-prestatie'!$E88:$AT88,"="&amp;S$5)</f>
        <v>0</v>
      </c>
      <c r="T92" s="31">
        <f>SUMIFS('Maand-gepland'!$E88:$AT88,'Maand-gepland'!$E$2:$AT$2,"&gt;="&amp;$D$3,'Maand-gepland'!$E$2:$AT$2,"&lt;="&amp;$D$4,'Maand-prestatie'!$E88:$AT88,"="&amp;S$5)</f>
        <v>0</v>
      </c>
      <c r="U92">
        <f ca="1">COUNTIFS('Maand-gepland'!$E88:$AT88,"&gt;0",'Maand-gepland'!$E$2:$AT$2,"&gt;="&amp;$D$3,'Maand-gepland'!$E$2:$AT$2,"&lt;="&amp;$D$4,'Maand-prestatie'!$E88:$AT88,"="&amp;U$5)</f>
        <v>0</v>
      </c>
      <c r="V92" s="31">
        <f>SUMIFS('Maand-gepland'!$E88:$AT88,'Maand-gepland'!$E$2:$AT$2,"&gt;="&amp;$D$3,'Maand-gepland'!$E$2:$AT$2,"&lt;="&amp;$D$4,'Maand-prestatie'!$E88:$AT88,"="&amp;U$5)</f>
        <v>0</v>
      </c>
      <c r="W92">
        <f ca="1">COUNTIFS('Maand-gepland'!$E88:$AT88,"&gt;0",'Maand-gepland'!$E$2:$AT$2,"&gt;="&amp;$D$3,'Maand-gepland'!$E$2:$AT$2,"&lt;="&amp;$D$4,'Maand-prestatie'!$E88:$AT88,"="&amp;W$5)</f>
        <v>0</v>
      </c>
      <c r="X92" s="31">
        <f>SUMIFS('Maand-gepland'!$E88:$AT88,'Maand-gepland'!$E$2:$AT$2,"&gt;="&amp;$D$3,'Maand-gepland'!$E$2:$AT$2,"&lt;="&amp;$D$4,'Maand-prestatie'!$E88:$AT88,"="&amp;W$5)</f>
        <v>0</v>
      </c>
      <c r="Y92">
        <f ca="1">COUNTIFS('Maand-gepland'!$E88:$AT88,"&gt;0",'Maand-gepland'!$E$2:$AT$2,"&gt;="&amp;$D$3,'Maand-gepland'!$E$2:$AT$2,"&lt;="&amp;$D$4,'Maand-prestatie'!$E88:$AT88,"="&amp;Y$5)</f>
        <v>0</v>
      </c>
      <c r="Z92" s="31">
        <f>SUMIFS('Maand-gepland'!$E88:$AT88,'Maand-gepland'!$E$2:$AT$2,"&gt;="&amp;$D$3,'Maand-gepland'!$E$2:$AT$2,"&lt;="&amp;$D$4,'Maand-prestatie'!$E88:$AT88,"="&amp;Y$5)</f>
        <v>0</v>
      </c>
      <c r="AA92" s="31"/>
      <c r="AB92" s="31"/>
      <c r="AC92" s="31"/>
      <c r="AD92" s="31"/>
      <c r="AE92" s="31"/>
      <c r="AF92" s="31"/>
      <c r="AG92" s="31"/>
      <c r="AH92" s="31"/>
      <c r="AI92" s="31"/>
      <c r="AJ92" s="31"/>
      <c r="AK92" s="31"/>
      <c r="AL92" s="31"/>
      <c r="AM92" s="31"/>
    </row>
    <row r="93" spans="1:39" x14ac:dyDescent="0.2">
      <c r="A93" t="str">
        <f ca="1">'Week A'!AB141</f>
        <v>NAAM</v>
      </c>
      <c r="B93" t="str">
        <f ca="1">'Week A'!AC141</f>
        <v>Voornaam</v>
      </c>
      <c r="C93" t="str">
        <f ca="1">'Week A'!AD141</f>
        <v>Steward</v>
      </c>
      <c r="D93" t="str">
        <f ca="1">'Week A'!AE141</f>
        <v>Student</v>
      </c>
      <c r="E93">
        <f ca="1">COUNTIFS('Maand-gepland'!$E89:$AT89,"&gt;0",'Maand-gepland'!$E$2:$AT$2,"&gt;="&amp;$D$3,'Maand-gepland'!$E$2:$AT$2,"&lt;="&amp;$D$4)</f>
        <v>0</v>
      </c>
      <c r="F93" s="31">
        <f>SUMIFS('Maand-gepland'!$E89:$AT89,'Maand-gepland'!$E$2:$AT$2,"&gt;="&amp;$D$3,'Maand-gepland'!$E$2:$AT$2,"&lt;="&amp;$D$4)</f>
        <v>0</v>
      </c>
      <c r="G93">
        <f ca="1">COUNTIFS('Maand-gepland'!$E89:$AT89,"&gt;0",'Maand-gepland'!$E$2:$AT$2,"&gt;="&amp;$D$3,'Maand-gepland'!$E$2:$AT$2,"&lt;="&amp;$D$4,'Maand-prestatie'!$E89:$AT89,"=0")</f>
        <v>0</v>
      </c>
      <c r="H93" s="31">
        <f>SUMIFS('Maand-gepland'!$E89:$AT89,'Maand-gepland'!$E$2:$AT$2,"&gt;="&amp;$D$3,'Maand-gepland'!$E$2:$AT$2,"&lt;="&amp;$D$4,'Maand-prestatie'!$E89:$AT89,"=0")</f>
        <v>0</v>
      </c>
      <c r="I93">
        <f ca="1">COUNTIFS('Maand-gepland'!$E89:$AT89,"&gt;0",'Maand-gepland'!$E$2:$AT$2,"&gt;="&amp;$D$3,'Maand-gepland'!$E$2:$AT$2,"&lt;="&amp;$D$4,'Maand-prestatie'!$E89:$AT89,"="&amp;I$5)</f>
        <v>0</v>
      </c>
      <c r="J93" s="31">
        <f>SUMIFS('Maand-gepland'!$E89:$AT89,'Maand-gepland'!$E$2:$AT$2,"&gt;="&amp;$D$3,'Maand-gepland'!$E$2:$AT$2,"&lt;="&amp;$D$4,'Maand-prestatie'!$E89:$AT89,"="&amp;I$5)</f>
        <v>0</v>
      </c>
      <c r="K93">
        <f ca="1">COUNTIFS('Maand-gepland'!$E89:$AT89,"&gt;0",'Maand-gepland'!$E$2:$AT$2,"&gt;="&amp;$D$3,'Maand-gepland'!$E$2:$AT$2,"&lt;="&amp;$D$4,'Maand-prestatie'!$E89:$AT89,"="&amp;K$5)</f>
        <v>0</v>
      </c>
      <c r="L93" s="31">
        <f>SUMIFS('Maand-gepland'!$E89:$AT89,'Maand-gepland'!$E$2:$AT$2,"&gt;="&amp;$D$3,'Maand-gepland'!$E$2:$AT$2,"&lt;="&amp;$D$4,'Maand-prestatie'!$E89:$AT89,"="&amp;K$5)</f>
        <v>0</v>
      </c>
      <c r="M93">
        <f ca="1">COUNTIFS('Maand-gepland'!$E89:$AT89,"&gt;0",'Maand-gepland'!$E$2:$AT$2,"&gt;="&amp;$D$3,'Maand-gepland'!$E$2:$AT$2,"&lt;="&amp;$D$4,'Maand-prestatie'!$E89:$AT89,"="&amp;M$5)</f>
        <v>0</v>
      </c>
      <c r="N93" s="31">
        <f>SUMIFS('Maand-gepland'!$E89:$AT89,'Maand-gepland'!$E$2:$AT$2,"&gt;="&amp;$D$3,'Maand-gepland'!$E$2:$AT$2,"&lt;="&amp;$D$4,'Maand-prestatie'!$E89:$AT89,"="&amp;M$5)</f>
        <v>0</v>
      </c>
      <c r="O93">
        <f ca="1">COUNTIFS('Maand-gepland'!$E89:$AT89,"&gt;0",'Maand-gepland'!$E$2:$AT$2,"&gt;="&amp;$D$3,'Maand-gepland'!$E$2:$AT$2,"&lt;="&amp;$D$4,'Maand-prestatie'!$E89:$AT89,"="&amp;O$5)</f>
        <v>0</v>
      </c>
      <c r="P93" s="31">
        <f>SUMIFS('Maand-gepland'!$E89:$AT89,'Maand-gepland'!$E$2:$AT$2,"&gt;="&amp;$D$3,'Maand-gepland'!$E$2:$AT$2,"&lt;="&amp;$D$4,'Maand-prestatie'!$E89:$AT89,"="&amp;O$5)</f>
        <v>0</v>
      </c>
      <c r="Q93">
        <f ca="1">COUNTIFS('Maand-gepland'!$E89:$AT89,"&gt;0",'Maand-gepland'!$E$2:$AT$2,"&gt;="&amp;$D$3,'Maand-gepland'!$E$2:$AT$2,"&lt;="&amp;$D$4,'Maand-prestatie'!$E89:$AT89,"="&amp;Q$5)</f>
        <v>0</v>
      </c>
      <c r="R93" s="31">
        <f>SUMIFS('Maand-gepland'!$E89:$AT89,'Maand-gepland'!$E$2:$AT$2,"&gt;="&amp;$D$3,'Maand-gepland'!$E$2:$AT$2,"&lt;="&amp;$D$4,'Maand-prestatie'!$E89:$AT89,"="&amp;Q$5)</f>
        <v>0</v>
      </c>
      <c r="S93">
        <f ca="1">COUNTIFS('Maand-gepland'!$E89:$AT89,"&gt;0",'Maand-gepland'!$E$2:$AT$2,"&gt;="&amp;$D$3,'Maand-gepland'!$E$2:$AT$2,"&lt;="&amp;$D$4,'Maand-prestatie'!$E89:$AT89,"="&amp;S$5)</f>
        <v>0</v>
      </c>
      <c r="T93" s="31">
        <f>SUMIFS('Maand-gepland'!$E89:$AT89,'Maand-gepland'!$E$2:$AT$2,"&gt;="&amp;$D$3,'Maand-gepland'!$E$2:$AT$2,"&lt;="&amp;$D$4,'Maand-prestatie'!$E89:$AT89,"="&amp;S$5)</f>
        <v>0</v>
      </c>
      <c r="U93">
        <f ca="1">COUNTIFS('Maand-gepland'!$E89:$AT89,"&gt;0",'Maand-gepland'!$E$2:$AT$2,"&gt;="&amp;$D$3,'Maand-gepland'!$E$2:$AT$2,"&lt;="&amp;$D$4,'Maand-prestatie'!$E89:$AT89,"="&amp;U$5)</f>
        <v>0</v>
      </c>
      <c r="V93" s="31">
        <f>SUMIFS('Maand-gepland'!$E89:$AT89,'Maand-gepland'!$E$2:$AT$2,"&gt;="&amp;$D$3,'Maand-gepland'!$E$2:$AT$2,"&lt;="&amp;$D$4,'Maand-prestatie'!$E89:$AT89,"="&amp;U$5)</f>
        <v>0</v>
      </c>
      <c r="W93">
        <f ca="1">COUNTIFS('Maand-gepland'!$E89:$AT89,"&gt;0",'Maand-gepland'!$E$2:$AT$2,"&gt;="&amp;$D$3,'Maand-gepland'!$E$2:$AT$2,"&lt;="&amp;$D$4,'Maand-prestatie'!$E89:$AT89,"="&amp;W$5)</f>
        <v>0</v>
      </c>
      <c r="X93" s="31">
        <f>SUMIFS('Maand-gepland'!$E89:$AT89,'Maand-gepland'!$E$2:$AT$2,"&gt;="&amp;$D$3,'Maand-gepland'!$E$2:$AT$2,"&lt;="&amp;$D$4,'Maand-prestatie'!$E89:$AT89,"="&amp;W$5)</f>
        <v>0</v>
      </c>
      <c r="Y93">
        <f ca="1">COUNTIFS('Maand-gepland'!$E89:$AT89,"&gt;0",'Maand-gepland'!$E$2:$AT$2,"&gt;="&amp;$D$3,'Maand-gepland'!$E$2:$AT$2,"&lt;="&amp;$D$4,'Maand-prestatie'!$E89:$AT89,"="&amp;Y$5)</f>
        <v>0</v>
      </c>
      <c r="Z93" s="31">
        <f>SUMIFS('Maand-gepland'!$E89:$AT89,'Maand-gepland'!$E$2:$AT$2,"&gt;="&amp;$D$3,'Maand-gepland'!$E$2:$AT$2,"&lt;="&amp;$D$4,'Maand-prestatie'!$E89:$AT89,"="&amp;Y$5)</f>
        <v>0</v>
      </c>
      <c r="AA93" s="31"/>
      <c r="AB93" s="31"/>
      <c r="AC93" s="31"/>
      <c r="AD93" s="31"/>
      <c r="AE93" s="31"/>
      <c r="AF93" s="31"/>
      <c r="AG93" s="31"/>
      <c r="AH93" s="31"/>
      <c r="AI93" s="31"/>
      <c r="AJ93" s="31"/>
      <c r="AK93" s="31"/>
      <c r="AL93" s="31"/>
      <c r="AM93" s="31"/>
    </row>
    <row r="94" spans="1:39" x14ac:dyDescent="0.2">
      <c r="A94" t="str">
        <f ca="1">'Week A'!AB142</f>
        <v>NAAM</v>
      </c>
      <c r="B94" t="str">
        <f ca="1">'Week A'!AC142</f>
        <v>Voornaam</v>
      </c>
      <c r="C94" t="str">
        <f ca="1">'Week A'!AD142</f>
        <v>Steward</v>
      </c>
      <c r="D94" t="str">
        <f ca="1">'Week A'!AE142</f>
        <v>Student</v>
      </c>
      <c r="E94">
        <f ca="1">COUNTIFS('Maand-gepland'!$E90:$AT90,"&gt;0",'Maand-gepland'!$E$2:$AT$2,"&gt;="&amp;$D$3,'Maand-gepland'!$E$2:$AT$2,"&lt;="&amp;$D$4)</f>
        <v>0</v>
      </c>
      <c r="F94" s="31">
        <f>SUMIFS('Maand-gepland'!$E90:$AT90,'Maand-gepland'!$E$2:$AT$2,"&gt;="&amp;$D$3,'Maand-gepland'!$E$2:$AT$2,"&lt;="&amp;$D$4)</f>
        <v>0</v>
      </c>
      <c r="G94">
        <f ca="1">COUNTIFS('Maand-gepland'!$E90:$AT90,"&gt;0",'Maand-gepland'!$E$2:$AT$2,"&gt;="&amp;$D$3,'Maand-gepland'!$E$2:$AT$2,"&lt;="&amp;$D$4,'Maand-prestatie'!$E90:$AT90,"=0")</f>
        <v>0</v>
      </c>
      <c r="H94" s="31">
        <f>SUMIFS('Maand-gepland'!$E90:$AT90,'Maand-gepland'!$E$2:$AT$2,"&gt;="&amp;$D$3,'Maand-gepland'!$E$2:$AT$2,"&lt;="&amp;$D$4,'Maand-prestatie'!$E90:$AT90,"=0")</f>
        <v>0</v>
      </c>
      <c r="I94">
        <f ca="1">COUNTIFS('Maand-gepland'!$E90:$AT90,"&gt;0",'Maand-gepland'!$E$2:$AT$2,"&gt;="&amp;$D$3,'Maand-gepland'!$E$2:$AT$2,"&lt;="&amp;$D$4,'Maand-prestatie'!$E90:$AT90,"="&amp;I$5)</f>
        <v>0</v>
      </c>
      <c r="J94" s="31">
        <f>SUMIFS('Maand-gepland'!$E90:$AT90,'Maand-gepland'!$E$2:$AT$2,"&gt;="&amp;$D$3,'Maand-gepland'!$E$2:$AT$2,"&lt;="&amp;$D$4,'Maand-prestatie'!$E90:$AT90,"="&amp;I$5)</f>
        <v>0</v>
      </c>
      <c r="K94">
        <f ca="1">COUNTIFS('Maand-gepland'!$E90:$AT90,"&gt;0",'Maand-gepland'!$E$2:$AT$2,"&gt;="&amp;$D$3,'Maand-gepland'!$E$2:$AT$2,"&lt;="&amp;$D$4,'Maand-prestatie'!$E90:$AT90,"="&amp;K$5)</f>
        <v>0</v>
      </c>
      <c r="L94" s="31">
        <f>SUMIFS('Maand-gepland'!$E90:$AT90,'Maand-gepland'!$E$2:$AT$2,"&gt;="&amp;$D$3,'Maand-gepland'!$E$2:$AT$2,"&lt;="&amp;$D$4,'Maand-prestatie'!$E90:$AT90,"="&amp;K$5)</f>
        <v>0</v>
      </c>
      <c r="M94">
        <f ca="1">COUNTIFS('Maand-gepland'!$E90:$AT90,"&gt;0",'Maand-gepland'!$E$2:$AT$2,"&gt;="&amp;$D$3,'Maand-gepland'!$E$2:$AT$2,"&lt;="&amp;$D$4,'Maand-prestatie'!$E90:$AT90,"="&amp;M$5)</f>
        <v>0</v>
      </c>
      <c r="N94" s="31">
        <f>SUMIFS('Maand-gepland'!$E90:$AT90,'Maand-gepland'!$E$2:$AT$2,"&gt;="&amp;$D$3,'Maand-gepland'!$E$2:$AT$2,"&lt;="&amp;$D$4,'Maand-prestatie'!$E90:$AT90,"="&amp;M$5)</f>
        <v>0</v>
      </c>
      <c r="O94">
        <f ca="1">COUNTIFS('Maand-gepland'!$E90:$AT90,"&gt;0",'Maand-gepland'!$E$2:$AT$2,"&gt;="&amp;$D$3,'Maand-gepland'!$E$2:$AT$2,"&lt;="&amp;$D$4,'Maand-prestatie'!$E90:$AT90,"="&amp;O$5)</f>
        <v>0</v>
      </c>
      <c r="P94" s="31">
        <f>SUMIFS('Maand-gepland'!$E90:$AT90,'Maand-gepland'!$E$2:$AT$2,"&gt;="&amp;$D$3,'Maand-gepland'!$E$2:$AT$2,"&lt;="&amp;$D$4,'Maand-prestatie'!$E90:$AT90,"="&amp;O$5)</f>
        <v>0</v>
      </c>
      <c r="Q94">
        <f ca="1">COUNTIFS('Maand-gepland'!$E90:$AT90,"&gt;0",'Maand-gepland'!$E$2:$AT$2,"&gt;="&amp;$D$3,'Maand-gepland'!$E$2:$AT$2,"&lt;="&amp;$D$4,'Maand-prestatie'!$E90:$AT90,"="&amp;Q$5)</f>
        <v>0</v>
      </c>
      <c r="R94" s="31">
        <f>SUMIFS('Maand-gepland'!$E90:$AT90,'Maand-gepland'!$E$2:$AT$2,"&gt;="&amp;$D$3,'Maand-gepland'!$E$2:$AT$2,"&lt;="&amp;$D$4,'Maand-prestatie'!$E90:$AT90,"="&amp;Q$5)</f>
        <v>0</v>
      </c>
      <c r="S94">
        <f ca="1">COUNTIFS('Maand-gepland'!$E90:$AT90,"&gt;0",'Maand-gepland'!$E$2:$AT$2,"&gt;="&amp;$D$3,'Maand-gepland'!$E$2:$AT$2,"&lt;="&amp;$D$4,'Maand-prestatie'!$E90:$AT90,"="&amp;S$5)</f>
        <v>0</v>
      </c>
      <c r="T94" s="31">
        <f>SUMIFS('Maand-gepland'!$E90:$AT90,'Maand-gepland'!$E$2:$AT$2,"&gt;="&amp;$D$3,'Maand-gepland'!$E$2:$AT$2,"&lt;="&amp;$D$4,'Maand-prestatie'!$E90:$AT90,"="&amp;S$5)</f>
        <v>0</v>
      </c>
      <c r="U94">
        <f ca="1">COUNTIFS('Maand-gepland'!$E90:$AT90,"&gt;0",'Maand-gepland'!$E$2:$AT$2,"&gt;="&amp;$D$3,'Maand-gepland'!$E$2:$AT$2,"&lt;="&amp;$D$4,'Maand-prestatie'!$E90:$AT90,"="&amp;U$5)</f>
        <v>0</v>
      </c>
      <c r="V94" s="31">
        <f>SUMIFS('Maand-gepland'!$E90:$AT90,'Maand-gepland'!$E$2:$AT$2,"&gt;="&amp;$D$3,'Maand-gepland'!$E$2:$AT$2,"&lt;="&amp;$D$4,'Maand-prestatie'!$E90:$AT90,"="&amp;U$5)</f>
        <v>0</v>
      </c>
      <c r="W94">
        <f ca="1">COUNTIFS('Maand-gepland'!$E90:$AT90,"&gt;0",'Maand-gepland'!$E$2:$AT$2,"&gt;="&amp;$D$3,'Maand-gepland'!$E$2:$AT$2,"&lt;="&amp;$D$4,'Maand-prestatie'!$E90:$AT90,"="&amp;W$5)</f>
        <v>0</v>
      </c>
      <c r="X94" s="31">
        <f>SUMIFS('Maand-gepland'!$E90:$AT90,'Maand-gepland'!$E$2:$AT$2,"&gt;="&amp;$D$3,'Maand-gepland'!$E$2:$AT$2,"&lt;="&amp;$D$4,'Maand-prestatie'!$E90:$AT90,"="&amp;W$5)</f>
        <v>0</v>
      </c>
      <c r="Y94">
        <f ca="1">COUNTIFS('Maand-gepland'!$E90:$AT90,"&gt;0",'Maand-gepland'!$E$2:$AT$2,"&gt;="&amp;$D$3,'Maand-gepland'!$E$2:$AT$2,"&lt;="&amp;$D$4,'Maand-prestatie'!$E90:$AT90,"="&amp;Y$5)</f>
        <v>0</v>
      </c>
      <c r="Z94" s="31">
        <f>SUMIFS('Maand-gepland'!$E90:$AT90,'Maand-gepland'!$E$2:$AT$2,"&gt;="&amp;$D$3,'Maand-gepland'!$E$2:$AT$2,"&lt;="&amp;$D$4,'Maand-prestatie'!$E90:$AT90,"="&amp;Y$5)</f>
        <v>0</v>
      </c>
      <c r="AA94" s="31"/>
      <c r="AB94" s="31"/>
      <c r="AC94" s="31"/>
      <c r="AD94" s="31"/>
      <c r="AE94" s="31"/>
      <c r="AF94" s="31"/>
      <c r="AG94" s="31"/>
      <c r="AH94" s="31"/>
      <c r="AI94" s="31"/>
      <c r="AJ94" s="31"/>
      <c r="AK94" s="31"/>
      <c r="AL94" s="31"/>
      <c r="AM94" s="31"/>
    </row>
    <row r="95" spans="1:39" x14ac:dyDescent="0.2">
      <c r="A95" t="str">
        <f ca="1">'Week A'!AB143</f>
        <v>NAAM</v>
      </c>
      <c r="B95" t="str">
        <f ca="1">'Week A'!AC143</f>
        <v>Voornaam</v>
      </c>
      <c r="C95" t="str">
        <f ca="1">'Week A'!AD143</f>
        <v>Steward</v>
      </c>
      <c r="D95" t="str">
        <f ca="1">'Week A'!AE143</f>
        <v>Student</v>
      </c>
      <c r="E95">
        <f ca="1">COUNTIFS('Maand-gepland'!$E91:$AT91,"&gt;0",'Maand-gepland'!$E$2:$AT$2,"&gt;="&amp;$D$3,'Maand-gepland'!$E$2:$AT$2,"&lt;="&amp;$D$4)</f>
        <v>0</v>
      </c>
      <c r="F95" s="31">
        <f>SUMIFS('Maand-gepland'!$E91:$AT91,'Maand-gepland'!$E$2:$AT$2,"&gt;="&amp;$D$3,'Maand-gepland'!$E$2:$AT$2,"&lt;="&amp;$D$4)</f>
        <v>0</v>
      </c>
      <c r="G95">
        <f ca="1">COUNTIFS('Maand-gepland'!$E91:$AT91,"&gt;0",'Maand-gepland'!$E$2:$AT$2,"&gt;="&amp;$D$3,'Maand-gepland'!$E$2:$AT$2,"&lt;="&amp;$D$4,'Maand-prestatie'!$E91:$AT91,"=0")</f>
        <v>0</v>
      </c>
      <c r="H95" s="31">
        <f>SUMIFS('Maand-gepland'!$E91:$AT91,'Maand-gepland'!$E$2:$AT$2,"&gt;="&amp;$D$3,'Maand-gepland'!$E$2:$AT$2,"&lt;="&amp;$D$4,'Maand-prestatie'!$E91:$AT91,"=0")</f>
        <v>0</v>
      </c>
      <c r="I95">
        <f ca="1">COUNTIFS('Maand-gepland'!$E91:$AT91,"&gt;0",'Maand-gepland'!$E$2:$AT$2,"&gt;="&amp;$D$3,'Maand-gepland'!$E$2:$AT$2,"&lt;="&amp;$D$4,'Maand-prestatie'!$E91:$AT91,"="&amp;I$5)</f>
        <v>0</v>
      </c>
      <c r="J95" s="31">
        <f>SUMIFS('Maand-gepland'!$E91:$AT91,'Maand-gepland'!$E$2:$AT$2,"&gt;="&amp;$D$3,'Maand-gepland'!$E$2:$AT$2,"&lt;="&amp;$D$4,'Maand-prestatie'!$E91:$AT91,"="&amp;I$5)</f>
        <v>0</v>
      </c>
      <c r="K95">
        <f ca="1">COUNTIFS('Maand-gepland'!$E91:$AT91,"&gt;0",'Maand-gepland'!$E$2:$AT$2,"&gt;="&amp;$D$3,'Maand-gepland'!$E$2:$AT$2,"&lt;="&amp;$D$4,'Maand-prestatie'!$E91:$AT91,"="&amp;K$5)</f>
        <v>0</v>
      </c>
      <c r="L95" s="31">
        <f>SUMIFS('Maand-gepland'!$E91:$AT91,'Maand-gepland'!$E$2:$AT$2,"&gt;="&amp;$D$3,'Maand-gepland'!$E$2:$AT$2,"&lt;="&amp;$D$4,'Maand-prestatie'!$E91:$AT91,"="&amp;K$5)</f>
        <v>0</v>
      </c>
      <c r="M95">
        <f ca="1">COUNTIFS('Maand-gepland'!$E91:$AT91,"&gt;0",'Maand-gepland'!$E$2:$AT$2,"&gt;="&amp;$D$3,'Maand-gepland'!$E$2:$AT$2,"&lt;="&amp;$D$4,'Maand-prestatie'!$E91:$AT91,"="&amp;M$5)</f>
        <v>0</v>
      </c>
      <c r="N95" s="31">
        <f>SUMIFS('Maand-gepland'!$E91:$AT91,'Maand-gepland'!$E$2:$AT$2,"&gt;="&amp;$D$3,'Maand-gepland'!$E$2:$AT$2,"&lt;="&amp;$D$4,'Maand-prestatie'!$E91:$AT91,"="&amp;M$5)</f>
        <v>0</v>
      </c>
      <c r="O95">
        <f ca="1">COUNTIFS('Maand-gepland'!$E91:$AT91,"&gt;0",'Maand-gepland'!$E$2:$AT$2,"&gt;="&amp;$D$3,'Maand-gepland'!$E$2:$AT$2,"&lt;="&amp;$D$4,'Maand-prestatie'!$E91:$AT91,"="&amp;O$5)</f>
        <v>0</v>
      </c>
      <c r="P95" s="31">
        <f>SUMIFS('Maand-gepland'!$E91:$AT91,'Maand-gepland'!$E$2:$AT$2,"&gt;="&amp;$D$3,'Maand-gepland'!$E$2:$AT$2,"&lt;="&amp;$D$4,'Maand-prestatie'!$E91:$AT91,"="&amp;O$5)</f>
        <v>0</v>
      </c>
      <c r="Q95">
        <f ca="1">COUNTIFS('Maand-gepland'!$E91:$AT91,"&gt;0",'Maand-gepland'!$E$2:$AT$2,"&gt;="&amp;$D$3,'Maand-gepland'!$E$2:$AT$2,"&lt;="&amp;$D$4,'Maand-prestatie'!$E91:$AT91,"="&amp;Q$5)</f>
        <v>0</v>
      </c>
      <c r="R95" s="31">
        <f>SUMIFS('Maand-gepland'!$E91:$AT91,'Maand-gepland'!$E$2:$AT$2,"&gt;="&amp;$D$3,'Maand-gepland'!$E$2:$AT$2,"&lt;="&amp;$D$4,'Maand-prestatie'!$E91:$AT91,"="&amp;Q$5)</f>
        <v>0</v>
      </c>
      <c r="S95">
        <f ca="1">COUNTIFS('Maand-gepland'!$E91:$AT91,"&gt;0",'Maand-gepland'!$E$2:$AT$2,"&gt;="&amp;$D$3,'Maand-gepland'!$E$2:$AT$2,"&lt;="&amp;$D$4,'Maand-prestatie'!$E91:$AT91,"="&amp;S$5)</f>
        <v>0</v>
      </c>
      <c r="T95" s="31">
        <f>SUMIFS('Maand-gepland'!$E91:$AT91,'Maand-gepland'!$E$2:$AT$2,"&gt;="&amp;$D$3,'Maand-gepland'!$E$2:$AT$2,"&lt;="&amp;$D$4,'Maand-prestatie'!$E91:$AT91,"="&amp;S$5)</f>
        <v>0</v>
      </c>
      <c r="U95">
        <f ca="1">COUNTIFS('Maand-gepland'!$E91:$AT91,"&gt;0",'Maand-gepland'!$E$2:$AT$2,"&gt;="&amp;$D$3,'Maand-gepland'!$E$2:$AT$2,"&lt;="&amp;$D$4,'Maand-prestatie'!$E91:$AT91,"="&amp;U$5)</f>
        <v>0</v>
      </c>
      <c r="V95" s="31">
        <f>SUMIFS('Maand-gepland'!$E91:$AT91,'Maand-gepland'!$E$2:$AT$2,"&gt;="&amp;$D$3,'Maand-gepland'!$E$2:$AT$2,"&lt;="&amp;$D$4,'Maand-prestatie'!$E91:$AT91,"="&amp;U$5)</f>
        <v>0</v>
      </c>
      <c r="W95">
        <f ca="1">COUNTIFS('Maand-gepland'!$E91:$AT91,"&gt;0",'Maand-gepland'!$E$2:$AT$2,"&gt;="&amp;$D$3,'Maand-gepland'!$E$2:$AT$2,"&lt;="&amp;$D$4,'Maand-prestatie'!$E91:$AT91,"="&amp;W$5)</f>
        <v>0</v>
      </c>
      <c r="X95" s="31">
        <f>SUMIFS('Maand-gepland'!$E91:$AT91,'Maand-gepland'!$E$2:$AT$2,"&gt;="&amp;$D$3,'Maand-gepland'!$E$2:$AT$2,"&lt;="&amp;$D$4,'Maand-prestatie'!$E91:$AT91,"="&amp;W$5)</f>
        <v>0</v>
      </c>
      <c r="Y95">
        <f ca="1">COUNTIFS('Maand-gepland'!$E91:$AT91,"&gt;0",'Maand-gepland'!$E$2:$AT$2,"&gt;="&amp;$D$3,'Maand-gepland'!$E$2:$AT$2,"&lt;="&amp;$D$4,'Maand-prestatie'!$E91:$AT91,"="&amp;Y$5)</f>
        <v>0</v>
      </c>
      <c r="Z95" s="31">
        <f>SUMIFS('Maand-gepland'!$E91:$AT91,'Maand-gepland'!$E$2:$AT$2,"&gt;="&amp;$D$3,'Maand-gepland'!$E$2:$AT$2,"&lt;="&amp;$D$4,'Maand-prestatie'!$E91:$AT91,"="&amp;Y$5)</f>
        <v>0</v>
      </c>
      <c r="AA95" s="31"/>
      <c r="AB95" s="31"/>
      <c r="AC95" s="31"/>
      <c r="AD95" s="31"/>
      <c r="AE95" s="31"/>
      <c r="AF95" s="31"/>
      <c r="AG95" s="31"/>
      <c r="AH95" s="31"/>
      <c r="AI95" s="31"/>
      <c r="AJ95" s="31"/>
      <c r="AK95" s="31"/>
      <c r="AL95" s="31"/>
      <c r="AM95" s="31"/>
    </row>
    <row r="96" spans="1:39" x14ac:dyDescent="0.2">
      <c r="A96" t="str">
        <f ca="1">'Week A'!AB144</f>
        <v>NAAM</v>
      </c>
      <c r="B96" t="str">
        <f ca="1">'Week A'!AC144</f>
        <v>Voornaam</v>
      </c>
      <c r="C96" t="str">
        <f ca="1">'Week A'!AD144</f>
        <v>Steward</v>
      </c>
      <c r="D96" t="str">
        <f ca="1">'Week A'!AE144</f>
        <v>Student</v>
      </c>
      <c r="E96">
        <f ca="1">COUNTIFS('Maand-gepland'!$E92:$AT92,"&gt;0",'Maand-gepland'!$E$2:$AT$2,"&gt;="&amp;$D$3,'Maand-gepland'!$E$2:$AT$2,"&lt;="&amp;$D$4)</f>
        <v>0</v>
      </c>
      <c r="F96" s="31">
        <f>SUMIFS('Maand-gepland'!$E92:$AT92,'Maand-gepland'!$E$2:$AT$2,"&gt;="&amp;$D$3,'Maand-gepland'!$E$2:$AT$2,"&lt;="&amp;$D$4)</f>
        <v>0</v>
      </c>
      <c r="G96">
        <f ca="1">COUNTIFS('Maand-gepland'!$E92:$AT92,"&gt;0",'Maand-gepland'!$E$2:$AT$2,"&gt;="&amp;$D$3,'Maand-gepland'!$E$2:$AT$2,"&lt;="&amp;$D$4,'Maand-prestatie'!$E92:$AT92,"=0")</f>
        <v>0</v>
      </c>
      <c r="H96" s="31">
        <f>SUMIFS('Maand-gepland'!$E92:$AT92,'Maand-gepland'!$E$2:$AT$2,"&gt;="&amp;$D$3,'Maand-gepland'!$E$2:$AT$2,"&lt;="&amp;$D$4,'Maand-prestatie'!$E92:$AT92,"=0")</f>
        <v>0</v>
      </c>
      <c r="I96">
        <f ca="1">COUNTIFS('Maand-gepland'!$E92:$AT92,"&gt;0",'Maand-gepland'!$E$2:$AT$2,"&gt;="&amp;$D$3,'Maand-gepland'!$E$2:$AT$2,"&lt;="&amp;$D$4,'Maand-prestatie'!$E92:$AT92,"="&amp;I$5)</f>
        <v>0</v>
      </c>
      <c r="J96" s="31">
        <f>SUMIFS('Maand-gepland'!$E92:$AT92,'Maand-gepland'!$E$2:$AT$2,"&gt;="&amp;$D$3,'Maand-gepland'!$E$2:$AT$2,"&lt;="&amp;$D$4,'Maand-prestatie'!$E92:$AT92,"="&amp;I$5)</f>
        <v>0</v>
      </c>
      <c r="K96">
        <f ca="1">COUNTIFS('Maand-gepland'!$E92:$AT92,"&gt;0",'Maand-gepland'!$E$2:$AT$2,"&gt;="&amp;$D$3,'Maand-gepland'!$E$2:$AT$2,"&lt;="&amp;$D$4,'Maand-prestatie'!$E92:$AT92,"="&amp;K$5)</f>
        <v>0</v>
      </c>
      <c r="L96" s="31">
        <f>SUMIFS('Maand-gepland'!$E92:$AT92,'Maand-gepland'!$E$2:$AT$2,"&gt;="&amp;$D$3,'Maand-gepland'!$E$2:$AT$2,"&lt;="&amp;$D$4,'Maand-prestatie'!$E92:$AT92,"="&amp;K$5)</f>
        <v>0</v>
      </c>
      <c r="M96">
        <f ca="1">COUNTIFS('Maand-gepland'!$E92:$AT92,"&gt;0",'Maand-gepland'!$E$2:$AT$2,"&gt;="&amp;$D$3,'Maand-gepland'!$E$2:$AT$2,"&lt;="&amp;$D$4,'Maand-prestatie'!$E92:$AT92,"="&amp;M$5)</f>
        <v>0</v>
      </c>
      <c r="N96" s="31">
        <f>SUMIFS('Maand-gepland'!$E92:$AT92,'Maand-gepland'!$E$2:$AT$2,"&gt;="&amp;$D$3,'Maand-gepland'!$E$2:$AT$2,"&lt;="&amp;$D$4,'Maand-prestatie'!$E92:$AT92,"="&amp;M$5)</f>
        <v>0</v>
      </c>
      <c r="O96">
        <f ca="1">COUNTIFS('Maand-gepland'!$E92:$AT92,"&gt;0",'Maand-gepland'!$E$2:$AT$2,"&gt;="&amp;$D$3,'Maand-gepland'!$E$2:$AT$2,"&lt;="&amp;$D$4,'Maand-prestatie'!$E92:$AT92,"="&amp;O$5)</f>
        <v>0</v>
      </c>
      <c r="P96" s="31">
        <f>SUMIFS('Maand-gepland'!$E92:$AT92,'Maand-gepland'!$E$2:$AT$2,"&gt;="&amp;$D$3,'Maand-gepland'!$E$2:$AT$2,"&lt;="&amp;$D$4,'Maand-prestatie'!$E92:$AT92,"="&amp;O$5)</f>
        <v>0</v>
      </c>
      <c r="Q96">
        <f ca="1">COUNTIFS('Maand-gepland'!$E92:$AT92,"&gt;0",'Maand-gepland'!$E$2:$AT$2,"&gt;="&amp;$D$3,'Maand-gepland'!$E$2:$AT$2,"&lt;="&amp;$D$4,'Maand-prestatie'!$E92:$AT92,"="&amp;Q$5)</f>
        <v>0</v>
      </c>
      <c r="R96" s="31">
        <f>SUMIFS('Maand-gepland'!$E92:$AT92,'Maand-gepland'!$E$2:$AT$2,"&gt;="&amp;$D$3,'Maand-gepland'!$E$2:$AT$2,"&lt;="&amp;$D$4,'Maand-prestatie'!$E92:$AT92,"="&amp;Q$5)</f>
        <v>0</v>
      </c>
      <c r="S96">
        <f ca="1">COUNTIFS('Maand-gepland'!$E92:$AT92,"&gt;0",'Maand-gepland'!$E$2:$AT$2,"&gt;="&amp;$D$3,'Maand-gepland'!$E$2:$AT$2,"&lt;="&amp;$D$4,'Maand-prestatie'!$E92:$AT92,"="&amp;S$5)</f>
        <v>0</v>
      </c>
      <c r="T96" s="31">
        <f>SUMIFS('Maand-gepland'!$E92:$AT92,'Maand-gepland'!$E$2:$AT$2,"&gt;="&amp;$D$3,'Maand-gepland'!$E$2:$AT$2,"&lt;="&amp;$D$4,'Maand-prestatie'!$E92:$AT92,"="&amp;S$5)</f>
        <v>0</v>
      </c>
      <c r="U96">
        <f ca="1">COUNTIFS('Maand-gepland'!$E92:$AT92,"&gt;0",'Maand-gepland'!$E$2:$AT$2,"&gt;="&amp;$D$3,'Maand-gepland'!$E$2:$AT$2,"&lt;="&amp;$D$4,'Maand-prestatie'!$E92:$AT92,"="&amp;U$5)</f>
        <v>0</v>
      </c>
      <c r="V96" s="31">
        <f>SUMIFS('Maand-gepland'!$E92:$AT92,'Maand-gepland'!$E$2:$AT$2,"&gt;="&amp;$D$3,'Maand-gepland'!$E$2:$AT$2,"&lt;="&amp;$D$4,'Maand-prestatie'!$E92:$AT92,"="&amp;U$5)</f>
        <v>0</v>
      </c>
      <c r="W96">
        <f ca="1">COUNTIFS('Maand-gepland'!$E92:$AT92,"&gt;0",'Maand-gepland'!$E$2:$AT$2,"&gt;="&amp;$D$3,'Maand-gepland'!$E$2:$AT$2,"&lt;="&amp;$D$4,'Maand-prestatie'!$E92:$AT92,"="&amp;W$5)</f>
        <v>0</v>
      </c>
      <c r="X96" s="31">
        <f>SUMIFS('Maand-gepland'!$E92:$AT92,'Maand-gepland'!$E$2:$AT$2,"&gt;="&amp;$D$3,'Maand-gepland'!$E$2:$AT$2,"&lt;="&amp;$D$4,'Maand-prestatie'!$E92:$AT92,"="&amp;W$5)</f>
        <v>0</v>
      </c>
      <c r="Y96">
        <f ca="1">COUNTIFS('Maand-gepland'!$E92:$AT92,"&gt;0",'Maand-gepland'!$E$2:$AT$2,"&gt;="&amp;$D$3,'Maand-gepland'!$E$2:$AT$2,"&lt;="&amp;$D$4,'Maand-prestatie'!$E92:$AT92,"="&amp;Y$5)</f>
        <v>0</v>
      </c>
      <c r="Z96" s="31">
        <f>SUMIFS('Maand-gepland'!$E92:$AT92,'Maand-gepland'!$E$2:$AT$2,"&gt;="&amp;$D$3,'Maand-gepland'!$E$2:$AT$2,"&lt;="&amp;$D$4,'Maand-prestatie'!$E92:$AT92,"="&amp;Y$5)</f>
        <v>0</v>
      </c>
      <c r="AA96" s="31"/>
      <c r="AB96" s="31"/>
      <c r="AC96" s="31"/>
      <c r="AD96" s="31"/>
      <c r="AE96" s="31"/>
      <c r="AF96" s="31"/>
      <c r="AG96" s="31"/>
      <c r="AH96" s="31"/>
      <c r="AI96" s="31"/>
      <c r="AJ96" s="31"/>
      <c r="AK96" s="31"/>
      <c r="AL96" s="31"/>
      <c r="AM96" s="31"/>
    </row>
    <row r="97" spans="1:39" x14ac:dyDescent="0.2">
      <c r="A97" t="str">
        <f ca="1">'Week A'!AB145</f>
        <v>NAAM</v>
      </c>
      <c r="B97" t="str">
        <f ca="1">'Week A'!AC145</f>
        <v>Voornaam</v>
      </c>
      <c r="C97" t="str">
        <f ca="1">'Week A'!AD145</f>
        <v>Steward</v>
      </c>
      <c r="D97" t="str">
        <f ca="1">'Week A'!AE145</f>
        <v>Student</v>
      </c>
      <c r="E97">
        <f ca="1">COUNTIFS('Maand-gepland'!$E93:$AT93,"&gt;0",'Maand-gepland'!$E$2:$AT$2,"&gt;="&amp;$D$3,'Maand-gepland'!$E$2:$AT$2,"&lt;="&amp;$D$4)</f>
        <v>0</v>
      </c>
      <c r="F97" s="31">
        <f>SUMIFS('Maand-gepland'!$E93:$AT93,'Maand-gepland'!$E$2:$AT$2,"&gt;="&amp;$D$3,'Maand-gepland'!$E$2:$AT$2,"&lt;="&amp;$D$4)</f>
        <v>0</v>
      </c>
      <c r="G97">
        <f ca="1">COUNTIFS('Maand-gepland'!$E93:$AT93,"&gt;0",'Maand-gepland'!$E$2:$AT$2,"&gt;="&amp;$D$3,'Maand-gepland'!$E$2:$AT$2,"&lt;="&amp;$D$4,'Maand-prestatie'!$E93:$AT93,"=0")</f>
        <v>0</v>
      </c>
      <c r="H97" s="31">
        <f>SUMIFS('Maand-gepland'!$E93:$AT93,'Maand-gepland'!$E$2:$AT$2,"&gt;="&amp;$D$3,'Maand-gepland'!$E$2:$AT$2,"&lt;="&amp;$D$4,'Maand-prestatie'!$E93:$AT93,"=0")</f>
        <v>0</v>
      </c>
      <c r="I97">
        <f ca="1">COUNTIFS('Maand-gepland'!$E93:$AT93,"&gt;0",'Maand-gepland'!$E$2:$AT$2,"&gt;="&amp;$D$3,'Maand-gepland'!$E$2:$AT$2,"&lt;="&amp;$D$4,'Maand-prestatie'!$E93:$AT93,"="&amp;I$5)</f>
        <v>0</v>
      </c>
      <c r="J97" s="31">
        <f>SUMIFS('Maand-gepland'!$E93:$AT93,'Maand-gepland'!$E$2:$AT$2,"&gt;="&amp;$D$3,'Maand-gepland'!$E$2:$AT$2,"&lt;="&amp;$D$4,'Maand-prestatie'!$E93:$AT93,"="&amp;I$5)</f>
        <v>0</v>
      </c>
      <c r="K97">
        <f ca="1">COUNTIFS('Maand-gepland'!$E93:$AT93,"&gt;0",'Maand-gepland'!$E$2:$AT$2,"&gt;="&amp;$D$3,'Maand-gepland'!$E$2:$AT$2,"&lt;="&amp;$D$4,'Maand-prestatie'!$E93:$AT93,"="&amp;K$5)</f>
        <v>0</v>
      </c>
      <c r="L97" s="31">
        <f>SUMIFS('Maand-gepland'!$E93:$AT93,'Maand-gepland'!$E$2:$AT$2,"&gt;="&amp;$D$3,'Maand-gepland'!$E$2:$AT$2,"&lt;="&amp;$D$4,'Maand-prestatie'!$E93:$AT93,"="&amp;K$5)</f>
        <v>0</v>
      </c>
      <c r="M97">
        <f ca="1">COUNTIFS('Maand-gepland'!$E93:$AT93,"&gt;0",'Maand-gepland'!$E$2:$AT$2,"&gt;="&amp;$D$3,'Maand-gepland'!$E$2:$AT$2,"&lt;="&amp;$D$4,'Maand-prestatie'!$E93:$AT93,"="&amp;M$5)</f>
        <v>0</v>
      </c>
      <c r="N97" s="31">
        <f>SUMIFS('Maand-gepland'!$E93:$AT93,'Maand-gepland'!$E$2:$AT$2,"&gt;="&amp;$D$3,'Maand-gepland'!$E$2:$AT$2,"&lt;="&amp;$D$4,'Maand-prestatie'!$E93:$AT93,"="&amp;M$5)</f>
        <v>0</v>
      </c>
      <c r="O97">
        <f ca="1">COUNTIFS('Maand-gepland'!$E93:$AT93,"&gt;0",'Maand-gepland'!$E$2:$AT$2,"&gt;="&amp;$D$3,'Maand-gepland'!$E$2:$AT$2,"&lt;="&amp;$D$4,'Maand-prestatie'!$E93:$AT93,"="&amp;O$5)</f>
        <v>0</v>
      </c>
      <c r="P97" s="31">
        <f>SUMIFS('Maand-gepland'!$E93:$AT93,'Maand-gepland'!$E$2:$AT$2,"&gt;="&amp;$D$3,'Maand-gepland'!$E$2:$AT$2,"&lt;="&amp;$D$4,'Maand-prestatie'!$E93:$AT93,"="&amp;O$5)</f>
        <v>0</v>
      </c>
      <c r="Q97">
        <f ca="1">COUNTIFS('Maand-gepland'!$E93:$AT93,"&gt;0",'Maand-gepland'!$E$2:$AT$2,"&gt;="&amp;$D$3,'Maand-gepland'!$E$2:$AT$2,"&lt;="&amp;$D$4,'Maand-prestatie'!$E93:$AT93,"="&amp;Q$5)</f>
        <v>0</v>
      </c>
      <c r="R97" s="31">
        <f>SUMIFS('Maand-gepland'!$E93:$AT93,'Maand-gepland'!$E$2:$AT$2,"&gt;="&amp;$D$3,'Maand-gepland'!$E$2:$AT$2,"&lt;="&amp;$D$4,'Maand-prestatie'!$E93:$AT93,"="&amp;Q$5)</f>
        <v>0</v>
      </c>
      <c r="S97">
        <f ca="1">COUNTIFS('Maand-gepland'!$E93:$AT93,"&gt;0",'Maand-gepland'!$E$2:$AT$2,"&gt;="&amp;$D$3,'Maand-gepland'!$E$2:$AT$2,"&lt;="&amp;$D$4,'Maand-prestatie'!$E93:$AT93,"="&amp;S$5)</f>
        <v>0</v>
      </c>
      <c r="T97" s="31">
        <f>SUMIFS('Maand-gepland'!$E93:$AT93,'Maand-gepland'!$E$2:$AT$2,"&gt;="&amp;$D$3,'Maand-gepland'!$E$2:$AT$2,"&lt;="&amp;$D$4,'Maand-prestatie'!$E93:$AT93,"="&amp;S$5)</f>
        <v>0</v>
      </c>
      <c r="U97">
        <f ca="1">COUNTIFS('Maand-gepland'!$E93:$AT93,"&gt;0",'Maand-gepland'!$E$2:$AT$2,"&gt;="&amp;$D$3,'Maand-gepland'!$E$2:$AT$2,"&lt;="&amp;$D$4,'Maand-prestatie'!$E93:$AT93,"="&amp;U$5)</f>
        <v>0</v>
      </c>
      <c r="V97" s="31">
        <f>SUMIFS('Maand-gepland'!$E93:$AT93,'Maand-gepland'!$E$2:$AT$2,"&gt;="&amp;$D$3,'Maand-gepland'!$E$2:$AT$2,"&lt;="&amp;$D$4,'Maand-prestatie'!$E93:$AT93,"="&amp;U$5)</f>
        <v>0</v>
      </c>
      <c r="W97">
        <f ca="1">COUNTIFS('Maand-gepland'!$E93:$AT93,"&gt;0",'Maand-gepland'!$E$2:$AT$2,"&gt;="&amp;$D$3,'Maand-gepland'!$E$2:$AT$2,"&lt;="&amp;$D$4,'Maand-prestatie'!$E93:$AT93,"="&amp;W$5)</f>
        <v>0</v>
      </c>
      <c r="X97" s="31">
        <f>SUMIFS('Maand-gepland'!$E93:$AT93,'Maand-gepland'!$E$2:$AT$2,"&gt;="&amp;$D$3,'Maand-gepland'!$E$2:$AT$2,"&lt;="&amp;$D$4,'Maand-prestatie'!$E93:$AT93,"="&amp;W$5)</f>
        <v>0</v>
      </c>
      <c r="Y97">
        <f ca="1">COUNTIFS('Maand-gepland'!$E93:$AT93,"&gt;0",'Maand-gepland'!$E$2:$AT$2,"&gt;="&amp;$D$3,'Maand-gepland'!$E$2:$AT$2,"&lt;="&amp;$D$4,'Maand-prestatie'!$E93:$AT93,"="&amp;Y$5)</f>
        <v>0</v>
      </c>
      <c r="Z97" s="31">
        <f>SUMIFS('Maand-gepland'!$E93:$AT93,'Maand-gepland'!$E$2:$AT$2,"&gt;="&amp;$D$3,'Maand-gepland'!$E$2:$AT$2,"&lt;="&amp;$D$4,'Maand-prestatie'!$E93:$AT93,"="&amp;Y$5)</f>
        <v>0</v>
      </c>
      <c r="AA97" s="31"/>
      <c r="AB97" s="31"/>
      <c r="AC97" s="31"/>
      <c r="AD97" s="31"/>
      <c r="AE97" s="31"/>
      <c r="AF97" s="31"/>
      <c r="AG97" s="31"/>
      <c r="AH97" s="31"/>
      <c r="AI97" s="31"/>
      <c r="AJ97" s="31"/>
      <c r="AK97" s="31"/>
      <c r="AL97" s="31"/>
      <c r="AM97" s="31"/>
    </row>
    <row r="98" spans="1:39" x14ac:dyDescent="0.2">
      <c r="A98" t="str">
        <f ca="1">'Week A'!AB146</f>
        <v>NAAM</v>
      </c>
      <c r="B98" t="str">
        <f ca="1">'Week A'!AC146</f>
        <v>Voornaam</v>
      </c>
      <c r="C98" t="str">
        <f ca="1">'Week A'!AD146</f>
        <v>Steward</v>
      </c>
      <c r="D98" t="str">
        <f ca="1">'Week A'!AE146</f>
        <v>Student</v>
      </c>
      <c r="E98">
        <f ca="1">COUNTIFS('Maand-gepland'!$E94:$AT94,"&gt;0",'Maand-gepland'!$E$2:$AT$2,"&gt;="&amp;$D$3,'Maand-gepland'!$E$2:$AT$2,"&lt;="&amp;$D$4)</f>
        <v>0</v>
      </c>
      <c r="F98" s="31">
        <f>SUMIFS('Maand-gepland'!$E94:$AT94,'Maand-gepland'!$E$2:$AT$2,"&gt;="&amp;$D$3,'Maand-gepland'!$E$2:$AT$2,"&lt;="&amp;$D$4)</f>
        <v>0</v>
      </c>
      <c r="G98">
        <f ca="1">COUNTIFS('Maand-gepland'!$E94:$AT94,"&gt;0",'Maand-gepland'!$E$2:$AT$2,"&gt;="&amp;$D$3,'Maand-gepland'!$E$2:$AT$2,"&lt;="&amp;$D$4,'Maand-prestatie'!$E94:$AT94,"=0")</f>
        <v>0</v>
      </c>
      <c r="H98" s="31">
        <f>SUMIFS('Maand-gepland'!$E94:$AT94,'Maand-gepland'!$E$2:$AT$2,"&gt;="&amp;$D$3,'Maand-gepland'!$E$2:$AT$2,"&lt;="&amp;$D$4,'Maand-prestatie'!$E94:$AT94,"=0")</f>
        <v>0</v>
      </c>
      <c r="I98">
        <f ca="1">COUNTIFS('Maand-gepland'!$E94:$AT94,"&gt;0",'Maand-gepland'!$E$2:$AT$2,"&gt;="&amp;$D$3,'Maand-gepland'!$E$2:$AT$2,"&lt;="&amp;$D$4,'Maand-prestatie'!$E94:$AT94,"="&amp;I$5)</f>
        <v>0</v>
      </c>
      <c r="J98" s="31">
        <f>SUMIFS('Maand-gepland'!$E94:$AT94,'Maand-gepland'!$E$2:$AT$2,"&gt;="&amp;$D$3,'Maand-gepland'!$E$2:$AT$2,"&lt;="&amp;$D$4,'Maand-prestatie'!$E94:$AT94,"="&amp;I$5)</f>
        <v>0</v>
      </c>
      <c r="K98">
        <f ca="1">COUNTIFS('Maand-gepland'!$E94:$AT94,"&gt;0",'Maand-gepland'!$E$2:$AT$2,"&gt;="&amp;$D$3,'Maand-gepland'!$E$2:$AT$2,"&lt;="&amp;$D$4,'Maand-prestatie'!$E94:$AT94,"="&amp;K$5)</f>
        <v>0</v>
      </c>
      <c r="L98" s="31">
        <f>SUMIFS('Maand-gepland'!$E94:$AT94,'Maand-gepland'!$E$2:$AT$2,"&gt;="&amp;$D$3,'Maand-gepland'!$E$2:$AT$2,"&lt;="&amp;$D$4,'Maand-prestatie'!$E94:$AT94,"="&amp;K$5)</f>
        <v>0</v>
      </c>
      <c r="M98">
        <f ca="1">COUNTIFS('Maand-gepland'!$E94:$AT94,"&gt;0",'Maand-gepland'!$E$2:$AT$2,"&gt;="&amp;$D$3,'Maand-gepland'!$E$2:$AT$2,"&lt;="&amp;$D$4,'Maand-prestatie'!$E94:$AT94,"="&amp;M$5)</f>
        <v>0</v>
      </c>
      <c r="N98" s="31">
        <f>SUMIFS('Maand-gepland'!$E94:$AT94,'Maand-gepland'!$E$2:$AT$2,"&gt;="&amp;$D$3,'Maand-gepland'!$E$2:$AT$2,"&lt;="&amp;$D$4,'Maand-prestatie'!$E94:$AT94,"="&amp;M$5)</f>
        <v>0</v>
      </c>
      <c r="O98">
        <f ca="1">COUNTIFS('Maand-gepland'!$E94:$AT94,"&gt;0",'Maand-gepland'!$E$2:$AT$2,"&gt;="&amp;$D$3,'Maand-gepland'!$E$2:$AT$2,"&lt;="&amp;$D$4,'Maand-prestatie'!$E94:$AT94,"="&amp;O$5)</f>
        <v>0</v>
      </c>
      <c r="P98" s="31">
        <f>SUMIFS('Maand-gepland'!$E94:$AT94,'Maand-gepland'!$E$2:$AT$2,"&gt;="&amp;$D$3,'Maand-gepland'!$E$2:$AT$2,"&lt;="&amp;$D$4,'Maand-prestatie'!$E94:$AT94,"="&amp;O$5)</f>
        <v>0</v>
      </c>
      <c r="Q98">
        <f ca="1">COUNTIFS('Maand-gepland'!$E94:$AT94,"&gt;0",'Maand-gepland'!$E$2:$AT$2,"&gt;="&amp;$D$3,'Maand-gepland'!$E$2:$AT$2,"&lt;="&amp;$D$4,'Maand-prestatie'!$E94:$AT94,"="&amp;Q$5)</f>
        <v>0</v>
      </c>
      <c r="R98" s="31">
        <f>SUMIFS('Maand-gepland'!$E94:$AT94,'Maand-gepland'!$E$2:$AT$2,"&gt;="&amp;$D$3,'Maand-gepland'!$E$2:$AT$2,"&lt;="&amp;$D$4,'Maand-prestatie'!$E94:$AT94,"="&amp;Q$5)</f>
        <v>0</v>
      </c>
      <c r="S98">
        <f ca="1">COUNTIFS('Maand-gepland'!$E94:$AT94,"&gt;0",'Maand-gepland'!$E$2:$AT$2,"&gt;="&amp;$D$3,'Maand-gepland'!$E$2:$AT$2,"&lt;="&amp;$D$4,'Maand-prestatie'!$E94:$AT94,"="&amp;S$5)</f>
        <v>0</v>
      </c>
      <c r="T98" s="31">
        <f>SUMIFS('Maand-gepland'!$E94:$AT94,'Maand-gepland'!$E$2:$AT$2,"&gt;="&amp;$D$3,'Maand-gepland'!$E$2:$AT$2,"&lt;="&amp;$D$4,'Maand-prestatie'!$E94:$AT94,"="&amp;S$5)</f>
        <v>0</v>
      </c>
      <c r="U98">
        <f ca="1">COUNTIFS('Maand-gepland'!$E94:$AT94,"&gt;0",'Maand-gepland'!$E$2:$AT$2,"&gt;="&amp;$D$3,'Maand-gepland'!$E$2:$AT$2,"&lt;="&amp;$D$4,'Maand-prestatie'!$E94:$AT94,"="&amp;U$5)</f>
        <v>0</v>
      </c>
      <c r="V98" s="31">
        <f>SUMIFS('Maand-gepland'!$E94:$AT94,'Maand-gepland'!$E$2:$AT$2,"&gt;="&amp;$D$3,'Maand-gepland'!$E$2:$AT$2,"&lt;="&amp;$D$4,'Maand-prestatie'!$E94:$AT94,"="&amp;U$5)</f>
        <v>0</v>
      </c>
      <c r="W98">
        <f ca="1">COUNTIFS('Maand-gepland'!$E94:$AT94,"&gt;0",'Maand-gepland'!$E$2:$AT$2,"&gt;="&amp;$D$3,'Maand-gepland'!$E$2:$AT$2,"&lt;="&amp;$D$4,'Maand-prestatie'!$E94:$AT94,"="&amp;W$5)</f>
        <v>0</v>
      </c>
      <c r="X98" s="31">
        <f>SUMIFS('Maand-gepland'!$E94:$AT94,'Maand-gepland'!$E$2:$AT$2,"&gt;="&amp;$D$3,'Maand-gepland'!$E$2:$AT$2,"&lt;="&amp;$D$4,'Maand-prestatie'!$E94:$AT94,"="&amp;W$5)</f>
        <v>0</v>
      </c>
      <c r="Y98">
        <f ca="1">COUNTIFS('Maand-gepland'!$E94:$AT94,"&gt;0",'Maand-gepland'!$E$2:$AT$2,"&gt;="&amp;$D$3,'Maand-gepland'!$E$2:$AT$2,"&lt;="&amp;$D$4,'Maand-prestatie'!$E94:$AT94,"="&amp;Y$5)</f>
        <v>0</v>
      </c>
      <c r="Z98" s="31">
        <f>SUMIFS('Maand-gepland'!$E94:$AT94,'Maand-gepland'!$E$2:$AT$2,"&gt;="&amp;$D$3,'Maand-gepland'!$E$2:$AT$2,"&lt;="&amp;$D$4,'Maand-prestatie'!$E94:$AT94,"="&amp;Y$5)</f>
        <v>0</v>
      </c>
      <c r="AA98" s="31"/>
      <c r="AB98" s="31"/>
      <c r="AC98" s="31"/>
      <c r="AD98" s="31"/>
      <c r="AE98" s="31"/>
      <c r="AF98" s="31"/>
      <c r="AG98" s="31"/>
      <c r="AH98" s="31"/>
      <c r="AI98" s="31"/>
      <c r="AJ98" s="31"/>
      <c r="AK98" s="31"/>
      <c r="AL98" s="31"/>
      <c r="AM98" s="31"/>
    </row>
    <row r="99" spans="1:39" x14ac:dyDescent="0.2">
      <c r="A99" t="str">
        <f ca="1">'Week A'!AB147</f>
        <v>NAAM</v>
      </c>
      <c r="B99" t="str">
        <f ca="1">'Week A'!AC147</f>
        <v>Voornaam</v>
      </c>
      <c r="C99" t="str">
        <f ca="1">'Week A'!AD147</f>
        <v>Steward</v>
      </c>
      <c r="D99" t="str">
        <f ca="1">'Week A'!AE147</f>
        <v>Student</v>
      </c>
      <c r="E99">
        <f ca="1">COUNTIFS('Maand-gepland'!$E95:$AT95,"&gt;0",'Maand-gepland'!$E$2:$AT$2,"&gt;="&amp;$D$3,'Maand-gepland'!$E$2:$AT$2,"&lt;="&amp;$D$4)</f>
        <v>0</v>
      </c>
      <c r="F99" s="31">
        <f>SUMIFS('Maand-gepland'!$E95:$AT95,'Maand-gepland'!$E$2:$AT$2,"&gt;="&amp;$D$3,'Maand-gepland'!$E$2:$AT$2,"&lt;="&amp;$D$4)</f>
        <v>0</v>
      </c>
      <c r="G99">
        <f ca="1">COUNTIFS('Maand-gepland'!$E95:$AT95,"&gt;0",'Maand-gepland'!$E$2:$AT$2,"&gt;="&amp;$D$3,'Maand-gepland'!$E$2:$AT$2,"&lt;="&amp;$D$4,'Maand-prestatie'!$E95:$AT95,"=0")</f>
        <v>0</v>
      </c>
      <c r="H99" s="31">
        <f>SUMIFS('Maand-gepland'!$E95:$AT95,'Maand-gepland'!$E$2:$AT$2,"&gt;="&amp;$D$3,'Maand-gepland'!$E$2:$AT$2,"&lt;="&amp;$D$4,'Maand-prestatie'!$E95:$AT95,"=0")</f>
        <v>0</v>
      </c>
      <c r="I99">
        <f ca="1">COUNTIFS('Maand-gepland'!$E95:$AT95,"&gt;0",'Maand-gepland'!$E$2:$AT$2,"&gt;="&amp;$D$3,'Maand-gepland'!$E$2:$AT$2,"&lt;="&amp;$D$4,'Maand-prestatie'!$E95:$AT95,"="&amp;I$5)</f>
        <v>0</v>
      </c>
      <c r="J99" s="31">
        <f>SUMIFS('Maand-gepland'!$E95:$AT95,'Maand-gepland'!$E$2:$AT$2,"&gt;="&amp;$D$3,'Maand-gepland'!$E$2:$AT$2,"&lt;="&amp;$D$4,'Maand-prestatie'!$E95:$AT95,"="&amp;I$5)</f>
        <v>0</v>
      </c>
      <c r="K99">
        <f ca="1">COUNTIFS('Maand-gepland'!$E95:$AT95,"&gt;0",'Maand-gepland'!$E$2:$AT$2,"&gt;="&amp;$D$3,'Maand-gepland'!$E$2:$AT$2,"&lt;="&amp;$D$4,'Maand-prestatie'!$E95:$AT95,"="&amp;K$5)</f>
        <v>0</v>
      </c>
      <c r="L99" s="31">
        <f>SUMIFS('Maand-gepland'!$E95:$AT95,'Maand-gepland'!$E$2:$AT$2,"&gt;="&amp;$D$3,'Maand-gepland'!$E$2:$AT$2,"&lt;="&amp;$D$4,'Maand-prestatie'!$E95:$AT95,"="&amp;K$5)</f>
        <v>0</v>
      </c>
      <c r="M99">
        <f ca="1">COUNTIFS('Maand-gepland'!$E95:$AT95,"&gt;0",'Maand-gepland'!$E$2:$AT$2,"&gt;="&amp;$D$3,'Maand-gepland'!$E$2:$AT$2,"&lt;="&amp;$D$4,'Maand-prestatie'!$E95:$AT95,"="&amp;M$5)</f>
        <v>0</v>
      </c>
      <c r="N99" s="31">
        <f>SUMIFS('Maand-gepland'!$E95:$AT95,'Maand-gepland'!$E$2:$AT$2,"&gt;="&amp;$D$3,'Maand-gepland'!$E$2:$AT$2,"&lt;="&amp;$D$4,'Maand-prestatie'!$E95:$AT95,"="&amp;M$5)</f>
        <v>0</v>
      </c>
      <c r="O99">
        <f ca="1">COUNTIFS('Maand-gepland'!$E95:$AT95,"&gt;0",'Maand-gepland'!$E$2:$AT$2,"&gt;="&amp;$D$3,'Maand-gepland'!$E$2:$AT$2,"&lt;="&amp;$D$4,'Maand-prestatie'!$E95:$AT95,"="&amp;O$5)</f>
        <v>0</v>
      </c>
      <c r="P99" s="31">
        <f>SUMIFS('Maand-gepland'!$E95:$AT95,'Maand-gepland'!$E$2:$AT$2,"&gt;="&amp;$D$3,'Maand-gepland'!$E$2:$AT$2,"&lt;="&amp;$D$4,'Maand-prestatie'!$E95:$AT95,"="&amp;O$5)</f>
        <v>0</v>
      </c>
      <c r="Q99">
        <f ca="1">COUNTIFS('Maand-gepland'!$E95:$AT95,"&gt;0",'Maand-gepland'!$E$2:$AT$2,"&gt;="&amp;$D$3,'Maand-gepland'!$E$2:$AT$2,"&lt;="&amp;$D$4,'Maand-prestatie'!$E95:$AT95,"="&amp;Q$5)</f>
        <v>0</v>
      </c>
      <c r="R99" s="31">
        <f>SUMIFS('Maand-gepland'!$E95:$AT95,'Maand-gepland'!$E$2:$AT$2,"&gt;="&amp;$D$3,'Maand-gepland'!$E$2:$AT$2,"&lt;="&amp;$D$4,'Maand-prestatie'!$E95:$AT95,"="&amp;Q$5)</f>
        <v>0</v>
      </c>
      <c r="S99">
        <f ca="1">COUNTIFS('Maand-gepland'!$E95:$AT95,"&gt;0",'Maand-gepland'!$E$2:$AT$2,"&gt;="&amp;$D$3,'Maand-gepland'!$E$2:$AT$2,"&lt;="&amp;$D$4,'Maand-prestatie'!$E95:$AT95,"="&amp;S$5)</f>
        <v>0</v>
      </c>
      <c r="T99" s="31">
        <f>SUMIFS('Maand-gepland'!$E95:$AT95,'Maand-gepland'!$E$2:$AT$2,"&gt;="&amp;$D$3,'Maand-gepland'!$E$2:$AT$2,"&lt;="&amp;$D$4,'Maand-prestatie'!$E95:$AT95,"="&amp;S$5)</f>
        <v>0</v>
      </c>
      <c r="U99">
        <f ca="1">COUNTIFS('Maand-gepland'!$E95:$AT95,"&gt;0",'Maand-gepland'!$E$2:$AT$2,"&gt;="&amp;$D$3,'Maand-gepland'!$E$2:$AT$2,"&lt;="&amp;$D$4,'Maand-prestatie'!$E95:$AT95,"="&amp;U$5)</f>
        <v>0</v>
      </c>
      <c r="V99" s="31">
        <f>SUMIFS('Maand-gepland'!$E95:$AT95,'Maand-gepland'!$E$2:$AT$2,"&gt;="&amp;$D$3,'Maand-gepland'!$E$2:$AT$2,"&lt;="&amp;$D$4,'Maand-prestatie'!$E95:$AT95,"="&amp;U$5)</f>
        <v>0</v>
      </c>
      <c r="W99">
        <f ca="1">COUNTIFS('Maand-gepland'!$E95:$AT95,"&gt;0",'Maand-gepland'!$E$2:$AT$2,"&gt;="&amp;$D$3,'Maand-gepland'!$E$2:$AT$2,"&lt;="&amp;$D$4,'Maand-prestatie'!$E95:$AT95,"="&amp;W$5)</f>
        <v>0</v>
      </c>
      <c r="X99" s="31">
        <f>SUMIFS('Maand-gepland'!$E95:$AT95,'Maand-gepland'!$E$2:$AT$2,"&gt;="&amp;$D$3,'Maand-gepland'!$E$2:$AT$2,"&lt;="&amp;$D$4,'Maand-prestatie'!$E95:$AT95,"="&amp;W$5)</f>
        <v>0</v>
      </c>
      <c r="Y99">
        <f ca="1">COUNTIFS('Maand-gepland'!$E95:$AT95,"&gt;0",'Maand-gepland'!$E$2:$AT$2,"&gt;="&amp;$D$3,'Maand-gepland'!$E$2:$AT$2,"&lt;="&amp;$D$4,'Maand-prestatie'!$E95:$AT95,"="&amp;Y$5)</f>
        <v>0</v>
      </c>
      <c r="Z99" s="31">
        <f>SUMIFS('Maand-gepland'!$E95:$AT95,'Maand-gepland'!$E$2:$AT$2,"&gt;="&amp;$D$3,'Maand-gepland'!$E$2:$AT$2,"&lt;="&amp;$D$4,'Maand-prestatie'!$E95:$AT95,"="&amp;Y$5)</f>
        <v>0</v>
      </c>
      <c r="AA99" s="31"/>
      <c r="AB99" s="31"/>
      <c r="AC99" s="31"/>
      <c r="AD99" s="31"/>
      <c r="AE99" s="31"/>
      <c r="AF99" s="31"/>
      <c r="AG99" s="31"/>
      <c r="AH99" s="31"/>
      <c r="AI99" s="31"/>
      <c r="AJ99" s="31"/>
      <c r="AK99" s="31"/>
      <c r="AL99" s="31"/>
      <c r="AM99" s="31"/>
    </row>
    <row r="100" spans="1:39" x14ac:dyDescent="0.2">
      <c r="A100" t="str">
        <f ca="1">'Week A'!AB148</f>
        <v>NAAM</v>
      </c>
      <c r="B100" t="str">
        <f ca="1">'Week A'!AC148</f>
        <v>Voornaam</v>
      </c>
      <c r="C100" t="str">
        <f ca="1">'Week A'!AD148</f>
        <v>Steward</v>
      </c>
      <c r="D100" t="str">
        <f ca="1">'Week A'!AE148</f>
        <v>Student</v>
      </c>
      <c r="E100">
        <f ca="1">COUNTIFS('Maand-gepland'!$E96:$AT96,"&gt;0",'Maand-gepland'!$E$2:$AT$2,"&gt;="&amp;$D$3,'Maand-gepland'!$E$2:$AT$2,"&lt;="&amp;$D$4)</f>
        <v>0</v>
      </c>
      <c r="F100" s="31">
        <f>SUMIFS('Maand-gepland'!$E96:$AT96,'Maand-gepland'!$E$2:$AT$2,"&gt;="&amp;$D$3,'Maand-gepland'!$E$2:$AT$2,"&lt;="&amp;$D$4)</f>
        <v>0</v>
      </c>
      <c r="G100">
        <f ca="1">COUNTIFS('Maand-gepland'!$E96:$AT96,"&gt;0",'Maand-gepland'!$E$2:$AT$2,"&gt;="&amp;$D$3,'Maand-gepland'!$E$2:$AT$2,"&lt;="&amp;$D$4,'Maand-prestatie'!$E96:$AT96,"=0")</f>
        <v>0</v>
      </c>
      <c r="H100" s="31">
        <f>SUMIFS('Maand-gepland'!$E96:$AT96,'Maand-gepland'!$E$2:$AT$2,"&gt;="&amp;$D$3,'Maand-gepland'!$E$2:$AT$2,"&lt;="&amp;$D$4,'Maand-prestatie'!$E96:$AT96,"=0")</f>
        <v>0</v>
      </c>
      <c r="I100">
        <f ca="1">COUNTIFS('Maand-gepland'!$E96:$AT96,"&gt;0",'Maand-gepland'!$E$2:$AT$2,"&gt;="&amp;$D$3,'Maand-gepland'!$E$2:$AT$2,"&lt;="&amp;$D$4,'Maand-prestatie'!$E96:$AT96,"="&amp;I$5)</f>
        <v>0</v>
      </c>
      <c r="J100" s="31">
        <f>SUMIFS('Maand-gepland'!$E96:$AT96,'Maand-gepland'!$E$2:$AT$2,"&gt;="&amp;$D$3,'Maand-gepland'!$E$2:$AT$2,"&lt;="&amp;$D$4,'Maand-prestatie'!$E96:$AT96,"="&amp;I$5)</f>
        <v>0</v>
      </c>
      <c r="K100">
        <f ca="1">COUNTIFS('Maand-gepland'!$E96:$AT96,"&gt;0",'Maand-gepland'!$E$2:$AT$2,"&gt;="&amp;$D$3,'Maand-gepland'!$E$2:$AT$2,"&lt;="&amp;$D$4,'Maand-prestatie'!$E96:$AT96,"="&amp;K$5)</f>
        <v>0</v>
      </c>
      <c r="L100" s="31">
        <f>SUMIFS('Maand-gepland'!$E96:$AT96,'Maand-gepland'!$E$2:$AT$2,"&gt;="&amp;$D$3,'Maand-gepland'!$E$2:$AT$2,"&lt;="&amp;$D$4,'Maand-prestatie'!$E96:$AT96,"="&amp;K$5)</f>
        <v>0</v>
      </c>
      <c r="M100">
        <f ca="1">COUNTIFS('Maand-gepland'!$E96:$AT96,"&gt;0",'Maand-gepland'!$E$2:$AT$2,"&gt;="&amp;$D$3,'Maand-gepland'!$E$2:$AT$2,"&lt;="&amp;$D$4,'Maand-prestatie'!$E96:$AT96,"="&amp;M$5)</f>
        <v>0</v>
      </c>
      <c r="N100" s="31">
        <f>SUMIFS('Maand-gepland'!$E96:$AT96,'Maand-gepland'!$E$2:$AT$2,"&gt;="&amp;$D$3,'Maand-gepland'!$E$2:$AT$2,"&lt;="&amp;$D$4,'Maand-prestatie'!$E96:$AT96,"="&amp;M$5)</f>
        <v>0</v>
      </c>
      <c r="O100">
        <f ca="1">COUNTIFS('Maand-gepland'!$E96:$AT96,"&gt;0",'Maand-gepland'!$E$2:$AT$2,"&gt;="&amp;$D$3,'Maand-gepland'!$E$2:$AT$2,"&lt;="&amp;$D$4,'Maand-prestatie'!$E96:$AT96,"="&amp;O$5)</f>
        <v>0</v>
      </c>
      <c r="P100" s="31">
        <f>SUMIFS('Maand-gepland'!$E96:$AT96,'Maand-gepland'!$E$2:$AT$2,"&gt;="&amp;$D$3,'Maand-gepland'!$E$2:$AT$2,"&lt;="&amp;$D$4,'Maand-prestatie'!$E96:$AT96,"="&amp;O$5)</f>
        <v>0</v>
      </c>
      <c r="Q100">
        <f ca="1">COUNTIFS('Maand-gepland'!$E96:$AT96,"&gt;0",'Maand-gepland'!$E$2:$AT$2,"&gt;="&amp;$D$3,'Maand-gepland'!$E$2:$AT$2,"&lt;="&amp;$D$4,'Maand-prestatie'!$E96:$AT96,"="&amp;Q$5)</f>
        <v>0</v>
      </c>
      <c r="R100" s="31">
        <f>SUMIFS('Maand-gepland'!$E96:$AT96,'Maand-gepland'!$E$2:$AT$2,"&gt;="&amp;$D$3,'Maand-gepland'!$E$2:$AT$2,"&lt;="&amp;$D$4,'Maand-prestatie'!$E96:$AT96,"="&amp;Q$5)</f>
        <v>0</v>
      </c>
      <c r="S100">
        <f ca="1">COUNTIFS('Maand-gepland'!$E96:$AT96,"&gt;0",'Maand-gepland'!$E$2:$AT$2,"&gt;="&amp;$D$3,'Maand-gepland'!$E$2:$AT$2,"&lt;="&amp;$D$4,'Maand-prestatie'!$E96:$AT96,"="&amp;S$5)</f>
        <v>0</v>
      </c>
      <c r="T100" s="31">
        <f>SUMIFS('Maand-gepland'!$E96:$AT96,'Maand-gepland'!$E$2:$AT$2,"&gt;="&amp;$D$3,'Maand-gepland'!$E$2:$AT$2,"&lt;="&amp;$D$4,'Maand-prestatie'!$E96:$AT96,"="&amp;S$5)</f>
        <v>0</v>
      </c>
      <c r="U100">
        <f ca="1">COUNTIFS('Maand-gepland'!$E96:$AT96,"&gt;0",'Maand-gepland'!$E$2:$AT$2,"&gt;="&amp;$D$3,'Maand-gepland'!$E$2:$AT$2,"&lt;="&amp;$D$4,'Maand-prestatie'!$E96:$AT96,"="&amp;U$5)</f>
        <v>0</v>
      </c>
      <c r="V100" s="31">
        <f>SUMIFS('Maand-gepland'!$E96:$AT96,'Maand-gepland'!$E$2:$AT$2,"&gt;="&amp;$D$3,'Maand-gepland'!$E$2:$AT$2,"&lt;="&amp;$D$4,'Maand-prestatie'!$E96:$AT96,"="&amp;U$5)</f>
        <v>0</v>
      </c>
      <c r="W100">
        <f ca="1">COUNTIFS('Maand-gepland'!$E96:$AT96,"&gt;0",'Maand-gepland'!$E$2:$AT$2,"&gt;="&amp;$D$3,'Maand-gepland'!$E$2:$AT$2,"&lt;="&amp;$D$4,'Maand-prestatie'!$E96:$AT96,"="&amp;W$5)</f>
        <v>0</v>
      </c>
      <c r="X100" s="31">
        <f>SUMIFS('Maand-gepland'!$E96:$AT96,'Maand-gepland'!$E$2:$AT$2,"&gt;="&amp;$D$3,'Maand-gepland'!$E$2:$AT$2,"&lt;="&amp;$D$4,'Maand-prestatie'!$E96:$AT96,"="&amp;W$5)</f>
        <v>0</v>
      </c>
      <c r="Y100">
        <f ca="1">COUNTIFS('Maand-gepland'!$E96:$AT96,"&gt;0",'Maand-gepland'!$E$2:$AT$2,"&gt;="&amp;$D$3,'Maand-gepland'!$E$2:$AT$2,"&lt;="&amp;$D$4,'Maand-prestatie'!$E96:$AT96,"="&amp;Y$5)</f>
        <v>0</v>
      </c>
      <c r="Z100" s="31">
        <f>SUMIFS('Maand-gepland'!$E96:$AT96,'Maand-gepland'!$E$2:$AT$2,"&gt;="&amp;$D$3,'Maand-gepland'!$E$2:$AT$2,"&lt;="&amp;$D$4,'Maand-prestatie'!$E96:$AT96,"="&amp;Y$5)</f>
        <v>0</v>
      </c>
      <c r="AA100" s="31"/>
      <c r="AB100" s="31"/>
      <c r="AC100" s="31"/>
      <c r="AD100" s="31"/>
      <c r="AE100" s="31"/>
      <c r="AF100" s="31"/>
      <c r="AG100" s="31"/>
      <c r="AH100" s="31"/>
      <c r="AI100" s="31"/>
      <c r="AJ100" s="31"/>
      <c r="AK100" s="31"/>
      <c r="AL100" s="31"/>
      <c r="AM100" s="31"/>
    </row>
    <row r="101" spans="1:39" x14ac:dyDescent="0.2">
      <c r="A101" t="str">
        <f ca="1">'Week A'!AB149</f>
        <v>NAAM</v>
      </c>
      <c r="B101" t="str">
        <f ca="1">'Week A'!AC149</f>
        <v>Voornaam</v>
      </c>
      <c r="C101" t="str">
        <f ca="1">'Week A'!AD149</f>
        <v>Steward</v>
      </c>
      <c r="D101" t="str">
        <f ca="1">'Week A'!AE149</f>
        <v>Student</v>
      </c>
      <c r="E101">
        <f ca="1">COUNTIFS('Maand-gepland'!$E97:$AT97,"&gt;0",'Maand-gepland'!$E$2:$AT$2,"&gt;="&amp;$D$3,'Maand-gepland'!$E$2:$AT$2,"&lt;="&amp;$D$4)</f>
        <v>0</v>
      </c>
      <c r="F101" s="31">
        <f>SUMIFS('Maand-gepland'!$E97:$AT97,'Maand-gepland'!$E$2:$AT$2,"&gt;="&amp;$D$3,'Maand-gepland'!$E$2:$AT$2,"&lt;="&amp;$D$4)</f>
        <v>0</v>
      </c>
      <c r="G101">
        <f ca="1">COUNTIFS('Maand-gepland'!$E97:$AT97,"&gt;0",'Maand-gepland'!$E$2:$AT$2,"&gt;="&amp;$D$3,'Maand-gepland'!$E$2:$AT$2,"&lt;="&amp;$D$4,'Maand-prestatie'!$E97:$AT97,"=0")</f>
        <v>0</v>
      </c>
      <c r="H101" s="31">
        <f>SUMIFS('Maand-gepland'!$E97:$AT97,'Maand-gepland'!$E$2:$AT$2,"&gt;="&amp;$D$3,'Maand-gepland'!$E$2:$AT$2,"&lt;="&amp;$D$4,'Maand-prestatie'!$E97:$AT97,"=0")</f>
        <v>0</v>
      </c>
      <c r="I101">
        <f ca="1">COUNTIFS('Maand-gepland'!$E97:$AT97,"&gt;0",'Maand-gepland'!$E$2:$AT$2,"&gt;="&amp;$D$3,'Maand-gepland'!$E$2:$AT$2,"&lt;="&amp;$D$4,'Maand-prestatie'!$E97:$AT97,"="&amp;I$5)</f>
        <v>0</v>
      </c>
      <c r="J101" s="31">
        <f>SUMIFS('Maand-gepland'!$E97:$AT97,'Maand-gepland'!$E$2:$AT$2,"&gt;="&amp;$D$3,'Maand-gepland'!$E$2:$AT$2,"&lt;="&amp;$D$4,'Maand-prestatie'!$E97:$AT97,"="&amp;I$5)</f>
        <v>0</v>
      </c>
      <c r="K101">
        <f ca="1">COUNTIFS('Maand-gepland'!$E97:$AT97,"&gt;0",'Maand-gepland'!$E$2:$AT$2,"&gt;="&amp;$D$3,'Maand-gepland'!$E$2:$AT$2,"&lt;="&amp;$D$4,'Maand-prestatie'!$E97:$AT97,"="&amp;K$5)</f>
        <v>0</v>
      </c>
      <c r="L101" s="31">
        <f>SUMIFS('Maand-gepland'!$E97:$AT97,'Maand-gepland'!$E$2:$AT$2,"&gt;="&amp;$D$3,'Maand-gepland'!$E$2:$AT$2,"&lt;="&amp;$D$4,'Maand-prestatie'!$E97:$AT97,"="&amp;K$5)</f>
        <v>0</v>
      </c>
      <c r="M101">
        <f ca="1">COUNTIFS('Maand-gepland'!$E97:$AT97,"&gt;0",'Maand-gepland'!$E$2:$AT$2,"&gt;="&amp;$D$3,'Maand-gepland'!$E$2:$AT$2,"&lt;="&amp;$D$4,'Maand-prestatie'!$E97:$AT97,"="&amp;M$5)</f>
        <v>0</v>
      </c>
      <c r="N101" s="31">
        <f>SUMIFS('Maand-gepland'!$E97:$AT97,'Maand-gepland'!$E$2:$AT$2,"&gt;="&amp;$D$3,'Maand-gepland'!$E$2:$AT$2,"&lt;="&amp;$D$4,'Maand-prestatie'!$E97:$AT97,"="&amp;M$5)</f>
        <v>0</v>
      </c>
      <c r="O101">
        <f ca="1">COUNTIFS('Maand-gepland'!$E97:$AT97,"&gt;0",'Maand-gepland'!$E$2:$AT$2,"&gt;="&amp;$D$3,'Maand-gepland'!$E$2:$AT$2,"&lt;="&amp;$D$4,'Maand-prestatie'!$E97:$AT97,"="&amp;O$5)</f>
        <v>0</v>
      </c>
      <c r="P101" s="31">
        <f>SUMIFS('Maand-gepland'!$E97:$AT97,'Maand-gepland'!$E$2:$AT$2,"&gt;="&amp;$D$3,'Maand-gepland'!$E$2:$AT$2,"&lt;="&amp;$D$4,'Maand-prestatie'!$E97:$AT97,"="&amp;O$5)</f>
        <v>0</v>
      </c>
      <c r="Q101">
        <f ca="1">COUNTIFS('Maand-gepland'!$E97:$AT97,"&gt;0",'Maand-gepland'!$E$2:$AT$2,"&gt;="&amp;$D$3,'Maand-gepland'!$E$2:$AT$2,"&lt;="&amp;$D$4,'Maand-prestatie'!$E97:$AT97,"="&amp;Q$5)</f>
        <v>0</v>
      </c>
      <c r="R101" s="31">
        <f>SUMIFS('Maand-gepland'!$E97:$AT97,'Maand-gepland'!$E$2:$AT$2,"&gt;="&amp;$D$3,'Maand-gepland'!$E$2:$AT$2,"&lt;="&amp;$D$4,'Maand-prestatie'!$E97:$AT97,"="&amp;Q$5)</f>
        <v>0</v>
      </c>
      <c r="S101">
        <f ca="1">COUNTIFS('Maand-gepland'!$E97:$AT97,"&gt;0",'Maand-gepland'!$E$2:$AT$2,"&gt;="&amp;$D$3,'Maand-gepland'!$E$2:$AT$2,"&lt;="&amp;$D$4,'Maand-prestatie'!$E97:$AT97,"="&amp;S$5)</f>
        <v>0</v>
      </c>
      <c r="T101" s="31">
        <f>SUMIFS('Maand-gepland'!$E97:$AT97,'Maand-gepland'!$E$2:$AT$2,"&gt;="&amp;$D$3,'Maand-gepland'!$E$2:$AT$2,"&lt;="&amp;$D$4,'Maand-prestatie'!$E97:$AT97,"="&amp;S$5)</f>
        <v>0</v>
      </c>
      <c r="U101">
        <f ca="1">COUNTIFS('Maand-gepland'!$E97:$AT97,"&gt;0",'Maand-gepland'!$E$2:$AT$2,"&gt;="&amp;$D$3,'Maand-gepland'!$E$2:$AT$2,"&lt;="&amp;$D$4,'Maand-prestatie'!$E97:$AT97,"="&amp;U$5)</f>
        <v>0</v>
      </c>
      <c r="V101" s="31">
        <f>SUMIFS('Maand-gepland'!$E97:$AT97,'Maand-gepland'!$E$2:$AT$2,"&gt;="&amp;$D$3,'Maand-gepland'!$E$2:$AT$2,"&lt;="&amp;$D$4,'Maand-prestatie'!$E97:$AT97,"="&amp;U$5)</f>
        <v>0</v>
      </c>
      <c r="W101">
        <f ca="1">COUNTIFS('Maand-gepland'!$E97:$AT97,"&gt;0",'Maand-gepland'!$E$2:$AT$2,"&gt;="&amp;$D$3,'Maand-gepland'!$E$2:$AT$2,"&lt;="&amp;$D$4,'Maand-prestatie'!$E97:$AT97,"="&amp;W$5)</f>
        <v>0</v>
      </c>
      <c r="X101" s="31">
        <f>SUMIFS('Maand-gepland'!$E97:$AT97,'Maand-gepland'!$E$2:$AT$2,"&gt;="&amp;$D$3,'Maand-gepland'!$E$2:$AT$2,"&lt;="&amp;$D$4,'Maand-prestatie'!$E97:$AT97,"="&amp;W$5)</f>
        <v>0</v>
      </c>
      <c r="Y101">
        <f ca="1">COUNTIFS('Maand-gepland'!$E97:$AT97,"&gt;0",'Maand-gepland'!$E$2:$AT$2,"&gt;="&amp;$D$3,'Maand-gepland'!$E$2:$AT$2,"&lt;="&amp;$D$4,'Maand-prestatie'!$E97:$AT97,"="&amp;Y$5)</f>
        <v>0</v>
      </c>
      <c r="Z101" s="31">
        <f>SUMIFS('Maand-gepland'!$E97:$AT97,'Maand-gepland'!$E$2:$AT$2,"&gt;="&amp;$D$3,'Maand-gepland'!$E$2:$AT$2,"&lt;="&amp;$D$4,'Maand-prestatie'!$E97:$AT97,"="&amp;Y$5)</f>
        <v>0</v>
      </c>
      <c r="AA101" s="31"/>
      <c r="AB101" s="31"/>
      <c r="AC101" s="31"/>
      <c r="AD101" s="31"/>
      <c r="AE101" s="31"/>
      <c r="AF101" s="31"/>
      <c r="AG101" s="31"/>
      <c r="AH101" s="31"/>
      <c r="AI101" s="31"/>
      <c r="AJ101" s="31"/>
      <c r="AK101" s="31"/>
      <c r="AL101" s="31"/>
      <c r="AM101" s="31"/>
    </row>
    <row r="102" spans="1:39" x14ac:dyDescent="0.2">
      <c r="A102" t="str">
        <f ca="1">'Week A'!AB150</f>
        <v>NAAM</v>
      </c>
      <c r="B102" t="str">
        <f ca="1">'Week A'!AC150</f>
        <v>Voornaam</v>
      </c>
      <c r="C102" t="str">
        <f ca="1">'Week A'!AD150</f>
        <v>Steward</v>
      </c>
      <c r="D102" t="str">
        <f ca="1">'Week A'!AE150</f>
        <v>Student</v>
      </c>
      <c r="E102">
        <f ca="1">COUNTIFS('Maand-gepland'!$E98:$AT98,"&gt;0",'Maand-gepland'!$E$2:$AT$2,"&gt;="&amp;$D$3,'Maand-gepland'!$E$2:$AT$2,"&lt;="&amp;$D$4)</f>
        <v>0</v>
      </c>
      <c r="F102" s="31">
        <f>SUMIFS('Maand-gepland'!$E98:$AT98,'Maand-gepland'!$E$2:$AT$2,"&gt;="&amp;$D$3,'Maand-gepland'!$E$2:$AT$2,"&lt;="&amp;$D$4)</f>
        <v>0</v>
      </c>
      <c r="G102">
        <f ca="1">COUNTIFS('Maand-gepland'!$E98:$AT98,"&gt;0",'Maand-gepland'!$E$2:$AT$2,"&gt;="&amp;$D$3,'Maand-gepland'!$E$2:$AT$2,"&lt;="&amp;$D$4,'Maand-prestatie'!$E98:$AT98,"=0")</f>
        <v>0</v>
      </c>
      <c r="H102" s="31">
        <f>SUMIFS('Maand-gepland'!$E98:$AT98,'Maand-gepland'!$E$2:$AT$2,"&gt;="&amp;$D$3,'Maand-gepland'!$E$2:$AT$2,"&lt;="&amp;$D$4,'Maand-prestatie'!$E98:$AT98,"=0")</f>
        <v>0</v>
      </c>
      <c r="I102">
        <f ca="1">COUNTIFS('Maand-gepland'!$E98:$AT98,"&gt;0",'Maand-gepland'!$E$2:$AT$2,"&gt;="&amp;$D$3,'Maand-gepland'!$E$2:$AT$2,"&lt;="&amp;$D$4,'Maand-prestatie'!$E98:$AT98,"="&amp;I$5)</f>
        <v>0</v>
      </c>
      <c r="J102" s="31">
        <f>SUMIFS('Maand-gepland'!$E98:$AT98,'Maand-gepland'!$E$2:$AT$2,"&gt;="&amp;$D$3,'Maand-gepland'!$E$2:$AT$2,"&lt;="&amp;$D$4,'Maand-prestatie'!$E98:$AT98,"="&amp;I$5)</f>
        <v>0</v>
      </c>
      <c r="K102">
        <f ca="1">COUNTIFS('Maand-gepland'!$E98:$AT98,"&gt;0",'Maand-gepland'!$E$2:$AT$2,"&gt;="&amp;$D$3,'Maand-gepland'!$E$2:$AT$2,"&lt;="&amp;$D$4,'Maand-prestatie'!$E98:$AT98,"="&amp;K$5)</f>
        <v>0</v>
      </c>
      <c r="L102" s="31">
        <f>SUMIFS('Maand-gepland'!$E98:$AT98,'Maand-gepland'!$E$2:$AT$2,"&gt;="&amp;$D$3,'Maand-gepland'!$E$2:$AT$2,"&lt;="&amp;$D$4,'Maand-prestatie'!$E98:$AT98,"="&amp;K$5)</f>
        <v>0</v>
      </c>
      <c r="M102">
        <f ca="1">COUNTIFS('Maand-gepland'!$E98:$AT98,"&gt;0",'Maand-gepland'!$E$2:$AT$2,"&gt;="&amp;$D$3,'Maand-gepland'!$E$2:$AT$2,"&lt;="&amp;$D$4,'Maand-prestatie'!$E98:$AT98,"="&amp;M$5)</f>
        <v>0</v>
      </c>
      <c r="N102" s="31">
        <f>SUMIFS('Maand-gepland'!$E98:$AT98,'Maand-gepland'!$E$2:$AT$2,"&gt;="&amp;$D$3,'Maand-gepland'!$E$2:$AT$2,"&lt;="&amp;$D$4,'Maand-prestatie'!$E98:$AT98,"="&amp;M$5)</f>
        <v>0</v>
      </c>
      <c r="O102">
        <f ca="1">COUNTIFS('Maand-gepland'!$E98:$AT98,"&gt;0",'Maand-gepland'!$E$2:$AT$2,"&gt;="&amp;$D$3,'Maand-gepland'!$E$2:$AT$2,"&lt;="&amp;$D$4,'Maand-prestatie'!$E98:$AT98,"="&amp;O$5)</f>
        <v>0</v>
      </c>
      <c r="P102" s="31">
        <f>SUMIFS('Maand-gepland'!$E98:$AT98,'Maand-gepland'!$E$2:$AT$2,"&gt;="&amp;$D$3,'Maand-gepland'!$E$2:$AT$2,"&lt;="&amp;$D$4,'Maand-prestatie'!$E98:$AT98,"="&amp;O$5)</f>
        <v>0</v>
      </c>
      <c r="Q102">
        <f ca="1">COUNTIFS('Maand-gepland'!$E98:$AT98,"&gt;0",'Maand-gepland'!$E$2:$AT$2,"&gt;="&amp;$D$3,'Maand-gepland'!$E$2:$AT$2,"&lt;="&amp;$D$4,'Maand-prestatie'!$E98:$AT98,"="&amp;Q$5)</f>
        <v>0</v>
      </c>
      <c r="R102" s="31">
        <f>SUMIFS('Maand-gepland'!$E98:$AT98,'Maand-gepland'!$E$2:$AT$2,"&gt;="&amp;$D$3,'Maand-gepland'!$E$2:$AT$2,"&lt;="&amp;$D$4,'Maand-prestatie'!$E98:$AT98,"="&amp;Q$5)</f>
        <v>0</v>
      </c>
      <c r="S102">
        <f ca="1">COUNTIFS('Maand-gepland'!$E98:$AT98,"&gt;0",'Maand-gepland'!$E$2:$AT$2,"&gt;="&amp;$D$3,'Maand-gepland'!$E$2:$AT$2,"&lt;="&amp;$D$4,'Maand-prestatie'!$E98:$AT98,"="&amp;S$5)</f>
        <v>0</v>
      </c>
      <c r="T102" s="31">
        <f>SUMIFS('Maand-gepland'!$E98:$AT98,'Maand-gepland'!$E$2:$AT$2,"&gt;="&amp;$D$3,'Maand-gepland'!$E$2:$AT$2,"&lt;="&amp;$D$4,'Maand-prestatie'!$E98:$AT98,"="&amp;S$5)</f>
        <v>0</v>
      </c>
      <c r="U102">
        <f ca="1">COUNTIFS('Maand-gepland'!$E98:$AT98,"&gt;0",'Maand-gepland'!$E$2:$AT$2,"&gt;="&amp;$D$3,'Maand-gepland'!$E$2:$AT$2,"&lt;="&amp;$D$4,'Maand-prestatie'!$E98:$AT98,"="&amp;U$5)</f>
        <v>0</v>
      </c>
      <c r="V102" s="31">
        <f>SUMIFS('Maand-gepland'!$E98:$AT98,'Maand-gepland'!$E$2:$AT$2,"&gt;="&amp;$D$3,'Maand-gepland'!$E$2:$AT$2,"&lt;="&amp;$D$4,'Maand-prestatie'!$E98:$AT98,"="&amp;U$5)</f>
        <v>0</v>
      </c>
      <c r="W102">
        <f ca="1">COUNTIFS('Maand-gepland'!$E98:$AT98,"&gt;0",'Maand-gepland'!$E$2:$AT$2,"&gt;="&amp;$D$3,'Maand-gepland'!$E$2:$AT$2,"&lt;="&amp;$D$4,'Maand-prestatie'!$E98:$AT98,"="&amp;W$5)</f>
        <v>0</v>
      </c>
      <c r="X102" s="31">
        <f>SUMIFS('Maand-gepland'!$E98:$AT98,'Maand-gepland'!$E$2:$AT$2,"&gt;="&amp;$D$3,'Maand-gepland'!$E$2:$AT$2,"&lt;="&amp;$D$4,'Maand-prestatie'!$E98:$AT98,"="&amp;W$5)</f>
        <v>0</v>
      </c>
      <c r="Y102">
        <f ca="1">COUNTIFS('Maand-gepland'!$E98:$AT98,"&gt;0",'Maand-gepland'!$E$2:$AT$2,"&gt;="&amp;$D$3,'Maand-gepland'!$E$2:$AT$2,"&lt;="&amp;$D$4,'Maand-prestatie'!$E98:$AT98,"="&amp;Y$5)</f>
        <v>0</v>
      </c>
      <c r="Z102" s="31">
        <f>SUMIFS('Maand-gepland'!$E98:$AT98,'Maand-gepland'!$E$2:$AT$2,"&gt;="&amp;$D$3,'Maand-gepland'!$E$2:$AT$2,"&lt;="&amp;$D$4,'Maand-prestatie'!$E98:$AT98,"="&amp;Y$5)</f>
        <v>0</v>
      </c>
      <c r="AA102" s="31"/>
      <c r="AB102" s="31"/>
      <c r="AC102" s="31"/>
      <c r="AD102" s="31"/>
      <c r="AE102" s="31"/>
      <c r="AF102" s="31"/>
      <c r="AG102" s="31"/>
      <c r="AH102" s="31"/>
      <c r="AI102" s="31"/>
      <c r="AJ102" s="31"/>
      <c r="AK102" s="31"/>
      <c r="AL102" s="31"/>
      <c r="AM102" s="31"/>
    </row>
    <row r="103" spans="1:39" x14ac:dyDescent="0.2">
      <c r="A103" t="str">
        <f ca="1">'Week A'!AB151</f>
        <v>NAAM</v>
      </c>
      <c r="B103" t="str">
        <f ca="1">'Week A'!AC151</f>
        <v>Voornaam</v>
      </c>
      <c r="C103" t="str">
        <f ca="1">'Week A'!AD151</f>
        <v>Steward</v>
      </c>
      <c r="D103" t="str">
        <f ca="1">'Week A'!AE151</f>
        <v>Student</v>
      </c>
      <c r="E103">
        <f ca="1">COUNTIFS('Maand-gepland'!$E99:$AT99,"&gt;0",'Maand-gepland'!$E$2:$AT$2,"&gt;="&amp;$D$3,'Maand-gepland'!$E$2:$AT$2,"&lt;="&amp;$D$4)</f>
        <v>0</v>
      </c>
      <c r="F103" s="31">
        <f>SUMIFS('Maand-gepland'!$E99:$AT99,'Maand-gepland'!$E$2:$AT$2,"&gt;="&amp;$D$3,'Maand-gepland'!$E$2:$AT$2,"&lt;="&amp;$D$4)</f>
        <v>0</v>
      </c>
      <c r="G103">
        <f ca="1">COUNTIFS('Maand-gepland'!$E99:$AT99,"&gt;0",'Maand-gepland'!$E$2:$AT$2,"&gt;="&amp;$D$3,'Maand-gepland'!$E$2:$AT$2,"&lt;="&amp;$D$4,'Maand-prestatie'!$E99:$AT99,"=0")</f>
        <v>0</v>
      </c>
      <c r="H103" s="31">
        <f>SUMIFS('Maand-gepland'!$E99:$AT99,'Maand-gepland'!$E$2:$AT$2,"&gt;="&amp;$D$3,'Maand-gepland'!$E$2:$AT$2,"&lt;="&amp;$D$4,'Maand-prestatie'!$E99:$AT99,"=0")</f>
        <v>0</v>
      </c>
      <c r="I103">
        <f ca="1">COUNTIFS('Maand-gepland'!$E99:$AT99,"&gt;0",'Maand-gepland'!$E$2:$AT$2,"&gt;="&amp;$D$3,'Maand-gepland'!$E$2:$AT$2,"&lt;="&amp;$D$4,'Maand-prestatie'!$E99:$AT99,"="&amp;I$5)</f>
        <v>0</v>
      </c>
      <c r="J103" s="31">
        <f>SUMIFS('Maand-gepland'!$E99:$AT99,'Maand-gepland'!$E$2:$AT$2,"&gt;="&amp;$D$3,'Maand-gepland'!$E$2:$AT$2,"&lt;="&amp;$D$4,'Maand-prestatie'!$E99:$AT99,"="&amp;I$5)</f>
        <v>0</v>
      </c>
      <c r="K103">
        <f ca="1">COUNTIFS('Maand-gepland'!$E99:$AT99,"&gt;0",'Maand-gepland'!$E$2:$AT$2,"&gt;="&amp;$D$3,'Maand-gepland'!$E$2:$AT$2,"&lt;="&amp;$D$4,'Maand-prestatie'!$E99:$AT99,"="&amp;K$5)</f>
        <v>0</v>
      </c>
      <c r="L103" s="31">
        <f>SUMIFS('Maand-gepland'!$E99:$AT99,'Maand-gepland'!$E$2:$AT$2,"&gt;="&amp;$D$3,'Maand-gepland'!$E$2:$AT$2,"&lt;="&amp;$D$4,'Maand-prestatie'!$E99:$AT99,"="&amp;K$5)</f>
        <v>0</v>
      </c>
      <c r="M103">
        <f ca="1">COUNTIFS('Maand-gepland'!$E99:$AT99,"&gt;0",'Maand-gepland'!$E$2:$AT$2,"&gt;="&amp;$D$3,'Maand-gepland'!$E$2:$AT$2,"&lt;="&amp;$D$4,'Maand-prestatie'!$E99:$AT99,"="&amp;M$5)</f>
        <v>0</v>
      </c>
      <c r="N103" s="31">
        <f>SUMIFS('Maand-gepland'!$E99:$AT99,'Maand-gepland'!$E$2:$AT$2,"&gt;="&amp;$D$3,'Maand-gepland'!$E$2:$AT$2,"&lt;="&amp;$D$4,'Maand-prestatie'!$E99:$AT99,"="&amp;M$5)</f>
        <v>0</v>
      </c>
      <c r="O103">
        <f ca="1">COUNTIFS('Maand-gepland'!$E99:$AT99,"&gt;0",'Maand-gepland'!$E$2:$AT$2,"&gt;="&amp;$D$3,'Maand-gepland'!$E$2:$AT$2,"&lt;="&amp;$D$4,'Maand-prestatie'!$E99:$AT99,"="&amp;O$5)</f>
        <v>0</v>
      </c>
      <c r="P103" s="31">
        <f>SUMIFS('Maand-gepland'!$E99:$AT99,'Maand-gepland'!$E$2:$AT$2,"&gt;="&amp;$D$3,'Maand-gepland'!$E$2:$AT$2,"&lt;="&amp;$D$4,'Maand-prestatie'!$E99:$AT99,"="&amp;O$5)</f>
        <v>0</v>
      </c>
      <c r="Q103">
        <f ca="1">COUNTIFS('Maand-gepland'!$E99:$AT99,"&gt;0",'Maand-gepland'!$E$2:$AT$2,"&gt;="&amp;$D$3,'Maand-gepland'!$E$2:$AT$2,"&lt;="&amp;$D$4,'Maand-prestatie'!$E99:$AT99,"="&amp;Q$5)</f>
        <v>0</v>
      </c>
      <c r="R103" s="31">
        <f>SUMIFS('Maand-gepland'!$E99:$AT99,'Maand-gepland'!$E$2:$AT$2,"&gt;="&amp;$D$3,'Maand-gepland'!$E$2:$AT$2,"&lt;="&amp;$D$4,'Maand-prestatie'!$E99:$AT99,"="&amp;Q$5)</f>
        <v>0</v>
      </c>
      <c r="S103">
        <f ca="1">COUNTIFS('Maand-gepland'!$E99:$AT99,"&gt;0",'Maand-gepland'!$E$2:$AT$2,"&gt;="&amp;$D$3,'Maand-gepland'!$E$2:$AT$2,"&lt;="&amp;$D$4,'Maand-prestatie'!$E99:$AT99,"="&amp;S$5)</f>
        <v>0</v>
      </c>
      <c r="T103" s="31">
        <f>SUMIFS('Maand-gepland'!$E99:$AT99,'Maand-gepland'!$E$2:$AT$2,"&gt;="&amp;$D$3,'Maand-gepland'!$E$2:$AT$2,"&lt;="&amp;$D$4,'Maand-prestatie'!$E99:$AT99,"="&amp;S$5)</f>
        <v>0</v>
      </c>
      <c r="U103">
        <f ca="1">COUNTIFS('Maand-gepland'!$E99:$AT99,"&gt;0",'Maand-gepland'!$E$2:$AT$2,"&gt;="&amp;$D$3,'Maand-gepland'!$E$2:$AT$2,"&lt;="&amp;$D$4,'Maand-prestatie'!$E99:$AT99,"="&amp;U$5)</f>
        <v>0</v>
      </c>
      <c r="V103" s="31">
        <f>SUMIFS('Maand-gepland'!$E99:$AT99,'Maand-gepland'!$E$2:$AT$2,"&gt;="&amp;$D$3,'Maand-gepland'!$E$2:$AT$2,"&lt;="&amp;$D$4,'Maand-prestatie'!$E99:$AT99,"="&amp;U$5)</f>
        <v>0</v>
      </c>
      <c r="W103">
        <f ca="1">COUNTIFS('Maand-gepland'!$E99:$AT99,"&gt;0",'Maand-gepland'!$E$2:$AT$2,"&gt;="&amp;$D$3,'Maand-gepland'!$E$2:$AT$2,"&lt;="&amp;$D$4,'Maand-prestatie'!$E99:$AT99,"="&amp;W$5)</f>
        <v>0</v>
      </c>
      <c r="X103" s="31">
        <f>SUMIFS('Maand-gepland'!$E99:$AT99,'Maand-gepland'!$E$2:$AT$2,"&gt;="&amp;$D$3,'Maand-gepland'!$E$2:$AT$2,"&lt;="&amp;$D$4,'Maand-prestatie'!$E99:$AT99,"="&amp;W$5)</f>
        <v>0</v>
      </c>
      <c r="Y103">
        <f ca="1">COUNTIFS('Maand-gepland'!$E99:$AT99,"&gt;0",'Maand-gepland'!$E$2:$AT$2,"&gt;="&amp;$D$3,'Maand-gepland'!$E$2:$AT$2,"&lt;="&amp;$D$4,'Maand-prestatie'!$E99:$AT99,"="&amp;Y$5)</f>
        <v>0</v>
      </c>
      <c r="Z103" s="31">
        <f>SUMIFS('Maand-gepland'!$E99:$AT99,'Maand-gepland'!$E$2:$AT$2,"&gt;="&amp;$D$3,'Maand-gepland'!$E$2:$AT$2,"&lt;="&amp;$D$4,'Maand-prestatie'!$E99:$AT99,"="&amp;Y$5)</f>
        <v>0</v>
      </c>
      <c r="AA103" s="31"/>
      <c r="AB103" s="31"/>
      <c r="AC103" s="31"/>
      <c r="AD103" s="31"/>
      <c r="AE103" s="31"/>
      <c r="AF103" s="31"/>
      <c r="AG103" s="31"/>
      <c r="AH103" s="31"/>
      <c r="AI103" s="31"/>
      <c r="AJ103" s="31"/>
      <c r="AK103" s="31"/>
      <c r="AL103" s="31"/>
      <c r="AM103" s="31"/>
    </row>
    <row r="104" spans="1:39" x14ac:dyDescent="0.2">
      <c r="A104" t="str">
        <f ca="1">'Week A'!AB152</f>
        <v>NAAM</v>
      </c>
      <c r="B104" t="str">
        <f ca="1">'Week A'!AC152</f>
        <v>Voornaam</v>
      </c>
      <c r="C104" t="str">
        <f ca="1">'Week A'!AD152</f>
        <v>Steward</v>
      </c>
      <c r="D104" t="str">
        <f ca="1">'Week A'!AE152</f>
        <v>Student</v>
      </c>
      <c r="E104">
        <f ca="1">COUNTIFS('Maand-gepland'!$E100:$AT100,"&gt;0",'Maand-gepland'!$E$2:$AT$2,"&gt;="&amp;$D$3,'Maand-gepland'!$E$2:$AT$2,"&lt;="&amp;$D$4)</f>
        <v>0</v>
      </c>
      <c r="F104" s="31">
        <f>SUMIFS('Maand-gepland'!$E100:$AT100,'Maand-gepland'!$E$2:$AT$2,"&gt;="&amp;$D$3,'Maand-gepland'!$E$2:$AT$2,"&lt;="&amp;$D$4)</f>
        <v>0</v>
      </c>
      <c r="G104">
        <f ca="1">COUNTIFS('Maand-gepland'!$E100:$AT100,"&gt;0",'Maand-gepland'!$E$2:$AT$2,"&gt;="&amp;$D$3,'Maand-gepland'!$E$2:$AT$2,"&lt;="&amp;$D$4,'Maand-prestatie'!$E100:$AT100,"=0")</f>
        <v>0</v>
      </c>
      <c r="H104" s="31">
        <f>SUMIFS('Maand-gepland'!$E100:$AT100,'Maand-gepland'!$E$2:$AT$2,"&gt;="&amp;$D$3,'Maand-gepland'!$E$2:$AT$2,"&lt;="&amp;$D$4,'Maand-prestatie'!$E100:$AT100,"=0")</f>
        <v>0</v>
      </c>
      <c r="I104">
        <f ca="1">COUNTIFS('Maand-gepland'!$E100:$AT100,"&gt;0",'Maand-gepland'!$E$2:$AT$2,"&gt;="&amp;$D$3,'Maand-gepland'!$E$2:$AT$2,"&lt;="&amp;$D$4,'Maand-prestatie'!$E100:$AT100,"="&amp;I$5)</f>
        <v>0</v>
      </c>
      <c r="J104" s="31">
        <f>SUMIFS('Maand-gepland'!$E100:$AT100,'Maand-gepland'!$E$2:$AT$2,"&gt;="&amp;$D$3,'Maand-gepland'!$E$2:$AT$2,"&lt;="&amp;$D$4,'Maand-prestatie'!$E100:$AT100,"="&amp;I$5)</f>
        <v>0</v>
      </c>
      <c r="K104">
        <f ca="1">COUNTIFS('Maand-gepland'!$E100:$AT100,"&gt;0",'Maand-gepland'!$E$2:$AT$2,"&gt;="&amp;$D$3,'Maand-gepland'!$E$2:$AT$2,"&lt;="&amp;$D$4,'Maand-prestatie'!$E100:$AT100,"="&amp;K$5)</f>
        <v>0</v>
      </c>
      <c r="L104" s="31">
        <f>SUMIFS('Maand-gepland'!$E100:$AT100,'Maand-gepland'!$E$2:$AT$2,"&gt;="&amp;$D$3,'Maand-gepland'!$E$2:$AT$2,"&lt;="&amp;$D$4,'Maand-prestatie'!$E100:$AT100,"="&amp;K$5)</f>
        <v>0</v>
      </c>
      <c r="M104">
        <f ca="1">COUNTIFS('Maand-gepland'!$E100:$AT100,"&gt;0",'Maand-gepland'!$E$2:$AT$2,"&gt;="&amp;$D$3,'Maand-gepland'!$E$2:$AT$2,"&lt;="&amp;$D$4,'Maand-prestatie'!$E100:$AT100,"="&amp;M$5)</f>
        <v>0</v>
      </c>
      <c r="N104" s="31">
        <f>SUMIFS('Maand-gepland'!$E100:$AT100,'Maand-gepland'!$E$2:$AT$2,"&gt;="&amp;$D$3,'Maand-gepland'!$E$2:$AT$2,"&lt;="&amp;$D$4,'Maand-prestatie'!$E100:$AT100,"="&amp;M$5)</f>
        <v>0</v>
      </c>
      <c r="O104">
        <f ca="1">COUNTIFS('Maand-gepland'!$E100:$AT100,"&gt;0",'Maand-gepland'!$E$2:$AT$2,"&gt;="&amp;$D$3,'Maand-gepland'!$E$2:$AT$2,"&lt;="&amp;$D$4,'Maand-prestatie'!$E100:$AT100,"="&amp;O$5)</f>
        <v>0</v>
      </c>
      <c r="P104" s="31">
        <f>SUMIFS('Maand-gepland'!$E100:$AT100,'Maand-gepland'!$E$2:$AT$2,"&gt;="&amp;$D$3,'Maand-gepland'!$E$2:$AT$2,"&lt;="&amp;$D$4,'Maand-prestatie'!$E100:$AT100,"="&amp;O$5)</f>
        <v>0</v>
      </c>
      <c r="Q104">
        <f ca="1">COUNTIFS('Maand-gepland'!$E100:$AT100,"&gt;0",'Maand-gepland'!$E$2:$AT$2,"&gt;="&amp;$D$3,'Maand-gepland'!$E$2:$AT$2,"&lt;="&amp;$D$4,'Maand-prestatie'!$E100:$AT100,"="&amp;Q$5)</f>
        <v>0</v>
      </c>
      <c r="R104" s="31">
        <f>SUMIFS('Maand-gepland'!$E100:$AT100,'Maand-gepland'!$E$2:$AT$2,"&gt;="&amp;$D$3,'Maand-gepland'!$E$2:$AT$2,"&lt;="&amp;$D$4,'Maand-prestatie'!$E100:$AT100,"="&amp;Q$5)</f>
        <v>0</v>
      </c>
      <c r="S104">
        <f ca="1">COUNTIFS('Maand-gepland'!$E100:$AT100,"&gt;0",'Maand-gepland'!$E$2:$AT$2,"&gt;="&amp;$D$3,'Maand-gepland'!$E$2:$AT$2,"&lt;="&amp;$D$4,'Maand-prestatie'!$E100:$AT100,"="&amp;S$5)</f>
        <v>0</v>
      </c>
      <c r="T104" s="31">
        <f>SUMIFS('Maand-gepland'!$E100:$AT100,'Maand-gepland'!$E$2:$AT$2,"&gt;="&amp;$D$3,'Maand-gepland'!$E$2:$AT$2,"&lt;="&amp;$D$4,'Maand-prestatie'!$E100:$AT100,"="&amp;S$5)</f>
        <v>0</v>
      </c>
      <c r="U104">
        <f ca="1">COUNTIFS('Maand-gepland'!$E100:$AT100,"&gt;0",'Maand-gepland'!$E$2:$AT$2,"&gt;="&amp;$D$3,'Maand-gepland'!$E$2:$AT$2,"&lt;="&amp;$D$4,'Maand-prestatie'!$E100:$AT100,"="&amp;U$5)</f>
        <v>0</v>
      </c>
      <c r="V104" s="31">
        <f>SUMIFS('Maand-gepland'!$E100:$AT100,'Maand-gepland'!$E$2:$AT$2,"&gt;="&amp;$D$3,'Maand-gepland'!$E$2:$AT$2,"&lt;="&amp;$D$4,'Maand-prestatie'!$E100:$AT100,"="&amp;U$5)</f>
        <v>0</v>
      </c>
      <c r="W104">
        <f ca="1">COUNTIFS('Maand-gepland'!$E100:$AT100,"&gt;0",'Maand-gepland'!$E$2:$AT$2,"&gt;="&amp;$D$3,'Maand-gepland'!$E$2:$AT$2,"&lt;="&amp;$D$4,'Maand-prestatie'!$E100:$AT100,"="&amp;W$5)</f>
        <v>0</v>
      </c>
      <c r="X104" s="31">
        <f>SUMIFS('Maand-gepland'!$E100:$AT100,'Maand-gepland'!$E$2:$AT$2,"&gt;="&amp;$D$3,'Maand-gepland'!$E$2:$AT$2,"&lt;="&amp;$D$4,'Maand-prestatie'!$E100:$AT100,"="&amp;W$5)</f>
        <v>0</v>
      </c>
      <c r="Y104">
        <f ca="1">COUNTIFS('Maand-gepland'!$E100:$AT100,"&gt;0",'Maand-gepland'!$E$2:$AT$2,"&gt;="&amp;$D$3,'Maand-gepland'!$E$2:$AT$2,"&lt;="&amp;$D$4,'Maand-prestatie'!$E100:$AT100,"="&amp;Y$5)</f>
        <v>0</v>
      </c>
      <c r="Z104" s="31">
        <f>SUMIFS('Maand-gepland'!$E100:$AT100,'Maand-gepland'!$E$2:$AT$2,"&gt;="&amp;$D$3,'Maand-gepland'!$E$2:$AT$2,"&lt;="&amp;$D$4,'Maand-prestatie'!$E100:$AT100,"="&amp;Y$5)</f>
        <v>0</v>
      </c>
      <c r="AA104" s="31"/>
      <c r="AB104" s="31"/>
      <c r="AC104" s="31"/>
      <c r="AD104" s="31"/>
      <c r="AE104" s="31"/>
      <c r="AF104" s="31"/>
      <c r="AG104" s="31"/>
      <c r="AH104" s="31"/>
      <c r="AI104" s="31"/>
      <c r="AJ104" s="31"/>
      <c r="AK104" s="31"/>
      <c r="AL104" s="31"/>
      <c r="AM104" s="31"/>
    </row>
    <row r="105" spans="1:39" x14ac:dyDescent="0.2">
      <c r="A105" t="str">
        <f ca="1">'Week A'!AB153</f>
        <v>NAAM</v>
      </c>
      <c r="B105" t="str">
        <f ca="1">'Week A'!AC153</f>
        <v>Voornaam</v>
      </c>
      <c r="C105" t="str">
        <f ca="1">'Week A'!AD153</f>
        <v>Steward</v>
      </c>
      <c r="D105" t="str">
        <f ca="1">'Week A'!AE153</f>
        <v>Student</v>
      </c>
      <c r="E105">
        <f ca="1">COUNTIFS('Maand-gepland'!$E101:$AT101,"&gt;0",'Maand-gepland'!$E$2:$AT$2,"&gt;="&amp;$D$3,'Maand-gepland'!$E$2:$AT$2,"&lt;="&amp;$D$4)</f>
        <v>0</v>
      </c>
      <c r="F105" s="31">
        <f>SUMIFS('Maand-gepland'!$E101:$AT101,'Maand-gepland'!$E$2:$AT$2,"&gt;="&amp;$D$3,'Maand-gepland'!$E$2:$AT$2,"&lt;="&amp;$D$4)</f>
        <v>0</v>
      </c>
      <c r="G105">
        <f ca="1">COUNTIFS('Maand-gepland'!$E101:$AT101,"&gt;0",'Maand-gepland'!$E$2:$AT$2,"&gt;="&amp;$D$3,'Maand-gepland'!$E$2:$AT$2,"&lt;="&amp;$D$4,'Maand-prestatie'!$E101:$AT101,"=0")</f>
        <v>0</v>
      </c>
      <c r="H105" s="31">
        <f>SUMIFS('Maand-gepland'!$E101:$AT101,'Maand-gepland'!$E$2:$AT$2,"&gt;="&amp;$D$3,'Maand-gepland'!$E$2:$AT$2,"&lt;="&amp;$D$4,'Maand-prestatie'!$E101:$AT101,"=0")</f>
        <v>0</v>
      </c>
      <c r="I105">
        <f ca="1">COUNTIFS('Maand-gepland'!$E101:$AT101,"&gt;0",'Maand-gepland'!$E$2:$AT$2,"&gt;="&amp;$D$3,'Maand-gepland'!$E$2:$AT$2,"&lt;="&amp;$D$4,'Maand-prestatie'!$E101:$AT101,"="&amp;I$5)</f>
        <v>0</v>
      </c>
      <c r="J105" s="31">
        <f>SUMIFS('Maand-gepland'!$E101:$AT101,'Maand-gepland'!$E$2:$AT$2,"&gt;="&amp;$D$3,'Maand-gepland'!$E$2:$AT$2,"&lt;="&amp;$D$4,'Maand-prestatie'!$E101:$AT101,"="&amp;I$5)</f>
        <v>0</v>
      </c>
      <c r="K105">
        <f ca="1">COUNTIFS('Maand-gepland'!$E101:$AT101,"&gt;0",'Maand-gepland'!$E$2:$AT$2,"&gt;="&amp;$D$3,'Maand-gepland'!$E$2:$AT$2,"&lt;="&amp;$D$4,'Maand-prestatie'!$E101:$AT101,"="&amp;K$5)</f>
        <v>0</v>
      </c>
      <c r="L105" s="31">
        <f>SUMIFS('Maand-gepland'!$E101:$AT101,'Maand-gepland'!$E$2:$AT$2,"&gt;="&amp;$D$3,'Maand-gepland'!$E$2:$AT$2,"&lt;="&amp;$D$4,'Maand-prestatie'!$E101:$AT101,"="&amp;K$5)</f>
        <v>0</v>
      </c>
      <c r="M105">
        <f ca="1">COUNTIFS('Maand-gepland'!$E101:$AT101,"&gt;0",'Maand-gepland'!$E$2:$AT$2,"&gt;="&amp;$D$3,'Maand-gepland'!$E$2:$AT$2,"&lt;="&amp;$D$4,'Maand-prestatie'!$E101:$AT101,"="&amp;M$5)</f>
        <v>0</v>
      </c>
      <c r="N105" s="31">
        <f>SUMIFS('Maand-gepland'!$E101:$AT101,'Maand-gepland'!$E$2:$AT$2,"&gt;="&amp;$D$3,'Maand-gepland'!$E$2:$AT$2,"&lt;="&amp;$D$4,'Maand-prestatie'!$E101:$AT101,"="&amp;M$5)</f>
        <v>0</v>
      </c>
      <c r="O105">
        <f ca="1">COUNTIFS('Maand-gepland'!$E101:$AT101,"&gt;0",'Maand-gepland'!$E$2:$AT$2,"&gt;="&amp;$D$3,'Maand-gepland'!$E$2:$AT$2,"&lt;="&amp;$D$4,'Maand-prestatie'!$E101:$AT101,"="&amp;O$5)</f>
        <v>0</v>
      </c>
      <c r="P105" s="31">
        <f>SUMIFS('Maand-gepland'!$E101:$AT101,'Maand-gepland'!$E$2:$AT$2,"&gt;="&amp;$D$3,'Maand-gepland'!$E$2:$AT$2,"&lt;="&amp;$D$4,'Maand-prestatie'!$E101:$AT101,"="&amp;O$5)</f>
        <v>0</v>
      </c>
      <c r="Q105">
        <f ca="1">COUNTIFS('Maand-gepland'!$E101:$AT101,"&gt;0",'Maand-gepland'!$E$2:$AT$2,"&gt;="&amp;$D$3,'Maand-gepland'!$E$2:$AT$2,"&lt;="&amp;$D$4,'Maand-prestatie'!$E101:$AT101,"="&amp;Q$5)</f>
        <v>0</v>
      </c>
      <c r="R105" s="31">
        <f>SUMIFS('Maand-gepland'!$E101:$AT101,'Maand-gepland'!$E$2:$AT$2,"&gt;="&amp;$D$3,'Maand-gepland'!$E$2:$AT$2,"&lt;="&amp;$D$4,'Maand-prestatie'!$E101:$AT101,"="&amp;Q$5)</f>
        <v>0</v>
      </c>
      <c r="S105">
        <f ca="1">COUNTIFS('Maand-gepland'!$E101:$AT101,"&gt;0",'Maand-gepland'!$E$2:$AT$2,"&gt;="&amp;$D$3,'Maand-gepland'!$E$2:$AT$2,"&lt;="&amp;$D$4,'Maand-prestatie'!$E101:$AT101,"="&amp;S$5)</f>
        <v>0</v>
      </c>
      <c r="T105" s="31">
        <f>SUMIFS('Maand-gepland'!$E101:$AT101,'Maand-gepland'!$E$2:$AT$2,"&gt;="&amp;$D$3,'Maand-gepland'!$E$2:$AT$2,"&lt;="&amp;$D$4,'Maand-prestatie'!$E101:$AT101,"="&amp;S$5)</f>
        <v>0</v>
      </c>
      <c r="U105">
        <f ca="1">COUNTIFS('Maand-gepland'!$E101:$AT101,"&gt;0",'Maand-gepland'!$E$2:$AT$2,"&gt;="&amp;$D$3,'Maand-gepland'!$E$2:$AT$2,"&lt;="&amp;$D$4,'Maand-prestatie'!$E101:$AT101,"="&amp;U$5)</f>
        <v>0</v>
      </c>
      <c r="V105" s="31">
        <f>SUMIFS('Maand-gepland'!$E101:$AT101,'Maand-gepland'!$E$2:$AT$2,"&gt;="&amp;$D$3,'Maand-gepland'!$E$2:$AT$2,"&lt;="&amp;$D$4,'Maand-prestatie'!$E101:$AT101,"="&amp;U$5)</f>
        <v>0</v>
      </c>
      <c r="W105">
        <f ca="1">COUNTIFS('Maand-gepland'!$E101:$AT101,"&gt;0",'Maand-gepland'!$E$2:$AT$2,"&gt;="&amp;$D$3,'Maand-gepland'!$E$2:$AT$2,"&lt;="&amp;$D$4,'Maand-prestatie'!$E101:$AT101,"="&amp;W$5)</f>
        <v>0</v>
      </c>
      <c r="X105" s="31">
        <f>SUMIFS('Maand-gepland'!$E101:$AT101,'Maand-gepland'!$E$2:$AT$2,"&gt;="&amp;$D$3,'Maand-gepland'!$E$2:$AT$2,"&lt;="&amp;$D$4,'Maand-prestatie'!$E101:$AT101,"="&amp;W$5)</f>
        <v>0</v>
      </c>
      <c r="Y105">
        <f ca="1">COUNTIFS('Maand-gepland'!$E101:$AT101,"&gt;0",'Maand-gepland'!$E$2:$AT$2,"&gt;="&amp;$D$3,'Maand-gepland'!$E$2:$AT$2,"&lt;="&amp;$D$4,'Maand-prestatie'!$E101:$AT101,"="&amp;Y$5)</f>
        <v>0</v>
      </c>
      <c r="Z105" s="31">
        <f>SUMIFS('Maand-gepland'!$E101:$AT101,'Maand-gepland'!$E$2:$AT$2,"&gt;="&amp;$D$3,'Maand-gepland'!$E$2:$AT$2,"&lt;="&amp;$D$4,'Maand-prestatie'!$E101:$AT101,"="&amp;Y$5)</f>
        <v>0</v>
      </c>
      <c r="AA105" s="31"/>
      <c r="AB105" s="31"/>
      <c r="AC105" s="31"/>
      <c r="AD105" s="31"/>
      <c r="AE105" s="31"/>
      <c r="AF105" s="31"/>
      <c r="AG105" s="31"/>
      <c r="AH105" s="31"/>
      <c r="AI105" s="31"/>
      <c r="AJ105" s="31"/>
      <c r="AK105" s="31"/>
      <c r="AL105" s="31"/>
      <c r="AM105" s="31"/>
    </row>
    <row r="106" spans="1:39" x14ac:dyDescent="0.2">
      <c r="A106" t="str">
        <f ca="1">'Week A'!AB154</f>
        <v>NAAM</v>
      </c>
      <c r="B106" t="str">
        <f ca="1">'Week A'!AC154</f>
        <v>Voornaam</v>
      </c>
      <c r="C106" t="str">
        <f ca="1">'Week A'!AD154</f>
        <v>Steward</v>
      </c>
      <c r="D106" t="str">
        <f ca="1">'Week A'!AE154</f>
        <v>Student</v>
      </c>
      <c r="E106">
        <f ca="1">COUNTIFS('Maand-gepland'!$E102:$AT102,"&gt;0",'Maand-gepland'!$E$2:$AT$2,"&gt;="&amp;$D$3,'Maand-gepland'!$E$2:$AT$2,"&lt;="&amp;$D$4)</f>
        <v>0</v>
      </c>
      <c r="F106" s="31">
        <f>SUMIFS('Maand-gepland'!$E102:$AT102,'Maand-gepland'!$E$2:$AT$2,"&gt;="&amp;$D$3,'Maand-gepland'!$E$2:$AT$2,"&lt;="&amp;$D$4)</f>
        <v>0</v>
      </c>
      <c r="G106">
        <f ca="1">COUNTIFS('Maand-gepland'!$E102:$AT102,"&gt;0",'Maand-gepland'!$E$2:$AT$2,"&gt;="&amp;$D$3,'Maand-gepland'!$E$2:$AT$2,"&lt;="&amp;$D$4,'Maand-prestatie'!$E102:$AT102,"=0")</f>
        <v>0</v>
      </c>
      <c r="H106" s="31">
        <f>SUMIFS('Maand-gepland'!$E102:$AT102,'Maand-gepland'!$E$2:$AT$2,"&gt;="&amp;$D$3,'Maand-gepland'!$E$2:$AT$2,"&lt;="&amp;$D$4,'Maand-prestatie'!$E102:$AT102,"=0")</f>
        <v>0</v>
      </c>
      <c r="I106">
        <f ca="1">COUNTIFS('Maand-gepland'!$E102:$AT102,"&gt;0",'Maand-gepland'!$E$2:$AT$2,"&gt;="&amp;$D$3,'Maand-gepland'!$E$2:$AT$2,"&lt;="&amp;$D$4,'Maand-prestatie'!$E102:$AT102,"="&amp;I$5)</f>
        <v>0</v>
      </c>
      <c r="J106" s="31">
        <f>SUMIFS('Maand-gepland'!$E102:$AT102,'Maand-gepland'!$E$2:$AT$2,"&gt;="&amp;$D$3,'Maand-gepland'!$E$2:$AT$2,"&lt;="&amp;$D$4,'Maand-prestatie'!$E102:$AT102,"="&amp;I$5)</f>
        <v>0</v>
      </c>
      <c r="K106">
        <f ca="1">COUNTIFS('Maand-gepland'!$E102:$AT102,"&gt;0",'Maand-gepland'!$E$2:$AT$2,"&gt;="&amp;$D$3,'Maand-gepland'!$E$2:$AT$2,"&lt;="&amp;$D$4,'Maand-prestatie'!$E102:$AT102,"="&amp;K$5)</f>
        <v>0</v>
      </c>
      <c r="L106" s="31">
        <f>SUMIFS('Maand-gepland'!$E102:$AT102,'Maand-gepland'!$E$2:$AT$2,"&gt;="&amp;$D$3,'Maand-gepland'!$E$2:$AT$2,"&lt;="&amp;$D$4,'Maand-prestatie'!$E102:$AT102,"="&amp;K$5)</f>
        <v>0</v>
      </c>
      <c r="M106">
        <f ca="1">COUNTIFS('Maand-gepland'!$E102:$AT102,"&gt;0",'Maand-gepland'!$E$2:$AT$2,"&gt;="&amp;$D$3,'Maand-gepland'!$E$2:$AT$2,"&lt;="&amp;$D$4,'Maand-prestatie'!$E102:$AT102,"="&amp;M$5)</f>
        <v>0</v>
      </c>
      <c r="N106" s="31">
        <f>SUMIFS('Maand-gepland'!$E102:$AT102,'Maand-gepland'!$E$2:$AT$2,"&gt;="&amp;$D$3,'Maand-gepland'!$E$2:$AT$2,"&lt;="&amp;$D$4,'Maand-prestatie'!$E102:$AT102,"="&amp;M$5)</f>
        <v>0</v>
      </c>
      <c r="O106">
        <f ca="1">COUNTIFS('Maand-gepland'!$E102:$AT102,"&gt;0",'Maand-gepland'!$E$2:$AT$2,"&gt;="&amp;$D$3,'Maand-gepland'!$E$2:$AT$2,"&lt;="&amp;$D$4,'Maand-prestatie'!$E102:$AT102,"="&amp;O$5)</f>
        <v>0</v>
      </c>
      <c r="P106" s="31">
        <f>SUMIFS('Maand-gepland'!$E102:$AT102,'Maand-gepland'!$E$2:$AT$2,"&gt;="&amp;$D$3,'Maand-gepland'!$E$2:$AT$2,"&lt;="&amp;$D$4,'Maand-prestatie'!$E102:$AT102,"="&amp;O$5)</f>
        <v>0</v>
      </c>
      <c r="Q106">
        <f ca="1">COUNTIFS('Maand-gepland'!$E102:$AT102,"&gt;0",'Maand-gepland'!$E$2:$AT$2,"&gt;="&amp;$D$3,'Maand-gepland'!$E$2:$AT$2,"&lt;="&amp;$D$4,'Maand-prestatie'!$E102:$AT102,"="&amp;Q$5)</f>
        <v>0</v>
      </c>
      <c r="R106" s="31">
        <f>SUMIFS('Maand-gepland'!$E102:$AT102,'Maand-gepland'!$E$2:$AT$2,"&gt;="&amp;$D$3,'Maand-gepland'!$E$2:$AT$2,"&lt;="&amp;$D$4,'Maand-prestatie'!$E102:$AT102,"="&amp;Q$5)</f>
        <v>0</v>
      </c>
      <c r="S106">
        <f ca="1">COUNTIFS('Maand-gepland'!$E102:$AT102,"&gt;0",'Maand-gepland'!$E$2:$AT$2,"&gt;="&amp;$D$3,'Maand-gepland'!$E$2:$AT$2,"&lt;="&amp;$D$4,'Maand-prestatie'!$E102:$AT102,"="&amp;S$5)</f>
        <v>0</v>
      </c>
      <c r="T106" s="31">
        <f>SUMIFS('Maand-gepland'!$E102:$AT102,'Maand-gepland'!$E$2:$AT$2,"&gt;="&amp;$D$3,'Maand-gepland'!$E$2:$AT$2,"&lt;="&amp;$D$4,'Maand-prestatie'!$E102:$AT102,"="&amp;S$5)</f>
        <v>0</v>
      </c>
      <c r="U106">
        <f ca="1">COUNTIFS('Maand-gepland'!$E102:$AT102,"&gt;0",'Maand-gepland'!$E$2:$AT$2,"&gt;="&amp;$D$3,'Maand-gepland'!$E$2:$AT$2,"&lt;="&amp;$D$4,'Maand-prestatie'!$E102:$AT102,"="&amp;U$5)</f>
        <v>0</v>
      </c>
      <c r="V106" s="31">
        <f>SUMIFS('Maand-gepland'!$E102:$AT102,'Maand-gepland'!$E$2:$AT$2,"&gt;="&amp;$D$3,'Maand-gepland'!$E$2:$AT$2,"&lt;="&amp;$D$4,'Maand-prestatie'!$E102:$AT102,"="&amp;U$5)</f>
        <v>0</v>
      </c>
      <c r="W106">
        <f ca="1">COUNTIFS('Maand-gepland'!$E102:$AT102,"&gt;0",'Maand-gepland'!$E$2:$AT$2,"&gt;="&amp;$D$3,'Maand-gepland'!$E$2:$AT$2,"&lt;="&amp;$D$4,'Maand-prestatie'!$E102:$AT102,"="&amp;W$5)</f>
        <v>0</v>
      </c>
      <c r="X106" s="31">
        <f>SUMIFS('Maand-gepland'!$E102:$AT102,'Maand-gepland'!$E$2:$AT$2,"&gt;="&amp;$D$3,'Maand-gepland'!$E$2:$AT$2,"&lt;="&amp;$D$4,'Maand-prestatie'!$E102:$AT102,"="&amp;W$5)</f>
        <v>0</v>
      </c>
      <c r="Y106">
        <f ca="1">COUNTIFS('Maand-gepland'!$E102:$AT102,"&gt;0",'Maand-gepland'!$E$2:$AT$2,"&gt;="&amp;$D$3,'Maand-gepland'!$E$2:$AT$2,"&lt;="&amp;$D$4,'Maand-prestatie'!$E102:$AT102,"="&amp;Y$5)</f>
        <v>0</v>
      </c>
      <c r="Z106" s="31">
        <f>SUMIFS('Maand-gepland'!$E102:$AT102,'Maand-gepland'!$E$2:$AT$2,"&gt;="&amp;$D$3,'Maand-gepland'!$E$2:$AT$2,"&lt;="&amp;$D$4,'Maand-prestatie'!$E102:$AT102,"="&amp;Y$5)</f>
        <v>0</v>
      </c>
      <c r="AA106" s="31"/>
      <c r="AB106" s="31"/>
      <c r="AC106" s="31"/>
      <c r="AD106" s="31"/>
      <c r="AE106" s="31"/>
      <c r="AF106" s="31"/>
      <c r="AG106" s="31"/>
      <c r="AH106" s="31"/>
      <c r="AI106" s="31"/>
      <c r="AJ106" s="31"/>
      <c r="AK106" s="31"/>
      <c r="AL106" s="31"/>
      <c r="AM106" s="31"/>
    </row>
  </sheetData>
  <sheetProtection sheet="1" objects="1" scenarios="1" formatColumns="0" formatRows="0" sort="0" autoFilter="0" pivotTables="0"/>
  <mergeCells count="11">
    <mergeCell ref="O5:P5"/>
    <mergeCell ref="E5:F5"/>
    <mergeCell ref="G5:H5"/>
    <mergeCell ref="I5:J5"/>
    <mergeCell ref="K5:L5"/>
    <mergeCell ref="M5:N5"/>
    <mergeCell ref="Q5:R5"/>
    <mergeCell ref="S5:T5"/>
    <mergeCell ref="U5:V5"/>
    <mergeCell ref="W5:X5"/>
    <mergeCell ref="Y5:Z5"/>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11</vt:i4>
      </vt:variant>
      <vt:variant>
        <vt:lpstr>Benoemde bereiken</vt:lpstr>
      </vt:variant>
      <vt:variant>
        <vt:i4>101</vt:i4>
      </vt:variant>
    </vt:vector>
  </HeadingPairs>
  <TitlesOfParts>
    <vt:vector size="112" baseType="lpstr">
      <vt:lpstr>Definities</vt:lpstr>
      <vt:lpstr>INFO gebruik uurrooster</vt:lpstr>
      <vt:lpstr>Week A</vt:lpstr>
      <vt:lpstr>Week B</vt:lpstr>
      <vt:lpstr>Week C</vt:lpstr>
      <vt:lpstr>Week D</vt:lpstr>
      <vt:lpstr>Week E</vt:lpstr>
      <vt:lpstr>Week F</vt:lpstr>
      <vt:lpstr>Maand-gepland</vt:lpstr>
      <vt:lpstr>Maand-prestatie</vt:lpstr>
      <vt:lpstr>Maand-totalen</vt:lpstr>
      <vt:lpstr>'Week A'!Afdrukbereik</vt:lpstr>
      <vt:lpstr>'Week B'!Afdrukbereik</vt:lpstr>
      <vt:lpstr>'Week C'!Afdrukbereik</vt:lpstr>
      <vt:lpstr>'Week D'!Afdrukbereik</vt:lpstr>
      <vt:lpstr>'Week E'!Afdrukbereik</vt:lpstr>
      <vt:lpstr>'Week F'!Afdrukbereik</vt:lpstr>
      <vt:lpstr>'Week A'!DiPrestatieA</vt:lpstr>
      <vt:lpstr>'Week B'!DiPrestatieB</vt:lpstr>
      <vt:lpstr>'Week C'!DiPrestatieC</vt:lpstr>
      <vt:lpstr>'Week D'!DiPrestatieD</vt:lpstr>
      <vt:lpstr>'Week E'!DiPrestatieE</vt:lpstr>
      <vt:lpstr>'Week F'!DiPrestatieF</vt:lpstr>
      <vt:lpstr>'Week A'!DiTotaalA</vt:lpstr>
      <vt:lpstr>'Week B'!DiTotaalB</vt:lpstr>
      <vt:lpstr>'Week C'!DiTotaalC</vt:lpstr>
      <vt:lpstr>'Week D'!DiTotaalD</vt:lpstr>
      <vt:lpstr>'Week E'!DiTotaalE</vt:lpstr>
      <vt:lpstr>'Week F'!DiTotaalF</vt:lpstr>
      <vt:lpstr>'Week A'!DoPrestatieA</vt:lpstr>
      <vt:lpstr>'Week B'!DoPrestatieB</vt:lpstr>
      <vt:lpstr>'Week C'!DoPrestatieC</vt:lpstr>
      <vt:lpstr>'Week D'!DoPrestatieD</vt:lpstr>
      <vt:lpstr>'Week E'!DoPrestatieE</vt:lpstr>
      <vt:lpstr>'Week F'!DoPrestatieF</vt:lpstr>
      <vt:lpstr>'Week A'!DoTotaalA</vt:lpstr>
      <vt:lpstr>'Week B'!DoTotaalB</vt:lpstr>
      <vt:lpstr>'Week C'!DoTotaalC</vt:lpstr>
      <vt:lpstr>'Week D'!DoTotaalD</vt:lpstr>
      <vt:lpstr>'Week E'!DoTotaalE</vt:lpstr>
      <vt:lpstr>'Week F'!DoTotaalF</vt:lpstr>
      <vt:lpstr>eindlijn</vt:lpstr>
      <vt:lpstr>FT</vt:lpstr>
      <vt:lpstr>'Week A'!MaPrestatieA</vt:lpstr>
      <vt:lpstr>'Week B'!MaPrestatieB</vt:lpstr>
      <vt:lpstr>'Week C'!MaPrestatieC</vt:lpstr>
      <vt:lpstr>'Week D'!MaPrestatieD</vt:lpstr>
      <vt:lpstr>'Week E'!MaPrestatieE</vt:lpstr>
      <vt:lpstr>'Week F'!MaPrestatieF</vt:lpstr>
      <vt:lpstr>'Week A'!MaTotaalA</vt:lpstr>
      <vt:lpstr>'Week B'!MaTotaalB</vt:lpstr>
      <vt:lpstr>'Week C'!MaTotaalC</vt:lpstr>
      <vt:lpstr>'Week D'!MaTotaalD</vt:lpstr>
      <vt:lpstr>'Week E'!MaTotaalE</vt:lpstr>
      <vt:lpstr>'Week F'!MaTotaalF</vt:lpstr>
      <vt:lpstr>persoonsblok</vt:lpstr>
      <vt:lpstr>rooster</vt:lpstr>
      <vt:lpstr>startlijn</vt:lpstr>
      <vt:lpstr>'Week A'!tabel</vt:lpstr>
      <vt:lpstr>'Week B'!tabel</vt:lpstr>
      <vt:lpstr>'Week C'!tabel</vt:lpstr>
      <vt:lpstr>'Week D'!tabel</vt:lpstr>
      <vt:lpstr>'Week E'!tabel</vt:lpstr>
      <vt:lpstr>'Week F'!tabel</vt:lpstr>
      <vt:lpstr>'Week A'!VrPrestatieA</vt:lpstr>
      <vt:lpstr>'Week B'!VrPrestatieB</vt:lpstr>
      <vt:lpstr>'Week C'!VrPrestatieC</vt:lpstr>
      <vt:lpstr>'Week D'!VrPrestatieD</vt:lpstr>
      <vt:lpstr>'Week E'!VrPrestatieE</vt:lpstr>
      <vt:lpstr>'Week F'!VrPrestatieF</vt:lpstr>
      <vt:lpstr>'Week A'!VrTotaalA</vt:lpstr>
      <vt:lpstr>'Week B'!VrTotaalB</vt:lpstr>
      <vt:lpstr>'Week C'!VrTotaalC</vt:lpstr>
      <vt:lpstr>'Week D'!VrTotaalD</vt:lpstr>
      <vt:lpstr>'Week E'!VrTotaalE</vt:lpstr>
      <vt:lpstr>'Week F'!VrTotaalF</vt:lpstr>
      <vt:lpstr>'Week A'!WoPrestatieA</vt:lpstr>
      <vt:lpstr>'Week B'!WoPrestatieB</vt:lpstr>
      <vt:lpstr>'Week C'!WoPrestatieC</vt:lpstr>
      <vt:lpstr>'Week D'!WoPrestatieD</vt:lpstr>
      <vt:lpstr>'Week E'!WoPrestatieE</vt:lpstr>
      <vt:lpstr>'Week F'!WoPrestatieF</vt:lpstr>
      <vt:lpstr>'Week A'!WoTotaalA</vt:lpstr>
      <vt:lpstr>'Week B'!WoTotaalB</vt:lpstr>
      <vt:lpstr>'Week C'!WoTotaalC</vt:lpstr>
      <vt:lpstr>'Week D'!WoTotaalD</vt:lpstr>
      <vt:lpstr>'Week E'!WoTotaalE</vt:lpstr>
      <vt:lpstr>'Week F'!WoTotaalF</vt:lpstr>
      <vt:lpstr>'Week A'!ZaPrestatieA</vt:lpstr>
      <vt:lpstr>'Week B'!ZaPrestatieB</vt:lpstr>
      <vt:lpstr>'Week C'!ZaPrestatieC</vt:lpstr>
      <vt:lpstr>'Week D'!ZaPrestatieD</vt:lpstr>
      <vt:lpstr>'Week E'!ZaPrestatieE</vt:lpstr>
      <vt:lpstr>'Week F'!ZaPrestatieF</vt:lpstr>
      <vt:lpstr>'Week A'!ZaTotaalA</vt:lpstr>
      <vt:lpstr>'Week B'!ZaTotaalB</vt:lpstr>
      <vt:lpstr>'Week C'!ZaTotaalC</vt:lpstr>
      <vt:lpstr>'Week D'!ZaTotaalD</vt:lpstr>
      <vt:lpstr>'Week E'!ZaTotaalE</vt:lpstr>
      <vt:lpstr>'Week F'!ZaTotaalF</vt:lpstr>
      <vt:lpstr>'Week A'!ZoPrestatieA</vt:lpstr>
      <vt:lpstr>'Week B'!ZoPrestatieB</vt:lpstr>
      <vt:lpstr>'Week C'!ZoPrestatieC</vt:lpstr>
      <vt:lpstr>'Week D'!ZoPrestatieD</vt:lpstr>
      <vt:lpstr>'Week E'!ZoPrestatieE</vt:lpstr>
      <vt:lpstr>'Week F'!ZoPrestatieF</vt:lpstr>
      <vt:lpstr>'Week A'!ZoTotaalA</vt:lpstr>
      <vt:lpstr>'Week B'!ZoTotaalB</vt:lpstr>
      <vt:lpstr>'Week C'!ZoTotaalC</vt:lpstr>
      <vt:lpstr>'Week D'!ZoTotaalD</vt:lpstr>
      <vt:lpstr>'Week E'!ZoTotaalE</vt:lpstr>
      <vt:lpstr>'Week F'!ZoTotaalF</vt:lpstr>
    </vt:vector>
  </TitlesOfParts>
  <Company>UGC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Peter ADRIAENSEN</dc:creator>
  <cp:lastModifiedBy>Bettina VERSCHUEREN</cp:lastModifiedBy>
  <cp:lastPrinted>2024-10-29T11:04:03Z</cp:lastPrinted>
  <dcterms:created xsi:type="dcterms:W3CDTF">2023-11-07T17:30:04Z</dcterms:created>
  <dcterms:modified xsi:type="dcterms:W3CDTF">2024-11-14T20:52:34Z</dcterms:modified>
</cp:coreProperties>
</file>