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slicers/slicer4.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J:\Secretariaat\Bettina\Uurroosters studenten\"/>
    </mc:Choice>
  </mc:AlternateContent>
  <workbookProtection workbookAlgorithmName="SHA-512" workbookHashValue="1GuoYuV3xIDwr7hCMG1QXlKEX2k5DZcjWHfddIwbihAH5Met8wZzLWSbYDGi3PRqa99Ed/P1cG8HHCaZt4vubg==" workbookSaltValue="GiC8fbH+AQgIiTAkN9AYlA==" workbookSpinCount="100000" lockStructure="1"/>
  <bookViews>
    <workbookView xWindow="-105" yWindow="-105" windowWidth="19425" windowHeight="10305" firstSheet="1" activeTab="2"/>
  </bookViews>
  <sheets>
    <sheet name="Definities" sheetId="2" r:id="rId1"/>
    <sheet name="INFO gebruik uurrooster" sheetId="3" r:id="rId2"/>
    <sheet name="Week A" sheetId="10" r:id="rId3"/>
    <sheet name="Week B" sheetId="5" r:id="rId4"/>
    <sheet name="Week C" sheetId="12" r:id="rId5"/>
    <sheet name="Week D" sheetId="13" r:id="rId6"/>
    <sheet name="Week E" sheetId="14" r:id="rId7"/>
    <sheet name="Week F" sheetId="15" r:id="rId8"/>
    <sheet name="Maand-gepland" sheetId="16" r:id="rId9"/>
    <sheet name="Maand-prestatie" sheetId="17" r:id="rId10"/>
    <sheet name="Maand-totalen" sheetId="19" r:id="rId11"/>
  </sheets>
  <definedNames>
    <definedName name="_xlnm.Print_Area" localSheetId="2">'Week A'!$A$1:$O$234</definedName>
    <definedName name="_xlnm.Print_Area" localSheetId="3">'Week B'!$A$1:$O$83</definedName>
    <definedName name="_xlnm.Print_Area" localSheetId="4">'Week C'!$A$1:$O$83</definedName>
    <definedName name="_xlnm.Print_Area" localSheetId="5">'Week D'!$A$1:$O$83</definedName>
    <definedName name="_xlnm.Print_Area" localSheetId="6">'Week E'!$A$1:$O$83</definedName>
    <definedName name="_xlnm.Print_Area" localSheetId="7">'Week F'!$A$1:$O$83</definedName>
    <definedName name="DiPrestatieA" localSheetId="2">Tabel1[DiPrestatie]</definedName>
    <definedName name="DiPrestatieB" localSheetId="3">Tabel2[DiPrestatie]</definedName>
    <definedName name="DiPrestatieC" localSheetId="4">Tabel3[DiPrestatie]</definedName>
    <definedName name="DiPrestatieD" localSheetId="5">Tabel4[DiPrestatie]</definedName>
    <definedName name="DiPrestatieE" localSheetId="6">Tabel5[DiPrestatie]</definedName>
    <definedName name="DiPrestatieF" localSheetId="7">Tabel6[DiPrestatie]</definedName>
    <definedName name="DiTotaalA" localSheetId="2">Tabel1[DiTotaal]</definedName>
    <definedName name="DiTotaalB" localSheetId="3">Tabel2[DiTotaal]</definedName>
    <definedName name="DiTotaalC" localSheetId="4">Tabel3[DiTotaal]</definedName>
    <definedName name="DiTotaalD" localSheetId="5">Tabel4[DiTotaal]</definedName>
    <definedName name="DiTotaalE" localSheetId="6">Tabel5[DiTotaal]</definedName>
    <definedName name="DiTotaalF" localSheetId="7">Tabel6[DiTotaal]</definedName>
    <definedName name="DoPrestatieA" localSheetId="2">Tabel1[DoPrestatie]</definedName>
    <definedName name="DoPrestatieB" localSheetId="3">Tabel2[DoPrestatie]</definedName>
    <definedName name="DoPrestatieC" localSheetId="4">Tabel3[DoPrestatie]</definedName>
    <definedName name="DoPrestatieD" localSheetId="5">Tabel4[DoPrestatie]</definedName>
    <definedName name="DoPrestatieE" localSheetId="6">Tabel5[DoPrestatie]</definedName>
    <definedName name="DoPrestatieF" localSheetId="7">Tabel6[DoPrestatie]</definedName>
    <definedName name="DoTotaalA" localSheetId="2">Tabel1[DoTotaal]</definedName>
    <definedName name="DoTotaalB" localSheetId="3">Tabel2[DoTotaal]</definedName>
    <definedName name="DoTotaalC" localSheetId="4">Tabel3[DoTotaal]</definedName>
    <definedName name="DoTotaalD" localSheetId="5">Tabel4[DoTotaal]</definedName>
    <definedName name="DoTotaalE" localSheetId="6">Tabel5[DoTotaal]</definedName>
    <definedName name="DoTotaalF" localSheetId="7">Tabel6[DoTotaal]</definedName>
    <definedName name="eindlijn">Definities!$K$5</definedName>
    <definedName name="FT">Definities!$K$8</definedName>
    <definedName name="Functie">OFFSET(Definities!$B$3,1,0,COUNTA(Definities!$B:$B)-1,1)</definedName>
    <definedName name="MaPrestatieA" localSheetId="2">Tabel1[MaPrestatie]</definedName>
    <definedName name="MaPrestatieB" localSheetId="3">Tabel2[MaPrestatie]</definedName>
    <definedName name="MaPrestatieC" localSheetId="4">Tabel3[MaPrestatie]</definedName>
    <definedName name="MaPrestatieD" localSheetId="5">Tabel4[MaPrestatie]</definedName>
    <definedName name="MaPrestatieE" localSheetId="6">Tabel5[MaPrestatie]</definedName>
    <definedName name="MaPrestatieF" localSheetId="7">Tabel6[MaPrestatie]</definedName>
    <definedName name="MaTotaalA" localSheetId="2">Tabel1[MaTotaal]</definedName>
    <definedName name="MaTotaalB" localSheetId="3">Tabel2[MaTotaal]</definedName>
    <definedName name="MaTotaalC" localSheetId="4">Tabel3[MaTotaal]</definedName>
    <definedName name="MaTotaalD" localSheetId="5">Tabel4[MaTotaal]</definedName>
    <definedName name="MaTotaalE" localSheetId="6">Tabel5[MaTotaal]</definedName>
    <definedName name="MaTotaalF" localSheetId="7">Tabel6[MaTotaal]</definedName>
    <definedName name="persoonsblok">Definities!$K$7</definedName>
    <definedName name="Plaats">OFFSET(Definities!$D$3,1,0,COUNTA(Definities!$D:$D)-1,1)</definedName>
    <definedName name="Prestatie">OFFSET(Definities!$E$3,1,0,COUNTA(Definities!$E:$E)-1,1)</definedName>
    <definedName name="rooster">Definities!$K$6</definedName>
    <definedName name="Slicer_Functie1">#N/A</definedName>
    <definedName name="Slicer_Functie11">#N/A</definedName>
    <definedName name="Slicer_Functie12">#N/A</definedName>
    <definedName name="Slicer_Functie13">#N/A</definedName>
    <definedName name="Slicer_Functie14">#N/A</definedName>
    <definedName name="Slicer_Functie15">#N/A</definedName>
    <definedName name="Slicer_Plaats1">#N/A</definedName>
    <definedName name="Slicer_Plaats11">#N/A</definedName>
    <definedName name="Slicer_Plaats12">#N/A</definedName>
    <definedName name="Slicer_Plaats13">#N/A</definedName>
    <definedName name="Slicer_Plaats14">#N/A</definedName>
    <definedName name="Slicer_Plaats15">#N/A</definedName>
    <definedName name="Slicer_Statuut1">#N/A</definedName>
    <definedName name="Slicer_Statuut11">#N/A</definedName>
    <definedName name="Slicer_Statuut12">#N/A</definedName>
    <definedName name="Slicer_Statuut13">#N/A</definedName>
    <definedName name="Slicer_Statuut14">#N/A</definedName>
    <definedName name="Slicer_Statuut15">#N/A</definedName>
    <definedName name="startlijn">Definities!$K$4</definedName>
    <definedName name="Statuut">OFFSET(Definities!$C$3,1,0,COUNTA(Definities!$C:$C)-1,1)</definedName>
    <definedName name="tabel" localSheetId="2">'Week A'!$AB$54:$BV$154</definedName>
    <definedName name="tabel" localSheetId="3">'Week B'!$AB$54:$BV$154</definedName>
    <definedName name="tabel" localSheetId="4">'Week C'!$AB$54:$BV$154</definedName>
    <definedName name="tabel" localSheetId="5">'Week D'!$AB$54:$BV$154</definedName>
    <definedName name="tabel" localSheetId="6">'Week E'!$AB$54:$BV$154</definedName>
    <definedName name="tabel" localSheetId="7">'Week F'!$AB$54:$BV$154</definedName>
    <definedName name="VrPrestatieA" localSheetId="2">Tabel1[VrPrestatie]</definedName>
    <definedName name="VrPrestatieB" localSheetId="3">Tabel2[VrPrestatie]</definedName>
    <definedName name="VrPrestatieC" localSheetId="4">Tabel3[VrPrestatie]</definedName>
    <definedName name="VrPrestatieD" localSheetId="5">Tabel4[VrPrestatie]</definedName>
    <definedName name="VrPrestatieE" localSheetId="6">Tabel5[VrPrestatie]</definedName>
    <definedName name="VrPrestatieF" localSheetId="7">Tabel6[VrPrestatie]</definedName>
    <definedName name="VrTotaalA" localSheetId="2">Tabel1[VrTotaal]</definedName>
    <definedName name="VrTotaalB" localSheetId="3">Tabel2[VrTotaal]</definedName>
    <definedName name="VrTotaalC" localSheetId="4">Tabel3[VrTotaal]</definedName>
    <definedName name="VrTotaalD" localSheetId="5">Tabel4[VrTotaal]</definedName>
    <definedName name="VrTotaalE" localSheetId="6">Tabel5[VrTotaal]</definedName>
    <definedName name="VrTotaalF" localSheetId="7">Tabel6[VrTotaal]</definedName>
    <definedName name="WoPrestatieA" localSheetId="2">Tabel1[WoPrestatie]</definedName>
    <definedName name="WoPrestatieB" localSheetId="3">Tabel2[WoPrestatie]</definedName>
    <definedName name="WoPrestatieC" localSheetId="4">Tabel3[WoPrestatie]</definedName>
    <definedName name="WoPrestatieD" localSheetId="5">Tabel4[WoPrestatie]</definedName>
    <definedName name="WoPrestatieE" localSheetId="6">Tabel5[WoPrestatie]</definedName>
    <definedName name="WoPrestatieF" localSheetId="7">Tabel6[WoPrestatie]</definedName>
    <definedName name="WoTotaalA" localSheetId="2">Tabel1[WoTotaal]</definedName>
    <definedName name="WoTotaalB" localSheetId="3">Tabel2[WoTotaal]</definedName>
    <definedName name="WoTotaalC" localSheetId="4">Tabel3[WoTotaal]</definedName>
    <definedName name="WoTotaalD" localSheetId="5">Tabel4[WoTotaal]</definedName>
    <definedName name="WoTotaalE" localSheetId="6">Tabel5[WoTotaal]</definedName>
    <definedName name="WoTotaalF" localSheetId="7">Tabel6[WoTotaal]</definedName>
    <definedName name="ZaPrestatieA" localSheetId="2">Tabel1[ZaPrestatie]</definedName>
    <definedName name="ZaPrestatieB" localSheetId="3">Tabel2[ZaPrestatie]</definedName>
    <definedName name="ZaPrestatieC" localSheetId="4">Tabel3[ZaPrestatie]</definedName>
    <definedName name="ZaPrestatieD" localSheetId="5">Tabel4[ZaPrestatie]</definedName>
    <definedName name="ZaPrestatieE" localSheetId="6">Tabel5[ZaPrestatie]</definedName>
    <definedName name="ZaPrestatieF" localSheetId="7">Tabel6[ZaPrestatie]</definedName>
    <definedName name="ZaTotaalA" localSheetId="2">Tabel1[ZaTotaal]</definedName>
    <definedName name="ZaTotaalB" localSheetId="3">Tabel2[ZaTotaal]</definedName>
    <definedName name="ZaTotaalC" localSheetId="4">Tabel3[ZaTotaal]</definedName>
    <definedName name="ZaTotaalD" localSheetId="5">Tabel4[ZaTotaal]</definedName>
    <definedName name="ZaTotaalE" localSheetId="6">Tabel5[ZaTotaal]</definedName>
    <definedName name="ZaTotaalF" localSheetId="7">Tabel6[ZaTotaal]</definedName>
    <definedName name="ZoPrestatieA" localSheetId="2">Tabel1[ZoPrestatie]</definedName>
    <definedName name="ZoPrestatieB" localSheetId="3">Tabel2[ZoPrestatie]</definedName>
    <definedName name="ZoPrestatieC" localSheetId="4">Tabel3[ZoPrestatie]</definedName>
    <definedName name="ZoPrestatieD" localSheetId="5">Tabel4[ZoPrestatie]</definedName>
    <definedName name="ZoPrestatieE" localSheetId="6">Tabel5[ZoPrestatie]</definedName>
    <definedName name="ZoPrestatieF" localSheetId="7">Tabel6[ZoPrestatie]</definedName>
    <definedName name="ZoTotaalA" localSheetId="2">Tabel1[ZoTotaal]</definedName>
    <definedName name="ZoTotaalB" localSheetId="3">Tabel2[ZoTotaal]</definedName>
    <definedName name="ZoTotaalC" localSheetId="4">Tabel3[ZoTotaal]</definedName>
    <definedName name="ZoTotaalD" localSheetId="5">Tabel4[ZoTotaal]</definedName>
    <definedName name="ZoTotaalE" localSheetId="6">Tabel5[ZoTotaal]</definedName>
    <definedName name="ZoTotaalF" localSheetId="7">Tabel6[ZoTotaal]</definedName>
  </definedNames>
  <calcPr calcId="152511"/>
  <pivotCaches>
    <pivotCache cacheId="0" r:id="rId12"/>
    <pivotCache cacheId="1" r:id="rId13"/>
    <pivotCache cacheId="2" r:id="rId14"/>
    <pivotCache cacheId="3" r:id="rId15"/>
    <pivotCache cacheId="4" r:id="rId16"/>
    <pivotCache cacheId="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3" l="1"/>
  <c r="B55" i="5" l="1"/>
  <c r="M64" i="13" l="1"/>
  <c r="Y5" i="19" l="1"/>
  <c r="W5" i="19"/>
  <c r="U5" i="19"/>
  <c r="S5" i="19"/>
  <c r="Q5" i="19"/>
  <c r="O5" i="19"/>
  <c r="M5" i="19"/>
  <c r="K5" i="19"/>
  <c r="I5" i="19"/>
  <c r="A1" i="15" l="1"/>
  <c r="A1" i="14"/>
  <c r="A1" i="13"/>
  <c r="A1" i="12"/>
  <c r="A1" i="5"/>
  <c r="K1" i="12" l="1"/>
  <c r="G64" i="15"/>
  <c r="H64" i="15"/>
  <c r="I64" i="15"/>
  <c r="J64" i="15"/>
  <c r="K64" i="15"/>
  <c r="L64" i="15"/>
  <c r="M64" i="15"/>
  <c r="G70" i="15"/>
  <c r="H70" i="15"/>
  <c r="I70" i="15"/>
  <c r="J70" i="15"/>
  <c r="K70" i="15"/>
  <c r="L70" i="15"/>
  <c r="M70" i="15"/>
  <c r="G76" i="15"/>
  <c r="H76" i="15"/>
  <c r="I76" i="15"/>
  <c r="J76" i="15"/>
  <c r="K76" i="15"/>
  <c r="L76" i="15"/>
  <c r="M76" i="15"/>
  <c r="G82" i="15"/>
  <c r="H82" i="15"/>
  <c r="I82" i="15"/>
  <c r="J82" i="15"/>
  <c r="K82" i="15"/>
  <c r="L82" i="15"/>
  <c r="M82" i="15"/>
  <c r="G88" i="15"/>
  <c r="H88" i="15"/>
  <c r="I88" i="15"/>
  <c r="J88" i="15"/>
  <c r="K88" i="15"/>
  <c r="L88" i="15"/>
  <c r="M88" i="15"/>
  <c r="G94" i="15"/>
  <c r="H94" i="15"/>
  <c r="I94" i="15"/>
  <c r="J94" i="15"/>
  <c r="K94" i="15"/>
  <c r="L94" i="15"/>
  <c r="M94" i="15"/>
  <c r="G100" i="15"/>
  <c r="H100" i="15"/>
  <c r="I100" i="15"/>
  <c r="J100" i="15"/>
  <c r="K100" i="15"/>
  <c r="L100" i="15"/>
  <c r="M100" i="15"/>
  <c r="G106" i="15"/>
  <c r="H106" i="15"/>
  <c r="I106" i="15"/>
  <c r="J106" i="15"/>
  <c r="K106" i="15"/>
  <c r="L106" i="15"/>
  <c r="M106" i="15"/>
  <c r="G112" i="15"/>
  <c r="H112" i="15"/>
  <c r="I112" i="15"/>
  <c r="J112" i="15"/>
  <c r="K112" i="15"/>
  <c r="L112" i="15"/>
  <c r="M112" i="15"/>
  <c r="G118" i="15"/>
  <c r="H118" i="15"/>
  <c r="I118" i="15"/>
  <c r="J118" i="15"/>
  <c r="K118" i="15"/>
  <c r="L118" i="15"/>
  <c r="M118" i="15"/>
  <c r="G124" i="15"/>
  <c r="H124" i="15"/>
  <c r="I124" i="15"/>
  <c r="J124" i="15"/>
  <c r="K124" i="15"/>
  <c r="L124" i="15"/>
  <c r="M124" i="15"/>
  <c r="M652" i="15"/>
  <c r="L652" i="15"/>
  <c r="K652" i="15"/>
  <c r="J652" i="15"/>
  <c r="I652" i="15"/>
  <c r="H652" i="15"/>
  <c r="G652" i="15"/>
  <c r="E649" i="15"/>
  <c r="D649" i="15"/>
  <c r="C649" i="15"/>
  <c r="B649" i="15"/>
  <c r="A649" i="15"/>
  <c r="M646" i="15"/>
  <c r="L646" i="15"/>
  <c r="K646" i="15"/>
  <c r="J646" i="15"/>
  <c r="I646" i="15"/>
  <c r="H646" i="15"/>
  <c r="G646" i="15"/>
  <c r="E643" i="15"/>
  <c r="D643" i="15"/>
  <c r="C643" i="15"/>
  <c r="B643" i="15"/>
  <c r="A643" i="15"/>
  <c r="M640" i="15"/>
  <c r="L640" i="15"/>
  <c r="K640" i="15"/>
  <c r="J640" i="15"/>
  <c r="I640" i="15"/>
  <c r="H640" i="15"/>
  <c r="G640" i="15"/>
  <c r="E637" i="15"/>
  <c r="D637" i="15"/>
  <c r="C637" i="15"/>
  <c r="B637" i="15"/>
  <c r="A637" i="15"/>
  <c r="M634" i="15"/>
  <c r="L634" i="15"/>
  <c r="K634" i="15"/>
  <c r="J634" i="15"/>
  <c r="I634" i="15"/>
  <c r="H634" i="15"/>
  <c r="G634" i="15"/>
  <c r="E631" i="15"/>
  <c r="D631" i="15"/>
  <c r="C631" i="15"/>
  <c r="B631" i="15"/>
  <c r="A631" i="15"/>
  <c r="M628" i="15"/>
  <c r="L628" i="15"/>
  <c r="K628" i="15"/>
  <c r="J628" i="15"/>
  <c r="I628" i="15"/>
  <c r="H628" i="15"/>
  <c r="G628" i="15"/>
  <c r="E625" i="15"/>
  <c r="D625" i="15"/>
  <c r="C625" i="15"/>
  <c r="B625" i="15"/>
  <c r="A625" i="15"/>
  <c r="M622" i="15"/>
  <c r="L622" i="15"/>
  <c r="K622" i="15"/>
  <c r="J622" i="15"/>
  <c r="I622" i="15"/>
  <c r="H622" i="15"/>
  <c r="G622" i="15"/>
  <c r="E619" i="15"/>
  <c r="D619" i="15"/>
  <c r="C619" i="15"/>
  <c r="B619" i="15"/>
  <c r="A619" i="15"/>
  <c r="M616" i="15"/>
  <c r="L616" i="15"/>
  <c r="K616" i="15"/>
  <c r="J616" i="15"/>
  <c r="I616" i="15"/>
  <c r="H616" i="15"/>
  <c r="G616" i="15"/>
  <c r="E613" i="15"/>
  <c r="D613" i="15"/>
  <c r="C613" i="15"/>
  <c r="B613" i="15"/>
  <c r="A613" i="15"/>
  <c r="M610" i="15"/>
  <c r="L610" i="15"/>
  <c r="K610" i="15"/>
  <c r="J610" i="15"/>
  <c r="I610" i="15"/>
  <c r="H610" i="15"/>
  <c r="G610" i="15"/>
  <c r="E607" i="15"/>
  <c r="D607" i="15"/>
  <c r="C607" i="15"/>
  <c r="B607" i="15"/>
  <c r="A607" i="15"/>
  <c r="M604" i="15"/>
  <c r="L604" i="15"/>
  <c r="K604" i="15"/>
  <c r="J604" i="15"/>
  <c r="I604" i="15"/>
  <c r="H604" i="15"/>
  <c r="G604" i="15"/>
  <c r="E601" i="15"/>
  <c r="D601" i="15"/>
  <c r="C601" i="15"/>
  <c r="B601" i="15"/>
  <c r="A601" i="15"/>
  <c r="M598" i="15"/>
  <c r="L598" i="15"/>
  <c r="K598" i="15"/>
  <c r="J598" i="15"/>
  <c r="I598" i="15"/>
  <c r="H598" i="15"/>
  <c r="G598" i="15"/>
  <c r="E595" i="15"/>
  <c r="D595" i="15"/>
  <c r="C595" i="15"/>
  <c r="B595" i="15"/>
  <c r="A595" i="15"/>
  <c r="M592" i="15"/>
  <c r="L592" i="15"/>
  <c r="K592" i="15"/>
  <c r="J592" i="15"/>
  <c r="I592" i="15"/>
  <c r="H592" i="15"/>
  <c r="G592" i="15"/>
  <c r="E589" i="15"/>
  <c r="D589" i="15"/>
  <c r="C589" i="15"/>
  <c r="B589" i="15"/>
  <c r="A589" i="15"/>
  <c r="M586" i="15"/>
  <c r="L586" i="15"/>
  <c r="K586" i="15"/>
  <c r="J586" i="15"/>
  <c r="I586" i="15"/>
  <c r="H586" i="15"/>
  <c r="G586" i="15"/>
  <c r="E583" i="15"/>
  <c r="D583" i="15"/>
  <c r="C583" i="15"/>
  <c r="B583" i="15"/>
  <c r="A583" i="15"/>
  <c r="M580" i="15"/>
  <c r="L580" i="15"/>
  <c r="K580" i="15"/>
  <c r="J580" i="15"/>
  <c r="I580" i="15"/>
  <c r="H580" i="15"/>
  <c r="G580" i="15"/>
  <c r="E577" i="15"/>
  <c r="D577" i="15"/>
  <c r="C577" i="15"/>
  <c r="B577" i="15"/>
  <c r="A577" i="15"/>
  <c r="M574" i="15"/>
  <c r="L574" i="15"/>
  <c r="K574" i="15"/>
  <c r="J574" i="15"/>
  <c r="I574" i="15"/>
  <c r="H574" i="15"/>
  <c r="G574" i="15"/>
  <c r="E571" i="15"/>
  <c r="D571" i="15"/>
  <c r="C571" i="15"/>
  <c r="B571" i="15"/>
  <c r="A571" i="15"/>
  <c r="M568" i="15"/>
  <c r="L568" i="15"/>
  <c r="K568" i="15"/>
  <c r="J568" i="15"/>
  <c r="I568" i="15"/>
  <c r="H568" i="15"/>
  <c r="G568" i="15"/>
  <c r="E565" i="15"/>
  <c r="D565" i="15"/>
  <c r="C565" i="15"/>
  <c r="B565" i="15"/>
  <c r="A565" i="15"/>
  <c r="M562" i="15"/>
  <c r="L562" i="15"/>
  <c r="K562" i="15"/>
  <c r="J562" i="15"/>
  <c r="I562" i="15"/>
  <c r="H562" i="15"/>
  <c r="G562" i="15"/>
  <c r="E559" i="15"/>
  <c r="D559" i="15"/>
  <c r="C559" i="15"/>
  <c r="B559" i="15"/>
  <c r="A559" i="15"/>
  <c r="M556" i="15"/>
  <c r="L556" i="15"/>
  <c r="K556" i="15"/>
  <c r="J556" i="15"/>
  <c r="I556" i="15"/>
  <c r="H556" i="15"/>
  <c r="G556" i="15"/>
  <c r="E553" i="15"/>
  <c r="D553" i="15"/>
  <c r="C553" i="15"/>
  <c r="B553" i="15"/>
  <c r="A553" i="15"/>
  <c r="M550" i="15"/>
  <c r="L550" i="15"/>
  <c r="K550" i="15"/>
  <c r="J550" i="15"/>
  <c r="I550" i="15"/>
  <c r="H550" i="15"/>
  <c r="G550" i="15"/>
  <c r="E547" i="15"/>
  <c r="D547" i="15"/>
  <c r="C547" i="15"/>
  <c r="B547" i="15"/>
  <c r="A547" i="15"/>
  <c r="M544" i="15"/>
  <c r="L544" i="15"/>
  <c r="K544" i="15"/>
  <c r="J544" i="15"/>
  <c r="I544" i="15"/>
  <c r="H544" i="15"/>
  <c r="G544" i="15"/>
  <c r="E541" i="15"/>
  <c r="D541" i="15"/>
  <c r="C541" i="15"/>
  <c r="B541" i="15"/>
  <c r="A541" i="15"/>
  <c r="M538" i="15"/>
  <c r="L538" i="15"/>
  <c r="K538" i="15"/>
  <c r="J538" i="15"/>
  <c r="I538" i="15"/>
  <c r="H538" i="15"/>
  <c r="G538" i="15"/>
  <c r="E535" i="15"/>
  <c r="D535" i="15"/>
  <c r="C535" i="15"/>
  <c r="B535" i="15"/>
  <c r="A535" i="15"/>
  <c r="M532" i="15"/>
  <c r="L532" i="15"/>
  <c r="K532" i="15"/>
  <c r="J532" i="15"/>
  <c r="I532" i="15"/>
  <c r="H532" i="15"/>
  <c r="G532" i="15"/>
  <c r="E529" i="15"/>
  <c r="D529" i="15"/>
  <c r="C529" i="15"/>
  <c r="B529" i="15"/>
  <c r="A529" i="15"/>
  <c r="M526" i="15"/>
  <c r="L526" i="15"/>
  <c r="K526" i="15"/>
  <c r="J526" i="15"/>
  <c r="I526" i="15"/>
  <c r="H526" i="15"/>
  <c r="G526" i="15"/>
  <c r="E523" i="15"/>
  <c r="D523" i="15"/>
  <c r="C523" i="15"/>
  <c r="B523" i="15"/>
  <c r="A523" i="15"/>
  <c r="M520" i="15"/>
  <c r="L520" i="15"/>
  <c r="K520" i="15"/>
  <c r="J520" i="15"/>
  <c r="I520" i="15"/>
  <c r="H520" i="15"/>
  <c r="G520" i="15"/>
  <c r="E517" i="15"/>
  <c r="D517" i="15"/>
  <c r="C517" i="15"/>
  <c r="B517" i="15"/>
  <c r="A517" i="15"/>
  <c r="M514" i="15"/>
  <c r="L514" i="15"/>
  <c r="K514" i="15"/>
  <c r="J514" i="15"/>
  <c r="I514" i="15"/>
  <c r="H514" i="15"/>
  <c r="G514" i="15"/>
  <c r="E511" i="15"/>
  <c r="D511" i="15"/>
  <c r="C511" i="15"/>
  <c r="B511" i="15"/>
  <c r="A511" i="15"/>
  <c r="M508" i="15"/>
  <c r="L508" i="15"/>
  <c r="K508" i="15"/>
  <c r="J508" i="15"/>
  <c r="I508" i="15"/>
  <c r="H508" i="15"/>
  <c r="G508" i="15"/>
  <c r="E505" i="15"/>
  <c r="D505" i="15"/>
  <c r="C505" i="15"/>
  <c r="B505" i="15"/>
  <c r="A505" i="15"/>
  <c r="M502" i="15"/>
  <c r="L502" i="15"/>
  <c r="K502" i="15"/>
  <c r="J502" i="15"/>
  <c r="I502" i="15"/>
  <c r="H502" i="15"/>
  <c r="G502" i="15"/>
  <c r="E499" i="15"/>
  <c r="D499" i="15"/>
  <c r="C499" i="15"/>
  <c r="B499" i="15"/>
  <c r="A499" i="15"/>
  <c r="M496" i="15"/>
  <c r="L496" i="15"/>
  <c r="K496" i="15"/>
  <c r="J496" i="15"/>
  <c r="I496" i="15"/>
  <c r="H496" i="15"/>
  <c r="G496" i="15"/>
  <c r="E493" i="15"/>
  <c r="D493" i="15"/>
  <c r="C493" i="15"/>
  <c r="B493" i="15"/>
  <c r="A493" i="15"/>
  <c r="M490" i="15"/>
  <c r="L490" i="15"/>
  <c r="K490" i="15"/>
  <c r="J490" i="15"/>
  <c r="I490" i="15"/>
  <c r="H490" i="15"/>
  <c r="G490" i="15"/>
  <c r="E487" i="15"/>
  <c r="D487" i="15"/>
  <c r="C487" i="15"/>
  <c r="B487" i="15"/>
  <c r="A487" i="15"/>
  <c r="M484" i="15"/>
  <c r="L484" i="15"/>
  <c r="K484" i="15"/>
  <c r="J484" i="15"/>
  <c r="I484" i="15"/>
  <c r="H484" i="15"/>
  <c r="G484" i="15"/>
  <c r="E481" i="15"/>
  <c r="D481" i="15"/>
  <c r="C481" i="15"/>
  <c r="B481" i="15"/>
  <c r="A481" i="15"/>
  <c r="M478" i="15"/>
  <c r="L478" i="15"/>
  <c r="K478" i="15"/>
  <c r="J478" i="15"/>
  <c r="I478" i="15"/>
  <c r="H478" i="15"/>
  <c r="G478" i="15"/>
  <c r="E475" i="15"/>
  <c r="D475" i="15"/>
  <c r="C475" i="15"/>
  <c r="B475" i="15"/>
  <c r="A475" i="15"/>
  <c r="M472" i="15"/>
  <c r="L472" i="15"/>
  <c r="K472" i="15"/>
  <c r="J472" i="15"/>
  <c r="I472" i="15"/>
  <c r="H472" i="15"/>
  <c r="G472" i="15"/>
  <c r="E469" i="15"/>
  <c r="D469" i="15"/>
  <c r="C469" i="15"/>
  <c r="B469" i="15"/>
  <c r="A469" i="15"/>
  <c r="M466" i="15"/>
  <c r="L466" i="15"/>
  <c r="K466" i="15"/>
  <c r="J466" i="15"/>
  <c r="I466" i="15"/>
  <c r="H466" i="15"/>
  <c r="G466" i="15"/>
  <c r="E463" i="15"/>
  <c r="D463" i="15"/>
  <c r="C463" i="15"/>
  <c r="B463" i="15"/>
  <c r="A463" i="15"/>
  <c r="M460" i="15"/>
  <c r="L460" i="15"/>
  <c r="K460" i="15"/>
  <c r="J460" i="15"/>
  <c r="I460" i="15"/>
  <c r="H460" i="15"/>
  <c r="G460" i="15"/>
  <c r="E457" i="15"/>
  <c r="D457" i="15"/>
  <c r="C457" i="15"/>
  <c r="B457" i="15"/>
  <c r="A457" i="15"/>
  <c r="M454" i="15"/>
  <c r="L454" i="15"/>
  <c r="K454" i="15"/>
  <c r="J454" i="15"/>
  <c r="I454" i="15"/>
  <c r="H454" i="15"/>
  <c r="G454" i="15"/>
  <c r="E451" i="15"/>
  <c r="D451" i="15"/>
  <c r="C451" i="15"/>
  <c r="B451" i="15"/>
  <c r="A451" i="15"/>
  <c r="M448" i="15"/>
  <c r="L448" i="15"/>
  <c r="K448" i="15"/>
  <c r="J448" i="15"/>
  <c r="I448" i="15"/>
  <c r="H448" i="15"/>
  <c r="G448" i="15"/>
  <c r="E445" i="15"/>
  <c r="D445" i="15"/>
  <c r="C445" i="15"/>
  <c r="B445" i="15"/>
  <c r="A445" i="15"/>
  <c r="M442" i="15"/>
  <c r="L442" i="15"/>
  <c r="K442" i="15"/>
  <c r="J442" i="15"/>
  <c r="I442" i="15"/>
  <c r="H442" i="15"/>
  <c r="G442" i="15"/>
  <c r="E439" i="15"/>
  <c r="D439" i="15"/>
  <c r="C439" i="15"/>
  <c r="B439" i="15"/>
  <c r="A439" i="15"/>
  <c r="M436" i="15"/>
  <c r="L436" i="15"/>
  <c r="K436" i="15"/>
  <c r="J436" i="15"/>
  <c r="I436" i="15"/>
  <c r="H436" i="15"/>
  <c r="G436" i="15"/>
  <c r="E433" i="15"/>
  <c r="D433" i="15"/>
  <c r="C433" i="15"/>
  <c r="B433" i="15"/>
  <c r="A433" i="15"/>
  <c r="M430" i="15"/>
  <c r="L430" i="15"/>
  <c r="K430" i="15"/>
  <c r="J430" i="15"/>
  <c r="I430" i="15"/>
  <c r="H430" i="15"/>
  <c r="G430" i="15"/>
  <c r="E427" i="15"/>
  <c r="D427" i="15"/>
  <c r="C427" i="15"/>
  <c r="B427" i="15"/>
  <c r="A427" i="15"/>
  <c r="M424" i="15"/>
  <c r="L424" i="15"/>
  <c r="K424" i="15"/>
  <c r="J424" i="15"/>
  <c r="I424" i="15"/>
  <c r="H424" i="15"/>
  <c r="G424" i="15"/>
  <c r="E421" i="15"/>
  <c r="D421" i="15"/>
  <c r="C421" i="15"/>
  <c r="B421" i="15"/>
  <c r="A421" i="15"/>
  <c r="M418" i="15"/>
  <c r="L418" i="15"/>
  <c r="K418" i="15"/>
  <c r="J418" i="15"/>
  <c r="I418" i="15"/>
  <c r="H418" i="15"/>
  <c r="G418" i="15"/>
  <c r="E415" i="15"/>
  <c r="D415" i="15"/>
  <c r="C415" i="15"/>
  <c r="B415" i="15"/>
  <c r="A415" i="15"/>
  <c r="M412" i="15"/>
  <c r="L412" i="15"/>
  <c r="K412" i="15"/>
  <c r="J412" i="15"/>
  <c r="I412" i="15"/>
  <c r="H412" i="15"/>
  <c r="G412" i="15"/>
  <c r="E409" i="15"/>
  <c r="D409" i="15"/>
  <c r="C409" i="15"/>
  <c r="B409" i="15"/>
  <c r="A409" i="15"/>
  <c r="M406" i="15"/>
  <c r="L406" i="15"/>
  <c r="K406" i="15"/>
  <c r="J406" i="15"/>
  <c r="I406" i="15"/>
  <c r="H406" i="15"/>
  <c r="G406" i="15"/>
  <c r="E403" i="15"/>
  <c r="D403" i="15"/>
  <c r="C403" i="15"/>
  <c r="B403" i="15"/>
  <c r="A403" i="15"/>
  <c r="M400" i="15"/>
  <c r="L400" i="15"/>
  <c r="K400" i="15"/>
  <c r="J400" i="15"/>
  <c r="I400" i="15"/>
  <c r="H400" i="15"/>
  <c r="G400" i="15"/>
  <c r="E397" i="15"/>
  <c r="D397" i="15"/>
  <c r="C397" i="15"/>
  <c r="B397" i="15"/>
  <c r="A397" i="15"/>
  <c r="M394" i="15"/>
  <c r="L394" i="15"/>
  <c r="K394" i="15"/>
  <c r="J394" i="15"/>
  <c r="I394" i="15"/>
  <c r="H394" i="15"/>
  <c r="G394" i="15"/>
  <c r="E391" i="15"/>
  <c r="D391" i="15"/>
  <c r="C391" i="15"/>
  <c r="B391" i="15"/>
  <c r="A391" i="15"/>
  <c r="M388" i="15"/>
  <c r="L388" i="15"/>
  <c r="K388" i="15"/>
  <c r="J388" i="15"/>
  <c r="I388" i="15"/>
  <c r="H388" i="15"/>
  <c r="G388" i="15"/>
  <c r="E385" i="15"/>
  <c r="D385" i="15"/>
  <c r="C385" i="15"/>
  <c r="B385" i="15"/>
  <c r="A385" i="15"/>
  <c r="M382" i="15"/>
  <c r="L382" i="15"/>
  <c r="K382" i="15"/>
  <c r="J382" i="15"/>
  <c r="I382" i="15"/>
  <c r="H382" i="15"/>
  <c r="G382" i="15"/>
  <c r="E379" i="15"/>
  <c r="D379" i="15"/>
  <c r="C379" i="15"/>
  <c r="B379" i="15"/>
  <c r="A379" i="15"/>
  <c r="M376" i="15"/>
  <c r="L376" i="15"/>
  <c r="K376" i="15"/>
  <c r="J376" i="15"/>
  <c r="I376" i="15"/>
  <c r="H376" i="15"/>
  <c r="G376" i="15"/>
  <c r="E373" i="15"/>
  <c r="D373" i="15"/>
  <c r="C373" i="15"/>
  <c r="B373" i="15"/>
  <c r="A373" i="15"/>
  <c r="M370" i="15"/>
  <c r="L370" i="15"/>
  <c r="K370" i="15"/>
  <c r="J370" i="15"/>
  <c r="I370" i="15"/>
  <c r="H370" i="15"/>
  <c r="G370" i="15"/>
  <c r="E367" i="15"/>
  <c r="D367" i="15"/>
  <c r="C367" i="15"/>
  <c r="B367" i="15"/>
  <c r="A367" i="15"/>
  <c r="M364" i="15"/>
  <c r="L364" i="15"/>
  <c r="K364" i="15"/>
  <c r="J364" i="15"/>
  <c r="I364" i="15"/>
  <c r="H364" i="15"/>
  <c r="G364" i="15"/>
  <c r="E361" i="15"/>
  <c r="D361" i="15"/>
  <c r="C361" i="15"/>
  <c r="B361" i="15"/>
  <c r="A361" i="15"/>
  <c r="M358" i="15"/>
  <c r="L358" i="15"/>
  <c r="K358" i="15"/>
  <c r="J358" i="15"/>
  <c r="I358" i="15"/>
  <c r="H358" i="15"/>
  <c r="G358" i="15"/>
  <c r="E355" i="15"/>
  <c r="D355" i="15"/>
  <c r="C355" i="15"/>
  <c r="B355" i="15"/>
  <c r="A355" i="15"/>
  <c r="M352" i="15"/>
  <c r="L352" i="15"/>
  <c r="K352" i="15"/>
  <c r="J352" i="15"/>
  <c r="I352" i="15"/>
  <c r="H352" i="15"/>
  <c r="G352" i="15"/>
  <c r="E349" i="15"/>
  <c r="D349" i="15"/>
  <c r="C349" i="15"/>
  <c r="B349" i="15"/>
  <c r="A349" i="15"/>
  <c r="M346" i="15"/>
  <c r="L346" i="15"/>
  <c r="K346" i="15"/>
  <c r="J346" i="15"/>
  <c r="I346" i="15"/>
  <c r="H346" i="15"/>
  <c r="G346" i="15"/>
  <c r="E343" i="15"/>
  <c r="D343" i="15"/>
  <c r="C343" i="15"/>
  <c r="B343" i="15"/>
  <c r="A343" i="15"/>
  <c r="M340" i="15"/>
  <c r="L340" i="15"/>
  <c r="K340" i="15"/>
  <c r="J340" i="15"/>
  <c r="I340" i="15"/>
  <c r="H340" i="15"/>
  <c r="G340" i="15"/>
  <c r="E337" i="15"/>
  <c r="D337" i="15"/>
  <c r="C337" i="15"/>
  <c r="B337" i="15"/>
  <c r="A337" i="15"/>
  <c r="M334" i="15"/>
  <c r="L334" i="15"/>
  <c r="K334" i="15"/>
  <c r="J334" i="15"/>
  <c r="I334" i="15"/>
  <c r="H334" i="15"/>
  <c r="G334" i="15"/>
  <c r="E331" i="15"/>
  <c r="D331" i="15"/>
  <c r="C331" i="15"/>
  <c r="B331" i="15"/>
  <c r="A331" i="15"/>
  <c r="M328" i="15"/>
  <c r="L328" i="15"/>
  <c r="K328" i="15"/>
  <c r="J328" i="15"/>
  <c r="I328" i="15"/>
  <c r="H328" i="15"/>
  <c r="G328" i="15"/>
  <c r="E325" i="15"/>
  <c r="D325" i="15"/>
  <c r="C325" i="15"/>
  <c r="B325" i="15"/>
  <c r="A325" i="15"/>
  <c r="M322" i="15"/>
  <c r="L322" i="15"/>
  <c r="K322" i="15"/>
  <c r="J322" i="15"/>
  <c r="I322" i="15"/>
  <c r="H322" i="15"/>
  <c r="G322" i="15"/>
  <c r="E319" i="15"/>
  <c r="D319" i="15"/>
  <c r="C319" i="15"/>
  <c r="B319" i="15"/>
  <c r="A319" i="15"/>
  <c r="M316" i="15"/>
  <c r="L316" i="15"/>
  <c r="K316" i="15"/>
  <c r="J316" i="15"/>
  <c r="I316" i="15"/>
  <c r="H316" i="15"/>
  <c r="G316" i="15"/>
  <c r="E313" i="15"/>
  <c r="D313" i="15"/>
  <c r="C313" i="15"/>
  <c r="B313" i="15"/>
  <c r="A313" i="15"/>
  <c r="M310" i="15"/>
  <c r="L310" i="15"/>
  <c r="K310" i="15"/>
  <c r="J310" i="15"/>
  <c r="I310" i="15"/>
  <c r="H310" i="15"/>
  <c r="G310" i="15"/>
  <c r="E307" i="15"/>
  <c r="D307" i="15"/>
  <c r="C307" i="15"/>
  <c r="B307" i="15"/>
  <c r="A307" i="15"/>
  <c r="M304" i="15"/>
  <c r="L304" i="15"/>
  <c r="K304" i="15"/>
  <c r="J304" i="15"/>
  <c r="I304" i="15"/>
  <c r="H304" i="15"/>
  <c r="G304" i="15"/>
  <c r="E301" i="15"/>
  <c r="D301" i="15"/>
  <c r="C301" i="15"/>
  <c r="B301" i="15"/>
  <c r="A301" i="15"/>
  <c r="M298" i="15"/>
  <c r="L298" i="15"/>
  <c r="K298" i="15"/>
  <c r="J298" i="15"/>
  <c r="I298" i="15"/>
  <c r="H298" i="15"/>
  <c r="G298" i="15"/>
  <c r="E295" i="15"/>
  <c r="D295" i="15"/>
  <c r="C295" i="15"/>
  <c r="B295" i="15"/>
  <c r="A295" i="15"/>
  <c r="M292" i="15"/>
  <c r="L292" i="15"/>
  <c r="K292" i="15"/>
  <c r="J292" i="15"/>
  <c r="I292" i="15"/>
  <c r="H292" i="15"/>
  <c r="G292" i="15"/>
  <c r="E289" i="15"/>
  <c r="D289" i="15"/>
  <c r="C289" i="15"/>
  <c r="B289" i="15"/>
  <c r="A289" i="15"/>
  <c r="M286" i="15"/>
  <c r="L286" i="15"/>
  <c r="K286" i="15"/>
  <c r="J286" i="15"/>
  <c r="I286" i="15"/>
  <c r="H286" i="15"/>
  <c r="G286" i="15"/>
  <c r="E283" i="15"/>
  <c r="D283" i="15"/>
  <c r="C283" i="15"/>
  <c r="B283" i="15"/>
  <c r="A283" i="15"/>
  <c r="M280" i="15"/>
  <c r="L280" i="15"/>
  <c r="K280" i="15"/>
  <c r="J280" i="15"/>
  <c r="I280" i="15"/>
  <c r="H280" i="15"/>
  <c r="G280" i="15"/>
  <c r="E277" i="15"/>
  <c r="D277" i="15"/>
  <c r="C277" i="15"/>
  <c r="B277" i="15"/>
  <c r="A277" i="15"/>
  <c r="M274" i="15"/>
  <c r="L274" i="15"/>
  <c r="K274" i="15"/>
  <c r="J274" i="15"/>
  <c r="I274" i="15"/>
  <c r="H274" i="15"/>
  <c r="G274" i="15"/>
  <c r="E271" i="15"/>
  <c r="D271" i="15"/>
  <c r="C271" i="15"/>
  <c r="B271" i="15"/>
  <c r="A271" i="15"/>
  <c r="M268" i="15"/>
  <c r="L268" i="15"/>
  <c r="K268" i="15"/>
  <c r="J268" i="15"/>
  <c r="I268" i="15"/>
  <c r="H268" i="15"/>
  <c r="G268" i="15"/>
  <c r="E265" i="15"/>
  <c r="D265" i="15"/>
  <c r="C265" i="15"/>
  <c r="B265" i="15"/>
  <c r="A265" i="15"/>
  <c r="M262" i="15"/>
  <c r="L262" i="15"/>
  <c r="K262" i="15"/>
  <c r="J262" i="15"/>
  <c r="I262" i="15"/>
  <c r="H262" i="15"/>
  <c r="G262" i="15"/>
  <c r="E259" i="15"/>
  <c r="D259" i="15"/>
  <c r="C259" i="15"/>
  <c r="B259" i="15"/>
  <c r="A259" i="15"/>
  <c r="M256" i="15"/>
  <c r="L256" i="15"/>
  <c r="K256" i="15"/>
  <c r="J256" i="15"/>
  <c r="I256" i="15"/>
  <c r="H256" i="15"/>
  <c r="G256" i="15"/>
  <c r="E253" i="15"/>
  <c r="D253" i="15"/>
  <c r="C253" i="15"/>
  <c r="B253" i="15"/>
  <c r="A253" i="15"/>
  <c r="M250" i="15"/>
  <c r="L250" i="15"/>
  <c r="K250" i="15"/>
  <c r="J250" i="15"/>
  <c r="I250" i="15"/>
  <c r="H250" i="15"/>
  <c r="G250" i="15"/>
  <c r="E247" i="15"/>
  <c r="D247" i="15"/>
  <c r="C247" i="15"/>
  <c r="B247" i="15"/>
  <c r="A247" i="15"/>
  <c r="M244" i="15"/>
  <c r="L244" i="15"/>
  <c r="K244" i="15"/>
  <c r="J244" i="15"/>
  <c r="I244" i="15"/>
  <c r="H244" i="15"/>
  <c r="G244" i="15"/>
  <c r="E241" i="15"/>
  <c r="D241" i="15"/>
  <c r="C241" i="15"/>
  <c r="B241" i="15"/>
  <c r="A241" i="15"/>
  <c r="M238" i="15"/>
  <c r="L238" i="15"/>
  <c r="K238" i="15"/>
  <c r="J238" i="15"/>
  <c r="I238" i="15"/>
  <c r="H238" i="15"/>
  <c r="G238" i="15"/>
  <c r="E235" i="15"/>
  <c r="D235" i="15"/>
  <c r="C235" i="15"/>
  <c r="B235" i="15"/>
  <c r="A235" i="15"/>
  <c r="M232" i="15"/>
  <c r="L232" i="15"/>
  <c r="K232" i="15"/>
  <c r="J232" i="15"/>
  <c r="I232" i="15"/>
  <c r="H232" i="15"/>
  <c r="G232" i="15"/>
  <c r="E229" i="15"/>
  <c r="D229" i="15"/>
  <c r="C229" i="15"/>
  <c r="B229" i="15"/>
  <c r="A229" i="15"/>
  <c r="M226" i="15"/>
  <c r="L226" i="15"/>
  <c r="K226" i="15"/>
  <c r="J226" i="15"/>
  <c r="I226" i="15"/>
  <c r="H226" i="15"/>
  <c r="G226" i="15"/>
  <c r="E223" i="15"/>
  <c r="D223" i="15"/>
  <c r="C223" i="15"/>
  <c r="B223" i="15"/>
  <c r="A223" i="15"/>
  <c r="M220" i="15"/>
  <c r="L220" i="15"/>
  <c r="K220" i="15"/>
  <c r="J220" i="15"/>
  <c r="I220" i="15"/>
  <c r="H220" i="15"/>
  <c r="G220" i="15"/>
  <c r="E217" i="15"/>
  <c r="D217" i="15"/>
  <c r="C217" i="15"/>
  <c r="B217" i="15"/>
  <c r="A217" i="15"/>
  <c r="M214" i="15"/>
  <c r="L214" i="15"/>
  <c r="K214" i="15"/>
  <c r="J214" i="15"/>
  <c r="I214" i="15"/>
  <c r="H214" i="15"/>
  <c r="G214" i="15"/>
  <c r="E211" i="15"/>
  <c r="D211" i="15"/>
  <c r="C211" i="15"/>
  <c r="B211" i="15"/>
  <c r="A211" i="15"/>
  <c r="M208" i="15"/>
  <c r="L208" i="15"/>
  <c r="K208" i="15"/>
  <c r="J208" i="15"/>
  <c r="I208" i="15"/>
  <c r="H208" i="15"/>
  <c r="G208" i="15"/>
  <c r="E205" i="15"/>
  <c r="D205" i="15"/>
  <c r="C205" i="15"/>
  <c r="B205" i="15"/>
  <c r="A205" i="15"/>
  <c r="M202" i="15"/>
  <c r="L202" i="15"/>
  <c r="K202" i="15"/>
  <c r="J202" i="15"/>
  <c r="I202" i="15"/>
  <c r="H202" i="15"/>
  <c r="G202" i="15"/>
  <c r="E199" i="15"/>
  <c r="D199" i="15"/>
  <c r="C199" i="15"/>
  <c r="B199" i="15"/>
  <c r="A199" i="15"/>
  <c r="M196" i="15"/>
  <c r="L196" i="15"/>
  <c r="K196" i="15"/>
  <c r="J196" i="15"/>
  <c r="I196" i="15"/>
  <c r="H196" i="15"/>
  <c r="G196" i="15"/>
  <c r="E193" i="15"/>
  <c r="D193" i="15"/>
  <c r="C193" i="15"/>
  <c r="B193" i="15"/>
  <c r="A193" i="15"/>
  <c r="M190" i="15"/>
  <c r="L190" i="15"/>
  <c r="K190" i="15"/>
  <c r="J190" i="15"/>
  <c r="I190" i="15"/>
  <c r="H190" i="15"/>
  <c r="G190" i="15"/>
  <c r="E187" i="15"/>
  <c r="D187" i="15"/>
  <c r="C187" i="15"/>
  <c r="B187" i="15"/>
  <c r="A187" i="15"/>
  <c r="M184" i="15"/>
  <c r="L184" i="15"/>
  <c r="K184" i="15"/>
  <c r="J184" i="15"/>
  <c r="I184" i="15"/>
  <c r="H184" i="15"/>
  <c r="G184" i="15"/>
  <c r="E181" i="15"/>
  <c r="D181" i="15"/>
  <c r="C181" i="15"/>
  <c r="B181" i="15"/>
  <c r="A181" i="15"/>
  <c r="M178" i="15"/>
  <c r="L178" i="15"/>
  <c r="K178" i="15"/>
  <c r="J178" i="15"/>
  <c r="I178" i="15"/>
  <c r="H178" i="15"/>
  <c r="G178" i="15"/>
  <c r="E175" i="15"/>
  <c r="D175" i="15"/>
  <c r="C175" i="15"/>
  <c r="B175" i="15"/>
  <c r="A175" i="15"/>
  <c r="M172" i="15"/>
  <c r="L172" i="15"/>
  <c r="K172" i="15"/>
  <c r="J172" i="15"/>
  <c r="I172" i="15"/>
  <c r="H172" i="15"/>
  <c r="G172" i="15"/>
  <c r="E169" i="15"/>
  <c r="D169" i="15"/>
  <c r="C169" i="15"/>
  <c r="B169" i="15"/>
  <c r="A169" i="15"/>
  <c r="M166" i="15"/>
  <c r="L166" i="15"/>
  <c r="K166" i="15"/>
  <c r="J166" i="15"/>
  <c r="I166" i="15"/>
  <c r="H166" i="15"/>
  <c r="G166" i="15"/>
  <c r="E163" i="15"/>
  <c r="D163" i="15"/>
  <c r="C163" i="15"/>
  <c r="B163" i="15"/>
  <c r="A163" i="15"/>
  <c r="M160" i="15"/>
  <c r="L160" i="15"/>
  <c r="K160" i="15"/>
  <c r="J160" i="15"/>
  <c r="I160" i="15"/>
  <c r="H160" i="15"/>
  <c r="G160" i="15"/>
  <c r="E157" i="15"/>
  <c r="D157" i="15"/>
  <c r="C157" i="15"/>
  <c r="B157" i="15"/>
  <c r="A157" i="15"/>
  <c r="M154" i="15"/>
  <c r="L154" i="15"/>
  <c r="K154" i="15"/>
  <c r="J154" i="15"/>
  <c r="I154" i="15"/>
  <c r="H154" i="15"/>
  <c r="G154" i="15"/>
  <c r="E151" i="15"/>
  <c r="D151" i="15"/>
  <c r="C151" i="15"/>
  <c r="B151" i="15"/>
  <c r="A151" i="15"/>
  <c r="M148" i="15"/>
  <c r="L148" i="15"/>
  <c r="K148" i="15"/>
  <c r="J148" i="15"/>
  <c r="I148" i="15"/>
  <c r="H148" i="15"/>
  <c r="G148" i="15"/>
  <c r="E145" i="15"/>
  <c r="D145" i="15"/>
  <c r="C145" i="15"/>
  <c r="B145" i="15"/>
  <c r="A145" i="15"/>
  <c r="M142" i="15"/>
  <c r="L142" i="15"/>
  <c r="K142" i="15"/>
  <c r="J142" i="15"/>
  <c r="I142" i="15"/>
  <c r="H142" i="15"/>
  <c r="G142" i="15"/>
  <c r="E139" i="15"/>
  <c r="D139" i="15"/>
  <c r="C139" i="15"/>
  <c r="B139" i="15"/>
  <c r="A139" i="15"/>
  <c r="M136" i="15"/>
  <c r="L136" i="15"/>
  <c r="K136" i="15"/>
  <c r="J136" i="15"/>
  <c r="I136" i="15"/>
  <c r="H136" i="15"/>
  <c r="G136" i="15"/>
  <c r="E133" i="15"/>
  <c r="D133" i="15"/>
  <c r="C133" i="15"/>
  <c r="B133" i="15"/>
  <c r="A133" i="15"/>
  <c r="M130" i="15"/>
  <c r="L130" i="15"/>
  <c r="K130" i="15"/>
  <c r="J130" i="15"/>
  <c r="I130" i="15"/>
  <c r="H130" i="15"/>
  <c r="G130" i="15"/>
  <c r="E127" i="15"/>
  <c r="D127" i="15"/>
  <c r="C127" i="15"/>
  <c r="B127" i="15"/>
  <c r="A127" i="15"/>
  <c r="E121" i="15"/>
  <c r="D121" i="15"/>
  <c r="C121" i="15"/>
  <c r="B121" i="15"/>
  <c r="A121" i="15"/>
  <c r="E115" i="15"/>
  <c r="D115" i="15"/>
  <c r="C115" i="15"/>
  <c r="B115" i="15"/>
  <c r="A115" i="15"/>
  <c r="E109" i="15"/>
  <c r="D109" i="15"/>
  <c r="C109" i="15"/>
  <c r="B109" i="15"/>
  <c r="A109" i="15"/>
  <c r="E103" i="15"/>
  <c r="D103" i="15"/>
  <c r="C103" i="15"/>
  <c r="B103" i="15"/>
  <c r="A103" i="15"/>
  <c r="E97" i="15"/>
  <c r="D97" i="15"/>
  <c r="C97" i="15"/>
  <c r="B97" i="15"/>
  <c r="A97" i="15"/>
  <c r="E91" i="15"/>
  <c r="D91" i="15"/>
  <c r="C91" i="15"/>
  <c r="B91" i="15"/>
  <c r="A91" i="15"/>
  <c r="E85" i="15"/>
  <c r="D85" i="15"/>
  <c r="C85" i="15"/>
  <c r="B85" i="15"/>
  <c r="A85" i="15"/>
  <c r="E79" i="15"/>
  <c r="D79" i="15"/>
  <c r="C79" i="15"/>
  <c r="B79" i="15"/>
  <c r="A79" i="15"/>
  <c r="E73" i="15"/>
  <c r="D73" i="15"/>
  <c r="C73" i="15"/>
  <c r="B73" i="15"/>
  <c r="A73" i="15"/>
  <c r="E67" i="15"/>
  <c r="D67" i="15"/>
  <c r="C67" i="15"/>
  <c r="B67" i="15"/>
  <c r="A67" i="15"/>
  <c r="E61" i="15"/>
  <c r="D61" i="15"/>
  <c r="C61" i="15"/>
  <c r="B61" i="15"/>
  <c r="A61" i="15"/>
  <c r="M58" i="15"/>
  <c r="L58" i="15"/>
  <c r="K58" i="15"/>
  <c r="J58" i="15"/>
  <c r="I58" i="15"/>
  <c r="H58" i="15"/>
  <c r="G58" i="15"/>
  <c r="E55" i="15"/>
  <c r="C55" i="15"/>
  <c r="B55" i="15"/>
  <c r="A55" i="15"/>
  <c r="N46" i="15"/>
  <c r="O46" i="15" s="1"/>
  <c r="G33" i="15"/>
  <c r="G32" i="15"/>
  <c r="O27" i="15"/>
  <c r="O29" i="15" s="1"/>
  <c r="A4" i="15"/>
  <c r="G64" i="14"/>
  <c r="H64" i="14"/>
  <c r="I64" i="14"/>
  <c r="J64" i="14"/>
  <c r="K64" i="14"/>
  <c r="L64" i="14"/>
  <c r="M64" i="14"/>
  <c r="G70" i="14"/>
  <c r="H70" i="14"/>
  <c r="I70" i="14"/>
  <c r="J70" i="14"/>
  <c r="K70" i="14"/>
  <c r="L70" i="14"/>
  <c r="M70" i="14"/>
  <c r="G76" i="14"/>
  <c r="H76" i="14"/>
  <c r="I76" i="14"/>
  <c r="J76" i="14"/>
  <c r="K76" i="14"/>
  <c r="L76" i="14"/>
  <c r="M76" i="14"/>
  <c r="G82" i="14"/>
  <c r="H82" i="14"/>
  <c r="I82" i="14"/>
  <c r="J82" i="14"/>
  <c r="K82" i="14"/>
  <c r="L82" i="14"/>
  <c r="M82" i="14"/>
  <c r="G88" i="14"/>
  <c r="H88" i="14"/>
  <c r="I88" i="14"/>
  <c r="J88" i="14"/>
  <c r="K88" i="14"/>
  <c r="L88" i="14"/>
  <c r="M88" i="14"/>
  <c r="G94" i="14"/>
  <c r="H94" i="14"/>
  <c r="I94" i="14"/>
  <c r="J94" i="14"/>
  <c r="K94" i="14"/>
  <c r="L94" i="14"/>
  <c r="M94" i="14"/>
  <c r="G100" i="14"/>
  <c r="H100" i="14"/>
  <c r="I100" i="14"/>
  <c r="J100" i="14"/>
  <c r="K100" i="14"/>
  <c r="L100" i="14"/>
  <c r="M100" i="14"/>
  <c r="G106" i="14"/>
  <c r="H106" i="14"/>
  <c r="I106" i="14"/>
  <c r="J106" i="14"/>
  <c r="K106" i="14"/>
  <c r="L106" i="14"/>
  <c r="M106" i="14"/>
  <c r="G112" i="14"/>
  <c r="H112" i="14"/>
  <c r="I112" i="14"/>
  <c r="J112" i="14"/>
  <c r="K112" i="14"/>
  <c r="L112" i="14"/>
  <c r="M112" i="14"/>
  <c r="G118" i="14"/>
  <c r="H118" i="14"/>
  <c r="I118" i="14"/>
  <c r="J118" i="14"/>
  <c r="K118" i="14"/>
  <c r="L118" i="14"/>
  <c r="M118" i="14"/>
  <c r="G124" i="14"/>
  <c r="H124" i="14"/>
  <c r="I124" i="14"/>
  <c r="J124" i="14"/>
  <c r="K124" i="14"/>
  <c r="L124" i="14"/>
  <c r="M124" i="14"/>
  <c r="G130" i="14"/>
  <c r="H130" i="14"/>
  <c r="I130" i="14"/>
  <c r="J130" i="14"/>
  <c r="K130" i="14"/>
  <c r="L130" i="14"/>
  <c r="M130" i="14"/>
  <c r="G136" i="14"/>
  <c r="H136" i="14"/>
  <c r="I136" i="14"/>
  <c r="J136" i="14"/>
  <c r="K136" i="14"/>
  <c r="L136" i="14"/>
  <c r="M136" i="14"/>
  <c r="G142" i="14"/>
  <c r="H142" i="14"/>
  <c r="I142" i="14"/>
  <c r="J142" i="14"/>
  <c r="K142" i="14"/>
  <c r="L142" i="14"/>
  <c r="M142" i="14"/>
  <c r="G148" i="14"/>
  <c r="H148" i="14"/>
  <c r="I148" i="14"/>
  <c r="J148" i="14"/>
  <c r="K148" i="14"/>
  <c r="L148" i="14"/>
  <c r="M148" i="14"/>
  <c r="G154" i="14"/>
  <c r="H154" i="14"/>
  <c r="I154" i="14"/>
  <c r="J154" i="14"/>
  <c r="K154" i="14"/>
  <c r="L154" i="14"/>
  <c r="M154" i="14"/>
  <c r="G160" i="14"/>
  <c r="H160" i="14"/>
  <c r="I160" i="14"/>
  <c r="J160" i="14"/>
  <c r="K160" i="14"/>
  <c r="L160" i="14"/>
  <c r="M160" i="14"/>
  <c r="G166" i="14"/>
  <c r="H166" i="14"/>
  <c r="I166" i="14"/>
  <c r="J166" i="14"/>
  <c r="K166" i="14"/>
  <c r="L166" i="14"/>
  <c r="M166" i="14"/>
  <c r="G172" i="14"/>
  <c r="H172" i="14"/>
  <c r="I172" i="14"/>
  <c r="J172" i="14"/>
  <c r="K172" i="14"/>
  <c r="L172" i="14"/>
  <c r="M172" i="14"/>
  <c r="G178" i="14"/>
  <c r="H178" i="14"/>
  <c r="I178" i="14"/>
  <c r="J178" i="14"/>
  <c r="K178" i="14"/>
  <c r="L178" i="14"/>
  <c r="M178" i="14"/>
  <c r="G184" i="14"/>
  <c r="H184" i="14"/>
  <c r="I184" i="14"/>
  <c r="J184" i="14"/>
  <c r="K184" i="14"/>
  <c r="L184" i="14"/>
  <c r="M184" i="14"/>
  <c r="G190" i="14"/>
  <c r="H190" i="14"/>
  <c r="I190" i="14"/>
  <c r="J190" i="14"/>
  <c r="K190" i="14"/>
  <c r="L190" i="14"/>
  <c r="M190" i="14"/>
  <c r="G196" i="14"/>
  <c r="H196" i="14"/>
  <c r="I196" i="14"/>
  <c r="J196" i="14"/>
  <c r="K196" i="14"/>
  <c r="L196" i="14"/>
  <c r="M196" i="14"/>
  <c r="G202" i="14"/>
  <c r="H202" i="14"/>
  <c r="I202" i="14"/>
  <c r="J202" i="14"/>
  <c r="K202" i="14"/>
  <c r="L202" i="14"/>
  <c r="M202" i="14"/>
  <c r="G208" i="14"/>
  <c r="H208" i="14"/>
  <c r="I208" i="14"/>
  <c r="J208" i="14"/>
  <c r="K208" i="14"/>
  <c r="L208" i="14"/>
  <c r="M208" i="14"/>
  <c r="G214" i="14"/>
  <c r="H214" i="14"/>
  <c r="I214" i="14"/>
  <c r="J214" i="14"/>
  <c r="K214" i="14"/>
  <c r="L214" i="14"/>
  <c r="M214" i="14"/>
  <c r="G220" i="14"/>
  <c r="H220" i="14"/>
  <c r="I220" i="14"/>
  <c r="J220" i="14"/>
  <c r="K220" i="14"/>
  <c r="L220" i="14"/>
  <c r="M220" i="14"/>
  <c r="G226" i="14"/>
  <c r="H226" i="14"/>
  <c r="I226" i="14"/>
  <c r="J226" i="14"/>
  <c r="K226" i="14"/>
  <c r="L226" i="14"/>
  <c r="M226" i="14"/>
  <c r="G232" i="14"/>
  <c r="H232" i="14"/>
  <c r="I232" i="14"/>
  <c r="J232" i="14"/>
  <c r="K232" i="14"/>
  <c r="L232" i="14"/>
  <c r="M232" i="14"/>
  <c r="G238" i="14"/>
  <c r="H238" i="14"/>
  <c r="I238" i="14"/>
  <c r="J238" i="14"/>
  <c r="K238" i="14"/>
  <c r="L238" i="14"/>
  <c r="M238" i="14"/>
  <c r="M652" i="14"/>
  <c r="L652" i="14"/>
  <c r="K652" i="14"/>
  <c r="J652" i="14"/>
  <c r="I652" i="14"/>
  <c r="H652" i="14"/>
  <c r="G652" i="14"/>
  <c r="E649" i="14"/>
  <c r="D649" i="14"/>
  <c r="C649" i="14"/>
  <c r="B649" i="14"/>
  <c r="A649" i="14"/>
  <c r="M646" i="14"/>
  <c r="L646" i="14"/>
  <c r="K646" i="14"/>
  <c r="J646" i="14"/>
  <c r="I646" i="14"/>
  <c r="H646" i="14"/>
  <c r="G646" i="14"/>
  <c r="E643" i="14"/>
  <c r="D643" i="14"/>
  <c r="C643" i="14"/>
  <c r="B643" i="14"/>
  <c r="A643" i="14"/>
  <c r="M640" i="14"/>
  <c r="L640" i="14"/>
  <c r="K640" i="14"/>
  <c r="J640" i="14"/>
  <c r="I640" i="14"/>
  <c r="H640" i="14"/>
  <c r="G640" i="14"/>
  <c r="E637" i="14"/>
  <c r="D637" i="14"/>
  <c r="C637" i="14"/>
  <c r="B637" i="14"/>
  <c r="A637" i="14"/>
  <c r="M634" i="14"/>
  <c r="L634" i="14"/>
  <c r="K634" i="14"/>
  <c r="J634" i="14"/>
  <c r="I634" i="14"/>
  <c r="H634" i="14"/>
  <c r="G634" i="14"/>
  <c r="E631" i="14"/>
  <c r="D631" i="14"/>
  <c r="C631" i="14"/>
  <c r="B631" i="14"/>
  <c r="A631" i="14"/>
  <c r="M628" i="14"/>
  <c r="L628" i="14"/>
  <c r="K628" i="14"/>
  <c r="J628" i="14"/>
  <c r="I628" i="14"/>
  <c r="H628" i="14"/>
  <c r="G628" i="14"/>
  <c r="E625" i="14"/>
  <c r="D625" i="14"/>
  <c r="C625" i="14"/>
  <c r="B625" i="14"/>
  <c r="A625" i="14"/>
  <c r="M622" i="14"/>
  <c r="L622" i="14"/>
  <c r="K622" i="14"/>
  <c r="J622" i="14"/>
  <c r="I622" i="14"/>
  <c r="H622" i="14"/>
  <c r="G622" i="14"/>
  <c r="E619" i="14"/>
  <c r="D619" i="14"/>
  <c r="C619" i="14"/>
  <c r="B619" i="14"/>
  <c r="A619" i="14"/>
  <c r="M616" i="14"/>
  <c r="L616" i="14"/>
  <c r="K616" i="14"/>
  <c r="J616" i="14"/>
  <c r="I616" i="14"/>
  <c r="H616" i="14"/>
  <c r="G616" i="14"/>
  <c r="E613" i="14"/>
  <c r="D613" i="14"/>
  <c r="C613" i="14"/>
  <c r="B613" i="14"/>
  <c r="A613" i="14"/>
  <c r="M610" i="14"/>
  <c r="L610" i="14"/>
  <c r="K610" i="14"/>
  <c r="J610" i="14"/>
  <c r="I610" i="14"/>
  <c r="H610" i="14"/>
  <c r="G610" i="14"/>
  <c r="E607" i="14"/>
  <c r="D607" i="14"/>
  <c r="C607" i="14"/>
  <c r="B607" i="14"/>
  <c r="A607" i="14"/>
  <c r="M604" i="14"/>
  <c r="L604" i="14"/>
  <c r="K604" i="14"/>
  <c r="J604" i="14"/>
  <c r="I604" i="14"/>
  <c r="H604" i="14"/>
  <c r="G604" i="14"/>
  <c r="E601" i="14"/>
  <c r="D601" i="14"/>
  <c r="C601" i="14"/>
  <c r="B601" i="14"/>
  <c r="A601" i="14"/>
  <c r="M598" i="14"/>
  <c r="L598" i="14"/>
  <c r="K598" i="14"/>
  <c r="J598" i="14"/>
  <c r="I598" i="14"/>
  <c r="H598" i="14"/>
  <c r="G598" i="14"/>
  <c r="E595" i="14"/>
  <c r="D595" i="14"/>
  <c r="C595" i="14"/>
  <c r="B595" i="14"/>
  <c r="A595" i="14"/>
  <c r="M592" i="14"/>
  <c r="L592" i="14"/>
  <c r="K592" i="14"/>
  <c r="J592" i="14"/>
  <c r="I592" i="14"/>
  <c r="H592" i="14"/>
  <c r="G592" i="14"/>
  <c r="E589" i="14"/>
  <c r="D589" i="14"/>
  <c r="C589" i="14"/>
  <c r="B589" i="14"/>
  <c r="A589" i="14"/>
  <c r="M586" i="14"/>
  <c r="L586" i="14"/>
  <c r="K586" i="14"/>
  <c r="J586" i="14"/>
  <c r="I586" i="14"/>
  <c r="H586" i="14"/>
  <c r="G586" i="14"/>
  <c r="E583" i="14"/>
  <c r="D583" i="14"/>
  <c r="C583" i="14"/>
  <c r="B583" i="14"/>
  <c r="A583" i="14"/>
  <c r="M580" i="14"/>
  <c r="L580" i="14"/>
  <c r="K580" i="14"/>
  <c r="J580" i="14"/>
  <c r="I580" i="14"/>
  <c r="H580" i="14"/>
  <c r="G580" i="14"/>
  <c r="E577" i="14"/>
  <c r="D577" i="14"/>
  <c r="C577" i="14"/>
  <c r="B577" i="14"/>
  <c r="A577" i="14"/>
  <c r="M574" i="14"/>
  <c r="L574" i="14"/>
  <c r="K574" i="14"/>
  <c r="J574" i="14"/>
  <c r="I574" i="14"/>
  <c r="H574" i="14"/>
  <c r="G574" i="14"/>
  <c r="E571" i="14"/>
  <c r="D571" i="14"/>
  <c r="C571" i="14"/>
  <c r="B571" i="14"/>
  <c r="A571" i="14"/>
  <c r="M568" i="14"/>
  <c r="L568" i="14"/>
  <c r="K568" i="14"/>
  <c r="J568" i="14"/>
  <c r="I568" i="14"/>
  <c r="H568" i="14"/>
  <c r="G568" i="14"/>
  <c r="E565" i="14"/>
  <c r="D565" i="14"/>
  <c r="C565" i="14"/>
  <c r="B565" i="14"/>
  <c r="A565" i="14"/>
  <c r="M562" i="14"/>
  <c r="L562" i="14"/>
  <c r="K562" i="14"/>
  <c r="J562" i="14"/>
  <c r="I562" i="14"/>
  <c r="H562" i="14"/>
  <c r="G562" i="14"/>
  <c r="E559" i="14"/>
  <c r="D559" i="14"/>
  <c r="C559" i="14"/>
  <c r="B559" i="14"/>
  <c r="A559" i="14"/>
  <c r="M556" i="14"/>
  <c r="L556" i="14"/>
  <c r="K556" i="14"/>
  <c r="J556" i="14"/>
  <c r="I556" i="14"/>
  <c r="H556" i="14"/>
  <c r="G556" i="14"/>
  <c r="E553" i="14"/>
  <c r="D553" i="14"/>
  <c r="C553" i="14"/>
  <c r="B553" i="14"/>
  <c r="A553" i="14"/>
  <c r="M550" i="14"/>
  <c r="L550" i="14"/>
  <c r="K550" i="14"/>
  <c r="J550" i="14"/>
  <c r="I550" i="14"/>
  <c r="H550" i="14"/>
  <c r="G550" i="14"/>
  <c r="E547" i="14"/>
  <c r="D547" i="14"/>
  <c r="C547" i="14"/>
  <c r="B547" i="14"/>
  <c r="A547" i="14"/>
  <c r="M544" i="14"/>
  <c r="L544" i="14"/>
  <c r="K544" i="14"/>
  <c r="J544" i="14"/>
  <c r="I544" i="14"/>
  <c r="H544" i="14"/>
  <c r="G544" i="14"/>
  <c r="E541" i="14"/>
  <c r="D541" i="14"/>
  <c r="C541" i="14"/>
  <c r="B541" i="14"/>
  <c r="A541" i="14"/>
  <c r="M538" i="14"/>
  <c r="L538" i="14"/>
  <c r="K538" i="14"/>
  <c r="J538" i="14"/>
  <c r="I538" i="14"/>
  <c r="H538" i="14"/>
  <c r="G538" i="14"/>
  <c r="E535" i="14"/>
  <c r="D535" i="14"/>
  <c r="C535" i="14"/>
  <c r="B535" i="14"/>
  <c r="A535" i="14"/>
  <c r="M532" i="14"/>
  <c r="L532" i="14"/>
  <c r="K532" i="14"/>
  <c r="J532" i="14"/>
  <c r="I532" i="14"/>
  <c r="H532" i="14"/>
  <c r="G532" i="14"/>
  <c r="E529" i="14"/>
  <c r="D529" i="14"/>
  <c r="C529" i="14"/>
  <c r="B529" i="14"/>
  <c r="A529" i="14"/>
  <c r="M526" i="14"/>
  <c r="L526" i="14"/>
  <c r="K526" i="14"/>
  <c r="J526" i="14"/>
  <c r="I526" i="14"/>
  <c r="H526" i="14"/>
  <c r="G526" i="14"/>
  <c r="E523" i="14"/>
  <c r="D523" i="14"/>
  <c r="C523" i="14"/>
  <c r="B523" i="14"/>
  <c r="A523" i="14"/>
  <c r="M520" i="14"/>
  <c r="L520" i="14"/>
  <c r="K520" i="14"/>
  <c r="J520" i="14"/>
  <c r="I520" i="14"/>
  <c r="H520" i="14"/>
  <c r="G520" i="14"/>
  <c r="E517" i="14"/>
  <c r="D517" i="14"/>
  <c r="C517" i="14"/>
  <c r="B517" i="14"/>
  <c r="A517" i="14"/>
  <c r="M514" i="14"/>
  <c r="L514" i="14"/>
  <c r="K514" i="14"/>
  <c r="J514" i="14"/>
  <c r="I514" i="14"/>
  <c r="H514" i="14"/>
  <c r="G514" i="14"/>
  <c r="E511" i="14"/>
  <c r="D511" i="14"/>
  <c r="C511" i="14"/>
  <c r="B511" i="14"/>
  <c r="A511" i="14"/>
  <c r="M508" i="14"/>
  <c r="L508" i="14"/>
  <c r="K508" i="14"/>
  <c r="J508" i="14"/>
  <c r="I508" i="14"/>
  <c r="H508" i="14"/>
  <c r="G508" i="14"/>
  <c r="E505" i="14"/>
  <c r="D505" i="14"/>
  <c r="C505" i="14"/>
  <c r="B505" i="14"/>
  <c r="A505" i="14"/>
  <c r="M502" i="14"/>
  <c r="L502" i="14"/>
  <c r="K502" i="14"/>
  <c r="J502" i="14"/>
  <c r="I502" i="14"/>
  <c r="H502" i="14"/>
  <c r="G502" i="14"/>
  <c r="E499" i="14"/>
  <c r="D499" i="14"/>
  <c r="C499" i="14"/>
  <c r="B499" i="14"/>
  <c r="A499" i="14"/>
  <c r="M496" i="14"/>
  <c r="L496" i="14"/>
  <c r="K496" i="14"/>
  <c r="J496" i="14"/>
  <c r="I496" i="14"/>
  <c r="H496" i="14"/>
  <c r="G496" i="14"/>
  <c r="E493" i="14"/>
  <c r="D493" i="14"/>
  <c r="C493" i="14"/>
  <c r="B493" i="14"/>
  <c r="A493" i="14"/>
  <c r="M490" i="14"/>
  <c r="L490" i="14"/>
  <c r="K490" i="14"/>
  <c r="J490" i="14"/>
  <c r="I490" i="14"/>
  <c r="H490" i="14"/>
  <c r="G490" i="14"/>
  <c r="E487" i="14"/>
  <c r="D487" i="14"/>
  <c r="C487" i="14"/>
  <c r="B487" i="14"/>
  <c r="A487" i="14"/>
  <c r="M484" i="14"/>
  <c r="L484" i="14"/>
  <c r="K484" i="14"/>
  <c r="J484" i="14"/>
  <c r="I484" i="14"/>
  <c r="H484" i="14"/>
  <c r="G484" i="14"/>
  <c r="E481" i="14"/>
  <c r="D481" i="14"/>
  <c r="C481" i="14"/>
  <c r="B481" i="14"/>
  <c r="A481" i="14"/>
  <c r="M478" i="14"/>
  <c r="L478" i="14"/>
  <c r="K478" i="14"/>
  <c r="J478" i="14"/>
  <c r="I478" i="14"/>
  <c r="H478" i="14"/>
  <c r="G478" i="14"/>
  <c r="E475" i="14"/>
  <c r="D475" i="14"/>
  <c r="C475" i="14"/>
  <c r="B475" i="14"/>
  <c r="A475" i="14"/>
  <c r="M472" i="14"/>
  <c r="L472" i="14"/>
  <c r="K472" i="14"/>
  <c r="J472" i="14"/>
  <c r="I472" i="14"/>
  <c r="H472" i="14"/>
  <c r="G472" i="14"/>
  <c r="E469" i="14"/>
  <c r="D469" i="14"/>
  <c r="C469" i="14"/>
  <c r="B469" i="14"/>
  <c r="A469" i="14"/>
  <c r="M466" i="14"/>
  <c r="L466" i="14"/>
  <c r="K466" i="14"/>
  <c r="J466" i="14"/>
  <c r="I466" i="14"/>
  <c r="H466" i="14"/>
  <c r="G466" i="14"/>
  <c r="E463" i="14"/>
  <c r="D463" i="14"/>
  <c r="C463" i="14"/>
  <c r="B463" i="14"/>
  <c r="A463" i="14"/>
  <c r="M460" i="14"/>
  <c r="L460" i="14"/>
  <c r="K460" i="14"/>
  <c r="J460" i="14"/>
  <c r="I460" i="14"/>
  <c r="H460" i="14"/>
  <c r="G460" i="14"/>
  <c r="E457" i="14"/>
  <c r="D457" i="14"/>
  <c r="C457" i="14"/>
  <c r="B457" i="14"/>
  <c r="A457" i="14"/>
  <c r="M454" i="14"/>
  <c r="L454" i="14"/>
  <c r="K454" i="14"/>
  <c r="J454" i="14"/>
  <c r="I454" i="14"/>
  <c r="H454" i="14"/>
  <c r="G454" i="14"/>
  <c r="E451" i="14"/>
  <c r="D451" i="14"/>
  <c r="C451" i="14"/>
  <c r="B451" i="14"/>
  <c r="A451" i="14"/>
  <c r="M448" i="14"/>
  <c r="L448" i="14"/>
  <c r="K448" i="14"/>
  <c r="J448" i="14"/>
  <c r="I448" i="14"/>
  <c r="H448" i="14"/>
  <c r="G448" i="14"/>
  <c r="E445" i="14"/>
  <c r="D445" i="14"/>
  <c r="C445" i="14"/>
  <c r="B445" i="14"/>
  <c r="A445" i="14"/>
  <c r="M442" i="14"/>
  <c r="L442" i="14"/>
  <c r="K442" i="14"/>
  <c r="J442" i="14"/>
  <c r="I442" i="14"/>
  <c r="H442" i="14"/>
  <c r="G442" i="14"/>
  <c r="E439" i="14"/>
  <c r="D439" i="14"/>
  <c r="C439" i="14"/>
  <c r="B439" i="14"/>
  <c r="A439" i="14"/>
  <c r="M436" i="14"/>
  <c r="L436" i="14"/>
  <c r="K436" i="14"/>
  <c r="J436" i="14"/>
  <c r="I436" i="14"/>
  <c r="H436" i="14"/>
  <c r="G436" i="14"/>
  <c r="E433" i="14"/>
  <c r="D433" i="14"/>
  <c r="C433" i="14"/>
  <c r="B433" i="14"/>
  <c r="A433" i="14"/>
  <c r="M430" i="14"/>
  <c r="L430" i="14"/>
  <c r="K430" i="14"/>
  <c r="J430" i="14"/>
  <c r="I430" i="14"/>
  <c r="H430" i="14"/>
  <c r="G430" i="14"/>
  <c r="E427" i="14"/>
  <c r="D427" i="14"/>
  <c r="C427" i="14"/>
  <c r="B427" i="14"/>
  <c r="A427" i="14"/>
  <c r="M424" i="14"/>
  <c r="L424" i="14"/>
  <c r="K424" i="14"/>
  <c r="J424" i="14"/>
  <c r="I424" i="14"/>
  <c r="H424" i="14"/>
  <c r="G424" i="14"/>
  <c r="E421" i="14"/>
  <c r="D421" i="14"/>
  <c r="C421" i="14"/>
  <c r="B421" i="14"/>
  <c r="A421" i="14"/>
  <c r="M418" i="14"/>
  <c r="L418" i="14"/>
  <c r="K418" i="14"/>
  <c r="J418" i="14"/>
  <c r="I418" i="14"/>
  <c r="H418" i="14"/>
  <c r="G418" i="14"/>
  <c r="E415" i="14"/>
  <c r="D415" i="14"/>
  <c r="C415" i="14"/>
  <c r="B415" i="14"/>
  <c r="A415" i="14"/>
  <c r="M412" i="14"/>
  <c r="L412" i="14"/>
  <c r="K412" i="14"/>
  <c r="J412" i="14"/>
  <c r="I412" i="14"/>
  <c r="H412" i="14"/>
  <c r="G412" i="14"/>
  <c r="E409" i="14"/>
  <c r="D409" i="14"/>
  <c r="C409" i="14"/>
  <c r="B409" i="14"/>
  <c r="A409" i="14"/>
  <c r="M406" i="14"/>
  <c r="L406" i="14"/>
  <c r="K406" i="14"/>
  <c r="J406" i="14"/>
  <c r="I406" i="14"/>
  <c r="H406" i="14"/>
  <c r="G406" i="14"/>
  <c r="E403" i="14"/>
  <c r="D403" i="14"/>
  <c r="C403" i="14"/>
  <c r="B403" i="14"/>
  <c r="A403" i="14"/>
  <c r="M400" i="14"/>
  <c r="L400" i="14"/>
  <c r="K400" i="14"/>
  <c r="J400" i="14"/>
  <c r="I400" i="14"/>
  <c r="H400" i="14"/>
  <c r="G400" i="14"/>
  <c r="E397" i="14"/>
  <c r="D397" i="14"/>
  <c r="C397" i="14"/>
  <c r="B397" i="14"/>
  <c r="A397" i="14"/>
  <c r="M394" i="14"/>
  <c r="L394" i="14"/>
  <c r="K394" i="14"/>
  <c r="J394" i="14"/>
  <c r="I394" i="14"/>
  <c r="H394" i="14"/>
  <c r="G394" i="14"/>
  <c r="E391" i="14"/>
  <c r="D391" i="14"/>
  <c r="C391" i="14"/>
  <c r="B391" i="14"/>
  <c r="A391" i="14"/>
  <c r="M388" i="14"/>
  <c r="L388" i="14"/>
  <c r="K388" i="14"/>
  <c r="J388" i="14"/>
  <c r="I388" i="14"/>
  <c r="H388" i="14"/>
  <c r="G388" i="14"/>
  <c r="E385" i="14"/>
  <c r="D385" i="14"/>
  <c r="C385" i="14"/>
  <c r="B385" i="14"/>
  <c r="A385" i="14"/>
  <c r="M382" i="14"/>
  <c r="L382" i="14"/>
  <c r="K382" i="14"/>
  <c r="J382" i="14"/>
  <c r="I382" i="14"/>
  <c r="H382" i="14"/>
  <c r="G382" i="14"/>
  <c r="E379" i="14"/>
  <c r="D379" i="14"/>
  <c r="C379" i="14"/>
  <c r="B379" i="14"/>
  <c r="A379" i="14"/>
  <c r="M376" i="14"/>
  <c r="L376" i="14"/>
  <c r="K376" i="14"/>
  <c r="J376" i="14"/>
  <c r="I376" i="14"/>
  <c r="H376" i="14"/>
  <c r="G376" i="14"/>
  <c r="E373" i="14"/>
  <c r="D373" i="14"/>
  <c r="C373" i="14"/>
  <c r="B373" i="14"/>
  <c r="A373" i="14"/>
  <c r="M370" i="14"/>
  <c r="L370" i="14"/>
  <c r="K370" i="14"/>
  <c r="J370" i="14"/>
  <c r="I370" i="14"/>
  <c r="H370" i="14"/>
  <c r="G370" i="14"/>
  <c r="E367" i="14"/>
  <c r="D367" i="14"/>
  <c r="C367" i="14"/>
  <c r="B367" i="14"/>
  <c r="A367" i="14"/>
  <c r="M364" i="14"/>
  <c r="L364" i="14"/>
  <c r="K364" i="14"/>
  <c r="J364" i="14"/>
  <c r="I364" i="14"/>
  <c r="H364" i="14"/>
  <c r="G364" i="14"/>
  <c r="E361" i="14"/>
  <c r="D361" i="14"/>
  <c r="C361" i="14"/>
  <c r="B361" i="14"/>
  <c r="A361" i="14"/>
  <c r="M358" i="14"/>
  <c r="L358" i="14"/>
  <c r="K358" i="14"/>
  <c r="J358" i="14"/>
  <c r="I358" i="14"/>
  <c r="H358" i="14"/>
  <c r="G358" i="14"/>
  <c r="E355" i="14"/>
  <c r="D355" i="14"/>
  <c r="C355" i="14"/>
  <c r="B355" i="14"/>
  <c r="A355" i="14"/>
  <c r="M352" i="14"/>
  <c r="L352" i="14"/>
  <c r="K352" i="14"/>
  <c r="J352" i="14"/>
  <c r="I352" i="14"/>
  <c r="H352" i="14"/>
  <c r="G352" i="14"/>
  <c r="E349" i="14"/>
  <c r="D349" i="14"/>
  <c r="C349" i="14"/>
  <c r="B349" i="14"/>
  <c r="A349" i="14"/>
  <c r="M346" i="14"/>
  <c r="L346" i="14"/>
  <c r="K346" i="14"/>
  <c r="J346" i="14"/>
  <c r="I346" i="14"/>
  <c r="H346" i="14"/>
  <c r="G346" i="14"/>
  <c r="E343" i="14"/>
  <c r="D343" i="14"/>
  <c r="C343" i="14"/>
  <c r="B343" i="14"/>
  <c r="A343" i="14"/>
  <c r="M340" i="14"/>
  <c r="L340" i="14"/>
  <c r="K340" i="14"/>
  <c r="J340" i="14"/>
  <c r="I340" i="14"/>
  <c r="H340" i="14"/>
  <c r="G340" i="14"/>
  <c r="E337" i="14"/>
  <c r="D337" i="14"/>
  <c r="C337" i="14"/>
  <c r="B337" i="14"/>
  <c r="A337" i="14"/>
  <c r="M334" i="14"/>
  <c r="L334" i="14"/>
  <c r="K334" i="14"/>
  <c r="J334" i="14"/>
  <c r="I334" i="14"/>
  <c r="H334" i="14"/>
  <c r="G334" i="14"/>
  <c r="E331" i="14"/>
  <c r="D331" i="14"/>
  <c r="C331" i="14"/>
  <c r="B331" i="14"/>
  <c r="A331" i="14"/>
  <c r="M328" i="14"/>
  <c r="L328" i="14"/>
  <c r="K328" i="14"/>
  <c r="J328" i="14"/>
  <c r="I328" i="14"/>
  <c r="H328" i="14"/>
  <c r="G328" i="14"/>
  <c r="E325" i="14"/>
  <c r="D325" i="14"/>
  <c r="C325" i="14"/>
  <c r="B325" i="14"/>
  <c r="A325" i="14"/>
  <c r="M322" i="14"/>
  <c r="L322" i="14"/>
  <c r="K322" i="14"/>
  <c r="J322" i="14"/>
  <c r="I322" i="14"/>
  <c r="H322" i="14"/>
  <c r="G322" i="14"/>
  <c r="E319" i="14"/>
  <c r="D319" i="14"/>
  <c r="C319" i="14"/>
  <c r="B319" i="14"/>
  <c r="A319" i="14"/>
  <c r="M316" i="14"/>
  <c r="L316" i="14"/>
  <c r="K316" i="14"/>
  <c r="J316" i="14"/>
  <c r="I316" i="14"/>
  <c r="H316" i="14"/>
  <c r="G316" i="14"/>
  <c r="E313" i="14"/>
  <c r="D313" i="14"/>
  <c r="C313" i="14"/>
  <c r="B313" i="14"/>
  <c r="A313" i="14"/>
  <c r="M310" i="14"/>
  <c r="L310" i="14"/>
  <c r="K310" i="14"/>
  <c r="J310" i="14"/>
  <c r="I310" i="14"/>
  <c r="H310" i="14"/>
  <c r="G310" i="14"/>
  <c r="E307" i="14"/>
  <c r="D307" i="14"/>
  <c r="C307" i="14"/>
  <c r="B307" i="14"/>
  <c r="A307" i="14"/>
  <c r="M304" i="14"/>
  <c r="L304" i="14"/>
  <c r="K304" i="14"/>
  <c r="J304" i="14"/>
  <c r="I304" i="14"/>
  <c r="H304" i="14"/>
  <c r="G304" i="14"/>
  <c r="E301" i="14"/>
  <c r="D301" i="14"/>
  <c r="C301" i="14"/>
  <c r="B301" i="14"/>
  <c r="A301" i="14"/>
  <c r="M298" i="14"/>
  <c r="L298" i="14"/>
  <c r="K298" i="14"/>
  <c r="J298" i="14"/>
  <c r="I298" i="14"/>
  <c r="H298" i="14"/>
  <c r="G298" i="14"/>
  <c r="E295" i="14"/>
  <c r="D295" i="14"/>
  <c r="C295" i="14"/>
  <c r="B295" i="14"/>
  <c r="A295" i="14"/>
  <c r="M292" i="14"/>
  <c r="L292" i="14"/>
  <c r="K292" i="14"/>
  <c r="J292" i="14"/>
  <c r="I292" i="14"/>
  <c r="H292" i="14"/>
  <c r="G292" i="14"/>
  <c r="E289" i="14"/>
  <c r="D289" i="14"/>
  <c r="C289" i="14"/>
  <c r="B289" i="14"/>
  <c r="A289" i="14"/>
  <c r="M286" i="14"/>
  <c r="L286" i="14"/>
  <c r="K286" i="14"/>
  <c r="J286" i="14"/>
  <c r="I286" i="14"/>
  <c r="H286" i="14"/>
  <c r="G286" i="14"/>
  <c r="E283" i="14"/>
  <c r="D283" i="14"/>
  <c r="C283" i="14"/>
  <c r="B283" i="14"/>
  <c r="A283" i="14"/>
  <c r="M280" i="14"/>
  <c r="L280" i="14"/>
  <c r="K280" i="14"/>
  <c r="J280" i="14"/>
  <c r="I280" i="14"/>
  <c r="H280" i="14"/>
  <c r="G280" i="14"/>
  <c r="E277" i="14"/>
  <c r="D277" i="14"/>
  <c r="C277" i="14"/>
  <c r="B277" i="14"/>
  <c r="A277" i="14"/>
  <c r="M274" i="14"/>
  <c r="L274" i="14"/>
  <c r="K274" i="14"/>
  <c r="J274" i="14"/>
  <c r="I274" i="14"/>
  <c r="H274" i="14"/>
  <c r="G274" i="14"/>
  <c r="E271" i="14"/>
  <c r="D271" i="14"/>
  <c r="C271" i="14"/>
  <c r="B271" i="14"/>
  <c r="A271" i="14"/>
  <c r="M268" i="14"/>
  <c r="L268" i="14"/>
  <c r="K268" i="14"/>
  <c r="J268" i="14"/>
  <c r="I268" i="14"/>
  <c r="H268" i="14"/>
  <c r="G268" i="14"/>
  <c r="E265" i="14"/>
  <c r="D265" i="14"/>
  <c r="C265" i="14"/>
  <c r="B265" i="14"/>
  <c r="A265" i="14"/>
  <c r="M262" i="14"/>
  <c r="L262" i="14"/>
  <c r="K262" i="14"/>
  <c r="J262" i="14"/>
  <c r="I262" i="14"/>
  <c r="H262" i="14"/>
  <c r="G262" i="14"/>
  <c r="E259" i="14"/>
  <c r="D259" i="14"/>
  <c r="C259" i="14"/>
  <c r="B259" i="14"/>
  <c r="A259" i="14"/>
  <c r="M256" i="14"/>
  <c r="L256" i="14"/>
  <c r="K256" i="14"/>
  <c r="J256" i="14"/>
  <c r="I256" i="14"/>
  <c r="H256" i="14"/>
  <c r="G256" i="14"/>
  <c r="E253" i="14"/>
  <c r="D253" i="14"/>
  <c r="C253" i="14"/>
  <c r="B253" i="14"/>
  <c r="A253" i="14"/>
  <c r="M250" i="14"/>
  <c r="L250" i="14"/>
  <c r="K250" i="14"/>
  <c r="J250" i="14"/>
  <c r="I250" i="14"/>
  <c r="H250" i="14"/>
  <c r="G250" i="14"/>
  <c r="E247" i="14"/>
  <c r="D247" i="14"/>
  <c r="C247" i="14"/>
  <c r="B247" i="14"/>
  <c r="A247" i="14"/>
  <c r="M244" i="14"/>
  <c r="L244" i="14"/>
  <c r="K244" i="14"/>
  <c r="J244" i="14"/>
  <c r="I244" i="14"/>
  <c r="H244" i="14"/>
  <c r="G244" i="14"/>
  <c r="E241" i="14"/>
  <c r="D241" i="14"/>
  <c r="C241" i="14"/>
  <c r="B241" i="14"/>
  <c r="A241" i="14"/>
  <c r="E235" i="14"/>
  <c r="D235" i="14"/>
  <c r="C235" i="14"/>
  <c r="B235" i="14"/>
  <c r="A235" i="14"/>
  <c r="E229" i="14"/>
  <c r="D229" i="14"/>
  <c r="C229" i="14"/>
  <c r="B229" i="14"/>
  <c r="A229" i="14"/>
  <c r="E223" i="14"/>
  <c r="D223" i="14"/>
  <c r="C223" i="14"/>
  <c r="B223" i="14"/>
  <c r="A223" i="14"/>
  <c r="E217" i="14"/>
  <c r="D217" i="14"/>
  <c r="C217" i="14"/>
  <c r="B217" i="14"/>
  <c r="A217" i="14"/>
  <c r="E211" i="14"/>
  <c r="D211" i="14"/>
  <c r="C211" i="14"/>
  <c r="B211" i="14"/>
  <c r="A211" i="14"/>
  <c r="E205" i="14"/>
  <c r="D205" i="14"/>
  <c r="C205" i="14"/>
  <c r="B205" i="14"/>
  <c r="A205" i="14"/>
  <c r="E199" i="14"/>
  <c r="D199" i="14"/>
  <c r="C199" i="14"/>
  <c r="B199" i="14"/>
  <c r="A199" i="14"/>
  <c r="E193" i="14"/>
  <c r="D193" i="14"/>
  <c r="C193" i="14"/>
  <c r="B193" i="14"/>
  <c r="A193" i="14"/>
  <c r="E187" i="14"/>
  <c r="D187" i="14"/>
  <c r="C187" i="14"/>
  <c r="B187" i="14"/>
  <c r="A187" i="14"/>
  <c r="E181" i="14"/>
  <c r="D181" i="14"/>
  <c r="C181" i="14"/>
  <c r="B181" i="14"/>
  <c r="A181" i="14"/>
  <c r="E175" i="14"/>
  <c r="D175" i="14"/>
  <c r="C175" i="14"/>
  <c r="B175" i="14"/>
  <c r="A175" i="14"/>
  <c r="E169" i="14"/>
  <c r="D169" i="14"/>
  <c r="C169" i="14"/>
  <c r="B169" i="14"/>
  <c r="A169" i="14"/>
  <c r="E163" i="14"/>
  <c r="D163" i="14"/>
  <c r="C163" i="14"/>
  <c r="B163" i="14"/>
  <c r="A163" i="14"/>
  <c r="E157" i="14"/>
  <c r="D157" i="14"/>
  <c r="C157" i="14"/>
  <c r="B157" i="14"/>
  <c r="A157" i="14"/>
  <c r="E151" i="14"/>
  <c r="D151" i="14"/>
  <c r="C151" i="14"/>
  <c r="B151" i="14"/>
  <c r="A151" i="14"/>
  <c r="E145" i="14"/>
  <c r="D145" i="14"/>
  <c r="C145" i="14"/>
  <c r="B145" i="14"/>
  <c r="A145" i="14"/>
  <c r="E139" i="14"/>
  <c r="D139" i="14"/>
  <c r="C139" i="14"/>
  <c r="B139" i="14"/>
  <c r="A139" i="14"/>
  <c r="E133" i="14"/>
  <c r="D133" i="14"/>
  <c r="C133" i="14"/>
  <c r="B133" i="14"/>
  <c r="A133" i="14"/>
  <c r="E127" i="14"/>
  <c r="D127" i="14"/>
  <c r="C127" i="14"/>
  <c r="B127" i="14"/>
  <c r="A127" i="14"/>
  <c r="E121" i="14"/>
  <c r="D121" i="14"/>
  <c r="C121" i="14"/>
  <c r="B121" i="14"/>
  <c r="A121" i="14"/>
  <c r="E115" i="14"/>
  <c r="D115" i="14"/>
  <c r="C115" i="14"/>
  <c r="B115" i="14"/>
  <c r="A115" i="14"/>
  <c r="E109" i="14"/>
  <c r="D109" i="14"/>
  <c r="C109" i="14"/>
  <c r="B109" i="14"/>
  <c r="A109" i="14"/>
  <c r="E103" i="14"/>
  <c r="D103" i="14"/>
  <c r="C103" i="14"/>
  <c r="B103" i="14"/>
  <c r="A103" i="14"/>
  <c r="E97" i="14"/>
  <c r="D97" i="14"/>
  <c r="C97" i="14"/>
  <c r="B97" i="14"/>
  <c r="A97" i="14"/>
  <c r="E91" i="14"/>
  <c r="D91" i="14"/>
  <c r="C91" i="14"/>
  <c r="B91" i="14"/>
  <c r="A91" i="14"/>
  <c r="E85" i="14"/>
  <c r="D85" i="14"/>
  <c r="C85" i="14"/>
  <c r="B85" i="14"/>
  <c r="A85" i="14"/>
  <c r="E79" i="14"/>
  <c r="D79" i="14"/>
  <c r="C79" i="14"/>
  <c r="B79" i="14"/>
  <c r="A79" i="14"/>
  <c r="E73" i="14"/>
  <c r="D73" i="14"/>
  <c r="C73" i="14"/>
  <c r="B73" i="14"/>
  <c r="A73" i="14"/>
  <c r="E67" i="14"/>
  <c r="D67" i="14"/>
  <c r="C67" i="14"/>
  <c r="B67" i="14"/>
  <c r="A67" i="14"/>
  <c r="E61" i="14"/>
  <c r="D61" i="14"/>
  <c r="C61" i="14"/>
  <c r="B61" i="14"/>
  <c r="A61" i="14"/>
  <c r="M58" i="14"/>
  <c r="L58" i="14"/>
  <c r="K58" i="14"/>
  <c r="J58" i="14"/>
  <c r="I58" i="14"/>
  <c r="H58" i="14"/>
  <c r="G58" i="14"/>
  <c r="E55" i="14"/>
  <c r="D55" i="14"/>
  <c r="C55" i="14"/>
  <c r="B55" i="14"/>
  <c r="A55" i="14"/>
  <c r="N46" i="14"/>
  <c r="O46" i="14" s="1"/>
  <c r="G33" i="14"/>
  <c r="G32" i="14"/>
  <c r="O27" i="14"/>
  <c r="O29" i="14" s="1"/>
  <c r="A4" i="14"/>
  <c r="M652" i="13"/>
  <c r="L652" i="13"/>
  <c r="K652" i="13"/>
  <c r="J652" i="13"/>
  <c r="I652" i="13"/>
  <c r="H652" i="13"/>
  <c r="G652" i="13"/>
  <c r="E649" i="13"/>
  <c r="D649" i="13"/>
  <c r="C649" i="13"/>
  <c r="B649" i="13"/>
  <c r="A649" i="13"/>
  <c r="M646" i="13"/>
  <c r="L646" i="13"/>
  <c r="K646" i="13"/>
  <c r="J646" i="13"/>
  <c r="I646" i="13"/>
  <c r="H646" i="13"/>
  <c r="G646" i="13"/>
  <c r="E643" i="13"/>
  <c r="D643" i="13"/>
  <c r="C643" i="13"/>
  <c r="B643" i="13"/>
  <c r="A643" i="13"/>
  <c r="M640" i="13"/>
  <c r="L640" i="13"/>
  <c r="K640" i="13"/>
  <c r="J640" i="13"/>
  <c r="I640" i="13"/>
  <c r="H640" i="13"/>
  <c r="G640" i="13"/>
  <c r="E637" i="13"/>
  <c r="D637" i="13"/>
  <c r="C637" i="13"/>
  <c r="B637" i="13"/>
  <c r="A637" i="13"/>
  <c r="M634" i="13"/>
  <c r="L634" i="13"/>
  <c r="K634" i="13"/>
  <c r="J634" i="13"/>
  <c r="I634" i="13"/>
  <c r="H634" i="13"/>
  <c r="G634" i="13"/>
  <c r="E631" i="13"/>
  <c r="D631" i="13"/>
  <c r="C631" i="13"/>
  <c r="B631" i="13"/>
  <c r="A631" i="13"/>
  <c r="M628" i="13"/>
  <c r="L628" i="13"/>
  <c r="K628" i="13"/>
  <c r="J628" i="13"/>
  <c r="I628" i="13"/>
  <c r="H628" i="13"/>
  <c r="G628" i="13"/>
  <c r="E625" i="13"/>
  <c r="D625" i="13"/>
  <c r="C625" i="13"/>
  <c r="B625" i="13"/>
  <c r="A625" i="13"/>
  <c r="M622" i="13"/>
  <c r="L622" i="13"/>
  <c r="K622" i="13"/>
  <c r="J622" i="13"/>
  <c r="I622" i="13"/>
  <c r="H622" i="13"/>
  <c r="G622" i="13"/>
  <c r="E619" i="13"/>
  <c r="D619" i="13"/>
  <c r="C619" i="13"/>
  <c r="B619" i="13"/>
  <c r="A619" i="13"/>
  <c r="M616" i="13"/>
  <c r="L616" i="13"/>
  <c r="K616" i="13"/>
  <c r="J616" i="13"/>
  <c r="I616" i="13"/>
  <c r="H616" i="13"/>
  <c r="G616" i="13"/>
  <c r="E613" i="13"/>
  <c r="D613" i="13"/>
  <c r="C613" i="13"/>
  <c r="B613" i="13"/>
  <c r="A613" i="13"/>
  <c r="M610" i="13"/>
  <c r="L610" i="13"/>
  <c r="K610" i="13"/>
  <c r="J610" i="13"/>
  <c r="I610" i="13"/>
  <c r="H610" i="13"/>
  <c r="G610" i="13"/>
  <c r="E607" i="13"/>
  <c r="D607" i="13"/>
  <c r="C607" i="13"/>
  <c r="B607" i="13"/>
  <c r="A607" i="13"/>
  <c r="M604" i="13"/>
  <c r="L604" i="13"/>
  <c r="K604" i="13"/>
  <c r="J604" i="13"/>
  <c r="I604" i="13"/>
  <c r="H604" i="13"/>
  <c r="G604" i="13"/>
  <c r="E601" i="13"/>
  <c r="D601" i="13"/>
  <c r="C601" i="13"/>
  <c r="B601" i="13"/>
  <c r="A601" i="13"/>
  <c r="M598" i="13"/>
  <c r="L598" i="13"/>
  <c r="K598" i="13"/>
  <c r="J598" i="13"/>
  <c r="I598" i="13"/>
  <c r="H598" i="13"/>
  <c r="G598" i="13"/>
  <c r="E595" i="13"/>
  <c r="D595" i="13"/>
  <c r="C595" i="13"/>
  <c r="B595" i="13"/>
  <c r="A595" i="13"/>
  <c r="M592" i="13"/>
  <c r="L592" i="13"/>
  <c r="K592" i="13"/>
  <c r="J592" i="13"/>
  <c r="I592" i="13"/>
  <c r="H592" i="13"/>
  <c r="G592" i="13"/>
  <c r="E589" i="13"/>
  <c r="D589" i="13"/>
  <c r="C589" i="13"/>
  <c r="B589" i="13"/>
  <c r="A589" i="13"/>
  <c r="M586" i="13"/>
  <c r="L586" i="13"/>
  <c r="K586" i="13"/>
  <c r="J586" i="13"/>
  <c r="I586" i="13"/>
  <c r="H586" i="13"/>
  <c r="G586" i="13"/>
  <c r="E583" i="13"/>
  <c r="D583" i="13"/>
  <c r="C583" i="13"/>
  <c r="B583" i="13"/>
  <c r="A583" i="13"/>
  <c r="M580" i="13"/>
  <c r="L580" i="13"/>
  <c r="K580" i="13"/>
  <c r="J580" i="13"/>
  <c r="I580" i="13"/>
  <c r="H580" i="13"/>
  <c r="G580" i="13"/>
  <c r="E577" i="13"/>
  <c r="D577" i="13"/>
  <c r="C577" i="13"/>
  <c r="B577" i="13"/>
  <c r="A577" i="13"/>
  <c r="M574" i="13"/>
  <c r="L574" i="13"/>
  <c r="K574" i="13"/>
  <c r="J574" i="13"/>
  <c r="I574" i="13"/>
  <c r="H574" i="13"/>
  <c r="G574" i="13"/>
  <c r="E571" i="13"/>
  <c r="D571" i="13"/>
  <c r="C571" i="13"/>
  <c r="B571" i="13"/>
  <c r="A571" i="13"/>
  <c r="M568" i="13"/>
  <c r="L568" i="13"/>
  <c r="K568" i="13"/>
  <c r="J568" i="13"/>
  <c r="I568" i="13"/>
  <c r="H568" i="13"/>
  <c r="G568" i="13"/>
  <c r="E565" i="13"/>
  <c r="D565" i="13"/>
  <c r="C565" i="13"/>
  <c r="B565" i="13"/>
  <c r="A565" i="13"/>
  <c r="M562" i="13"/>
  <c r="L562" i="13"/>
  <c r="K562" i="13"/>
  <c r="J562" i="13"/>
  <c r="I562" i="13"/>
  <c r="H562" i="13"/>
  <c r="G562" i="13"/>
  <c r="E559" i="13"/>
  <c r="D559" i="13"/>
  <c r="C559" i="13"/>
  <c r="B559" i="13"/>
  <c r="A559" i="13"/>
  <c r="M556" i="13"/>
  <c r="L556" i="13"/>
  <c r="K556" i="13"/>
  <c r="J556" i="13"/>
  <c r="I556" i="13"/>
  <c r="H556" i="13"/>
  <c r="G556" i="13"/>
  <c r="E553" i="13"/>
  <c r="D553" i="13"/>
  <c r="C553" i="13"/>
  <c r="B553" i="13"/>
  <c r="A553" i="13"/>
  <c r="M550" i="13"/>
  <c r="L550" i="13"/>
  <c r="K550" i="13"/>
  <c r="J550" i="13"/>
  <c r="I550" i="13"/>
  <c r="H550" i="13"/>
  <c r="G550" i="13"/>
  <c r="E547" i="13"/>
  <c r="D547" i="13"/>
  <c r="C547" i="13"/>
  <c r="B547" i="13"/>
  <c r="A547" i="13"/>
  <c r="M544" i="13"/>
  <c r="L544" i="13"/>
  <c r="K544" i="13"/>
  <c r="J544" i="13"/>
  <c r="I544" i="13"/>
  <c r="H544" i="13"/>
  <c r="G544" i="13"/>
  <c r="E541" i="13"/>
  <c r="D541" i="13"/>
  <c r="C541" i="13"/>
  <c r="B541" i="13"/>
  <c r="A541" i="13"/>
  <c r="M538" i="13"/>
  <c r="L538" i="13"/>
  <c r="K538" i="13"/>
  <c r="J538" i="13"/>
  <c r="I538" i="13"/>
  <c r="H538" i="13"/>
  <c r="G538" i="13"/>
  <c r="E535" i="13"/>
  <c r="D535" i="13"/>
  <c r="C535" i="13"/>
  <c r="B535" i="13"/>
  <c r="A535" i="13"/>
  <c r="M532" i="13"/>
  <c r="L532" i="13"/>
  <c r="K532" i="13"/>
  <c r="J532" i="13"/>
  <c r="I532" i="13"/>
  <c r="H532" i="13"/>
  <c r="G532" i="13"/>
  <c r="E529" i="13"/>
  <c r="D529" i="13"/>
  <c r="C529" i="13"/>
  <c r="B529" i="13"/>
  <c r="A529" i="13"/>
  <c r="M526" i="13"/>
  <c r="L526" i="13"/>
  <c r="K526" i="13"/>
  <c r="J526" i="13"/>
  <c r="I526" i="13"/>
  <c r="H526" i="13"/>
  <c r="G526" i="13"/>
  <c r="E523" i="13"/>
  <c r="D523" i="13"/>
  <c r="C523" i="13"/>
  <c r="B523" i="13"/>
  <c r="A523" i="13"/>
  <c r="M520" i="13"/>
  <c r="L520" i="13"/>
  <c r="K520" i="13"/>
  <c r="J520" i="13"/>
  <c r="I520" i="13"/>
  <c r="H520" i="13"/>
  <c r="G520" i="13"/>
  <c r="E517" i="13"/>
  <c r="D517" i="13"/>
  <c r="C517" i="13"/>
  <c r="B517" i="13"/>
  <c r="A517" i="13"/>
  <c r="M514" i="13"/>
  <c r="L514" i="13"/>
  <c r="K514" i="13"/>
  <c r="J514" i="13"/>
  <c r="I514" i="13"/>
  <c r="H514" i="13"/>
  <c r="G514" i="13"/>
  <c r="E511" i="13"/>
  <c r="D511" i="13"/>
  <c r="C511" i="13"/>
  <c r="B511" i="13"/>
  <c r="A511" i="13"/>
  <c r="M508" i="13"/>
  <c r="L508" i="13"/>
  <c r="K508" i="13"/>
  <c r="J508" i="13"/>
  <c r="I508" i="13"/>
  <c r="H508" i="13"/>
  <c r="G508" i="13"/>
  <c r="E505" i="13"/>
  <c r="D505" i="13"/>
  <c r="C505" i="13"/>
  <c r="B505" i="13"/>
  <c r="A505" i="13"/>
  <c r="M502" i="13"/>
  <c r="L502" i="13"/>
  <c r="K502" i="13"/>
  <c r="J502" i="13"/>
  <c r="I502" i="13"/>
  <c r="H502" i="13"/>
  <c r="G502" i="13"/>
  <c r="E499" i="13"/>
  <c r="D499" i="13"/>
  <c r="C499" i="13"/>
  <c r="B499" i="13"/>
  <c r="A499" i="13"/>
  <c r="M496" i="13"/>
  <c r="L496" i="13"/>
  <c r="K496" i="13"/>
  <c r="J496" i="13"/>
  <c r="I496" i="13"/>
  <c r="H496" i="13"/>
  <c r="G496" i="13"/>
  <c r="E493" i="13"/>
  <c r="D493" i="13"/>
  <c r="C493" i="13"/>
  <c r="B493" i="13"/>
  <c r="A493" i="13"/>
  <c r="M490" i="13"/>
  <c r="L490" i="13"/>
  <c r="K490" i="13"/>
  <c r="J490" i="13"/>
  <c r="I490" i="13"/>
  <c r="H490" i="13"/>
  <c r="G490" i="13"/>
  <c r="E487" i="13"/>
  <c r="D487" i="13"/>
  <c r="C487" i="13"/>
  <c r="B487" i="13"/>
  <c r="A487" i="13"/>
  <c r="M484" i="13"/>
  <c r="L484" i="13"/>
  <c r="K484" i="13"/>
  <c r="J484" i="13"/>
  <c r="I484" i="13"/>
  <c r="H484" i="13"/>
  <c r="G484" i="13"/>
  <c r="E481" i="13"/>
  <c r="D481" i="13"/>
  <c r="C481" i="13"/>
  <c r="B481" i="13"/>
  <c r="A481" i="13"/>
  <c r="M478" i="13"/>
  <c r="L478" i="13"/>
  <c r="K478" i="13"/>
  <c r="J478" i="13"/>
  <c r="I478" i="13"/>
  <c r="H478" i="13"/>
  <c r="G478" i="13"/>
  <c r="E475" i="13"/>
  <c r="D475" i="13"/>
  <c r="C475" i="13"/>
  <c r="B475" i="13"/>
  <c r="A475" i="13"/>
  <c r="M472" i="13"/>
  <c r="L472" i="13"/>
  <c r="K472" i="13"/>
  <c r="J472" i="13"/>
  <c r="I472" i="13"/>
  <c r="H472" i="13"/>
  <c r="G472" i="13"/>
  <c r="E469" i="13"/>
  <c r="D469" i="13"/>
  <c r="C469" i="13"/>
  <c r="B469" i="13"/>
  <c r="A469" i="13"/>
  <c r="M466" i="13"/>
  <c r="L466" i="13"/>
  <c r="K466" i="13"/>
  <c r="J466" i="13"/>
  <c r="I466" i="13"/>
  <c r="H466" i="13"/>
  <c r="G466" i="13"/>
  <c r="E463" i="13"/>
  <c r="D463" i="13"/>
  <c r="C463" i="13"/>
  <c r="B463" i="13"/>
  <c r="A463" i="13"/>
  <c r="M460" i="13"/>
  <c r="L460" i="13"/>
  <c r="K460" i="13"/>
  <c r="J460" i="13"/>
  <c r="I460" i="13"/>
  <c r="H460" i="13"/>
  <c r="G460" i="13"/>
  <c r="E457" i="13"/>
  <c r="D457" i="13"/>
  <c r="C457" i="13"/>
  <c r="B457" i="13"/>
  <c r="A457" i="13"/>
  <c r="M454" i="13"/>
  <c r="L454" i="13"/>
  <c r="K454" i="13"/>
  <c r="J454" i="13"/>
  <c r="I454" i="13"/>
  <c r="H454" i="13"/>
  <c r="G454" i="13"/>
  <c r="E451" i="13"/>
  <c r="D451" i="13"/>
  <c r="C451" i="13"/>
  <c r="B451" i="13"/>
  <c r="A451" i="13"/>
  <c r="M448" i="13"/>
  <c r="L448" i="13"/>
  <c r="K448" i="13"/>
  <c r="J448" i="13"/>
  <c r="I448" i="13"/>
  <c r="H448" i="13"/>
  <c r="G448" i="13"/>
  <c r="E445" i="13"/>
  <c r="D445" i="13"/>
  <c r="C445" i="13"/>
  <c r="B445" i="13"/>
  <c r="A445" i="13"/>
  <c r="M442" i="13"/>
  <c r="L442" i="13"/>
  <c r="K442" i="13"/>
  <c r="J442" i="13"/>
  <c r="I442" i="13"/>
  <c r="H442" i="13"/>
  <c r="G442" i="13"/>
  <c r="E439" i="13"/>
  <c r="D439" i="13"/>
  <c r="C439" i="13"/>
  <c r="B439" i="13"/>
  <c r="A439" i="13"/>
  <c r="M436" i="13"/>
  <c r="L436" i="13"/>
  <c r="K436" i="13"/>
  <c r="J436" i="13"/>
  <c r="I436" i="13"/>
  <c r="H436" i="13"/>
  <c r="G436" i="13"/>
  <c r="E433" i="13"/>
  <c r="D433" i="13"/>
  <c r="C433" i="13"/>
  <c r="B433" i="13"/>
  <c r="A433" i="13"/>
  <c r="M430" i="13"/>
  <c r="L430" i="13"/>
  <c r="K430" i="13"/>
  <c r="J430" i="13"/>
  <c r="I430" i="13"/>
  <c r="H430" i="13"/>
  <c r="G430" i="13"/>
  <c r="E427" i="13"/>
  <c r="D427" i="13"/>
  <c r="C427" i="13"/>
  <c r="B427" i="13"/>
  <c r="A427" i="13"/>
  <c r="M424" i="13"/>
  <c r="L424" i="13"/>
  <c r="K424" i="13"/>
  <c r="J424" i="13"/>
  <c r="I424" i="13"/>
  <c r="H424" i="13"/>
  <c r="G424" i="13"/>
  <c r="E421" i="13"/>
  <c r="D421" i="13"/>
  <c r="C421" i="13"/>
  <c r="B421" i="13"/>
  <c r="A421" i="13"/>
  <c r="M418" i="13"/>
  <c r="L418" i="13"/>
  <c r="K418" i="13"/>
  <c r="J418" i="13"/>
  <c r="I418" i="13"/>
  <c r="H418" i="13"/>
  <c r="G418" i="13"/>
  <c r="E415" i="13"/>
  <c r="D415" i="13"/>
  <c r="C415" i="13"/>
  <c r="B415" i="13"/>
  <c r="A415" i="13"/>
  <c r="M412" i="13"/>
  <c r="L412" i="13"/>
  <c r="K412" i="13"/>
  <c r="J412" i="13"/>
  <c r="I412" i="13"/>
  <c r="H412" i="13"/>
  <c r="G412" i="13"/>
  <c r="E409" i="13"/>
  <c r="D409" i="13"/>
  <c r="C409" i="13"/>
  <c r="B409" i="13"/>
  <c r="A409" i="13"/>
  <c r="M406" i="13"/>
  <c r="L406" i="13"/>
  <c r="K406" i="13"/>
  <c r="J406" i="13"/>
  <c r="I406" i="13"/>
  <c r="H406" i="13"/>
  <c r="G406" i="13"/>
  <c r="E403" i="13"/>
  <c r="D403" i="13"/>
  <c r="C403" i="13"/>
  <c r="B403" i="13"/>
  <c r="A403" i="13"/>
  <c r="M400" i="13"/>
  <c r="L400" i="13"/>
  <c r="K400" i="13"/>
  <c r="J400" i="13"/>
  <c r="I400" i="13"/>
  <c r="H400" i="13"/>
  <c r="G400" i="13"/>
  <c r="E397" i="13"/>
  <c r="D397" i="13"/>
  <c r="C397" i="13"/>
  <c r="B397" i="13"/>
  <c r="A397" i="13"/>
  <c r="M394" i="13"/>
  <c r="L394" i="13"/>
  <c r="K394" i="13"/>
  <c r="J394" i="13"/>
  <c r="I394" i="13"/>
  <c r="H394" i="13"/>
  <c r="G394" i="13"/>
  <c r="E391" i="13"/>
  <c r="D391" i="13"/>
  <c r="C391" i="13"/>
  <c r="B391" i="13"/>
  <c r="A391" i="13"/>
  <c r="M388" i="13"/>
  <c r="L388" i="13"/>
  <c r="K388" i="13"/>
  <c r="J388" i="13"/>
  <c r="I388" i="13"/>
  <c r="H388" i="13"/>
  <c r="G388" i="13"/>
  <c r="E385" i="13"/>
  <c r="D385" i="13"/>
  <c r="C385" i="13"/>
  <c r="B385" i="13"/>
  <c r="A385" i="13"/>
  <c r="M382" i="13"/>
  <c r="L382" i="13"/>
  <c r="K382" i="13"/>
  <c r="J382" i="13"/>
  <c r="I382" i="13"/>
  <c r="H382" i="13"/>
  <c r="G382" i="13"/>
  <c r="E379" i="13"/>
  <c r="D379" i="13"/>
  <c r="C379" i="13"/>
  <c r="B379" i="13"/>
  <c r="A379" i="13"/>
  <c r="M376" i="13"/>
  <c r="L376" i="13"/>
  <c r="K376" i="13"/>
  <c r="J376" i="13"/>
  <c r="I376" i="13"/>
  <c r="H376" i="13"/>
  <c r="G376" i="13"/>
  <c r="E373" i="13"/>
  <c r="D373" i="13"/>
  <c r="C373" i="13"/>
  <c r="B373" i="13"/>
  <c r="A373" i="13"/>
  <c r="M370" i="13"/>
  <c r="L370" i="13"/>
  <c r="K370" i="13"/>
  <c r="J370" i="13"/>
  <c r="I370" i="13"/>
  <c r="H370" i="13"/>
  <c r="G370" i="13"/>
  <c r="E367" i="13"/>
  <c r="D367" i="13"/>
  <c r="C367" i="13"/>
  <c r="B367" i="13"/>
  <c r="A367" i="13"/>
  <c r="M364" i="13"/>
  <c r="L364" i="13"/>
  <c r="K364" i="13"/>
  <c r="J364" i="13"/>
  <c r="I364" i="13"/>
  <c r="H364" i="13"/>
  <c r="G364" i="13"/>
  <c r="E361" i="13"/>
  <c r="D361" i="13"/>
  <c r="C361" i="13"/>
  <c r="B361" i="13"/>
  <c r="A361" i="13"/>
  <c r="M358" i="13"/>
  <c r="L358" i="13"/>
  <c r="K358" i="13"/>
  <c r="J358" i="13"/>
  <c r="I358" i="13"/>
  <c r="H358" i="13"/>
  <c r="G358" i="13"/>
  <c r="E355" i="13"/>
  <c r="D355" i="13"/>
  <c r="C355" i="13"/>
  <c r="B355" i="13"/>
  <c r="A355" i="13"/>
  <c r="M352" i="13"/>
  <c r="L352" i="13"/>
  <c r="K352" i="13"/>
  <c r="J352" i="13"/>
  <c r="I352" i="13"/>
  <c r="H352" i="13"/>
  <c r="G352" i="13"/>
  <c r="E349" i="13"/>
  <c r="D349" i="13"/>
  <c r="C349" i="13"/>
  <c r="B349" i="13"/>
  <c r="A349" i="13"/>
  <c r="M346" i="13"/>
  <c r="L346" i="13"/>
  <c r="K346" i="13"/>
  <c r="J346" i="13"/>
  <c r="I346" i="13"/>
  <c r="H346" i="13"/>
  <c r="G346" i="13"/>
  <c r="E343" i="13"/>
  <c r="D343" i="13"/>
  <c r="C343" i="13"/>
  <c r="B343" i="13"/>
  <c r="A343" i="13"/>
  <c r="M340" i="13"/>
  <c r="L340" i="13"/>
  <c r="K340" i="13"/>
  <c r="J340" i="13"/>
  <c r="I340" i="13"/>
  <c r="H340" i="13"/>
  <c r="G340" i="13"/>
  <c r="E337" i="13"/>
  <c r="D337" i="13"/>
  <c r="C337" i="13"/>
  <c r="B337" i="13"/>
  <c r="A337" i="13"/>
  <c r="M334" i="13"/>
  <c r="L334" i="13"/>
  <c r="K334" i="13"/>
  <c r="J334" i="13"/>
  <c r="I334" i="13"/>
  <c r="H334" i="13"/>
  <c r="G334" i="13"/>
  <c r="E331" i="13"/>
  <c r="D331" i="13"/>
  <c r="C331" i="13"/>
  <c r="B331" i="13"/>
  <c r="A331" i="13"/>
  <c r="M328" i="13"/>
  <c r="L328" i="13"/>
  <c r="K328" i="13"/>
  <c r="J328" i="13"/>
  <c r="I328" i="13"/>
  <c r="H328" i="13"/>
  <c r="G328" i="13"/>
  <c r="E325" i="13"/>
  <c r="D325" i="13"/>
  <c r="C325" i="13"/>
  <c r="B325" i="13"/>
  <c r="A325" i="13"/>
  <c r="M322" i="13"/>
  <c r="L322" i="13"/>
  <c r="K322" i="13"/>
  <c r="J322" i="13"/>
  <c r="I322" i="13"/>
  <c r="H322" i="13"/>
  <c r="G322" i="13"/>
  <c r="E319" i="13"/>
  <c r="D319" i="13"/>
  <c r="C319" i="13"/>
  <c r="B319" i="13"/>
  <c r="A319" i="13"/>
  <c r="M316" i="13"/>
  <c r="L316" i="13"/>
  <c r="K316" i="13"/>
  <c r="J316" i="13"/>
  <c r="I316" i="13"/>
  <c r="H316" i="13"/>
  <c r="G316" i="13"/>
  <c r="E313" i="13"/>
  <c r="D313" i="13"/>
  <c r="C313" i="13"/>
  <c r="B313" i="13"/>
  <c r="A313" i="13"/>
  <c r="M310" i="13"/>
  <c r="L310" i="13"/>
  <c r="K310" i="13"/>
  <c r="J310" i="13"/>
  <c r="I310" i="13"/>
  <c r="H310" i="13"/>
  <c r="G310" i="13"/>
  <c r="E307" i="13"/>
  <c r="D307" i="13"/>
  <c r="C307" i="13"/>
  <c r="B307" i="13"/>
  <c r="A307" i="13"/>
  <c r="M304" i="13"/>
  <c r="L304" i="13"/>
  <c r="K304" i="13"/>
  <c r="J304" i="13"/>
  <c r="I304" i="13"/>
  <c r="H304" i="13"/>
  <c r="G304" i="13"/>
  <c r="E301" i="13"/>
  <c r="D301" i="13"/>
  <c r="C301" i="13"/>
  <c r="B301" i="13"/>
  <c r="A301" i="13"/>
  <c r="M298" i="13"/>
  <c r="L298" i="13"/>
  <c r="K298" i="13"/>
  <c r="J298" i="13"/>
  <c r="I298" i="13"/>
  <c r="H298" i="13"/>
  <c r="G298" i="13"/>
  <c r="E295" i="13"/>
  <c r="D295" i="13"/>
  <c r="C295" i="13"/>
  <c r="B295" i="13"/>
  <c r="A295" i="13"/>
  <c r="M292" i="13"/>
  <c r="L292" i="13"/>
  <c r="K292" i="13"/>
  <c r="J292" i="13"/>
  <c r="I292" i="13"/>
  <c r="H292" i="13"/>
  <c r="G292" i="13"/>
  <c r="E289" i="13"/>
  <c r="D289" i="13"/>
  <c r="C289" i="13"/>
  <c r="B289" i="13"/>
  <c r="A289" i="13"/>
  <c r="M286" i="13"/>
  <c r="L286" i="13"/>
  <c r="K286" i="13"/>
  <c r="J286" i="13"/>
  <c r="I286" i="13"/>
  <c r="H286" i="13"/>
  <c r="G286" i="13"/>
  <c r="E283" i="13"/>
  <c r="D283" i="13"/>
  <c r="C283" i="13"/>
  <c r="B283" i="13"/>
  <c r="A283" i="13"/>
  <c r="M280" i="13"/>
  <c r="L280" i="13"/>
  <c r="K280" i="13"/>
  <c r="J280" i="13"/>
  <c r="I280" i="13"/>
  <c r="H280" i="13"/>
  <c r="G280" i="13"/>
  <c r="E277" i="13"/>
  <c r="D277" i="13"/>
  <c r="C277" i="13"/>
  <c r="B277" i="13"/>
  <c r="A277" i="13"/>
  <c r="M274" i="13"/>
  <c r="L274" i="13"/>
  <c r="K274" i="13"/>
  <c r="J274" i="13"/>
  <c r="I274" i="13"/>
  <c r="H274" i="13"/>
  <c r="G274" i="13"/>
  <c r="E271" i="13"/>
  <c r="D271" i="13"/>
  <c r="C271" i="13"/>
  <c r="B271" i="13"/>
  <c r="A271" i="13"/>
  <c r="M268" i="13"/>
  <c r="L268" i="13"/>
  <c r="K268" i="13"/>
  <c r="J268" i="13"/>
  <c r="I268" i="13"/>
  <c r="H268" i="13"/>
  <c r="G268" i="13"/>
  <c r="E265" i="13"/>
  <c r="D265" i="13"/>
  <c r="C265" i="13"/>
  <c r="B265" i="13"/>
  <c r="A265" i="13"/>
  <c r="M262" i="13"/>
  <c r="L262" i="13"/>
  <c r="K262" i="13"/>
  <c r="J262" i="13"/>
  <c r="I262" i="13"/>
  <c r="H262" i="13"/>
  <c r="G262" i="13"/>
  <c r="E259" i="13"/>
  <c r="D259" i="13"/>
  <c r="C259" i="13"/>
  <c r="B259" i="13"/>
  <c r="A259" i="13"/>
  <c r="M256" i="13"/>
  <c r="L256" i="13"/>
  <c r="K256" i="13"/>
  <c r="J256" i="13"/>
  <c r="I256" i="13"/>
  <c r="H256" i="13"/>
  <c r="G256" i="13"/>
  <c r="E253" i="13"/>
  <c r="D253" i="13"/>
  <c r="C253" i="13"/>
  <c r="B253" i="13"/>
  <c r="A253" i="13"/>
  <c r="M250" i="13"/>
  <c r="L250" i="13"/>
  <c r="K250" i="13"/>
  <c r="J250" i="13"/>
  <c r="I250" i="13"/>
  <c r="H250" i="13"/>
  <c r="G250" i="13"/>
  <c r="E247" i="13"/>
  <c r="D247" i="13"/>
  <c r="C247" i="13"/>
  <c r="B247" i="13"/>
  <c r="A247" i="13"/>
  <c r="M244" i="13"/>
  <c r="L244" i="13"/>
  <c r="K244" i="13"/>
  <c r="J244" i="13"/>
  <c r="I244" i="13"/>
  <c r="H244" i="13"/>
  <c r="G244" i="13"/>
  <c r="E241" i="13"/>
  <c r="D241" i="13"/>
  <c r="C241" i="13"/>
  <c r="B241" i="13"/>
  <c r="A241" i="13"/>
  <c r="M238" i="13"/>
  <c r="L238" i="13"/>
  <c r="K238" i="13"/>
  <c r="J238" i="13"/>
  <c r="I238" i="13"/>
  <c r="H238" i="13"/>
  <c r="G238" i="13"/>
  <c r="E235" i="13"/>
  <c r="D235" i="13"/>
  <c r="C235" i="13"/>
  <c r="B235" i="13"/>
  <c r="A235" i="13"/>
  <c r="M232" i="13"/>
  <c r="L232" i="13"/>
  <c r="K232" i="13"/>
  <c r="J232" i="13"/>
  <c r="I232" i="13"/>
  <c r="H232" i="13"/>
  <c r="G232" i="13"/>
  <c r="E229" i="13"/>
  <c r="D229" i="13"/>
  <c r="C229" i="13"/>
  <c r="B229" i="13"/>
  <c r="A229" i="13"/>
  <c r="M226" i="13"/>
  <c r="L226" i="13"/>
  <c r="K226" i="13"/>
  <c r="J226" i="13"/>
  <c r="I226" i="13"/>
  <c r="H226" i="13"/>
  <c r="G226" i="13"/>
  <c r="E223" i="13"/>
  <c r="D223" i="13"/>
  <c r="C223" i="13"/>
  <c r="B223" i="13"/>
  <c r="A223" i="13"/>
  <c r="M220" i="13"/>
  <c r="L220" i="13"/>
  <c r="K220" i="13"/>
  <c r="J220" i="13"/>
  <c r="I220" i="13"/>
  <c r="H220" i="13"/>
  <c r="G220" i="13"/>
  <c r="E217" i="13"/>
  <c r="D217" i="13"/>
  <c r="C217" i="13"/>
  <c r="B217" i="13"/>
  <c r="A217" i="13"/>
  <c r="M214" i="13"/>
  <c r="L214" i="13"/>
  <c r="K214" i="13"/>
  <c r="J214" i="13"/>
  <c r="I214" i="13"/>
  <c r="H214" i="13"/>
  <c r="G214" i="13"/>
  <c r="E211" i="13"/>
  <c r="D211" i="13"/>
  <c r="C211" i="13"/>
  <c r="B211" i="13"/>
  <c r="A211" i="13"/>
  <c r="M208" i="13"/>
  <c r="L208" i="13"/>
  <c r="K208" i="13"/>
  <c r="J208" i="13"/>
  <c r="I208" i="13"/>
  <c r="H208" i="13"/>
  <c r="G208" i="13"/>
  <c r="E205" i="13"/>
  <c r="D205" i="13"/>
  <c r="C205" i="13"/>
  <c r="B205" i="13"/>
  <c r="A205" i="13"/>
  <c r="M202" i="13"/>
  <c r="L202" i="13"/>
  <c r="K202" i="13"/>
  <c r="J202" i="13"/>
  <c r="I202" i="13"/>
  <c r="H202" i="13"/>
  <c r="G202" i="13"/>
  <c r="E199" i="13"/>
  <c r="D199" i="13"/>
  <c r="C199" i="13"/>
  <c r="B199" i="13"/>
  <c r="A199" i="13"/>
  <c r="M196" i="13"/>
  <c r="L196" i="13"/>
  <c r="K196" i="13"/>
  <c r="J196" i="13"/>
  <c r="I196" i="13"/>
  <c r="H196" i="13"/>
  <c r="G196" i="13"/>
  <c r="E193" i="13"/>
  <c r="D193" i="13"/>
  <c r="C193" i="13"/>
  <c r="B193" i="13"/>
  <c r="A193" i="13"/>
  <c r="M190" i="13"/>
  <c r="L190" i="13"/>
  <c r="K190" i="13"/>
  <c r="J190" i="13"/>
  <c r="I190" i="13"/>
  <c r="H190" i="13"/>
  <c r="G190" i="13"/>
  <c r="E187" i="13"/>
  <c r="D187" i="13"/>
  <c r="C187" i="13"/>
  <c r="B187" i="13"/>
  <c r="A187" i="13"/>
  <c r="M184" i="13"/>
  <c r="L184" i="13"/>
  <c r="K184" i="13"/>
  <c r="J184" i="13"/>
  <c r="I184" i="13"/>
  <c r="H184" i="13"/>
  <c r="G184" i="13"/>
  <c r="E181" i="13"/>
  <c r="D181" i="13"/>
  <c r="C181" i="13"/>
  <c r="B181" i="13"/>
  <c r="A181" i="13"/>
  <c r="M178" i="13"/>
  <c r="L178" i="13"/>
  <c r="K178" i="13"/>
  <c r="J178" i="13"/>
  <c r="I178" i="13"/>
  <c r="H178" i="13"/>
  <c r="G178" i="13"/>
  <c r="E175" i="13"/>
  <c r="D175" i="13"/>
  <c r="C175" i="13"/>
  <c r="B175" i="13"/>
  <c r="A175" i="13"/>
  <c r="M172" i="13"/>
  <c r="L172" i="13"/>
  <c r="K172" i="13"/>
  <c r="J172" i="13"/>
  <c r="I172" i="13"/>
  <c r="H172" i="13"/>
  <c r="G172" i="13"/>
  <c r="E169" i="13"/>
  <c r="D169" i="13"/>
  <c r="C169" i="13"/>
  <c r="B169" i="13"/>
  <c r="A169" i="13"/>
  <c r="M166" i="13"/>
  <c r="L166" i="13"/>
  <c r="K166" i="13"/>
  <c r="J166" i="13"/>
  <c r="I166" i="13"/>
  <c r="H166" i="13"/>
  <c r="G166" i="13"/>
  <c r="E163" i="13"/>
  <c r="D163" i="13"/>
  <c r="C163" i="13"/>
  <c r="B163" i="13"/>
  <c r="A163" i="13"/>
  <c r="M160" i="13"/>
  <c r="L160" i="13"/>
  <c r="K160" i="13"/>
  <c r="J160" i="13"/>
  <c r="I160" i="13"/>
  <c r="H160" i="13"/>
  <c r="G160" i="13"/>
  <c r="E157" i="13"/>
  <c r="D157" i="13"/>
  <c r="C157" i="13"/>
  <c r="B157" i="13"/>
  <c r="A157" i="13"/>
  <c r="M154" i="13"/>
  <c r="L154" i="13"/>
  <c r="K154" i="13"/>
  <c r="J154" i="13"/>
  <c r="I154" i="13"/>
  <c r="H154" i="13"/>
  <c r="G154" i="13"/>
  <c r="E151" i="13"/>
  <c r="D151" i="13"/>
  <c r="C151" i="13"/>
  <c r="B151" i="13"/>
  <c r="A151" i="13"/>
  <c r="M148" i="13"/>
  <c r="L148" i="13"/>
  <c r="K148" i="13"/>
  <c r="J148" i="13"/>
  <c r="I148" i="13"/>
  <c r="H148" i="13"/>
  <c r="G148" i="13"/>
  <c r="E145" i="13"/>
  <c r="D145" i="13"/>
  <c r="C145" i="13"/>
  <c r="B145" i="13"/>
  <c r="A145" i="13"/>
  <c r="M142" i="13"/>
  <c r="L142" i="13"/>
  <c r="K142" i="13"/>
  <c r="J142" i="13"/>
  <c r="I142" i="13"/>
  <c r="H142" i="13"/>
  <c r="G142" i="13"/>
  <c r="E139" i="13"/>
  <c r="D139" i="13"/>
  <c r="C139" i="13"/>
  <c r="B139" i="13"/>
  <c r="A139" i="13"/>
  <c r="M136" i="13"/>
  <c r="L136" i="13"/>
  <c r="K136" i="13"/>
  <c r="J136" i="13"/>
  <c r="I136" i="13"/>
  <c r="H136" i="13"/>
  <c r="G136" i="13"/>
  <c r="E133" i="13"/>
  <c r="D133" i="13"/>
  <c r="C133" i="13"/>
  <c r="B133" i="13"/>
  <c r="A133" i="13"/>
  <c r="M130" i="13"/>
  <c r="L130" i="13"/>
  <c r="K130" i="13"/>
  <c r="J130" i="13"/>
  <c r="I130" i="13"/>
  <c r="H130" i="13"/>
  <c r="G130" i="13"/>
  <c r="E127" i="13"/>
  <c r="D127" i="13"/>
  <c r="C127" i="13"/>
  <c r="B127" i="13"/>
  <c r="A127" i="13"/>
  <c r="M124" i="13"/>
  <c r="L124" i="13"/>
  <c r="K124" i="13"/>
  <c r="J124" i="13"/>
  <c r="I124" i="13"/>
  <c r="H124" i="13"/>
  <c r="G124" i="13"/>
  <c r="E121" i="13"/>
  <c r="D121" i="13"/>
  <c r="C121" i="13"/>
  <c r="B121" i="13"/>
  <c r="A121" i="13"/>
  <c r="M118" i="13"/>
  <c r="L118" i="13"/>
  <c r="K118" i="13"/>
  <c r="J118" i="13"/>
  <c r="I118" i="13"/>
  <c r="H118" i="13"/>
  <c r="G118" i="13"/>
  <c r="E115" i="13"/>
  <c r="D115" i="13"/>
  <c r="C115" i="13"/>
  <c r="B115" i="13"/>
  <c r="A115" i="13"/>
  <c r="M112" i="13"/>
  <c r="L112" i="13"/>
  <c r="K112" i="13"/>
  <c r="J112" i="13"/>
  <c r="I112" i="13"/>
  <c r="H112" i="13"/>
  <c r="G112" i="13"/>
  <c r="E109" i="13"/>
  <c r="D109" i="13"/>
  <c r="C109" i="13"/>
  <c r="B109" i="13"/>
  <c r="A109" i="13"/>
  <c r="M106" i="13"/>
  <c r="L106" i="13"/>
  <c r="K106" i="13"/>
  <c r="J106" i="13"/>
  <c r="I106" i="13"/>
  <c r="H106" i="13"/>
  <c r="G106" i="13"/>
  <c r="E103" i="13"/>
  <c r="D103" i="13"/>
  <c r="C103" i="13"/>
  <c r="B103" i="13"/>
  <c r="A103" i="13"/>
  <c r="M100" i="13"/>
  <c r="L100" i="13"/>
  <c r="K100" i="13"/>
  <c r="J100" i="13"/>
  <c r="I100" i="13"/>
  <c r="H100" i="13"/>
  <c r="G100" i="13"/>
  <c r="E97" i="13"/>
  <c r="D97" i="13"/>
  <c r="C97" i="13"/>
  <c r="B97" i="13"/>
  <c r="A97" i="13"/>
  <c r="M94" i="13"/>
  <c r="L94" i="13"/>
  <c r="K94" i="13"/>
  <c r="J94" i="13"/>
  <c r="I94" i="13"/>
  <c r="H94" i="13"/>
  <c r="G94" i="13"/>
  <c r="E91" i="13"/>
  <c r="D91" i="13"/>
  <c r="C91" i="13"/>
  <c r="B91" i="13"/>
  <c r="A91" i="13"/>
  <c r="M88" i="13"/>
  <c r="L88" i="13"/>
  <c r="K88" i="13"/>
  <c r="J88" i="13"/>
  <c r="I88" i="13"/>
  <c r="H88" i="13"/>
  <c r="G88" i="13"/>
  <c r="E85" i="13"/>
  <c r="D85" i="13"/>
  <c r="C85" i="13"/>
  <c r="B85" i="13"/>
  <c r="A85" i="13"/>
  <c r="M82" i="13"/>
  <c r="L82" i="13"/>
  <c r="K82" i="13"/>
  <c r="J82" i="13"/>
  <c r="I82" i="13"/>
  <c r="H82" i="13"/>
  <c r="G82" i="13"/>
  <c r="E79" i="13"/>
  <c r="D79" i="13"/>
  <c r="C79" i="13"/>
  <c r="B79" i="13"/>
  <c r="A79" i="13"/>
  <c r="M76" i="13"/>
  <c r="L76" i="13"/>
  <c r="K76" i="13"/>
  <c r="J76" i="13"/>
  <c r="I76" i="13"/>
  <c r="H76" i="13"/>
  <c r="G76" i="13"/>
  <c r="E73" i="13"/>
  <c r="D73" i="13"/>
  <c r="C73" i="13"/>
  <c r="B73" i="13"/>
  <c r="A73" i="13"/>
  <c r="M70" i="13"/>
  <c r="L70" i="13"/>
  <c r="K70" i="13"/>
  <c r="J70" i="13"/>
  <c r="I70" i="13"/>
  <c r="H70" i="13"/>
  <c r="G70" i="13"/>
  <c r="E67" i="13"/>
  <c r="D67" i="13"/>
  <c r="C67" i="13"/>
  <c r="B67" i="13"/>
  <c r="A67" i="13"/>
  <c r="L64" i="13"/>
  <c r="K64" i="13"/>
  <c r="J64" i="13"/>
  <c r="I64" i="13"/>
  <c r="H64" i="13"/>
  <c r="G64" i="13"/>
  <c r="E61" i="13"/>
  <c r="D61" i="13"/>
  <c r="C61" i="13"/>
  <c r="B61" i="13"/>
  <c r="A61" i="13"/>
  <c r="M58" i="13"/>
  <c r="L58" i="13"/>
  <c r="K58" i="13"/>
  <c r="J58" i="13"/>
  <c r="I58" i="13"/>
  <c r="H58" i="13"/>
  <c r="G58" i="13"/>
  <c r="C55" i="13"/>
  <c r="B55" i="13"/>
  <c r="A55" i="13"/>
  <c r="N46" i="13"/>
  <c r="O46" i="13" s="1"/>
  <c r="G33" i="13"/>
  <c r="G32" i="13"/>
  <c r="O27" i="13"/>
  <c r="O29" i="13" s="1"/>
  <c r="A4" i="13"/>
  <c r="M652" i="12"/>
  <c r="L652" i="12"/>
  <c r="K652" i="12"/>
  <c r="J652" i="12"/>
  <c r="I652" i="12"/>
  <c r="H652" i="12"/>
  <c r="G652" i="12"/>
  <c r="E649" i="12"/>
  <c r="D649" i="12"/>
  <c r="C649" i="12"/>
  <c r="B649" i="12"/>
  <c r="A649" i="12"/>
  <c r="M646" i="12"/>
  <c r="L646" i="12"/>
  <c r="K646" i="12"/>
  <c r="J646" i="12"/>
  <c r="I646" i="12"/>
  <c r="H646" i="12"/>
  <c r="G646" i="12"/>
  <c r="E643" i="12"/>
  <c r="D643" i="12"/>
  <c r="C643" i="12"/>
  <c r="B643" i="12"/>
  <c r="A643" i="12"/>
  <c r="M640" i="12"/>
  <c r="L640" i="12"/>
  <c r="K640" i="12"/>
  <c r="J640" i="12"/>
  <c r="I640" i="12"/>
  <c r="H640" i="12"/>
  <c r="G640" i="12"/>
  <c r="E637" i="12"/>
  <c r="D637" i="12"/>
  <c r="C637" i="12"/>
  <c r="B637" i="12"/>
  <c r="A637" i="12"/>
  <c r="M634" i="12"/>
  <c r="L634" i="12"/>
  <c r="K634" i="12"/>
  <c r="J634" i="12"/>
  <c r="I634" i="12"/>
  <c r="H634" i="12"/>
  <c r="G634" i="12"/>
  <c r="E631" i="12"/>
  <c r="D631" i="12"/>
  <c r="C631" i="12"/>
  <c r="B631" i="12"/>
  <c r="A631" i="12"/>
  <c r="M628" i="12"/>
  <c r="L628" i="12"/>
  <c r="K628" i="12"/>
  <c r="J628" i="12"/>
  <c r="I628" i="12"/>
  <c r="H628" i="12"/>
  <c r="G628" i="12"/>
  <c r="E625" i="12"/>
  <c r="D625" i="12"/>
  <c r="C625" i="12"/>
  <c r="B625" i="12"/>
  <c r="A625" i="12"/>
  <c r="M622" i="12"/>
  <c r="L622" i="12"/>
  <c r="K622" i="12"/>
  <c r="J622" i="12"/>
  <c r="I622" i="12"/>
  <c r="H622" i="12"/>
  <c r="G622" i="12"/>
  <c r="E619" i="12"/>
  <c r="D619" i="12"/>
  <c r="C619" i="12"/>
  <c r="B619" i="12"/>
  <c r="A619" i="12"/>
  <c r="M616" i="12"/>
  <c r="L616" i="12"/>
  <c r="K616" i="12"/>
  <c r="J616" i="12"/>
  <c r="I616" i="12"/>
  <c r="H616" i="12"/>
  <c r="G616" i="12"/>
  <c r="E613" i="12"/>
  <c r="D613" i="12"/>
  <c r="C613" i="12"/>
  <c r="B613" i="12"/>
  <c r="A613" i="12"/>
  <c r="M610" i="12"/>
  <c r="L610" i="12"/>
  <c r="K610" i="12"/>
  <c r="J610" i="12"/>
  <c r="I610" i="12"/>
  <c r="H610" i="12"/>
  <c r="G610" i="12"/>
  <c r="E607" i="12"/>
  <c r="D607" i="12"/>
  <c r="C607" i="12"/>
  <c r="B607" i="12"/>
  <c r="A607" i="12"/>
  <c r="M604" i="12"/>
  <c r="L604" i="12"/>
  <c r="K604" i="12"/>
  <c r="J604" i="12"/>
  <c r="I604" i="12"/>
  <c r="H604" i="12"/>
  <c r="G604" i="12"/>
  <c r="E601" i="12"/>
  <c r="D601" i="12"/>
  <c r="C601" i="12"/>
  <c r="B601" i="12"/>
  <c r="A601" i="12"/>
  <c r="M598" i="12"/>
  <c r="L598" i="12"/>
  <c r="K598" i="12"/>
  <c r="J598" i="12"/>
  <c r="I598" i="12"/>
  <c r="H598" i="12"/>
  <c r="G598" i="12"/>
  <c r="E595" i="12"/>
  <c r="D595" i="12"/>
  <c r="C595" i="12"/>
  <c r="B595" i="12"/>
  <c r="A595" i="12"/>
  <c r="M592" i="12"/>
  <c r="L592" i="12"/>
  <c r="K592" i="12"/>
  <c r="J592" i="12"/>
  <c r="I592" i="12"/>
  <c r="H592" i="12"/>
  <c r="G592" i="12"/>
  <c r="E589" i="12"/>
  <c r="D589" i="12"/>
  <c r="C589" i="12"/>
  <c r="B589" i="12"/>
  <c r="A589" i="12"/>
  <c r="M586" i="12"/>
  <c r="L586" i="12"/>
  <c r="K586" i="12"/>
  <c r="J586" i="12"/>
  <c r="I586" i="12"/>
  <c r="H586" i="12"/>
  <c r="G586" i="12"/>
  <c r="E583" i="12"/>
  <c r="D583" i="12"/>
  <c r="C583" i="12"/>
  <c r="B583" i="12"/>
  <c r="A583" i="12"/>
  <c r="M580" i="12"/>
  <c r="L580" i="12"/>
  <c r="K580" i="12"/>
  <c r="J580" i="12"/>
  <c r="I580" i="12"/>
  <c r="H580" i="12"/>
  <c r="G580" i="12"/>
  <c r="E577" i="12"/>
  <c r="D577" i="12"/>
  <c r="C577" i="12"/>
  <c r="B577" i="12"/>
  <c r="A577" i="12"/>
  <c r="M574" i="12"/>
  <c r="L574" i="12"/>
  <c r="K574" i="12"/>
  <c r="J574" i="12"/>
  <c r="I574" i="12"/>
  <c r="H574" i="12"/>
  <c r="G574" i="12"/>
  <c r="E571" i="12"/>
  <c r="D571" i="12"/>
  <c r="C571" i="12"/>
  <c r="B571" i="12"/>
  <c r="A571" i="12"/>
  <c r="M568" i="12"/>
  <c r="L568" i="12"/>
  <c r="K568" i="12"/>
  <c r="J568" i="12"/>
  <c r="I568" i="12"/>
  <c r="H568" i="12"/>
  <c r="G568" i="12"/>
  <c r="E565" i="12"/>
  <c r="D565" i="12"/>
  <c r="C565" i="12"/>
  <c r="B565" i="12"/>
  <c r="A565" i="12"/>
  <c r="M562" i="12"/>
  <c r="L562" i="12"/>
  <c r="K562" i="12"/>
  <c r="J562" i="12"/>
  <c r="I562" i="12"/>
  <c r="H562" i="12"/>
  <c r="G562" i="12"/>
  <c r="E559" i="12"/>
  <c r="D559" i="12"/>
  <c r="C559" i="12"/>
  <c r="B559" i="12"/>
  <c r="A559" i="12"/>
  <c r="M556" i="12"/>
  <c r="L556" i="12"/>
  <c r="K556" i="12"/>
  <c r="J556" i="12"/>
  <c r="I556" i="12"/>
  <c r="H556" i="12"/>
  <c r="G556" i="12"/>
  <c r="E553" i="12"/>
  <c r="D553" i="12"/>
  <c r="C553" i="12"/>
  <c r="B553" i="12"/>
  <c r="A553" i="12"/>
  <c r="M550" i="12"/>
  <c r="L550" i="12"/>
  <c r="K550" i="12"/>
  <c r="J550" i="12"/>
  <c r="I550" i="12"/>
  <c r="H550" i="12"/>
  <c r="G550" i="12"/>
  <c r="E547" i="12"/>
  <c r="D547" i="12"/>
  <c r="C547" i="12"/>
  <c r="B547" i="12"/>
  <c r="A547" i="12"/>
  <c r="M544" i="12"/>
  <c r="L544" i="12"/>
  <c r="K544" i="12"/>
  <c r="J544" i="12"/>
  <c r="I544" i="12"/>
  <c r="H544" i="12"/>
  <c r="G544" i="12"/>
  <c r="E541" i="12"/>
  <c r="D541" i="12"/>
  <c r="C541" i="12"/>
  <c r="B541" i="12"/>
  <c r="A541" i="12"/>
  <c r="M538" i="12"/>
  <c r="L538" i="12"/>
  <c r="K538" i="12"/>
  <c r="J538" i="12"/>
  <c r="I538" i="12"/>
  <c r="H538" i="12"/>
  <c r="G538" i="12"/>
  <c r="E535" i="12"/>
  <c r="D535" i="12"/>
  <c r="C535" i="12"/>
  <c r="B535" i="12"/>
  <c r="A535" i="12"/>
  <c r="M532" i="12"/>
  <c r="L532" i="12"/>
  <c r="K532" i="12"/>
  <c r="J532" i="12"/>
  <c r="I532" i="12"/>
  <c r="H532" i="12"/>
  <c r="G532" i="12"/>
  <c r="E529" i="12"/>
  <c r="D529" i="12"/>
  <c r="C529" i="12"/>
  <c r="B529" i="12"/>
  <c r="A529" i="12"/>
  <c r="M526" i="12"/>
  <c r="L526" i="12"/>
  <c r="K526" i="12"/>
  <c r="J526" i="12"/>
  <c r="I526" i="12"/>
  <c r="H526" i="12"/>
  <c r="G526" i="12"/>
  <c r="E523" i="12"/>
  <c r="D523" i="12"/>
  <c r="C523" i="12"/>
  <c r="B523" i="12"/>
  <c r="A523" i="12"/>
  <c r="M520" i="12"/>
  <c r="L520" i="12"/>
  <c r="K520" i="12"/>
  <c r="J520" i="12"/>
  <c r="I520" i="12"/>
  <c r="H520" i="12"/>
  <c r="G520" i="12"/>
  <c r="E517" i="12"/>
  <c r="D517" i="12"/>
  <c r="C517" i="12"/>
  <c r="B517" i="12"/>
  <c r="A517" i="12"/>
  <c r="M514" i="12"/>
  <c r="L514" i="12"/>
  <c r="K514" i="12"/>
  <c r="J514" i="12"/>
  <c r="I514" i="12"/>
  <c r="H514" i="12"/>
  <c r="G514" i="12"/>
  <c r="E511" i="12"/>
  <c r="D511" i="12"/>
  <c r="C511" i="12"/>
  <c r="B511" i="12"/>
  <c r="A511" i="12"/>
  <c r="M508" i="12"/>
  <c r="L508" i="12"/>
  <c r="K508" i="12"/>
  <c r="J508" i="12"/>
  <c r="I508" i="12"/>
  <c r="H508" i="12"/>
  <c r="G508" i="12"/>
  <c r="E505" i="12"/>
  <c r="D505" i="12"/>
  <c r="C505" i="12"/>
  <c r="B505" i="12"/>
  <c r="A505" i="12"/>
  <c r="M502" i="12"/>
  <c r="L502" i="12"/>
  <c r="K502" i="12"/>
  <c r="J502" i="12"/>
  <c r="I502" i="12"/>
  <c r="H502" i="12"/>
  <c r="G502" i="12"/>
  <c r="E499" i="12"/>
  <c r="D499" i="12"/>
  <c r="C499" i="12"/>
  <c r="B499" i="12"/>
  <c r="A499" i="12"/>
  <c r="M496" i="12"/>
  <c r="L496" i="12"/>
  <c r="K496" i="12"/>
  <c r="J496" i="12"/>
  <c r="I496" i="12"/>
  <c r="H496" i="12"/>
  <c r="G496" i="12"/>
  <c r="E493" i="12"/>
  <c r="D493" i="12"/>
  <c r="C493" i="12"/>
  <c r="B493" i="12"/>
  <c r="A493" i="12"/>
  <c r="M490" i="12"/>
  <c r="L490" i="12"/>
  <c r="K490" i="12"/>
  <c r="J490" i="12"/>
  <c r="I490" i="12"/>
  <c r="H490" i="12"/>
  <c r="G490" i="12"/>
  <c r="E487" i="12"/>
  <c r="D487" i="12"/>
  <c r="C487" i="12"/>
  <c r="B487" i="12"/>
  <c r="A487" i="12"/>
  <c r="M484" i="12"/>
  <c r="L484" i="12"/>
  <c r="K484" i="12"/>
  <c r="J484" i="12"/>
  <c r="I484" i="12"/>
  <c r="H484" i="12"/>
  <c r="G484" i="12"/>
  <c r="E481" i="12"/>
  <c r="D481" i="12"/>
  <c r="C481" i="12"/>
  <c r="B481" i="12"/>
  <c r="A481" i="12"/>
  <c r="M478" i="12"/>
  <c r="L478" i="12"/>
  <c r="K478" i="12"/>
  <c r="J478" i="12"/>
  <c r="I478" i="12"/>
  <c r="H478" i="12"/>
  <c r="G478" i="12"/>
  <c r="E475" i="12"/>
  <c r="D475" i="12"/>
  <c r="C475" i="12"/>
  <c r="B475" i="12"/>
  <c r="A475" i="12"/>
  <c r="M472" i="12"/>
  <c r="L472" i="12"/>
  <c r="K472" i="12"/>
  <c r="J472" i="12"/>
  <c r="I472" i="12"/>
  <c r="H472" i="12"/>
  <c r="G472" i="12"/>
  <c r="E469" i="12"/>
  <c r="D469" i="12"/>
  <c r="C469" i="12"/>
  <c r="B469" i="12"/>
  <c r="A469" i="12"/>
  <c r="M466" i="12"/>
  <c r="L466" i="12"/>
  <c r="K466" i="12"/>
  <c r="J466" i="12"/>
  <c r="I466" i="12"/>
  <c r="H466" i="12"/>
  <c r="G466" i="12"/>
  <c r="E463" i="12"/>
  <c r="D463" i="12"/>
  <c r="C463" i="12"/>
  <c r="B463" i="12"/>
  <c r="A463" i="12"/>
  <c r="M460" i="12"/>
  <c r="L460" i="12"/>
  <c r="K460" i="12"/>
  <c r="J460" i="12"/>
  <c r="I460" i="12"/>
  <c r="H460" i="12"/>
  <c r="G460" i="12"/>
  <c r="E457" i="12"/>
  <c r="D457" i="12"/>
  <c r="C457" i="12"/>
  <c r="B457" i="12"/>
  <c r="A457" i="12"/>
  <c r="M454" i="12"/>
  <c r="L454" i="12"/>
  <c r="K454" i="12"/>
  <c r="J454" i="12"/>
  <c r="I454" i="12"/>
  <c r="H454" i="12"/>
  <c r="G454" i="12"/>
  <c r="E451" i="12"/>
  <c r="D451" i="12"/>
  <c r="C451" i="12"/>
  <c r="B451" i="12"/>
  <c r="A451" i="12"/>
  <c r="M448" i="12"/>
  <c r="L448" i="12"/>
  <c r="K448" i="12"/>
  <c r="J448" i="12"/>
  <c r="I448" i="12"/>
  <c r="H448" i="12"/>
  <c r="G448" i="12"/>
  <c r="E445" i="12"/>
  <c r="D445" i="12"/>
  <c r="C445" i="12"/>
  <c r="B445" i="12"/>
  <c r="A445" i="12"/>
  <c r="M442" i="12"/>
  <c r="L442" i="12"/>
  <c r="K442" i="12"/>
  <c r="J442" i="12"/>
  <c r="I442" i="12"/>
  <c r="H442" i="12"/>
  <c r="G442" i="12"/>
  <c r="E439" i="12"/>
  <c r="D439" i="12"/>
  <c r="C439" i="12"/>
  <c r="B439" i="12"/>
  <c r="A439" i="12"/>
  <c r="M436" i="12"/>
  <c r="L436" i="12"/>
  <c r="K436" i="12"/>
  <c r="J436" i="12"/>
  <c r="I436" i="12"/>
  <c r="H436" i="12"/>
  <c r="G436" i="12"/>
  <c r="E433" i="12"/>
  <c r="D433" i="12"/>
  <c r="C433" i="12"/>
  <c r="B433" i="12"/>
  <c r="A433" i="12"/>
  <c r="M430" i="12"/>
  <c r="L430" i="12"/>
  <c r="K430" i="12"/>
  <c r="J430" i="12"/>
  <c r="I430" i="12"/>
  <c r="H430" i="12"/>
  <c r="G430" i="12"/>
  <c r="E427" i="12"/>
  <c r="D427" i="12"/>
  <c r="C427" i="12"/>
  <c r="B427" i="12"/>
  <c r="A427" i="12"/>
  <c r="M424" i="12"/>
  <c r="L424" i="12"/>
  <c r="K424" i="12"/>
  <c r="J424" i="12"/>
  <c r="I424" i="12"/>
  <c r="H424" i="12"/>
  <c r="G424" i="12"/>
  <c r="E421" i="12"/>
  <c r="D421" i="12"/>
  <c r="C421" i="12"/>
  <c r="B421" i="12"/>
  <c r="A421" i="12"/>
  <c r="M418" i="12"/>
  <c r="L418" i="12"/>
  <c r="K418" i="12"/>
  <c r="J418" i="12"/>
  <c r="I418" i="12"/>
  <c r="H418" i="12"/>
  <c r="G418" i="12"/>
  <c r="E415" i="12"/>
  <c r="D415" i="12"/>
  <c r="C415" i="12"/>
  <c r="B415" i="12"/>
  <c r="A415" i="12"/>
  <c r="M412" i="12"/>
  <c r="L412" i="12"/>
  <c r="K412" i="12"/>
  <c r="J412" i="12"/>
  <c r="I412" i="12"/>
  <c r="H412" i="12"/>
  <c r="G412" i="12"/>
  <c r="E409" i="12"/>
  <c r="D409" i="12"/>
  <c r="C409" i="12"/>
  <c r="B409" i="12"/>
  <c r="A409" i="12"/>
  <c r="M406" i="12"/>
  <c r="L406" i="12"/>
  <c r="K406" i="12"/>
  <c r="J406" i="12"/>
  <c r="I406" i="12"/>
  <c r="H406" i="12"/>
  <c r="G406" i="12"/>
  <c r="E403" i="12"/>
  <c r="D403" i="12"/>
  <c r="C403" i="12"/>
  <c r="B403" i="12"/>
  <c r="A403" i="12"/>
  <c r="M400" i="12"/>
  <c r="L400" i="12"/>
  <c r="K400" i="12"/>
  <c r="J400" i="12"/>
  <c r="I400" i="12"/>
  <c r="H400" i="12"/>
  <c r="G400" i="12"/>
  <c r="E397" i="12"/>
  <c r="D397" i="12"/>
  <c r="C397" i="12"/>
  <c r="B397" i="12"/>
  <c r="A397" i="12"/>
  <c r="M394" i="12"/>
  <c r="L394" i="12"/>
  <c r="K394" i="12"/>
  <c r="J394" i="12"/>
  <c r="I394" i="12"/>
  <c r="H394" i="12"/>
  <c r="G394" i="12"/>
  <c r="E391" i="12"/>
  <c r="D391" i="12"/>
  <c r="C391" i="12"/>
  <c r="B391" i="12"/>
  <c r="A391" i="12"/>
  <c r="M388" i="12"/>
  <c r="L388" i="12"/>
  <c r="K388" i="12"/>
  <c r="J388" i="12"/>
  <c r="I388" i="12"/>
  <c r="H388" i="12"/>
  <c r="G388" i="12"/>
  <c r="E385" i="12"/>
  <c r="D385" i="12"/>
  <c r="C385" i="12"/>
  <c r="B385" i="12"/>
  <c r="A385" i="12"/>
  <c r="M382" i="12"/>
  <c r="L382" i="12"/>
  <c r="K382" i="12"/>
  <c r="J382" i="12"/>
  <c r="I382" i="12"/>
  <c r="H382" i="12"/>
  <c r="G382" i="12"/>
  <c r="E379" i="12"/>
  <c r="D379" i="12"/>
  <c r="C379" i="12"/>
  <c r="B379" i="12"/>
  <c r="A379" i="12"/>
  <c r="M376" i="12"/>
  <c r="L376" i="12"/>
  <c r="K376" i="12"/>
  <c r="J376" i="12"/>
  <c r="I376" i="12"/>
  <c r="H376" i="12"/>
  <c r="G376" i="12"/>
  <c r="E373" i="12"/>
  <c r="D373" i="12"/>
  <c r="C373" i="12"/>
  <c r="B373" i="12"/>
  <c r="A373" i="12"/>
  <c r="M370" i="12"/>
  <c r="L370" i="12"/>
  <c r="K370" i="12"/>
  <c r="J370" i="12"/>
  <c r="I370" i="12"/>
  <c r="H370" i="12"/>
  <c r="G370" i="12"/>
  <c r="E367" i="12"/>
  <c r="D367" i="12"/>
  <c r="C367" i="12"/>
  <c r="B367" i="12"/>
  <c r="A367" i="12"/>
  <c r="M364" i="12"/>
  <c r="L364" i="12"/>
  <c r="K364" i="12"/>
  <c r="J364" i="12"/>
  <c r="I364" i="12"/>
  <c r="H364" i="12"/>
  <c r="G364" i="12"/>
  <c r="E361" i="12"/>
  <c r="D361" i="12"/>
  <c r="C361" i="12"/>
  <c r="B361" i="12"/>
  <c r="A361" i="12"/>
  <c r="M358" i="12"/>
  <c r="L358" i="12"/>
  <c r="K358" i="12"/>
  <c r="J358" i="12"/>
  <c r="I358" i="12"/>
  <c r="H358" i="12"/>
  <c r="G358" i="12"/>
  <c r="E355" i="12"/>
  <c r="D355" i="12"/>
  <c r="C355" i="12"/>
  <c r="B355" i="12"/>
  <c r="A355" i="12"/>
  <c r="M352" i="12"/>
  <c r="L352" i="12"/>
  <c r="K352" i="12"/>
  <c r="J352" i="12"/>
  <c r="I352" i="12"/>
  <c r="H352" i="12"/>
  <c r="G352" i="12"/>
  <c r="E349" i="12"/>
  <c r="D349" i="12"/>
  <c r="C349" i="12"/>
  <c r="B349" i="12"/>
  <c r="A349" i="12"/>
  <c r="M346" i="12"/>
  <c r="L346" i="12"/>
  <c r="K346" i="12"/>
  <c r="J346" i="12"/>
  <c r="I346" i="12"/>
  <c r="H346" i="12"/>
  <c r="G346" i="12"/>
  <c r="E343" i="12"/>
  <c r="D343" i="12"/>
  <c r="C343" i="12"/>
  <c r="B343" i="12"/>
  <c r="A343" i="12"/>
  <c r="M340" i="12"/>
  <c r="L340" i="12"/>
  <c r="K340" i="12"/>
  <c r="J340" i="12"/>
  <c r="I340" i="12"/>
  <c r="H340" i="12"/>
  <c r="G340" i="12"/>
  <c r="E337" i="12"/>
  <c r="D337" i="12"/>
  <c r="C337" i="12"/>
  <c r="B337" i="12"/>
  <c r="A337" i="12"/>
  <c r="M334" i="12"/>
  <c r="L334" i="12"/>
  <c r="K334" i="12"/>
  <c r="J334" i="12"/>
  <c r="I334" i="12"/>
  <c r="H334" i="12"/>
  <c r="G334" i="12"/>
  <c r="E331" i="12"/>
  <c r="D331" i="12"/>
  <c r="C331" i="12"/>
  <c r="B331" i="12"/>
  <c r="A331" i="12"/>
  <c r="M328" i="12"/>
  <c r="L328" i="12"/>
  <c r="K328" i="12"/>
  <c r="J328" i="12"/>
  <c r="I328" i="12"/>
  <c r="H328" i="12"/>
  <c r="G328" i="12"/>
  <c r="E325" i="12"/>
  <c r="D325" i="12"/>
  <c r="C325" i="12"/>
  <c r="B325" i="12"/>
  <c r="A325" i="12"/>
  <c r="M322" i="12"/>
  <c r="L322" i="12"/>
  <c r="K322" i="12"/>
  <c r="J322" i="12"/>
  <c r="I322" i="12"/>
  <c r="H322" i="12"/>
  <c r="G322" i="12"/>
  <c r="E319" i="12"/>
  <c r="D319" i="12"/>
  <c r="C319" i="12"/>
  <c r="B319" i="12"/>
  <c r="A319" i="12"/>
  <c r="M316" i="12"/>
  <c r="L316" i="12"/>
  <c r="K316" i="12"/>
  <c r="J316" i="12"/>
  <c r="I316" i="12"/>
  <c r="H316" i="12"/>
  <c r="G316" i="12"/>
  <c r="E313" i="12"/>
  <c r="D313" i="12"/>
  <c r="C313" i="12"/>
  <c r="B313" i="12"/>
  <c r="A313" i="12"/>
  <c r="M310" i="12"/>
  <c r="L310" i="12"/>
  <c r="K310" i="12"/>
  <c r="J310" i="12"/>
  <c r="I310" i="12"/>
  <c r="H310" i="12"/>
  <c r="G310" i="12"/>
  <c r="E307" i="12"/>
  <c r="D307" i="12"/>
  <c r="C307" i="12"/>
  <c r="B307" i="12"/>
  <c r="A307" i="12"/>
  <c r="M304" i="12"/>
  <c r="L304" i="12"/>
  <c r="K304" i="12"/>
  <c r="J304" i="12"/>
  <c r="I304" i="12"/>
  <c r="H304" i="12"/>
  <c r="G304" i="12"/>
  <c r="E301" i="12"/>
  <c r="D301" i="12"/>
  <c r="C301" i="12"/>
  <c r="B301" i="12"/>
  <c r="A301" i="12"/>
  <c r="M298" i="12"/>
  <c r="L298" i="12"/>
  <c r="K298" i="12"/>
  <c r="J298" i="12"/>
  <c r="I298" i="12"/>
  <c r="H298" i="12"/>
  <c r="G298" i="12"/>
  <c r="E295" i="12"/>
  <c r="D295" i="12"/>
  <c r="C295" i="12"/>
  <c r="B295" i="12"/>
  <c r="A295" i="12"/>
  <c r="M292" i="12"/>
  <c r="L292" i="12"/>
  <c r="K292" i="12"/>
  <c r="J292" i="12"/>
  <c r="I292" i="12"/>
  <c r="H292" i="12"/>
  <c r="G292" i="12"/>
  <c r="E289" i="12"/>
  <c r="D289" i="12"/>
  <c r="C289" i="12"/>
  <c r="B289" i="12"/>
  <c r="A289" i="12"/>
  <c r="M286" i="12"/>
  <c r="L286" i="12"/>
  <c r="K286" i="12"/>
  <c r="J286" i="12"/>
  <c r="I286" i="12"/>
  <c r="H286" i="12"/>
  <c r="G286" i="12"/>
  <c r="E283" i="12"/>
  <c r="D283" i="12"/>
  <c r="C283" i="12"/>
  <c r="B283" i="12"/>
  <c r="A283" i="12"/>
  <c r="M280" i="12"/>
  <c r="L280" i="12"/>
  <c r="K280" i="12"/>
  <c r="J280" i="12"/>
  <c r="I280" i="12"/>
  <c r="H280" i="12"/>
  <c r="G280" i="12"/>
  <c r="E277" i="12"/>
  <c r="D277" i="12"/>
  <c r="C277" i="12"/>
  <c r="B277" i="12"/>
  <c r="A277" i="12"/>
  <c r="M274" i="12"/>
  <c r="L274" i="12"/>
  <c r="K274" i="12"/>
  <c r="J274" i="12"/>
  <c r="I274" i="12"/>
  <c r="H274" i="12"/>
  <c r="G274" i="12"/>
  <c r="E271" i="12"/>
  <c r="D271" i="12"/>
  <c r="C271" i="12"/>
  <c r="B271" i="12"/>
  <c r="A271" i="12"/>
  <c r="M268" i="12"/>
  <c r="L268" i="12"/>
  <c r="K268" i="12"/>
  <c r="J268" i="12"/>
  <c r="I268" i="12"/>
  <c r="H268" i="12"/>
  <c r="G268" i="12"/>
  <c r="E265" i="12"/>
  <c r="D265" i="12"/>
  <c r="C265" i="12"/>
  <c r="B265" i="12"/>
  <c r="A265" i="12"/>
  <c r="M262" i="12"/>
  <c r="L262" i="12"/>
  <c r="K262" i="12"/>
  <c r="J262" i="12"/>
  <c r="I262" i="12"/>
  <c r="H262" i="12"/>
  <c r="G262" i="12"/>
  <c r="E259" i="12"/>
  <c r="D259" i="12"/>
  <c r="C259" i="12"/>
  <c r="B259" i="12"/>
  <c r="A259" i="12"/>
  <c r="M256" i="12"/>
  <c r="L256" i="12"/>
  <c r="K256" i="12"/>
  <c r="J256" i="12"/>
  <c r="I256" i="12"/>
  <c r="H256" i="12"/>
  <c r="G256" i="12"/>
  <c r="E253" i="12"/>
  <c r="D253" i="12"/>
  <c r="C253" i="12"/>
  <c r="B253" i="12"/>
  <c r="A253" i="12"/>
  <c r="M250" i="12"/>
  <c r="L250" i="12"/>
  <c r="K250" i="12"/>
  <c r="J250" i="12"/>
  <c r="I250" i="12"/>
  <c r="H250" i="12"/>
  <c r="G250" i="12"/>
  <c r="E247" i="12"/>
  <c r="D247" i="12"/>
  <c r="C247" i="12"/>
  <c r="B247" i="12"/>
  <c r="A247" i="12"/>
  <c r="M244" i="12"/>
  <c r="L244" i="12"/>
  <c r="K244" i="12"/>
  <c r="J244" i="12"/>
  <c r="I244" i="12"/>
  <c r="H244" i="12"/>
  <c r="G244" i="12"/>
  <c r="E241" i="12"/>
  <c r="D241" i="12"/>
  <c r="C241" i="12"/>
  <c r="B241" i="12"/>
  <c r="A241" i="12"/>
  <c r="M238" i="12"/>
  <c r="L238" i="12"/>
  <c r="K238" i="12"/>
  <c r="J238" i="12"/>
  <c r="I238" i="12"/>
  <c r="H238" i="12"/>
  <c r="G238" i="12"/>
  <c r="E235" i="12"/>
  <c r="D235" i="12"/>
  <c r="C235" i="12"/>
  <c r="B235" i="12"/>
  <c r="A235" i="12"/>
  <c r="M232" i="12"/>
  <c r="L232" i="12"/>
  <c r="K232" i="12"/>
  <c r="J232" i="12"/>
  <c r="I232" i="12"/>
  <c r="H232" i="12"/>
  <c r="G232" i="12"/>
  <c r="E229" i="12"/>
  <c r="D229" i="12"/>
  <c r="C229" i="12"/>
  <c r="B229" i="12"/>
  <c r="A229" i="12"/>
  <c r="M226" i="12"/>
  <c r="L226" i="12"/>
  <c r="K226" i="12"/>
  <c r="J226" i="12"/>
  <c r="I226" i="12"/>
  <c r="H226" i="12"/>
  <c r="G226" i="12"/>
  <c r="E223" i="12"/>
  <c r="D223" i="12"/>
  <c r="C223" i="12"/>
  <c r="B223" i="12"/>
  <c r="A223" i="12"/>
  <c r="M220" i="12"/>
  <c r="L220" i="12"/>
  <c r="K220" i="12"/>
  <c r="J220" i="12"/>
  <c r="I220" i="12"/>
  <c r="H220" i="12"/>
  <c r="G220" i="12"/>
  <c r="E217" i="12"/>
  <c r="D217" i="12"/>
  <c r="C217" i="12"/>
  <c r="B217" i="12"/>
  <c r="A217" i="12"/>
  <c r="M214" i="12"/>
  <c r="L214" i="12"/>
  <c r="K214" i="12"/>
  <c r="J214" i="12"/>
  <c r="I214" i="12"/>
  <c r="H214" i="12"/>
  <c r="G214" i="12"/>
  <c r="E211" i="12"/>
  <c r="D211" i="12"/>
  <c r="C211" i="12"/>
  <c r="B211" i="12"/>
  <c r="A211" i="12"/>
  <c r="M208" i="12"/>
  <c r="L208" i="12"/>
  <c r="K208" i="12"/>
  <c r="J208" i="12"/>
  <c r="I208" i="12"/>
  <c r="H208" i="12"/>
  <c r="G208" i="12"/>
  <c r="E205" i="12"/>
  <c r="D205" i="12"/>
  <c r="C205" i="12"/>
  <c r="B205" i="12"/>
  <c r="A205" i="12"/>
  <c r="M202" i="12"/>
  <c r="L202" i="12"/>
  <c r="K202" i="12"/>
  <c r="J202" i="12"/>
  <c r="I202" i="12"/>
  <c r="H202" i="12"/>
  <c r="G202" i="12"/>
  <c r="E199" i="12"/>
  <c r="D199" i="12"/>
  <c r="C199" i="12"/>
  <c r="B199" i="12"/>
  <c r="A199" i="12"/>
  <c r="M196" i="12"/>
  <c r="L196" i="12"/>
  <c r="K196" i="12"/>
  <c r="J196" i="12"/>
  <c r="I196" i="12"/>
  <c r="H196" i="12"/>
  <c r="G196" i="12"/>
  <c r="E193" i="12"/>
  <c r="D193" i="12"/>
  <c r="C193" i="12"/>
  <c r="B193" i="12"/>
  <c r="A193" i="12"/>
  <c r="M190" i="12"/>
  <c r="L190" i="12"/>
  <c r="K190" i="12"/>
  <c r="J190" i="12"/>
  <c r="I190" i="12"/>
  <c r="H190" i="12"/>
  <c r="G190" i="12"/>
  <c r="E187" i="12"/>
  <c r="D187" i="12"/>
  <c r="C187" i="12"/>
  <c r="B187" i="12"/>
  <c r="A187" i="12"/>
  <c r="M184" i="12"/>
  <c r="L184" i="12"/>
  <c r="K184" i="12"/>
  <c r="J184" i="12"/>
  <c r="I184" i="12"/>
  <c r="H184" i="12"/>
  <c r="G184" i="12"/>
  <c r="E181" i="12"/>
  <c r="D181" i="12"/>
  <c r="C181" i="12"/>
  <c r="B181" i="12"/>
  <c r="A181" i="12"/>
  <c r="M178" i="12"/>
  <c r="L178" i="12"/>
  <c r="K178" i="12"/>
  <c r="J178" i="12"/>
  <c r="I178" i="12"/>
  <c r="H178" i="12"/>
  <c r="G178" i="12"/>
  <c r="E175" i="12"/>
  <c r="D175" i="12"/>
  <c r="C175" i="12"/>
  <c r="B175" i="12"/>
  <c r="A175" i="12"/>
  <c r="M172" i="12"/>
  <c r="L172" i="12"/>
  <c r="K172" i="12"/>
  <c r="J172" i="12"/>
  <c r="I172" i="12"/>
  <c r="H172" i="12"/>
  <c r="G172" i="12"/>
  <c r="E169" i="12"/>
  <c r="D169" i="12"/>
  <c r="C169" i="12"/>
  <c r="B169" i="12"/>
  <c r="A169" i="12"/>
  <c r="M166" i="12"/>
  <c r="L166" i="12"/>
  <c r="K166" i="12"/>
  <c r="J166" i="12"/>
  <c r="I166" i="12"/>
  <c r="H166" i="12"/>
  <c r="G166" i="12"/>
  <c r="E163" i="12"/>
  <c r="D163" i="12"/>
  <c r="C163" i="12"/>
  <c r="B163" i="12"/>
  <c r="A163" i="12"/>
  <c r="M160" i="12"/>
  <c r="L160" i="12"/>
  <c r="K160" i="12"/>
  <c r="J160" i="12"/>
  <c r="I160" i="12"/>
  <c r="H160" i="12"/>
  <c r="G160" i="12"/>
  <c r="E157" i="12"/>
  <c r="D157" i="12"/>
  <c r="C157" i="12"/>
  <c r="B157" i="12"/>
  <c r="A157" i="12"/>
  <c r="M154" i="12"/>
  <c r="L154" i="12"/>
  <c r="K154" i="12"/>
  <c r="J154" i="12"/>
  <c r="I154" i="12"/>
  <c r="H154" i="12"/>
  <c r="G154" i="12"/>
  <c r="E151" i="12"/>
  <c r="D151" i="12"/>
  <c r="C151" i="12"/>
  <c r="B151" i="12"/>
  <c r="A151" i="12"/>
  <c r="M148" i="12"/>
  <c r="L148" i="12"/>
  <c r="K148" i="12"/>
  <c r="J148" i="12"/>
  <c r="I148" i="12"/>
  <c r="H148" i="12"/>
  <c r="G148" i="12"/>
  <c r="E145" i="12"/>
  <c r="D145" i="12"/>
  <c r="C145" i="12"/>
  <c r="B145" i="12"/>
  <c r="A145" i="12"/>
  <c r="M142" i="12"/>
  <c r="L142" i="12"/>
  <c r="K142" i="12"/>
  <c r="J142" i="12"/>
  <c r="I142" i="12"/>
  <c r="H142" i="12"/>
  <c r="G142" i="12"/>
  <c r="E139" i="12"/>
  <c r="D139" i="12"/>
  <c r="C139" i="12"/>
  <c r="B139" i="12"/>
  <c r="A139" i="12"/>
  <c r="M136" i="12"/>
  <c r="L136" i="12"/>
  <c r="K136" i="12"/>
  <c r="J136" i="12"/>
  <c r="I136" i="12"/>
  <c r="H136" i="12"/>
  <c r="G136" i="12"/>
  <c r="E133" i="12"/>
  <c r="D133" i="12"/>
  <c r="C133" i="12"/>
  <c r="B133" i="12"/>
  <c r="A133" i="12"/>
  <c r="M130" i="12"/>
  <c r="L130" i="12"/>
  <c r="K130" i="12"/>
  <c r="J130" i="12"/>
  <c r="I130" i="12"/>
  <c r="H130" i="12"/>
  <c r="G130" i="12"/>
  <c r="E127" i="12"/>
  <c r="D127" i="12"/>
  <c r="C127" i="12"/>
  <c r="B127" i="12"/>
  <c r="A127" i="12"/>
  <c r="M124" i="12"/>
  <c r="L124" i="12"/>
  <c r="K124" i="12"/>
  <c r="J124" i="12"/>
  <c r="I124" i="12"/>
  <c r="H124" i="12"/>
  <c r="G124" i="12"/>
  <c r="E121" i="12"/>
  <c r="D121" i="12"/>
  <c r="C121" i="12"/>
  <c r="B121" i="12"/>
  <c r="A121" i="12"/>
  <c r="M118" i="12"/>
  <c r="L118" i="12"/>
  <c r="K118" i="12"/>
  <c r="J118" i="12"/>
  <c r="I118" i="12"/>
  <c r="H118" i="12"/>
  <c r="G118" i="12"/>
  <c r="E115" i="12"/>
  <c r="D115" i="12"/>
  <c r="C115" i="12"/>
  <c r="B115" i="12"/>
  <c r="A115" i="12"/>
  <c r="M112" i="12"/>
  <c r="L112" i="12"/>
  <c r="K112" i="12"/>
  <c r="J112" i="12"/>
  <c r="I112" i="12"/>
  <c r="H112" i="12"/>
  <c r="G112" i="12"/>
  <c r="E109" i="12"/>
  <c r="D109" i="12"/>
  <c r="C109" i="12"/>
  <c r="B109" i="12"/>
  <c r="A109" i="12"/>
  <c r="M106" i="12"/>
  <c r="L106" i="12"/>
  <c r="K106" i="12"/>
  <c r="J106" i="12"/>
  <c r="I106" i="12"/>
  <c r="H106" i="12"/>
  <c r="G106" i="12"/>
  <c r="E103" i="12"/>
  <c r="D103" i="12"/>
  <c r="C103" i="12"/>
  <c r="B103" i="12"/>
  <c r="A103" i="12"/>
  <c r="M100" i="12"/>
  <c r="L100" i="12"/>
  <c r="K100" i="12"/>
  <c r="J100" i="12"/>
  <c r="I100" i="12"/>
  <c r="H100" i="12"/>
  <c r="G100" i="12"/>
  <c r="E97" i="12"/>
  <c r="D97" i="12"/>
  <c r="C97" i="12"/>
  <c r="B97" i="12"/>
  <c r="A97" i="12"/>
  <c r="M94" i="12"/>
  <c r="L94" i="12"/>
  <c r="K94" i="12"/>
  <c r="J94" i="12"/>
  <c r="I94" i="12"/>
  <c r="H94" i="12"/>
  <c r="G94" i="12"/>
  <c r="E91" i="12"/>
  <c r="D91" i="12"/>
  <c r="C91" i="12"/>
  <c r="B91" i="12"/>
  <c r="A91" i="12"/>
  <c r="M88" i="12"/>
  <c r="L88" i="12"/>
  <c r="K88" i="12"/>
  <c r="J88" i="12"/>
  <c r="I88" i="12"/>
  <c r="H88" i="12"/>
  <c r="G88" i="12"/>
  <c r="E85" i="12"/>
  <c r="D85" i="12"/>
  <c r="C85" i="12"/>
  <c r="B85" i="12"/>
  <c r="A85" i="12"/>
  <c r="M82" i="12"/>
  <c r="L82" i="12"/>
  <c r="K82" i="12"/>
  <c r="J82" i="12"/>
  <c r="I82" i="12"/>
  <c r="H82" i="12"/>
  <c r="G82" i="12"/>
  <c r="E79" i="12"/>
  <c r="D79" i="12"/>
  <c r="C79" i="12"/>
  <c r="B79" i="12"/>
  <c r="A79" i="12"/>
  <c r="M76" i="12"/>
  <c r="L76" i="12"/>
  <c r="K76" i="12"/>
  <c r="J76" i="12"/>
  <c r="I76" i="12"/>
  <c r="H76" i="12"/>
  <c r="G76" i="12"/>
  <c r="E73" i="12"/>
  <c r="D73" i="12"/>
  <c r="C73" i="12"/>
  <c r="B73" i="12"/>
  <c r="A73" i="12"/>
  <c r="M70" i="12"/>
  <c r="L70" i="12"/>
  <c r="K70" i="12"/>
  <c r="J70" i="12"/>
  <c r="I70" i="12"/>
  <c r="H70" i="12"/>
  <c r="G70" i="12"/>
  <c r="D67" i="12"/>
  <c r="C67" i="12"/>
  <c r="B67" i="12"/>
  <c r="A67" i="12"/>
  <c r="M64" i="12"/>
  <c r="L64" i="12"/>
  <c r="K64" i="12"/>
  <c r="J64" i="12"/>
  <c r="I64" i="12"/>
  <c r="H64" i="12"/>
  <c r="G64" i="12"/>
  <c r="E61" i="12"/>
  <c r="C61" i="12"/>
  <c r="B61" i="12"/>
  <c r="A61" i="12"/>
  <c r="M58" i="12"/>
  <c r="L58" i="12"/>
  <c r="K58" i="12"/>
  <c r="J58" i="12"/>
  <c r="I58" i="12"/>
  <c r="H58" i="12"/>
  <c r="G58" i="12"/>
  <c r="E55" i="12"/>
  <c r="C55" i="12"/>
  <c r="B55" i="12"/>
  <c r="A55" i="12"/>
  <c r="N46" i="12"/>
  <c r="G33" i="12"/>
  <c r="G32" i="12"/>
  <c r="O27" i="12"/>
  <c r="O29" i="12" s="1"/>
  <c r="A4" i="12"/>
  <c r="E157" i="5"/>
  <c r="A67" i="5"/>
  <c r="B67" i="5"/>
  <c r="C67" i="5"/>
  <c r="D67" i="5"/>
  <c r="E67" i="5"/>
  <c r="A73" i="5"/>
  <c r="B73" i="5"/>
  <c r="C73" i="5"/>
  <c r="D73" i="5"/>
  <c r="E73" i="5"/>
  <c r="A79" i="5"/>
  <c r="B79" i="5"/>
  <c r="C79" i="5"/>
  <c r="D79" i="5"/>
  <c r="E79" i="5"/>
  <c r="A85" i="5"/>
  <c r="B85" i="5"/>
  <c r="C85" i="5"/>
  <c r="D85" i="5"/>
  <c r="E85" i="5"/>
  <c r="A91" i="5"/>
  <c r="B91" i="5"/>
  <c r="C91" i="5"/>
  <c r="D91" i="5"/>
  <c r="E91" i="5"/>
  <c r="A97" i="5"/>
  <c r="B97" i="5"/>
  <c r="C97" i="5"/>
  <c r="E97" i="5"/>
  <c r="A103" i="5"/>
  <c r="B103" i="5"/>
  <c r="C103" i="5"/>
  <c r="D103" i="5"/>
  <c r="E103" i="5"/>
  <c r="A109" i="5"/>
  <c r="B109" i="5"/>
  <c r="C109" i="5"/>
  <c r="D109" i="5"/>
  <c r="E109" i="5"/>
  <c r="A115" i="5"/>
  <c r="B115" i="5"/>
  <c r="C115" i="5"/>
  <c r="D115" i="5"/>
  <c r="E115" i="5"/>
  <c r="A121" i="5"/>
  <c r="B121" i="5"/>
  <c r="C121" i="5"/>
  <c r="D121" i="5"/>
  <c r="E121" i="5"/>
  <c r="A127" i="5"/>
  <c r="B127" i="5"/>
  <c r="C127" i="5"/>
  <c r="D127" i="5"/>
  <c r="E127" i="5"/>
  <c r="A133" i="5"/>
  <c r="B133" i="5"/>
  <c r="C133" i="5"/>
  <c r="D133" i="5"/>
  <c r="E133" i="5"/>
  <c r="A139" i="5"/>
  <c r="B139" i="5"/>
  <c r="C139" i="5"/>
  <c r="D139" i="5"/>
  <c r="E139" i="5"/>
  <c r="A145" i="5"/>
  <c r="B145" i="5"/>
  <c r="C145" i="5"/>
  <c r="D145" i="5"/>
  <c r="E145" i="5"/>
  <c r="A151" i="5"/>
  <c r="B151" i="5"/>
  <c r="C151" i="5"/>
  <c r="D151" i="5"/>
  <c r="E151" i="5"/>
  <c r="A157" i="5"/>
  <c r="B157" i="5"/>
  <c r="C157" i="5"/>
  <c r="D157" i="5"/>
  <c r="A163" i="5"/>
  <c r="B163" i="5"/>
  <c r="C163" i="5"/>
  <c r="D163" i="5"/>
  <c r="E163" i="5"/>
  <c r="A169" i="5"/>
  <c r="B169" i="5"/>
  <c r="C169" i="5"/>
  <c r="D169" i="5"/>
  <c r="E169" i="5"/>
  <c r="A175" i="5"/>
  <c r="B175" i="5"/>
  <c r="C175" i="5"/>
  <c r="D175" i="5"/>
  <c r="E175" i="5"/>
  <c r="A181" i="5"/>
  <c r="B181" i="5"/>
  <c r="C181" i="5"/>
  <c r="D181" i="5"/>
  <c r="E181" i="5"/>
  <c r="A187" i="5"/>
  <c r="B187" i="5"/>
  <c r="C187" i="5"/>
  <c r="D187" i="5"/>
  <c r="E187" i="5"/>
  <c r="A193" i="5"/>
  <c r="B193" i="5"/>
  <c r="C193" i="5"/>
  <c r="D193" i="5"/>
  <c r="E193" i="5"/>
  <c r="A199" i="5"/>
  <c r="B199" i="5"/>
  <c r="C199" i="5"/>
  <c r="D199" i="5"/>
  <c r="E199" i="5"/>
  <c r="A205" i="5"/>
  <c r="B205" i="5"/>
  <c r="C205" i="5"/>
  <c r="D205" i="5"/>
  <c r="E205" i="5"/>
  <c r="A211" i="5"/>
  <c r="B211" i="5"/>
  <c r="C211" i="5"/>
  <c r="D211" i="5"/>
  <c r="E211" i="5"/>
  <c r="A217" i="5"/>
  <c r="B217" i="5"/>
  <c r="C217" i="5"/>
  <c r="D217" i="5"/>
  <c r="E217" i="5"/>
  <c r="A223" i="5"/>
  <c r="B223" i="5"/>
  <c r="C223" i="5"/>
  <c r="D223" i="5"/>
  <c r="E223" i="5"/>
  <c r="A229" i="5"/>
  <c r="B229" i="5"/>
  <c r="C229" i="5"/>
  <c r="D229" i="5"/>
  <c r="E229" i="5"/>
  <c r="A235" i="5"/>
  <c r="B235" i="5"/>
  <c r="C235" i="5"/>
  <c r="D235" i="5"/>
  <c r="E235" i="5"/>
  <c r="A241" i="5"/>
  <c r="B241" i="5"/>
  <c r="C241" i="5"/>
  <c r="D241" i="5"/>
  <c r="E241" i="5"/>
  <c r="A247" i="5"/>
  <c r="B247" i="5"/>
  <c r="C247" i="5"/>
  <c r="D247" i="5"/>
  <c r="E247" i="5"/>
  <c r="A253" i="5"/>
  <c r="B253" i="5"/>
  <c r="C253" i="5"/>
  <c r="D253" i="5"/>
  <c r="E253" i="5"/>
  <c r="A259" i="5"/>
  <c r="B259" i="5"/>
  <c r="C259" i="5"/>
  <c r="D259" i="5"/>
  <c r="E259" i="5"/>
  <c r="A265" i="5"/>
  <c r="B265" i="5"/>
  <c r="C265" i="5"/>
  <c r="D265" i="5"/>
  <c r="E265" i="5"/>
  <c r="A271" i="5"/>
  <c r="B271" i="5"/>
  <c r="C271" i="5"/>
  <c r="D271" i="5"/>
  <c r="E271" i="5"/>
  <c r="A277" i="5"/>
  <c r="B277" i="5"/>
  <c r="C277" i="5"/>
  <c r="D277" i="5"/>
  <c r="E277" i="5"/>
  <c r="A283" i="5"/>
  <c r="B283" i="5"/>
  <c r="C283" i="5"/>
  <c r="D283" i="5"/>
  <c r="E283" i="5"/>
  <c r="A289" i="5"/>
  <c r="B289" i="5"/>
  <c r="C289" i="5"/>
  <c r="D289" i="5"/>
  <c r="E289" i="5"/>
  <c r="A295" i="5"/>
  <c r="B295" i="5"/>
  <c r="C295" i="5"/>
  <c r="D295" i="5"/>
  <c r="E295" i="5"/>
  <c r="A301" i="5"/>
  <c r="B301" i="5"/>
  <c r="C301" i="5"/>
  <c r="D301" i="5"/>
  <c r="E301" i="5"/>
  <c r="A307" i="5"/>
  <c r="B307" i="5"/>
  <c r="C307" i="5"/>
  <c r="D307" i="5"/>
  <c r="E307" i="5"/>
  <c r="A313" i="5"/>
  <c r="B313" i="5"/>
  <c r="C313" i="5"/>
  <c r="D313" i="5"/>
  <c r="E313" i="5"/>
  <c r="A319" i="5"/>
  <c r="B319" i="5"/>
  <c r="C319" i="5"/>
  <c r="D319" i="5"/>
  <c r="E319" i="5"/>
  <c r="A325" i="5"/>
  <c r="B325" i="5"/>
  <c r="C325" i="5"/>
  <c r="D325" i="5"/>
  <c r="E325" i="5"/>
  <c r="A331" i="5"/>
  <c r="B331" i="5"/>
  <c r="C331" i="5"/>
  <c r="D331" i="5"/>
  <c r="E331" i="5"/>
  <c r="A337" i="5"/>
  <c r="B337" i="5"/>
  <c r="C337" i="5"/>
  <c r="D337" i="5"/>
  <c r="E337" i="5"/>
  <c r="A343" i="5"/>
  <c r="B343" i="5"/>
  <c r="C343" i="5"/>
  <c r="D343" i="5"/>
  <c r="E343" i="5"/>
  <c r="A349" i="5"/>
  <c r="B349" i="5"/>
  <c r="C349" i="5"/>
  <c r="D349" i="5"/>
  <c r="E349" i="5"/>
  <c r="A355" i="5"/>
  <c r="B355" i="5"/>
  <c r="C355" i="5"/>
  <c r="D355" i="5"/>
  <c r="E355" i="5"/>
  <c r="A361" i="5"/>
  <c r="B361" i="5"/>
  <c r="C361" i="5"/>
  <c r="D361" i="5"/>
  <c r="E361" i="5"/>
  <c r="A367" i="5"/>
  <c r="B367" i="5"/>
  <c r="C367" i="5"/>
  <c r="D367" i="5"/>
  <c r="E367" i="5"/>
  <c r="A373" i="5"/>
  <c r="B373" i="5"/>
  <c r="C373" i="5"/>
  <c r="D373" i="5"/>
  <c r="E373" i="5"/>
  <c r="A379" i="5"/>
  <c r="B379" i="5"/>
  <c r="C379" i="5"/>
  <c r="D379" i="5"/>
  <c r="E379" i="5"/>
  <c r="A385" i="5"/>
  <c r="B385" i="5"/>
  <c r="C385" i="5"/>
  <c r="D385" i="5"/>
  <c r="E385" i="5"/>
  <c r="A391" i="5"/>
  <c r="B391" i="5"/>
  <c r="C391" i="5"/>
  <c r="D391" i="5"/>
  <c r="E391" i="5"/>
  <c r="A397" i="5"/>
  <c r="B397" i="5"/>
  <c r="C397" i="5"/>
  <c r="D397" i="5"/>
  <c r="E397" i="5"/>
  <c r="A403" i="5"/>
  <c r="B403" i="5"/>
  <c r="C403" i="5"/>
  <c r="D403" i="5"/>
  <c r="E403" i="5"/>
  <c r="A409" i="5"/>
  <c r="B409" i="5"/>
  <c r="C409" i="5"/>
  <c r="D409" i="5"/>
  <c r="E409" i="5"/>
  <c r="A415" i="5"/>
  <c r="B415" i="5"/>
  <c r="C415" i="5"/>
  <c r="D415" i="5"/>
  <c r="E415" i="5"/>
  <c r="A421" i="5"/>
  <c r="B421" i="5"/>
  <c r="C421" i="5"/>
  <c r="D421" i="5"/>
  <c r="E421" i="5"/>
  <c r="A427" i="5"/>
  <c r="B427" i="5"/>
  <c r="C427" i="5"/>
  <c r="D427" i="5"/>
  <c r="E427" i="5"/>
  <c r="A433" i="5"/>
  <c r="B433" i="5"/>
  <c r="C433" i="5"/>
  <c r="D433" i="5"/>
  <c r="E433" i="5"/>
  <c r="A439" i="5"/>
  <c r="B439" i="5"/>
  <c r="C439" i="5"/>
  <c r="D439" i="5"/>
  <c r="E439" i="5"/>
  <c r="A445" i="5"/>
  <c r="B445" i="5"/>
  <c r="C445" i="5"/>
  <c r="D445" i="5"/>
  <c r="E445" i="5"/>
  <c r="A451" i="5"/>
  <c r="B451" i="5"/>
  <c r="C451" i="5"/>
  <c r="D451" i="5"/>
  <c r="E451" i="5"/>
  <c r="A457" i="5"/>
  <c r="B457" i="5"/>
  <c r="C457" i="5"/>
  <c r="D457" i="5"/>
  <c r="E457" i="5"/>
  <c r="A463" i="5"/>
  <c r="B463" i="5"/>
  <c r="C463" i="5"/>
  <c r="D463" i="5"/>
  <c r="E463" i="5"/>
  <c r="A469" i="5"/>
  <c r="B469" i="5"/>
  <c r="C469" i="5"/>
  <c r="D469" i="5"/>
  <c r="E469" i="5"/>
  <c r="A475" i="5"/>
  <c r="B475" i="5"/>
  <c r="C475" i="5"/>
  <c r="D475" i="5"/>
  <c r="E475" i="5"/>
  <c r="A481" i="5"/>
  <c r="B481" i="5"/>
  <c r="C481" i="5"/>
  <c r="D481" i="5"/>
  <c r="E481" i="5"/>
  <c r="A487" i="5"/>
  <c r="B487" i="5"/>
  <c r="C487" i="5"/>
  <c r="D487" i="5"/>
  <c r="E487" i="5"/>
  <c r="A493" i="5"/>
  <c r="B493" i="5"/>
  <c r="C493" i="5"/>
  <c r="D493" i="5"/>
  <c r="E493" i="5"/>
  <c r="A499" i="5"/>
  <c r="B499" i="5"/>
  <c r="C499" i="5"/>
  <c r="D499" i="5"/>
  <c r="E499" i="5"/>
  <c r="A505" i="5"/>
  <c r="B505" i="5"/>
  <c r="C505" i="5"/>
  <c r="D505" i="5"/>
  <c r="E505" i="5"/>
  <c r="A511" i="5"/>
  <c r="B511" i="5"/>
  <c r="C511" i="5"/>
  <c r="D511" i="5"/>
  <c r="E511" i="5"/>
  <c r="A517" i="5"/>
  <c r="B517" i="5"/>
  <c r="C517" i="5"/>
  <c r="D517" i="5"/>
  <c r="E517" i="5"/>
  <c r="A523" i="5"/>
  <c r="B523" i="5"/>
  <c r="C523" i="5"/>
  <c r="D523" i="5"/>
  <c r="E523" i="5"/>
  <c r="A529" i="5"/>
  <c r="B529" i="5"/>
  <c r="C529" i="5"/>
  <c r="D529" i="5"/>
  <c r="E529" i="5"/>
  <c r="A535" i="5"/>
  <c r="B535" i="5"/>
  <c r="C535" i="5"/>
  <c r="D535" i="5"/>
  <c r="E535" i="5"/>
  <c r="A541" i="5"/>
  <c r="B541" i="5"/>
  <c r="C541" i="5"/>
  <c r="D541" i="5"/>
  <c r="E541" i="5"/>
  <c r="A547" i="5"/>
  <c r="B547" i="5"/>
  <c r="C547" i="5"/>
  <c r="D547" i="5"/>
  <c r="E547" i="5"/>
  <c r="A553" i="5"/>
  <c r="B553" i="5"/>
  <c r="C553" i="5"/>
  <c r="D553" i="5"/>
  <c r="E553" i="5"/>
  <c r="A559" i="5"/>
  <c r="B559" i="5"/>
  <c r="C559" i="5"/>
  <c r="D559" i="5"/>
  <c r="E559" i="5"/>
  <c r="A565" i="5"/>
  <c r="B565" i="5"/>
  <c r="C565" i="5"/>
  <c r="D565" i="5"/>
  <c r="E565" i="5"/>
  <c r="A571" i="5"/>
  <c r="B571" i="5"/>
  <c r="C571" i="5"/>
  <c r="D571" i="5"/>
  <c r="E571" i="5"/>
  <c r="A577" i="5"/>
  <c r="B577" i="5"/>
  <c r="C577" i="5"/>
  <c r="D577" i="5"/>
  <c r="E577" i="5"/>
  <c r="A583" i="5"/>
  <c r="B583" i="5"/>
  <c r="C583" i="5"/>
  <c r="D583" i="5"/>
  <c r="E583" i="5"/>
  <c r="A589" i="5"/>
  <c r="B589" i="5"/>
  <c r="C589" i="5"/>
  <c r="D589" i="5"/>
  <c r="E589" i="5"/>
  <c r="A595" i="5"/>
  <c r="B595" i="5"/>
  <c r="C595" i="5"/>
  <c r="D595" i="5"/>
  <c r="E595" i="5"/>
  <c r="A601" i="5"/>
  <c r="B601" i="5"/>
  <c r="C601" i="5"/>
  <c r="D601" i="5"/>
  <c r="E601" i="5"/>
  <c r="A607" i="5"/>
  <c r="B607" i="5"/>
  <c r="C607" i="5"/>
  <c r="D607" i="5"/>
  <c r="E607" i="5"/>
  <c r="A613" i="5"/>
  <c r="B613" i="5"/>
  <c r="C613" i="5"/>
  <c r="D613" i="5"/>
  <c r="E613" i="5"/>
  <c r="A619" i="5"/>
  <c r="B619" i="5"/>
  <c r="C619" i="5"/>
  <c r="D619" i="5"/>
  <c r="E619" i="5"/>
  <c r="A625" i="5"/>
  <c r="B625" i="5"/>
  <c r="C625" i="5"/>
  <c r="D625" i="5"/>
  <c r="E625" i="5"/>
  <c r="A631" i="5"/>
  <c r="B631" i="5"/>
  <c r="C631" i="5"/>
  <c r="D631" i="5"/>
  <c r="E631" i="5"/>
  <c r="A637" i="5"/>
  <c r="B637" i="5"/>
  <c r="C637" i="5"/>
  <c r="D637" i="5"/>
  <c r="E637" i="5"/>
  <c r="A643" i="5"/>
  <c r="B643" i="5"/>
  <c r="C643" i="5"/>
  <c r="D643" i="5"/>
  <c r="E643" i="5"/>
  <c r="A649" i="5"/>
  <c r="B649" i="5"/>
  <c r="C649" i="5"/>
  <c r="D649" i="5"/>
  <c r="E649" i="5"/>
  <c r="A61" i="5"/>
  <c r="B61" i="5"/>
  <c r="C61" i="5"/>
  <c r="D61" i="5"/>
  <c r="E61" i="5"/>
  <c r="C55" i="5"/>
  <c r="A55" i="5"/>
  <c r="M29" i="15"/>
  <c r="H29" i="14"/>
  <c r="J29" i="13"/>
  <c r="I29" i="12"/>
  <c r="G29" i="13"/>
  <c r="J29" i="15"/>
  <c r="I29" i="15"/>
  <c r="K29" i="14"/>
  <c r="G29" i="14"/>
  <c r="L29" i="15"/>
  <c r="I29" i="14"/>
  <c r="K29" i="12"/>
  <c r="K29" i="13"/>
  <c r="L29" i="12"/>
  <c r="H29" i="15"/>
  <c r="G29" i="12"/>
  <c r="L29" i="13"/>
  <c r="M29" i="14"/>
  <c r="K29" i="15"/>
  <c r="J29" i="14"/>
  <c r="I29" i="13"/>
  <c r="H29" i="12"/>
  <c r="M29" i="13"/>
  <c r="G29" i="15"/>
  <c r="L29" i="14"/>
  <c r="H29" i="13"/>
  <c r="J29" i="12"/>
  <c r="M29" i="12"/>
  <c r="O550" i="12" l="1"/>
  <c r="O598" i="12"/>
  <c r="O382" i="12"/>
  <c r="N118" i="14"/>
  <c r="N100" i="13"/>
  <c r="N196" i="12"/>
  <c r="N214" i="14"/>
  <c r="N232" i="14"/>
  <c r="N106" i="14"/>
  <c r="N130" i="14"/>
  <c r="N184" i="14"/>
  <c r="N130" i="12"/>
  <c r="N184" i="12"/>
  <c r="O190" i="12"/>
  <c r="O112" i="15"/>
  <c r="O76" i="15"/>
  <c r="O88" i="15"/>
  <c r="O76" i="14"/>
  <c r="N94" i="15"/>
  <c r="O106" i="12"/>
  <c r="N610" i="15"/>
  <c r="N622" i="15"/>
  <c r="N634" i="15"/>
  <c r="N646" i="15"/>
  <c r="N106" i="15"/>
  <c r="N82" i="15"/>
  <c r="N64" i="15"/>
  <c r="N160" i="15"/>
  <c r="N172" i="15"/>
  <c r="N184" i="15"/>
  <c r="N196" i="15"/>
  <c r="N208" i="15"/>
  <c r="N220" i="15"/>
  <c r="N232" i="15"/>
  <c r="N244" i="15"/>
  <c r="N256" i="15"/>
  <c r="N268" i="15"/>
  <c r="N280" i="15"/>
  <c r="N292" i="15"/>
  <c r="N304" i="15"/>
  <c r="N316" i="15"/>
  <c r="N328" i="15"/>
  <c r="N340" i="15"/>
  <c r="N352" i="15"/>
  <c r="N364" i="15"/>
  <c r="N376" i="15"/>
  <c r="N388" i="15"/>
  <c r="N400" i="15"/>
  <c r="N412" i="15"/>
  <c r="N424" i="15"/>
  <c r="N436" i="15"/>
  <c r="N448" i="15"/>
  <c r="N460" i="15"/>
  <c r="N472" i="15"/>
  <c r="N484" i="15"/>
  <c r="N496" i="15"/>
  <c r="N508" i="15"/>
  <c r="N520" i="15"/>
  <c r="N532" i="15"/>
  <c r="N544" i="15"/>
  <c r="N556" i="15"/>
  <c r="N568" i="15"/>
  <c r="N580" i="15"/>
  <c r="N592" i="15"/>
  <c r="N604" i="15"/>
  <c r="N616" i="15"/>
  <c r="N628" i="15"/>
  <c r="N640" i="15"/>
  <c r="O130" i="15"/>
  <c r="N142" i="15"/>
  <c r="N154" i="15"/>
  <c r="O406" i="15"/>
  <c r="O430" i="15"/>
  <c r="O454" i="15"/>
  <c r="O478" i="15"/>
  <c r="O502" i="15"/>
  <c r="O526" i="15"/>
  <c r="O550" i="15"/>
  <c r="O574" i="15"/>
  <c r="O598" i="15"/>
  <c r="N166" i="14"/>
  <c r="N94" i="14"/>
  <c r="O166" i="12"/>
  <c r="O238" i="12"/>
  <c r="N376" i="12"/>
  <c r="O334" i="12"/>
  <c r="O406" i="12"/>
  <c r="O472" i="12"/>
  <c r="O478" i="12"/>
  <c r="O502" i="12"/>
  <c r="O526" i="12"/>
  <c r="N574" i="12"/>
  <c r="N112" i="12"/>
  <c r="O142" i="12"/>
  <c r="O148" i="12"/>
  <c r="N388" i="12"/>
  <c r="O154" i="12"/>
  <c r="O214" i="12"/>
  <c r="O262" i="12"/>
  <c r="O286" i="12"/>
  <c r="O310" i="12"/>
  <c r="N358" i="12"/>
  <c r="O430" i="12"/>
  <c r="N592" i="12"/>
  <c r="N604" i="12"/>
  <c r="O622" i="12"/>
  <c r="N76" i="12"/>
  <c r="O100" i="12"/>
  <c r="O112" i="12"/>
  <c r="N154" i="12"/>
  <c r="N160" i="12"/>
  <c r="N172" i="12"/>
  <c r="O232" i="12"/>
  <c r="N352" i="12"/>
  <c r="O358" i="12"/>
  <c r="N364" i="12"/>
  <c r="O424" i="12"/>
  <c r="N550" i="12"/>
  <c r="N568" i="12"/>
  <c r="O574" i="12"/>
  <c r="N580" i="12"/>
  <c r="N124" i="13"/>
  <c r="N136" i="13"/>
  <c r="O124" i="12"/>
  <c r="N208" i="12"/>
  <c r="N220" i="12"/>
  <c r="O280" i="12"/>
  <c r="N382" i="12"/>
  <c r="N400" i="12"/>
  <c r="N412" i="12"/>
  <c r="N598" i="12"/>
  <c r="N616" i="12"/>
  <c r="N628" i="12"/>
  <c r="O208" i="14"/>
  <c r="N196" i="14"/>
  <c r="O160" i="14"/>
  <c r="N142" i="14"/>
  <c r="N148" i="12"/>
  <c r="N232" i="12"/>
  <c r="N244" i="12"/>
  <c r="N406" i="12"/>
  <c r="N424" i="12"/>
  <c r="N436" i="12"/>
  <c r="N70" i="12"/>
  <c r="N82" i="12"/>
  <c r="O94" i="12"/>
  <c r="N106" i="12"/>
  <c r="N256" i="12"/>
  <c r="N268" i="12"/>
  <c r="O328" i="12"/>
  <c r="N472" i="12"/>
  <c r="N484" i="12"/>
  <c r="N646" i="12"/>
  <c r="O646" i="12"/>
  <c r="N124" i="12"/>
  <c r="N136" i="12"/>
  <c r="N280" i="12"/>
  <c r="N292" i="12"/>
  <c r="N454" i="12"/>
  <c r="O454" i="12"/>
  <c r="N478" i="12"/>
  <c r="N496" i="12"/>
  <c r="N508" i="12"/>
  <c r="O568" i="12"/>
  <c r="N70" i="13"/>
  <c r="N106" i="13"/>
  <c r="N166" i="13"/>
  <c r="N178" i="13"/>
  <c r="N190" i="13"/>
  <c r="N202" i="13"/>
  <c r="N214" i="13"/>
  <c r="N226" i="13"/>
  <c r="N238" i="13"/>
  <c r="N250" i="13"/>
  <c r="N262" i="13"/>
  <c r="N274" i="13"/>
  <c r="N286" i="13"/>
  <c r="N298" i="13"/>
  <c r="N310" i="13"/>
  <c r="N142" i="12"/>
  <c r="O184" i="12"/>
  <c r="N304" i="12"/>
  <c r="N316" i="12"/>
  <c r="O376" i="12"/>
  <c r="N502" i="12"/>
  <c r="N520" i="12"/>
  <c r="N532" i="12"/>
  <c r="O64" i="13"/>
  <c r="O76" i="13"/>
  <c r="O88" i="13"/>
  <c r="O100" i="13"/>
  <c r="O112" i="13"/>
  <c r="O124" i="13"/>
  <c r="O136" i="13"/>
  <c r="O160" i="13"/>
  <c r="O184" i="13"/>
  <c r="O208" i="13"/>
  <c r="O232" i="13"/>
  <c r="O256" i="13"/>
  <c r="O280" i="13"/>
  <c r="O304" i="13"/>
  <c r="O328" i="13"/>
  <c r="O352" i="13"/>
  <c r="O376" i="13"/>
  <c r="O400" i="13"/>
  <c r="O424" i="13"/>
  <c r="O448" i="13"/>
  <c r="O472" i="13"/>
  <c r="O496" i="13"/>
  <c r="N328" i="12"/>
  <c r="N340" i="12"/>
  <c r="N526" i="12"/>
  <c r="N544" i="12"/>
  <c r="N556" i="12"/>
  <c r="O616" i="12"/>
  <c r="N76" i="13"/>
  <c r="N430" i="12"/>
  <c r="N448" i="12"/>
  <c r="N460" i="12"/>
  <c r="O520" i="12"/>
  <c r="N622" i="12"/>
  <c r="N640" i="12"/>
  <c r="N652" i="12"/>
  <c r="N58" i="13"/>
  <c r="O70" i="13"/>
  <c r="N82" i="13"/>
  <c r="O94" i="13"/>
  <c r="O106" i="13"/>
  <c r="O118" i="13"/>
  <c r="N130" i="13"/>
  <c r="N142" i="13"/>
  <c r="O154" i="13"/>
  <c r="O166" i="13"/>
  <c r="O190" i="13"/>
  <c r="O214" i="13"/>
  <c r="O238" i="13"/>
  <c r="O262" i="13"/>
  <c r="O286" i="13"/>
  <c r="O310" i="13"/>
  <c r="O334" i="13"/>
  <c r="O358" i="13"/>
  <c r="O382" i="13"/>
  <c r="O406" i="13"/>
  <c r="O430" i="13"/>
  <c r="O454" i="13"/>
  <c r="O478" i="13"/>
  <c r="O502" i="13"/>
  <c r="O526" i="13"/>
  <c r="O550" i="13"/>
  <c r="O574" i="13"/>
  <c r="O598" i="13"/>
  <c r="O622" i="13"/>
  <c r="O646" i="13"/>
  <c r="O262" i="14"/>
  <c r="O310" i="14"/>
  <c r="O358" i="14"/>
  <c r="O406" i="14"/>
  <c r="O454" i="14"/>
  <c r="O502" i="14"/>
  <c r="O550" i="14"/>
  <c r="O598" i="14"/>
  <c r="O646" i="14"/>
  <c r="O232" i="14"/>
  <c r="O184" i="14"/>
  <c r="O154" i="14"/>
  <c r="N136" i="14"/>
  <c r="N88" i="14"/>
  <c r="N526" i="15"/>
  <c r="N538" i="15"/>
  <c r="N550" i="15"/>
  <c r="N562" i="15"/>
  <c r="N574" i="15"/>
  <c r="N586" i="15"/>
  <c r="N598" i="15"/>
  <c r="N238" i="14"/>
  <c r="N202" i="14"/>
  <c r="N190" i="14"/>
  <c r="N154" i="14"/>
  <c r="N148" i="14"/>
  <c r="N100" i="14"/>
  <c r="N118" i="13"/>
  <c r="N154" i="13"/>
  <c r="N322" i="13"/>
  <c r="N334" i="13"/>
  <c r="N346" i="13"/>
  <c r="N358" i="13"/>
  <c r="N370" i="13"/>
  <c r="N382" i="13"/>
  <c r="N394" i="13"/>
  <c r="N406" i="13"/>
  <c r="N418" i="13"/>
  <c r="N430" i="13"/>
  <c r="N442" i="13"/>
  <c r="N454" i="13"/>
  <c r="N466" i="13"/>
  <c r="N478" i="13"/>
  <c r="N490" i="13"/>
  <c r="N502" i="13"/>
  <c r="N514" i="13"/>
  <c r="N526" i="13"/>
  <c r="N538" i="13"/>
  <c r="N550" i="13"/>
  <c r="N562" i="13"/>
  <c r="N574" i="13"/>
  <c r="N586" i="13"/>
  <c r="N598" i="13"/>
  <c r="N610" i="13"/>
  <c r="N622" i="13"/>
  <c r="N634" i="13"/>
  <c r="N646" i="13"/>
  <c r="N250" i="14"/>
  <c r="N262" i="14"/>
  <c r="N274" i="14"/>
  <c r="N286" i="14"/>
  <c r="N298" i="14"/>
  <c r="N310" i="14"/>
  <c r="N322" i="14"/>
  <c r="N334" i="14"/>
  <c r="N346" i="14"/>
  <c r="N358" i="14"/>
  <c r="N370" i="14"/>
  <c r="N382" i="14"/>
  <c r="N394" i="14"/>
  <c r="N406" i="14"/>
  <c r="N418" i="14"/>
  <c r="N430" i="14"/>
  <c r="N442" i="14"/>
  <c r="N454" i="14"/>
  <c r="N466" i="14"/>
  <c r="N478" i="14"/>
  <c r="N490" i="14"/>
  <c r="N502" i="14"/>
  <c r="N514" i="14"/>
  <c r="N526" i="14"/>
  <c r="N538" i="14"/>
  <c r="N550" i="14"/>
  <c r="N562" i="14"/>
  <c r="N574" i="14"/>
  <c r="N586" i="14"/>
  <c r="N598" i="14"/>
  <c r="N610" i="14"/>
  <c r="N622" i="14"/>
  <c r="N634" i="14"/>
  <c r="N646" i="14"/>
  <c r="N136" i="15"/>
  <c r="O292" i="15"/>
  <c r="O316" i="15"/>
  <c r="O340" i="15"/>
  <c r="O364" i="15"/>
  <c r="O388" i="15"/>
  <c r="O412" i="15"/>
  <c r="O436" i="15"/>
  <c r="O460" i="15"/>
  <c r="O484" i="15"/>
  <c r="O508" i="15"/>
  <c r="O532" i="15"/>
  <c r="O556" i="15"/>
  <c r="O580" i="15"/>
  <c r="O604" i="15"/>
  <c r="O628" i="15"/>
  <c r="O652" i="15"/>
  <c r="N112" i="15"/>
  <c r="O106" i="15"/>
  <c r="O94" i="15"/>
  <c r="O520" i="13"/>
  <c r="O544" i="13"/>
  <c r="O568" i="13"/>
  <c r="O592" i="13"/>
  <c r="O616" i="13"/>
  <c r="O640" i="13"/>
  <c r="O256" i="14"/>
  <c r="O268" i="14"/>
  <c r="O280" i="14"/>
  <c r="O304" i="14"/>
  <c r="O316" i="14"/>
  <c r="O328" i="14"/>
  <c r="O352" i="14"/>
  <c r="O364" i="14"/>
  <c r="O376" i="14"/>
  <c r="O400" i="14"/>
  <c r="O412" i="14"/>
  <c r="O424" i="14"/>
  <c r="O448" i="14"/>
  <c r="O460" i="14"/>
  <c r="O472" i="14"/>
  <c r="O496" i="14"/>
  <c r="O508" i="14"/>
  <c r="O520" i="14"/>
  <c r="O544" i="14"/>
  <c r="O556" i="14"/>
  <c r="O568" i="14"/>
  <c r="O592" i="14"/>
  <c r="O604" i="14"/>
  <c r="O616" i="14"/>
  <c r="O640" i="14"/>
  <c r="N226" i="14"/>
  <c r="N208" i="14"/>
  <c r="N178" i="14"/>
  <c r="N160" i="14"/>
  <c r="N112" i="14"/>
  <c r="N76" i="14"/>
  <c r="O70" i="14"/>
  <c r="N64" i="14"/>
  <c r="N100" i="15"/>
  <c r="N208" i="13"/>
  <c r="N292" i="13"/>
  <c r="N304" i="13"/>
  <c r="N316" i="13"/>
  <c r="N328" i="13"/>
  <c r="N340" i="13"/>
  <c r="N352" i="13"/>
  <c r="N364" i="13"/>
  <c r="N376" i="13"/>
  <c r="N388" i="13"/>
  <c r="N400" i="13"/>
  <c r="N412" i="13"/>
  <c r="N424" i="13"/>
  <c r="N436" i="13"/>
  <c r="N460" i="13"/>
  <c r="N472" i="13"/>
  <c r="N484" i="13"/>
  <c r="N496" i="13"/>
  <c r="N508" i="13"/>
  <c r="N520" i="13"/>
  <c r="N616" i="13"/>
  <c r="N628" i="13"/>
  <c r="N640" i="13"/>
  <c r="N244" i="14"/>
  <c r="N256" i="14"/>
  <c r="N268" i="14"/>
  <c r="N280" i="14"/>
  <c r="N292" i="14"/>
  <c r="N304" i="14"/>
  <c r="N316" i="14"/>
  <c r="N328" i="14"/>
  <c r="N340" i="14"/>
  <c r="N352" i="14"/>
  <c r="N364" i="14"/>
  <c r="N376" i="14"/>
  <c r="N220" i="14"/>
  <c r="O214" i="14"/>
  <c r="N172" i="14"/>
  <c r="O166" i="14"/>
  <c r="N124" i="14"/>
  <c r="O82" i="14"/>
  <c r="N70" i="14"/>
  <c r="N148" i="15"/>
  <c r="O154" i="15"/>
  <c r="N652" i="15"/>
  <c r="O286" i="15"/>
  <c r="O310" i="15"/>
  <c r="O334" i="15"/>
  <c r="O358" i="15"/>
  <c r="O382" i="15"/>
  <c r="O622" i="15"/>
  <c r="O646" i="15"/>
  <c r="N124" i="15"/>
  <c r="O118" i="15"/>
  <c r="N88" i="15"/>
  <c r="O70" i="15"/>
  <c r="O58" i="15"/>
  <c r="O64" i="15"/>
  <c r="N70" i="15"/>
  <c r="O100" i="15"/>
  <c r="N58" i="15"/>
  <c r="N76" i="15"/>
  <c r="O82" i="15"/>
  <c r="O124" i="15"/>
  <c r="N118" i="15"/>
  <c r="N130" i="15"/>
  <c r="O136" i="15"/>
  <c r="O142" i="15"/>
  <c r="N238" i="15"/>
  <c r="O238" i="15"/>
  <c r="O148" i="15"/>
  <c r="N190" i="15"/>
  <c r="O190" i="15"/>
  <c r="N178" i="15"/>
  <c r="O178" i="15"/>
  <c r="N226" i="15"/>
  <c r="O226" i="15"/>
  <c r="N274" i="15"/>
  <c r="O274" i="15"/>
  <c r="N202" i="15"/>
  <c r="O202" i="15"/>
  <c r="N250" i="15"/>
  <c r="O250" i="15"/>
  <c r="N166" i="15"/>
  <c r="O166" i="15"/>
  <c r="N214" i="15"/>
  <c r="O214" i="15"/>
  <c r="N262" i="15"/>
  <c r="O262" i="15"/>
  <c r="O160" i="15"/>
  <c r="O184" i="15"/>
  <c r="O208" i="15"/>
  <c r="O232" i="15"/>
  <c r="O256" i="15"/>
  <c r="O280" i="15"/>
  <c r="O322" i="15"/>
  <c r="O328" i="15"/>
  <c r="O370" i="15"/>
  <c r="O376" i="15"/>
  <c r="O418" i="15"/>
  <c r="O424" i="15"/>
  <c r="O466" i="15"/>
  <c r="O472" i="15"/>
  <c r="O514" i="15"/>
  <c r="O520" i="15"/>
  <c r="O562" i="15"/>
  <c r="O568" i="15"/>
  <c r="O610" i="15"/>
  <c r="O616" i="15"/>
  <c r="O172" i="15"/>
  <c r="O196" i="15"/>
  <c r="O220" i="15"/>
  <c r="O244" i="15"/>
  <c r="O268" i="15"/>
  <c r="O298" i="15"/>
  <c r="O304" i="15"/>
  <c r="O346" i="15"/>
  <c r="O352" i="15"/>
  <c r="O394" i="15"/>
  <c r="O400" i="15"/>
  <c r="O442" i="15"/>
  <c r="O448" i="15"/>
  <c r="O490" i="15"/>
  <c r="O496" i="15"/>
  <c r="O538" i="15"/>
  <c r="O544" i="15"/>
  <c r="O586" i="15"/>
  <c r="O592" i="15"/>
  <c r="O634" i="15"/>
  <c r="O640" i="15"/>
  <c r="N286" i="15"/>
  <c r="N298" i="15"/>
  <c r="N310" i="15"/>
  <c r="N322" i="15"/>
  <c r="N334" i="15"/>
  <c r="N346" i="15"/>
  <c r="N358" i="15"/>
  <c r="N370" i="15"/>
  <c r="N382" i="15"/>
  <c r="N394" i="15"/>
  <c r="N406" i="15"/>
  <c r="N418" i="15"/>
  <c r="N430" i="15"/>
  <c r="N442" i="15"/>
  <c r="N454" i="15"/>
  <c r="N466" i="15"/>
  <c r="N478" i="15"/>
  <c r="N490" i="15"/>
  <c r="N502" i="15"/>
  <c r="N514" i="15"/>
  <c r="O88" i="14"/>
  <c r="O148" i="14"/>
  <c r="O172" i="14"/>
  <c r="O220" i="14"/>
  <c r="N58" i="14"/>
  <c r="O58" i="14"/>
  <c r="O64" i="14"/>
  <c r="N82" i="14"/>
  <c r="O94" i="14"/>
  <c r="O100" i="14"/>
  <c r="O106" i="14"/>
  <c r="O112" i="14"/>
  <c r="O118" i="14"/>
  <c r="O124" i="14"/>
  <c r="O136" i="14"/>
  <c r="O142" i="14"/>
  <c r="O130" i="14"/>
  <c r="O178" i="14"/>
  <c r="O226" i="14"/>
  <c r="O274" i="14"/>
  <c r="O322" i="14"/>
  <c r="O370" i="14"/>
  <c r="O418" i="14"/>
  <c r="O466" i="14"/>
  <c r="O514" i="14"/>
  <c r="O562" i="14"/>
  <c r="O610" i="14"/>
  <c r="O652" i="14"/>
  <c r="O190" i="14"/>
  <c r="O238" i="14"/>
  <c r="O286" i="14"/>
  <c r="O334" i="14"/>
  <c r="O382" i="14"/>
  <c r="O430" i="14"/>
  <c r="O478" i="14"/>
  <c r="O526" i="14"/>
  <c r="O574" i="14"/>
  <c r="O622" i="14"/>
  <c r="O196" i="14"/>
  <c r="O202" i="14"/>
  <c r="O244" i="14"/>
  <c r="O250" i="14"/>
  <c r="O292" i="14"/>
  <c r="O298" i="14"/>
  <c r="O340" i="14"/>
  <c r="O346" i="14"/>
  <c r="O388" i="14"/>
  <c r="O394" i="14"/>
  <c r="O436" i="14"/>
  <c r="O442" i="14"/>
  <c r="O484" i="14"/>
  <c r="O490" i="14"/>
  <c r="O532" i="14"/>
  <c r="O538" i="14"/>
  <c r="O580" i="14"/>
  <c r="O586" i="14"/>
  <c r="O628" i="14"/>
  <c r="O634" i="14"/>
  <c r="N388" i="14"/>
  <c r="N400" i="14"/>
  <c r="N412" i="14"/>
  <c r="N424" i="14"/>
  <c r="N436" i="14"/>
  <c r="N448" i="14"/>
  <c r="N460" i="14"/>
  <c r="N472" i="14"/>
  <c r="N484" i="14"/>
  <c r="N496" i="14"/>
  <c r="N508" i="14"/>
  <c r="N520" i="14"/>
  <c r="N532" i="14"/>
  <c r="N544" i="14"/>
  <c r="N556" i="14"/>
  <c r="N568" i="14"/>
  <c r="N580" i="14"/>
  <c r="N592" i="14"/>
  <c r="N604" i="14"/>
  <c r="N616" i="14"/>
  <c r="N628" i="14"/>
  <c r="N640" i="14"/>
  <c r="N652" i="14"/>
  <c r="O58" i="13"/>
  <c r="N64" i="13"/>
  <c r="O82" i="13"/>
  <c r="N94" i="13"/>
  <c r="N88" i="13"/>
  <c r="N112" i="13"/>
  <c r="O130" i="13"/>
  <c r="O142" i="13"/>
  <c r="N148" i="13"/>
  <c r="O148" i="13"/>
  <c r="O172" i="13"/>
  <c r="O178" i="13"/>
  <c r="O220" i="13"/>
  <c r="O226" i="13"/>
  <c r="O268" i="13"/>
  <c r="O274" i="13"/>
  <c r="O316" i="13"/>
  <c r="O322" i="13"/>
  <c r="O364" i="13"/>
  <c r="O370" i="13"/>
  <c r="O412" i="13"/>
  <c r="O418" i="13"/>
  <c r="O460" i="13"/>
  <c r="O466" i="13"/>
  <c r="O508" i="13"/>
  <c r="O514" i="13"/>
  <c r="O556" i="13"/>
  <c r="O562" i="13"/>
  <c r="O604" i="13"/>
  <c r="O610" i="13"/>
  <c r="O652" i="13"/>
  <c r="O196" i="13"/>
  <c r="O202" i="13"/>
  <c r="O244" i="13"/>
  <c r="O250" i="13"/>
  <c r="O292" i="13"/>
  <c r="O298" i="13"/>
  <c r="O340" i="13"/>
  <c r="O346" i="13"/>
  <c r="O388" i="13"/>
  <c r="O394" i="13"/>
  <c r="O436" i="13"/>
  <c r="O442" i="13"/>
  <c r="O484" i="13"/>
  <c r="O490" i="13"/>
  <c r="O532" i="13"/>
  <c r="O538" i="13"/>
  <c r="O580" i="13"/>
  <c r="O586" i="13"/>
  <c r="O628" i="13"/>
  <c r="O634" i="13"/>
  <c r="N160" i="13"/>
  <c r="N172" i="13"/>
  <c r="N184" i="13"/>
  <c r="N196" i="13"/>
  <c r="N220" i="13"/>
  <c r="N232" i="13"/>
  <c r="N244" i="13"/>
  <c r="N256" i="13"/>
  <c r="N268" i="13"/>
  <c r="N280" i="13"/>
  <c r="N448" i="13"/>
  <c r="N532" i="13"/>
  <c r="N544" i="13"/>
  <c r="N556" i="13"/>
  <c r="N568" i="13"/>
  <c r="N580" i="13"/>
  <c r="N592" i="13"/>
  <c r="N604" i="13"/>
  <c r="N652" i="13"/>
  <c r="N64" i="12"/>
  <c r="N58" i="12"/>
  <c r="O46" i="12"/>
  <c r="O58" i="12"/>
  <c r="O64" i="12"/>
  <c r="O70" i="12"/>
  <c r="O76" i="12"/>
  <c r="O82" i="12"/>
  <c r="N88" i="12"/>
  <c r="N118" i="12"/>
  <c r="O118" i="12"/>
  <c r="O88" i="12"/>
  <c r="N94" i="12"/>
  <c r="N100" i="12"/>
  <c r="O130" i="12"/>
  <c r="N466" i="12"/>
  <c r="O466" i="12"/>
  <c r="O136" i="12"/>
  <c r="N274" i="12"/>
  <c r="O274" i="12"/>
  <c r="N322" i="12"/>
  <c r="O322" i="12"/>
  <c r="N514" i="12"/>
  <c r="O514" i="12"/>
  <c r="N226" i="12"/>
  <c r="O226" i="12"/>
  <c r="N418" i="12"/>
  <c r="O418" i="12"/>
  <c r="N610" i="12"/>
  <c r="O610" i="12"/>
  <c r="N178" i="12"/>
  <c r="O178" i="12"/>
  <c r="N370" i="12"/>
  <c r="O370" i="12"/>
  <c r="N562" i="12"/>
  <c r="O562" i="12"/>
  <c r="O160" i="12"/>
  <c r="N202" i="12"/>
  <c r="O202" i="12"/>
  <c r="O208" i="12"/>
  <c r="N250" i="12"/>
  <c r="O250" i="12"/>
  <c r="O256" i="12"/>
  <c r="N298" i="12"/>
  <c r="O298" i="12"/>
  <c r="O304" i="12"/>
  <c r="N346" i="12"/>
  <c r="O346" i="12"/>
  <c r="O352" i="12"/>
  <c r="N394" i="12"/>
  <c r="O394" i="12"/>
  <c r="O400" i="12"/>
  <c r="N442" i="12"/>
  <c r="O442" i="12"/>
  <c r="O448" i="12"/>
  <c r="N490" i="12"/>
  <c r="O490" i="12"/>
  <c r="O496" i="12"/>
  <c r="N538" i="12"/>
  <c r="O538" i="12"/>
  <c r="O544" i="12"/>
  <c r="N586" i="12"/>
  <c r="O586" i="12"/>
  <c r="O592" i="12"/>
  <c r="N634" i="12"/>
  <c r="O634" i="12"/>
  <c r="O640" i="12"/>
  <c r="O172" i="12"/>
  <c r="O196" i="12"/>
  <c r="O220" i="12"/>
  <c r="O244" i="12"/>
  <c r="O268" i="12"/>
  <c r="O292" i="12"/>
  <c r="O316" i="12"/>
  <c r="O340" i="12"/>
  <c r="O364" i="12"/>
  <c r="O388" i="12"/>
  <c r="O412" i="12"/>
  <c r="O436" i="12"/>
  <c r="O460" i="12"/>
  <c r="O484" i="12"/>
  <c r="O508" i="12"/>
  <c r="O532" i="12"/>
  <c r="O556" i="12"/>
  <c r="O580" i="12"/>
  <c r="O604" i="12"/>
  <c r="O628" i="12"/>
  <c r="O652" i="12"/>
  <c r="N166" i="12"/>
  <c r="N190" i="12"/>
  <c r="N214" i="12"/>
  <c r="N238" i="12"/>
  <c r="N262" i="12"/>
  <c r="N286" i="12"/>
  <c r="N310" i="12"/>
  <c r="N334" i="12"/>
  <c r="M652" i="10"/>
  <c r="L652" i="10"/>
  <c r="K652" i="10"/>
  <c r="J652" i="10"/>
  <c r="I652" i="10"/>
  <c r="H652" i="10"/>
  <c r="G652" i="10"/>
  <c r="M646" i="10"/>
  <c r="L646" i="10"/>
  <c r="K646" i="10"/>
  <c r="J646" i="10"/>
  <c r="I646" i="10"/>
  <c r="H646" i="10"/>
  <c r="G646" i="10"/>
  <c r="M640" i="10"/>
  <c r="L640" i="10"/>
  <c r="K640" i="10"/>
  <c r="J640" i="10"/>
  <c r="I640" i="10"/>
  <c r="H640" i="10"/>
  <c r="G640" i="10"/>
  <c r="M634" i="10"/>
  <c r="L634" i="10"/>
  <c r="K634" i="10"/>
  <c r="J634" i="10"/>
  <c r="I634" i="10"/>
  <c r="H634" i="10"/>
  <c r="G634" i="10"/>
  <c r="M628" i="10"/>
  <c r="L628" i="10"/>
  <c r="K628" i="10"/>
  <c r="J628" i="10"/>
  <c r="I628" i="10"/>
  <c r="H628" i="10"/>
  <c r="G628" i="10"/>
  <c r="M622" i="10"/>
  <c r="L622" i="10"/>
  <c r="K622" i="10"/>
  <c r="J622" i="10"/>
  <c r="I622" i="10"/>
  <c r="H622" i="10"/>
  <c r="G622" i="10"/>
  <c r="M616" i="10"/>
  <c r="L616" i="10"/>
  <c r="K616" i="10"/>
  <c r="J616" i="10"/>
  <c r="I616" i="10"/>
  <c r="H616" i="10"/>
  <c r="G616" i="10"/>
  <c r="M610" i="10"/>
  <c r="L610" i="10"/>
  <c r="K610" i="10"/>
  <c r="J610" i="10"/>
  <c r="I610" i="10"/>
  <c r="H610" i="10"/>
  <c r="G610" i="10"/>
  <c r="M604" i="10"/>
  <c r="L604" i="10"/>
  <c r="K604" i="10"/>
  <c r="J604" i="10"/>
  <c r="I604" i="10"/>
  <c r="H604" i="10"/>
  <c r="G604" i="10"/>
  <c r="M598" i="10"/>
  <c r="L598" i="10"/>
  <c r="K598" i="10"/>
  <c r="J598" i="10"/>
  <c r="I598" i="10"/>
  <c r="H598" i="10"/>
  <c r="G598" i="10"/>
  <c r="M592" i="10"/>
  <c r="L592" i="10"/>
  <c r="K592" i="10"/>
  <c r="J592" i="10"/>
  <c r="I592" i="10"/>
  <c r="H592" i="10"/>
  <c r="G592" i="10"/>
  <c r="M586" i="10"/>
  <c r="L586" i="10"/>
  <c r="K586" i="10"/>
  <c r="J586" i="10"/>
  <c r="I586" i="10"/>
  <c r="H586" i="10"/>
  <c r="G586" i="10"/>
  <c r="M580" i="10"/>
  <c r="L580" i="10"/>
  <c r="K580" i="10"/>
  <c r="J580" i="10"/>
  <c r="I580" i="10"/>
  <c r="H580" i="10"/>
  <c r="G580" i="10"/>
  <c r="M574" i="10"/>
  <c r="L574" i="10"/>
  <c r="K574" i="10"/>
  <c r="J574" i="10"/>
  <c r="I574" i="10"/>
  <c r="H574" i="10"/>
  <c r="G574" i="10"/>
  <c r="M568" i="10"/>
  <c r="L568" i="10"/>
  <c r="K568" i="10"/>
  <c r="J568" i="10"/>
  <c r="I568" i="10"/>
  <c r="H568" i="10"/>
  <c r="G568" i="10"/>
  <c r="M562" i="10"/>
  <c r="L562" i="10"/>
  <c r="K562" i="10"/>
  <c r="J562" i="10"/>
  <c r="I562" i="10"/>
  <c r="H562" i="10"/>
  <c r="G562" i="10"/>
  <c r="M556" i="10"/>
  <c r="L556" i="10"/>
  <c r="K556" i="10"/>
  <c r="J556" i="10"/>
  <c r="I556" i="10"/>
  <c r="H556" i="10"/>
  <c r="G556" i="10"/>
  <c r="M550" i="10"/>
  <c r="L550" i="10"/>
  <c r="K550" i="10"/>
  <c r="J550" i="10"/>
  <c r="I550" i="10"/>
  <c r="H550" i="10"/>
  <c r="G550" i="10"/>
  <c r="M544" i="10"/>
  <c r="L544" i="10"/>
  <c r="K544" i="10"/>
  <c r="J544" i="10"/>
  <c r="I544" i="10"/>
  <c r="H544" i="10"/>
  <c r="G544" i="10"/>
  <c r="M538" i="10"/>
  <c r="L538" i="10"/>
  <c r="K538" i="10"/>
  <c r="J538" i="10"/>
  <c r="I538" i="10"/>
  <c r="H538" i="10"/>
  <c r="G538" i="10"/>
  <c r="M532" i="10"/>
  <c r="L532" i="10"/>
  <c r="K532" i="10"/>
  <c r="J532" i="10"/>
  <c r="I532" i="10"/>
  <c r="H532" i="10"/>
  <c r="G532" i="10"/>
  <c r="M526" i="10"/>
  <c r="L526" i="10"/>
  <c r="K526" i="10"/>
  <c r="J526" i="10"/>
  <c r="I526" i="10"/>
  <c r="H526" i="10"/>
  <c r="G526" i="10"/>
  <c r="M520" i="10"/>
  <c r="L520" i="10"/>
  <c r="K520" i="10"/>
  <c r="J520" i="10"/>
  <c r="I520" i="10"/>
  <c r="H520" i="10"/>
  <c r="G520" i="10"/>
  <c r="M514" i="10"/>
  <c r="L514" i="10"/>
  <c r="K514" i="10"/>
  <c r="J514" i="10"/>
  <c r="I514" i="10"/>
  <c r="H514" i="10"/>
  <c r="G514" i="10"/>
  <c r="M508" i="10"/>
  <c r="L508" i="10"/>
  <c r="K508" i="10"/>
  <c r="J508" i="10"/>
  <c r="I508" i="10"/>
  <c r="H508" i="10"/>
  <c r="G508" i="10"/>
  <c r="M502" i="10"/>
  <c r="L502" i="10"/>
  <c r="K502" i="10"/>
  <c r="J502" i="10"/>
  <c r="I502" i="10"/>
  <c r="H502" i="10"/>
  <c r="G502" i="10"/>
  <c r="M496" i="10"/>
  <c r="L496" i="10"/>
  <c r="K496" i="10"/>
  <c r="J496" i="10"/>
  <c r="I496" i="10"/>
  <c r="H496" i="10"/>
  <c r="G496" i="10"/>
  <c r="M490" i="10"/>
  <c r="L490" i="10"/>
  <c r="K490" i="10"/>
  <c r="J490" i="10"/>
  <c r="I490" i="10"/>
  <c r="H490" i="10"/>
  <c r="G490" i="10"/>
  <c r="M484" i="10"/>
  <c r="L484" i="10"/>
  <c r="K484" i="10"/>
  <c r="J484" i="10"/>
  <c r="I484" i="10"/>
  <c r="H484" i="10"/>
  <c r="G484" i="10"/>
  <c r="M478" i="10"/>
  <c r="L478" i="10"/>
  <c r="K478" i="10"/>
  <c r="J478" i="10"/>
  <c r="I478" i="10"/>
  <c r="H478" i="10"/>
  <c r="G478" i="10"/>
  <c r="M472" i="10"/>
  <c r="L472" i="10"/>
  <c r="K472" i="10"/>
  <c r="J472" i="10"/>
  <c r="I472" i="10"/>
  <c r="H472" i="10"/>
  <c r="G472" i="10"/>
  <c r="M466" i="10"/>
  <c r="L466" i="10"/>
  <c r="K466" i="10"/>
  <c r="J466" i="10"/>
  <c r="I466" i="10"/>
  <c r="H466" i="10"/>
  <c r="G466" i="10"/>
  <c r="M460" i="10"/>
  <c r="L460" i="10"/>
  <c r="K460" i="10"/>
  <c r="J460" i="10"/>
  <c r="I460" i="10"/>
  <c r="H460" i="10"/>
  <c r="G460" i="10"/>
  <c r="M454" i="10"/>
  <c r="L454" i="10"/>
  <c r="K454" i="10"/>
  <c r="J454" i="10"/>
  <c r="I454" i="10"/>
  <c r="H454" i="10"/>
  <c r="G454" i="10"/>
  <c r="M448" i="10"/>
  <c r="L448" i="10"/>
  <c r="K448" i="10"/>
  <c r="J448" i="10"/>
  <c r="I448" i="10"/>
  <c r="H448" i="10"/>
  <c r="G448" i="10"/>
  <c r="M442" i="10"/>
  <c r="L442" i="10"/>
  <c r="K442" i="10"/>
  <c r="J442" i="10"/>
  <c r="I442" i="10"/>
  <c r="H442" i="10"/>
  <c r="G442" i="10"/>
  <c r="M436" i="10"/>
  <c r="L436" i="10"/>
  <c r="K436" i="10"/>
  <c r="J436" i="10"/>
  <c r="I436" i="10"/>
  <c r="H436" i="10"/>
  <c r="G436" i="10"/>
  <c r="M430" i="10"/>
  <c r="L430" i="10"/>
  <c r="K430" i="10"/>
  <c r="J430" i="10"/>
  <c r="I430" i="10"/>
  <c r="H430" i="10"/>
  <c r="G430" i="10"/>
  <c r="M424" i="10"/>
  <c r="L424" i="10"/>
  <c r="K424" i="10"/>
  <c r="J424" i="10"/>
  <c r="I424" i="10"/>
  <c r="H424" i="10"/>
  <c r="G424" i="10"/>
  <c r="M418" i="10"/>
  <c r="L418" i="10"/>
  <c r="K418" i="10"/>
  <c r="J418" i="10"/>
  <c r="I418" i="10"/>
  <c r="H418" i="10"/>
  <c r="G418" i="10"/>
  <c r="M412" i="10"/>
  <c r="L412" i="10"/>
  <c r="K412" i="10"/>
  <c r="J412" i="10"/>
  <c r="I412" i="10"/>
  <c r="H412" i="10"/>
  <c r="G412" i="10"/>
  <c r="M406" i="10"/>
  <c r="L406" i="10"/>
  <c r="K406" i="10"/>
  <c r="J406" i="10"/>
  <c r="I406" i="10"/>
  <c r="H406" i="10"/>
  <c r="G406" i="10"/>
  <c r="M400" i="10"/>
  <c r="L400" i="10"/>
  <c r="K400" i="10"/>
  <c r="J400" i="10"/>
  <c r="I400" i="10"/>
  <c r="H400" i="10"/>
  <c r="G400" i="10"/>
  <c r="M394" i="10"/>
  <c r="L394" i="10"/>
  <c r="K394" i="10"/>
  <c r="J394" i="10"/>
  <c r="I394" i="10"/>
  <c r="H394" i="10"/>
  <c r="G394" i="10"/>
  <c r="M388" i="10"/>
  <c r="L388" i="10"/>
  <c r="K388" i="10"/>
  <c r="J388" i="10"/>
  <c r="I388" i="10"/>
  <c r="H388" i="10"/>
  <c r="G388" i="10"/>
  <c r="M382" i="10"/>
  <c r="L382" i="10"/>
  <c r="K382" i="10"/>
  <c r="J382" i="10"/>
  <c r="I382" i="10"/>
  <c r="H382" i="10"/>
  <c r="G382" i="10"/>
  <c r="M376" i="10"/>
  <c r="L376" i="10"/>
  <c r="K376" i="10"/>
  <c r="J376" i="10"/>
  <c r="I376" i="10"/>
  <c r="H376" i="10"/>
  <c r="G376" i="10"/>
  <c r="M370" i="10"/>
  <c r="L370" i="10"/>
  <c r="K370" i="10"/>
  <c r="J370" i="10"/>
  <c r="I370" i="10"/>
  <c r="H370" i="10"/>
  <c r="G370" i="10"/>
  <c r="M364" i="10"/>
  <c r="L364" i="10"/>
  <c r="K364" i="10"/>
  <c r="J364" i="10"/>
  <c r="I364" i="10"/>
  <c r="H364" i="10"/>
  <c r="G364" i="10"/>
  <c r="M358" i="10"/>
  <c r="L358" i="10"/>
  <c r="K358" i="10"/>
  <c r="J358" i="10"/>
  <c r="I358" i="10"/>
  <c r="H358" i="10"/>
  <c r="G358" i="10"/>
  <c r="M352" i="10"/>
  <c r="L352" i="10"/>
  <c r="K352" i="10"/>
  <c r="J352" i="10"/>
  <c r="I352" i="10"/>
  <c r="H352" i="10"/>
  <c r="G352" i="10"/>
  <c r="M346" i="10"/>
  <c r="L346" i="10"/>
  <c r="K346" i="10"/>
  <c r="J346" i="10"/>
  <c r="I346" i="10"/>
  <c r="H346" i="10"/>
  <c r="G346" i="10"/>
  <c r="M340" i="10"/>
  <c r="L340" i="10"/>
  <c r="K340" i="10"/>
  <c r="J340" i="10"/>
  <c r="I340" i="10"/>
  <c r="H340" i="10"/>
  <c r="G340" i="10"/>
  <c r="M334" i="10"/>
  <c r="L334" i="10"/>
  <c r="K334" i="10"/>
  <c r="J334" i="10"/>
  <c r="I334" i="10"/>
  <c r="H334" i="10"/>
  <c r="G334" i="10"/>
  <c r="M328" i="10"/>
  <c r="L328" i="10"/>
  <c r="K328" i="10"/>
  <c r="J328" i="10"/>
  <c r="I328" i="10"/>
  <c r="H328" i="10"/>
  <c r="G328" i="10"/>
  <c r="M322" i="10"/>
  <c r="L322" i="10"/>
  <c r="K322" i="10"/>
  <c r="J322" i="10"/>
  <c r="I322" i="10"/>
  <c r="H322" i="10"/>
  <c r="G322" i="10"/>
  <c r="M316" i="10"/>
  <c r="L316" i="10"/>
  <c r="K316" i="10"/>
  <c r="J316" i="10"/>
  <c r="I316" i="10"/>
  <c r="H316" i="10"/>
  <c r="G316" i="10"/>
  <c r="M310" i="10"/>
  <c r="L310" i="10"/>
  <c r="K310" i="10"/>
  <c r="J310" i="10"/>
  <c r="I310" i="10"/>
  <c r="H310" i="10"/>
  <c r="G310" i="10"/>
  <c r="M304" i="10"/>
  <c r="L304" i="10"/>
  <c r="K304" i="10"/>
  <c r="J304" i="10"/>
  <c r="I304" i="10"/>
  <c r="H304" i="10"/>
  <c r="G304" i="10"/>
  <c r="M298" i="10"/>
  <c r="L298" i="10"/>
  <c r="K298" i="10"/>
  <c r="J298" i="10"/>
  <c r="I298" i="10"/>
  <c r="H298" i="10"/>
  <c r="G298" i="10"/>
  <c r="M292" i="10"/>
  <c r="L292" i="10"/>
  <c r="K292" i="10"/>
  <c r="J292" i="10"/>
  <c r="I292" i="10"/>
  <c r="H292" i="10"/>
  <c r="G292" i="10"/>
  <c r="M286" i="10"/>
  <c r="L286" i="10"/>
  <c r="K286" i="10"/>
  <c r="J286" i="10"/>
  <c r="I286" i="10"/>
  <c r="H286" i="10"/>
  <c r="G286" i="10"/>
  <c r="M280" i="10"/>
  <c r="L280" i="10"/>
  <c r="K280" i="10"/>
  <c r="J280" i="10"/>
  <c r="I280" i="10"/>
  <c r="H280" i="10"/>
  <c r="G280" i="10"/>
  <c r="M274" i="10"/>
  <c r="L274" i="10"/>
  <c r="K274" i="10"/>
  <c r="J274" i="10"/>
  <c r="I274" i="10"/>
  <c r="H274" i="10"/>
  <c r="G274" i="10"/>
  <c r="M268" i="10"/>
  <c r="L268" i="10"/>
  <c r="K268" i="10"/>
  <c r="J268" i="10"/>
  <c r="I268" i="10"/>
  <c r="H268" i="10"/>
  <c r="G268" i="10"/>
  <c r="M262" i="10"/>
  <c r="L262" i="10"/>
  <c r="K262" i="10"/>
  <c r="J262" i="10"/>
  <c r="I262" i="10"/>
  <c r="H262" i="10"/>
  <c r="G262" i="10"/>
  <c r="M256" i="10"/>
  <c r="L256" i="10"/>
  <c r="K256" i="10"/>
  <c r="J256" i="10"/>
  <c r="I256" i="10"/>
  <c r="H256" i="10"/>
  <c r="G256" i="10"/>
  <c r="M250" i="10"/>
  <c r="L250" i="10"/>
  <c r="K250" i="10"/>
  <c r="J250" i="10"/>
  <c r="I250" i="10"/>
  <c r="H250" i="10"/>
  <c r="G250" i="10"/>
  <c r="M244" i="10"/>
  <c r="L244" i="10"/>
  <c r="K244" i="10"/>
  <c r="J244" i="10"/>
  <c r="I244" i="10"/>
  <c r="H244" i="10"/>
  <c r="G244" i="10"/>
  <c r="M238" i="10"/>
  <c r="L238" i="10"/>
  <c r="K238" i="10"/>
  <c r="J238" i="10"/>
  <c r="I238" i="10"/>
  <c r="H238" i="10"/>
  <c r="G238" i="10"/>
  <c r="M232" i="10"/>
  <c r="L232" i="10"/>
  <c r="K232" i="10"/>
  <c r="J232" i="10"/>
  <c r="I232" i="10"/>
  <c r="H232" i="10"/>
  <c r="G232" i="10"/>
  <c r="M226" i="10"/>
  <c r="L226" i="10"/>
  <c r="K226" i="10"/>
  <c r="J226" i="10"/>
  <c r="I226" i="10"/>
  <c r="H226" i="10"/>
  <c r="G226" i="10"/>
  <c r="M220" i="10"/>
  <c r="L220" i="10"/>
  <c r="K220" i="10"/>
  <c r="J220" i="10"/>
  <c r="I220" i="10"/>
  <c r="H220" i="10"/>
  <c r="G220" i="10"/>
  <c r="M214" i="10"/>
  <c r="L214" i="10"/>
  <c r="K214" i="10"/>
  <c r="J214" i="10"/>
  <c r="I214" i="10"/>
  <c r="H214" i="10"/>
  <c r="G214" i="10"/>
  <c r="M208" i="10"/>
  <c r="L208" i="10"/>
  <c r="K208" i="10"/>
  <c r="J208" i="10"/>
  <c r="I208" i="10"/>
  <c r="H208" i="10"/>
  <c r="G208" i="10"/>
  <c r="M202" i="10"/>
  <c r="L202" i="10"/>
  <c r="K202" i="10"/>
  <c r="J202" i="10"/>
  <c r="I202" i="10"/>
  <c r="H202" i="10"/>
  <c r="G202" i="10"/>
  <c r="M196" i="10"/>
  <c r="L196" i="10"/>
  <c r="K196" i="10"/>
  <c r="J196" i="10"/>
  <c r="I196" i="10"/>
  <c r="H196" i="10"/>
  <c r="G196" i="10"/>
  <c r="M190" i="10"/>
  <c r="L190" i="10"/>
  <c r="K190" i="10"/>
  <c r="J190" i="10"/>
  <c r="I190" i="10"/>
  <c r="H190" i="10"/>
  <c r="G190" i="10"/>
  <c r="M184" i="10"/>
  <c r="L184" i="10"/>
  <c r="K184" i="10"/>
  <c r="J184" i="10"/>
  <c r="I184" i="10"/>
  <c r="H184" i="10"/>
  <c r="G184" i="10"/>
  <c r="M178" i="10"/>
  <c r="L178" i="10"/>
  <c r="K178" i="10"/>
  <c r="J178" i="10"/>
  <c r="I178" i="10"/>
  <c r="H178" i="10"/>
  <c r="G178" i="10"/>
  <c r="M172" i="10"/>
  <c r="L172" i="10"/>
  <c r="K172" i="10"/>
  <c r="J172" i="10"/>
  <c r="I172" i="10"/>
  <c r="H172" i="10"/>
  <c r="G172" i="10"/>
  <c r="M166" i="10"/>
  <c r="L166" i="10"/>
  <c r="K166" i="10"/>
  <c r="J166" i="10"/>
  <c r="I166" i="10"/>
  <c r="H166" i="10"/>
  <c r="G166" i="10"/>
  <c r="M160" i="10"/>
  <c r="L160" i="10"/>
  <c r="K160" i="10"/>
  <c r="J160" i="10"/>
  <c r="I160" i="10"/>
  <c r="H160" i="10"/>
  <c r="G160" i="10"/>
  <c r="M154" i="10"/>
  <c r="L154" i="10"/>
  <c r="K154" i="10"/>
  <c r="J154" i="10"/>
  <c r="I154" i="10"/>
  <c r="H154" i="10"/>
  <c r="G154" i="10"/>
  <c r="M148" i="10"/>
  <c r="L148" i="10"/>
  <c r="K148" i="10"/>
  <c r="J148" i="10"/>
  <c r="I148" i="10"/>
  <c r="H148" i="10"/>
  <c r="G148" i="10"/>
  <c r="M142" i="10"/>
  <c r="L142" i="10"/>
  <c r="K142" i="10"/>
  <c r="J142" i="10"/>
  <c r="I142" i="10"/>
  <c r="H142" i="10"/>
  <c r="G142" i="10"/>
  <c r="M136" i="10"/>
  <c r="L136" i="10"/>
  <c r="K136" i="10"/>
  <c r="J136" i="10"/>
  <c r="I136" i="10"/>
  <c r="H136" i="10"/>
  <c r="G136" i="10"/>
  <c r="M130" i="10"/>
  <c r="L130" i="10"/>
  <c r="K130" i="10"/>
  <c r="J130" i="10"/>
  <c r="I130" i="10"/>
  <c r="H130" i="10"/>
  <c r="G130" i="10"/>
  <c r="M124" i="10"/>
  <c r="L124" i="10"/>
  <c r="K124" i="10"/>
  <c r="J124" i="10"/>
  <c r="I124" i="10"/>
  <c r="H124" i="10"/>
  <c r="G124" i="10"/>
  <c r="M118" i="10"/>
  <c r="L118" i="10"/>
  <c r="K118" i="10"/>
  <c r="J118" i="10"/>
  <c r="I118" i="10"/>
  <c r="H118" i="10"/>
  <c r="G118" i="10"/>
  <c r="M112" i="10"/>
  <c r="L112" i="10"/>
  <c r="K112" i="10"/>
  <c r="J112" i="10"/>
  <c r="I112" i="10"/>
  <c r="H112" i="10"/>
  <c r="G112" i="10"/>
  <c r="M106" i="10"/>
  <c r="L106" i="10"/>
  <c r="K106" i="10"/>
  <c r="J106" i="10"/>
  <c r="I106" i="10"/>
  <c r="H106" i="10"/>
  <c r="G106" i="10"/>
  <c r="M100" i="10"/>
  <c r="L100" i="10"/>
  <c r="K100" i="10"/>
  <c r="J100" i="10"/>
  <c r="I100" i="10"/>
  <c r="H100" i="10"/>
  <c r="G100" i="10"/>
  <c r="M94" i="10"/>
  <c r="L94" i="10"/>
  <c r="K94" i="10"/>
  <c r="J94" i="10"/>
  <c r="I94" i="10"/>
  <c r="H94" i="10"/>
  <c r="G94" i="10"/>
  <c r="M88" i="10"/>
  <c r="L88" i="10"/>
  <c r="K88" i="10"/>
  <c r="J88" i="10"/>
  <c r="I88" i="10"/>
  <c r="H88" i="10"/>
  <c r="G88" i="10"/>
  <c r="M82" i="10"/>
  <c r="L82" i="10"/>
  <c r="K82" i="10"/>
  <c r="J82" i="10"/>
  <c r="I82" i="10"/>
  <c r="H82" i="10"/>
  <c r="G82" i="10"/>
  <c r="M76" i="10"/>
  <c r="L76" i="10"/>
  <c r="K76" i="10"/>
  <c r="J76" i="10"/>
  <c r="I76" i="10"/>
  <c r="H76" i="10"/>
  <c r="G76" i="10"/>
  <c r="M70" i="10"/>
  <c r="L70" i="10"/>
  <c r="K70" i="10"/>
  <c r="J70" i="10"/>
  <c r="I70" i="10"/>
  <c r="H70" i="10"/>
  <c r="G70" i="10"/>
  <c r="M64" i="10"/>
  <c r="L64" i="10"/>
  <c r="K64" i="10"/>
  <c r="J64" i="10"/>
  <c r="I64" i="10"/>
  <c r="H64" i="10"/>
  <c r="G64" i="10"/>
  <c r="M58" i="10"/>
  <c r="L58" i="10"/>
  <c r="K58" i="10"/>
  <c r="J58" i="10"/>
  <c r="I58" i="10"/>
  <c r="H58" i="10"/>
  <c r="G58" i="10"/>
  <c r="N46" i="10"/>
  <c r="G33" i="10"/>
  <c r="G32" i="10"/>
  <c r="O27" i="10"/>
  <c r="O29" i="10" s="1"/>
  <c r="A4" i="10"/>
  <c r="K1" i="10"/>
  <c r="M652" i="5"/>
  <c r="L652" i="5"/>
  <c r="K652" i="5"/>
  <c r="J652" i="5"/>
  <c r="I652" i="5"/>
  <c r="H652" i="5"/>
  <c r="G652" i="5"/>
  <c r="M646" i="5"/>
  <c r="L646" i="5"/>
  <c r="K646" i="5"/>
  <c r="J646" i="5"/>
  <c r="I646" i="5"/>
  <c r="H646" i="5"/>
  <c r="G646" i="5"/>
  <c r="M640" i="5"/>
  <c r="L640" i="5"/>
  <c r="K640" i="5"/>
  <c r="J640" i="5"/>
  <c r="I640" i="5"/>
  <c r="H640" i="5"/>
  <c r="G640" i="5"/>
  <c r="M634" i="5"/>
  <c r="L634" i="5"/>
  <c r="K634" i="5"/>
  <c r="J634" i="5"/>
  <c r="I634" i="5"/>
  <c r="H634" i="5"/>
  <c r="G634" i="5"/>
  <c r="M628" i="5"/>
  <c r="L628" i="5"/>
  <c r="K628" i="5"/>
  <c r="J628" i="5"/>
  <c r="I628" i="5"/>
  <c r="H628" i="5"/>
  <c r="G628" i="5"/>
  <c r="M622" i="5"/>
  <c r="L622" i="5"/>
  <c r="K622" i="5"/>
  <c r="J622" i="5"/>
  <c r="I622" i="5"/>
  <c r="H622" i="5"/>
  <c r="G622" i="5"/>
  <c r="M616" i="5"/>
  <c r="L616" i="5"/>
  <c r="K616" i="5"/>
  <c r="J616" i="5"/>
  <c r="I616" i="5"/>
  <c r="H616" i="5"/>
  <c r="G616" i="5"/>
  <c r="M610" i="5"/>
  <c r="L610" i="5"/>
  <c r="K610" i="5"/>
  <c r="J610" i="5"/>
  <c r="I610" i="5"/>
  <c r="H610" i="5"/>
  <c r="G610" i="5"/>
  <c r="M604" i="5"/>
  <c r="L604" i="5"/>
  <c r="K604" i="5"/>
  <c r="J604" i="5"/>
  <c r="I604" i="5"/>
  <c r="H604" i="5"/>
  <c r="G604" i="5"/>
  <c r="M598" i="5"/>
  <c r="L598" i="5"/>
  <c r="K598" i="5"/>
  <c r="J598" i="5"/>
  <c r="I598" i="5"/>
  <c r="H598" i="5"/>
  <c r="G598" i="5"/>
  <c r="M592" i="5"/>
  <c r="L592" i="5"/>
  <c r="K592" i="5"/>
  <c r="J592" i="5"/>
  <c r="I592" i="5"/>
  <c r="H592" i="5"/>
  <c r="G592" i="5"/>
  <c r="M586" i="5"/>
  <c r="L586" i="5"/>
  <c r="K586" i="5"/>
  <c r="J586" i="5"/>
  <c r="I586" i="5"/>
  <c r="H586" i="5"/>
  <c r="G586" i="5"/>
  <c r="M580" i="5"/>
  <c r="L580" i="5"/>
  <c r="K580" i="5"/>
  <c r="J580" i="5"/>
  <c r="I580" i="5"/>
  <c r="H580" i="5"/>
  <c r="G580" i="5"/>
  <c r="M574" i="5"/>
  <c r="L574" i="5"/>
  <c r="K574" i="5"/>
  <c r="J574" i="5"/>
  <c r="I574" i="5"/>
  <c r="H574" i="5"/>
  <c r="G574" i="5"/>
  <c r="M568" i="5"/>
  <c r="L568" i="5"/>
  <c r="K568" i="5"/>
  <c r="J568" i="5"/>
  <c r="I568" i="5"/>
  <c r="H568" i="5"/>
  <c r="G568" i="5"/>
  <c r="M562" i="5"/>
  <c r="L562" i="5"/>
  <c r="K562" i="5"/>
  <c r="J562" i="5"/>
  <c r="I562" i="5"/>
  <c r="H562" i="5"/>
  <c r="G562" i="5"/>
  <c r="M556" i="5"/>
  <c r="L556" i="5"/>
  <c r="K556" i="5"/>
  <c r="J556" i="5"/>
  <c r="I556" i="5"/>
  <c r="H556" i="5"/>
  <c r="G556" i="5"/>
  <c r="M550" i="5"/>
  <c r="L550" i="5"/>
  <c r="K550" i="5"/>
  <c r="J550" i="5"/>
  <c r="I550" i="5"/>
  <c r="H550" i="5"/>
  <c r="G550" i="5"/>
  <c r="M544" i="5"/>
  <c r="L544" i="5"/>
  <c r="K544" i="5"/>
  <c r="J544" i="5"/>
  <c r="I544" i="5"/>
  <c r="H544" i="5"/>
  <c r="G544" i="5"/>
  <c r="M538" i="5"/>
  <c r="L538" i="5"/>
  <c r="K538" i="5"/>
  <c r="J538" i="5"/>
  <c r="I538" i="5"/>
  <c r="H538" i="5"/>
  <c r="G538" i="5"/>
  <c r="M532" i="5"/>
  <c r="L532" i="5"/>
  <c r="K532" i="5"/>
  <c r="J532" i="5"/>
  <c r="I532" i="5"/>
  <c r="H532" i="5"/>
  <c r="G532" i="5"/>
  <c r="M526" i="5"/>
  <c r="L526" i="5"/>
  <c r="K526" i="5"/>
  <c r="J526" i="5"/>
  <c r="I526" i="5"/>
  <c r="H526" i="5"/>
  <c r="G526" i="5"/>
  <c r="M520" i="5"/>
  <c r="L520" i="5"/>
  <c r="K520" i="5"/>
  <c r="J520" i="5"/>
  <c r="I520" i="5"/>
  <c r="H520" i="5"/>
  <c r="G520" i="5"/>
  <c r="M514" i="5"/>
  <c r="L514" i="5"/>
  <c r="K514" i="5"/>
  <c r="J514" i="5"/>
  <c r="I514" i="5"/>
  <c r="H514" i="5"/>
  <c r="G514" i="5"/>
  <c r="M508" i="5"/>
  <c r="L508" i="5"/>
  <c r="K508" i="5"/>
  <c r="J508" i="5"/>
  <c r="I508" i="5"/>
  <c r="H508" i="5"/>
  <c r="G508" i="5"/>
  <c r="M502" i="5"/>
  <c r="L502" i="5"/>
  <c r="K502" i="5"/>
  <c r="J502" i="5"/>
  <c r="I502" i="5"/>
  <c r="H502" i="5"/>
  <c r="G502" i="5"/>
  <c r="M496" i="5"/>
  <c r="L496" i="5"/>
  <c r="K496" i="5"/>
  <c r="J496" i="5"/>
  <c r="I496" i="5"/>
  <c r="H496" i="5"/>
  <c r="G496" i="5"/>
  <c r="M490" i="5"/>
  <c r="L490" i="5"/>
  <c r="K490" i="5"/>
  <c r="J490" i="5"/>
  <c r="I490" i="5"/>
  <c r="H490" i="5"/>
  <c r="G490" i="5"/>
  <c r="M484" i="5"/>
  <c r="L484" i="5"/>
  <c r="K484" i="5"/>
  <c r="J484" i="5"/>
  <c r="I484" i="5"/>
  <c r="H484" i="5"/>
  <c r="G484" i="5"/>
  <c r="M478" i="5"/>
  <c r="L478" i="5"/>
  <c r="K478" i="5"/>
  <c r="J478" i="5"/>
  <c r="I478" i="5"/>
  <c r="H478" i="5"/>
  <c r="G478" i="5"/>
  <c r="M472" i="5"/>
  <c r="L472" i="5"/>
  <c r="K472" i="5"/>
  <c r="J472" i="5"/>
  <c r="I472" i="5"/>
  <c r="H472" i="5"/>
  <c r="G472" i="5"/>
  <c r="M466" i="5"/>
  <c r="L466" i="5"/>
  <c r="K466" i="5"/>
  <c r="J466" i="5"/>
  <c r="I466" i="5"/>
  <c r="H466" i="5"/>
  <c r="G466" i="5"/>
  <c r="M460" i="5"/>
  <c r="L460" i="5"/>
  <c r="K460" i="5"/>
  <c r="J460" i="5"/>
  <c r="I460" i="5"/>
  <c r="H460" i="5"/>
  <c r="G460" i="5"/>
  <c r="M454" i="5"/>
  <c r="L454" i="5"/>
  <c r="K454" i="5"/>
  <c r="J454" i="5"/>
  <c r="I454" i="5"/>
  <c r="H454" i="5"/>
  <c r="G454" i="5"/>
  <c r="M448" i="5"/>
  <c r="L448" i="5"/>
  <c r="K448" i="5"/>
  <c r="J448" i="5"/>
  <c r="I448" i="5"/>
  <c r="H448" i="5"/>
  <c r="G448" i="5"/>
  <c r="M442" i="5"/>
  <c r="L442" i="5"/>
  <c r="K442" i="5"/>
  <c r="J442" i="5"/>
  <c r="I442" i="5"/>
  <c r="H442" i="5"/>
  <c r="G442" i="5"/>
  <c r="M436" i="5"/>
  <c r="L436" i="5"/>
  <c r="K436" i="5"/>
  <c r="J436" i="5"/>
  <c r="I436" i="5"/>
  <c r="H436" i="5"/>
  <c r="G436" i="5"/>
  <c r="M430" i="5"/>
  <c r="L430" i="5"/>
  <c r="K430" i="5"/>
  <c r="J430" i="5"/>
  <c r="I430" i="5"/>
  <c r="H430" i="5"/>
  <c r="G430" i="5"/>
  <c r="M424" i="5"/>
  <c r="L424" i="5"/>
  <c r="K424" i="5"/>
  <c r="J424" i="5"/>
  <c r="I424" i="5"/>
  <c r="H424" i="5"/>
  <c r="G424" i="5"/>
  <c r="M418" i="5"/>
  <c r="L418" i="5"/>
  <c r="K418" i="5"/>
  <c r="J418" i="5"/>
  <c r="I418" i="5"/>
  <c r="H418" i="5"/>
  <c r="G418" i="5"/>
  <c r="M412" i="5"/>
  <c r="L412" i="5"/>
  <c r="K412" i="5"/>
  <c r="J412" i="5"/>
  <c r="I412" i="5"/>
  <c r="H412" i="5"/>
  <c r="G412" i="5"/>
  <c r="M406" i="5"/>
  <c r="L406" i="5"/>
  <c r="K406" i="5"/>
  <c r="J406" i="5"/>
  <c r="I406" i="5"/>
  <c r="H406" i="5"/>
  <c r="G406" i="5"/>
  <c r="M400" i="5"/>
  <c r="L400" i="5"/>
  <c r="K400" i="5"/>
  <c r="J400" i="5"/>
  <c r="I400" i="5"/>
  <c r="H400" i="5"/>
  <c r="G400" i="5"/>
  <c r="M394" i="5"/>
  <c r="L394" i="5"/>
  <c r="K394" i="5"/>
  <c r="J394" i="5"/>
  <c r="I394" i="5"/>
  <c r="H394" i="5"/>
  <c r="G394" i="5"/>
  <c r="M388" i="5"/>
  <c r="L388" i="5"/>
  <c r="K388" i="5"/>
  <c r="J388" i="5"/>
  <c r="I388" i="5"/>
  <c r="H388" i="5"/>
  <c r="G388" i="5"/>
  <c r="M382" i="5"/>
  <c r="L382" i="5"/>
  <c r="K382" i="5"/>
  <c r="J382" i="5"/>
  <c r="I382" i="5"/>
  <c r="H382" i="5"/>
  <c r="G382" i="5"/>
  <c r="M376" i="5"/>
  <c r="L376" i="5"/>
  <c r="K376" i="5"/>
  <c r="J376" i="5"/>
  <c r="I376" i="5"/>
  <c r="H376" i="5"/>
  <c r="G376" i="5"/>
  <c r="M370" i="5"/>
  <c r="L370" i="5"/>
  <c r="K370" i="5"/>
  <c r="J370" i="5"/>
  <c r="I370" i="5"/>
  <c r="H370" i="5"/>
  <c r="G370" i="5"/>
  <c r="M364" i="5"/>
  <c r="L364" i="5"/>
  <c r="K364" i="5"/>
  <c r="J364" i="5"/>
  <c r="I364" i="5"/>
  <c r="H364" i="5"/>
  <c r="G364" i="5"/>
  <c r="M358" i="5"/>
  <c r="L358" i="5"/>
  <c r="K358" i="5"/>
  <c r="J358" i="5"/>
  <c r="I358" i="5"/>
  <c r="H358" i="5"/>
  <c r="G358" i="5"/>
  <c r="M352" i="5"/>
  <c r="L352" i="5"/>
  <c r="K352" i="5"/>
  <c r="J352" i="5"/>
  <c r="I352" i="5"/>
  <c r="H352" i="5"/>
  <c r="G352" i="5"/>
  <c r="M346" i="5"/>
  <c r="L346" i="5"/>
  <c r="K346" i="5"/>
  <c r="J346" i="5"/>
  <c r="I346" i="5"/>
  <c r="H346" i="5"/>
  <c r="G346" i="5"/>
  <c r="M340" i="5"/>
  <c r="L340" i="5"/>
  <c r="K340" i="5"/>
  <c r="J340" i="5"/>
  <c r="I340" i="5"/>
  <c r="H340" i="5"/>
  <c r="G340" i="5"/>
  <c r="M334" i="5"/>
  <c r="L334" i="5"/>
  <c r="K334" i="5"/>
  <c r="J334" i="5"/>
  <c r="I334" i="5"/>
  <c r="H334" i="5"/>
  <c r="G334" i="5"/>
  <c r="M328" i="5"/>
  <c r="L328" i="5"/>
  <c r="K328" i="5"/>
  <c r="J328" i="5"/>
  <c r="I328" i="5"/>
  <c r="H328" i="5"/>
  <c r="G328" i="5"/>
  <c r="M322" i="5"/>
  <c r="L322" i="5"/>
  <c r="K322" i="5"/>
  <c r="J322" i="5"/>
  <c r="I322" i="5"/>
  <c r="H322" i="5"/>
  <c r="G322" i="5"/>
  <c r="M316" i="5"/>
  <c r="L316" i="5"/>
  <c r="K316" i="5"/>
  <c r="J316" i="5"/>
  <c r="I316" i="5"/>
  <c r="H316" i="5"/>
  <c r="G316" i="5"/>
  <c r="M310" i="5"/>
  <c r="L310" i="5"/>
  <c r="K310" i="5"/>
  <c r="J310" i="5"/>
  <c r="I310" i="5"/>
  <c r="H310" i="5"/>
  <c r="G310" i="5"/>
  <c r="M304" i="5"/>
  <c r="L304" i="5"/>
  <c r="K304" i="5"/>
  <c r="J304" i="5"/>
  <c r="I304" i="5"/>
  <c r="H304" i="5"/>
  <c r="G304" i="5"/>
  <c r="M298" i="5"/>
  <c r="L298" i="5"/>
  <c r="K298" i="5"/>
  <c r="J298" i="5"/>
  <c r="I298" i="5"/>
  <c r="H298" i="5"/>
  <c r="G298" i="5"/>
  <c r="M292" i="5"/>
  <c r="L292" i="5"/>
  <c r="K292" i="5"/>
  <c r="J292" i="5"/>
  <c r="I292" i="5"/>
  <c r="H292" i="5"/>
  <c r="G292" i="5"/>
  <c r="M286" i="5"/>
  <c r="L286" i="5"/>
  <c r="K286" i="5"/>
  <c r="J286" i="5"/>
  <c r="I286" i="5"/>
  <c r="H286" i="5"/>
  <c r="G286" i="5"/>
  <c r="M280" i="5"/>
  <c r="L280" i="5"/>
  <c r="K280" i="5"/>
  <c r="J280" i="5"/>
  <c r="I280" i="5"/>
  <c r="H280" i="5"/>
  <c r="G280" i="5"/>
  <c r="M274" i="5"/>
  <c r="L274" i="5"/>
  <c r="K274" i="5"/>
  <c r="J274" i="5"/>
  <c r="I274" i="5"/>
  <c r="H274" i="5"/>
  <c r="G274" i="5"/>
  <c r="M268" i="5"/>
  <c r="L268" i="5"/>
  <c r="K268" i="5"/>
  <c r="J268" i="5"/>
  <c r="I268" i="5"/>
  <c r="H268" i="5"/>
  <c r="G268" i="5"/>
  <c r="M262" i="5"/>
  <c r="L262" i="5"/>
  <c r="K262" i="5"/>
  <c r="J262" i="5"/>
  <c r="I262" i="5"/>
  <c r="H262" i="5"/>
  <c r="G262" i="5"/>
  <c r="M256" i="5"/>
  <c r="L256" i="5"/>
  <c r="K256" i="5"/>
  <c r="J256" i="5"/>
  <c r="I256" i="5"/>
  <c r="H256" i="5"/>
  <c r="G256" i="5"/>
  <c r="M250" i="5"/>
  <c r="L250" i="5"/>
  <c r="K250" i="5"/>
  <c r="J250" i="5"/>
  <c r="I250" i="5"/>
  <c r="H250" i="5"/>
  <c r="G250" i="5"/>
  <c r="M244" i="5"/>
  <c r="L244" i="5"/>
  <c r="K244" i="5"/>
  <c r="J244" i="5"/>
  <c r="I244" i="5"/>
  <c r="H244" i="5"/>
  <c r="G244" i="5"/>
  <c r="M238" i="5"/>
  <c r="L238" i="5"/>
  <c r="K238" i="5"/>
  <c r="J238" i="5"/>
  <c r="I238" i="5"/>
  <c r="H238" i="5"/>
  <c r="G238" i="5"/>
  <c r="M232" i="5"/>
  <c r="L232" i="5"/>
  <c r="K232" i="5"/>
  <c r="J232" i="5"/>
  <c r="I232" i="5"/>
  <c r="H232" i="5"/>
  <c r="G232" i="5"/>
  <c r="M226" i="5"/>
  <c r="L226" i="5"/>
  <c r="K226" i="5"/>
  <c r="J226" i="5"/>
  <c r="I226" i="5"/>
  <c r="H226" i="5"/>
  <c r="G226" i="5"/>
  <c r="M220" i="5"/>
  <c r="L220" i="5"/>
  <c r="K220" i="5"/>
  <c r="J220" i="5"/>
  <c r="I220" i="5"/>
  <c r="H220" i="5"/>
  <c r="G220" i="5"/>
  <c r="M214" i="5"/>
  <c r="L214" i="5"/>
  <c r="K214" i="5"/>
  <c r="J214" i="5"/>
  <c r="I214" i="5"/>
  <c r="H214" i="5"/>
  <c r="G214" i="5"/>
  <c r="M208" i="5"/>
  <c r="L208" i="5"/>
  <c r="K208" i="5"/>
  <c r="J208" i="5"/>
  <c r="I208" i="5"/>
  <c r="H208" i="5"/>
  <c r="G208" i="5"/>
  <c r="M202" i="5"/>
  <c r="L202" i="5"/>
  <c r="K202" i="5"/>
  <c r="J202" i="5"/>
  <c r="I202" i="5"/>
  <c r="H202" i="5"/>
  <c r="G202" i="5"/>
  <c r="M196" i="5"/>
  <c r="L196" i="5"/>
  <c r="K196" i="5"/>
  <c r="J196" i="5"/>
  <c r="I196" i="5"/>
  <c r="H196" i="5"/>
  <c r="G196" i="5"/>
  <c r="M190" i="5"/>
  <c r="L190" i="5"/>
  <c r="K190" i="5"/>
  <c r="J190" i="5"/>
  <c r="I190" i="5"/>
  <c r="H190" i="5"/>
  <c r="G190" i="5"/>
  <c r="M184" i="5"/>
  <c r="L184" i="5"/>
  <c r="K184" i="5"/>
  <c r="J184" i="5"/>
  <c r="I184" i="5"/>
  <c r="H184" i="5"/>
  <c r="G184" i="5"/>
  <c r="M178" i="5"/>
  <c r="L178" i="5"/>
  <c r="K178" i="5"/>
  <c r="J178" i="5"/>
  <c r="I178" i="5"/>
  <c r="H178" i="5"/>
  <c r="G178" i="5"/>
  <c r="M172" i="5"/>
  <c r="L172" i="5"/>
  <c r="K172" i="5"/>
  <c r="J172" i="5"/>
  <c r="I172" i="5"/>
  <c r="H172" i="5"/>
  <c r="G172" i="5"/>
  <c r="M166" i="5"/>
  <c r="L166" i="5"/>
  <c r="K166" i="5"/>
  <c r="J166" i="5"/>
  <c r="I166" i="5"/>
  <c r="H166" i="5"/>
  <c r="G166" i="5"/>
  <c r="M160" i="5"/>
  <c r="L160" i="5"/>
  <c r="K160" i="5"/>
  <c r="J160" i="5"/>
  <c r="I160" i="5"/>
  <c r="H160" i="5"/>
  <c r="G160" i="5"/>
  <c r="M154" i="5"/>
  <c r="L154" i="5"/>
  <c r="K154" i="5"/>
  <c r="J154" i="5"/>
  <c r="I154" i="5"/>
  <c r="H154" i="5"/>
  <c r="G154" i="5"/>
  <c r="M148" i="5"/>
  <c r="L148" i="5"/>
  <c r="K148" i="5"/>
  <c r="J148" i="5"/>
  <c r="I148" i="5"/>
  <c r="H148" i="5"/>
  <c r="G148" i="5"/>
  <c r="M142" i="5"/>
  <c r="L142" i="5"/>
  <c r="K142" i="5"/>
  <c r="J142" i="5"/>
  <c r="I142" i="5"/>
  <c r="H142" i="5"/>
  <c r="G142" i="5"/>
  <c r="M136" i="5"/>
  <c r="L136" i="5"/>
  <c r="K136" i="5"/>
  <c r="J136" i="5"/>
  <c r="I136" i="5"/>
  <c r="H136" i="5"/>
  <c r="G136" i="5"/>
  <c r="M130" i="5"/>
  <c r="L130" i="5"/>
  <c r="K130" i="5"/>
  <c r="J130" i="5"/>
  <c r="I130" i="5"/>
  <c r="H130" i="5"/>
  <c r="G130" i="5"/>
  <c r="M124" i="5"/>
  <c r="L124" i="5"/>
  <c r="K124" i="5"/>
  <c r="J124" i="5"/>
  <c r="I124" i="5"/>
  <c r="H124" i="5"/>
  <c r="G124" i="5"/>
  <c r="M118" i="5"/>
  <c r="L118" i="5"/>
  <c r="K118" i="5"/>
  <c r="J118" i="5"/>
  <c r="I118" i="5"/>
  <c r="H118" i="5"/>
  <c r="G118" i="5"/>
  <c r="M112" i="5"/>
  <c r="L112" i="5"/>
  <c r="K112" i="5"/>
  <c r="J112" i="5"/>
  <c r="I112" i="5"/>
  <c r="H112" i="5"/>
  <c r="G112" i="5"/>
  <c r="M106" i="5"/>
  <c r="L106" i="5"/>
  <c r="K106" i="5"/>
  <c r="J106" i="5"/>
  <c r="I106" i="5"/>
  <c r="H106" i="5"/>
  <c r="G106" i="5"/>
  <c r="M100" i="5"/>
  <c r="L100" i="5"/>
  <c r="K100" i="5"/>
  <c r="J100" i="5"/>
  <c r="I100" i="5"/>
  <c r="H100" i="5"/>
  <c r="G100" i="5"/>
  <c r="M94" i="5"/>
  <c r="L94" i="5"/>
  <c r="K94" i="5"/>
  <c r="J94" i="5"/>
  <c r="I94" i="5"/>
  <c r="H94" i="5"/>
  <c r="G94" i="5"/>
  <c r="M88" i="5"/>
  <c r="L88" i="5"/>
  <c r="K88" i="5"/>
  <c r="J88" i="5"/>
  <c r="I88" i="5"/>
  <c r="H88" i="5"/>
  <c r="G88" i="5"/>
  <c r="M82" i="5"/>
  <c r="L82" i="5"/>
  <c r="K82" i="5"/>
  <c r="J82" i="5"/>
  <c r="I82" i="5"/>
  <c r="H82" i="5"/>
  <c r="G82" i="5"/>
  <c r="M76" i="5"/>
  <c r="L76" i="5"/>
  <c r="K76" i="5"/>
  <c r="J76" i="5"/>
  <c r="I76" i="5"/>
  <c r="H76" i="5"/>
  <c r="G76" i="5"/>
  <c r="M70" i="5"/>
  <c r="L70" i="5"/>
  <c r="K70" i="5"/>
  <c r="J70" i="5"/>
  <c r="I70" i="5"/>
  <c r="H70" i="5"/>
  <c r="G70" i="5"/>
  <c r="M64" i="5"/>
  <c r="L64" i="5"/>
  <c r="K64" i="5"/>
  <c r="J64" i="5"/>
  <c r="I64" i="5"/>
  <c r="H64" i="5"/>
  <c r="G64" i="5"/>
  <c r="M58" i="5"/>
  <c r="L58" i="5"/>
  <c r="K58" i="5"/>
  <c r="J58" i="5"/>
  <c r="I58" i="5"/>
  <c r="H58" i="5"/>
  <c r="G58" i="5"/>
  <c r="N46" i="5"/>
  <c r="O46" i="5" s="1"/>
  <c r="G33" i="5"/>
  <c r="G32" i="5"/>
  <c r="O27" i="5"/>
  <c r="O29" i="5" s="1"/>
  <c r="A4" i="5"/>
  <c r="K1" i="5"/>
  <c r="L29" i="5"/>
  <c r="M29" i="10"/>
  <c r="M29" i="5"/>
  <c r="K29" i="10"/>
  <c r="K29" i="5"/>
  <c r="H29" i="10"/>
  <c r="I29" i="5"/>
  <c r="G29" i="10"/>
  <c r="G29" i="5"/>
  <c r="L29" i="10"/>
  <c r="J29" i="10"/>
  <c r="I29" i="10"/>
  <c r="J29" i="5"/>
  <c r="H29" i="5"/>
  <c r="N490" i="5" l="1"/>
  <c r="N538" i="5"/>
  <c r="N586" i="5"/>
  <c r="N634" i="5"/>
  <c r="O520" i="10"/>
  <c r="N538" i="10"/>
  <c r="O568" i="10"/>
  <c r="N166" i="5"/>
  <c r="N214" i="5"/>
  <c r="N250" i="5"/>
  <c r="N442" i="5"/>
  <c r="N106" i="5"/>
  <c r="O154" i="5"/>
  <c r="N202" i="5"/>
  <c r="N298" i="5"/>
  <c r="N346" i="5"/>
  <c r="N394" i="5"/>
  <c r="N514" i="10"/>
  <c r="N562" i="10"/>
  <c r="N598" i="10"/>
  <c r="N610" i="10"/>
  <c r="N148" i="5"/>
  <c r="N238" i="5"/>
  <c r="N526" i="5"/>
  <c r="N190" i="5"/>
  <c r="N586" i="10"/>
  <c r="O94" i="5"/>
  <c r="N136" i="5"/>
  <c r="O142" i="5"/>
  <c r="N160" i="5"/>
  <c r="N184" i="5"/>
  <c r="O190" i="5"/>
  <c r="N208" i="5"/>
  <c r="N232" i="5"/>
  <c r="O238" i="5"/>
  <c r="N256" i="5"/>
  <c r="N280" i="5"/>
  <c r="O286" i="5"/>
  <c r="N304" i="5"/>
  <c r="N328" i="5"/>
  <c r="O334" i="5"/>
  <c r="N352" i="5"/>
  <c r="N376" i="5"/>
  <c r="O382" i="5"/>
  <c r="N400" i="5"/>
  <c r="N424" i="5"/>
  <c r="O430" i="5"/>
  <c r="N448" i="5"/>
  <c r="N472" i="5"/>
  <c r="O478" i="5"/>
  <c r="N496" i="5"/>
  <c r="N520" i="5"/>
  <c r="O526" i="5"/>
  <c r="N544" i="5"/>
  <c r="N568" i="5"/>
  <c r="O574" i="5"/>
  <c r="N592" i="5"/>
  <c r="N616" i="5"/>
  <c r="O622" i="5"/>
  <c r="N640" i="5"/>
  <c r="O88" i="5"/>
  <c r="N100" i="5"/>
  <c r="O112" i="5"/>
  <c r="O136" i="5"/>
  <c r="N154" i="5"/>
  <c r="O160" i="5"/>
  <c r="O184" i="5"/>
  <c r="O208" i="5"/>
  <c r="O232" i="5"/>
  <c r="O256" i="5"/>
  <c r="O280" i="5"/>
  <c r="O304" i="5"/>
  <c r="O328" i="5"/>
  <c r="O352" i="5"/>
  <c r="O376" i="5"/>
  <c r="O400" i="5"/>
  <c r="O424" i="5"/>
  <c r="O448" i="5"/>
  <c r="O472" i="5"/>
  <c r="O496" i="5"/>
  <c r="O520" i="5"/>
  <c r="O544" i="5"/>
  <c r="O568" i="5"/>
  <c r="O592" i="5"/>
  <c r="O616" i="5"/>
  <c r="O640" i="5"/>
  <c r="N646" i="5"/>
  <c r="O100" i="5"/>
  <c r="N124" i="5"/>
  <c r="O82" i="5"/>
  <c r="O70" i="5"/>
  <c r="N70" i="5"/>
  <c r="N118" i="10"/>
  <c r="N130" i="10"/>
  <c r="N142" i="10"/>
  <c r="N178" i="10"/>
  <c r="N202" i="10"/>
  <c r="N226" i="10"/>
  <c r="O232" i="10"/>
  <c r="N250" i="10"/>
  <c r="N274" i="10"/>
  <c r="O280" i="10"/>
  <c r="N298" i="10"/>
  <c r="N322" i="10"/>
  <c r="O328" i="10"/>
  <c r="N346" i="10"/>
  <c r="N370" i="10"/>
  <c r="O376" i="10"/>
  <c r="N394" i="10"/>
  <c r="N418" i="10"/>
  <c r="O424" i="10"/>
  <c r="N442" i="10"/>
  <c r="N466" i="10"/>
  <c r="O472" i="10"/>
  <c r="N490" i="10"/>
  <c r="O616" i="10"/>
  <c r="O628" i="10"/>
  <c r="N88" i="10"/>
  <c r="N106" i="10"/>
  <c r="O202" i="10"/>
  <c r="O274" i="10"/>
  <c r="O298" i="10"/>
  <c r="O322" i="10"/>
  <c r="O346" i="10"/>
  <c r="O370" i="10"/>
  <c r="O394" i="10"/>
  <c r="O418" i="10"/>
  <c r="O442" i="10"/>
  <c r="O466" i="10"/>
  <c r="O490" i="10"/>
  <c r="O514" i="10"/>
  <c r="O538" i="10"/>
  <c r="O562" i="10"/>
  <c r="O610" i="10"/>
  <c r="N634" i="10"/>
  <c r="O184" i="10"/>
  <c r="N148" i="10"/>
  <c r="O178" i="10"/>
  <c r="O226" i="10"/>
  <c r="O250" i="10"/>
  <c r="N76" i="10"/>
  <c r="N124" i="10"/>
  <c r="N154" i="10"/>
  <c r="N196" i="10"/>
  <c r="N244" i="10"/>
  <c r="N280" i="10"/>
  <c r="N292" i="10"/>
  <c r="N304" i="10"/>
  <c r="N328" i="10"/>
  <c r="N340" i="10"/>
  <c r="N352" i="10"/>
  <c r="N376" i="10"/>
  <c r="N388" i="10"/>
  <c r="N400" i="10"/>
  <c r="N424" i="10"/>
  <c r="N436" i="10"/>
  <c r="N448" i="10"/>
  <c r="N472" i="10"/>
  <c r="N484" i="10"/>
  <c r="N496" i="10"/>
  <c r="N520" i="10"/>
  <c r="N532" i="10"/>
  <c r="N544" i="10"/>
  <c r="N568" i="10"/>
  <c r="N580" i="10"/>
  <c r="N592" i="10"/>
  <c r="N616" i="10"/>
  <c r="N628" i="10"/>
  <c r="O136" i="10"/>
  <c r="O88" i="10"/>
  <c r="N100" i="10"/>
  <c r="O106" i="10"/>
  <c r="O118" i="10"/>
  <c r="O142" i="10"/>
  <c r="E2" i="17"/>
  <c r="E2" i="16"/>
  <c r="L2" i="17"/>
  <c r="L2" i="16"/>
  <c r="H4" i="12"/>
  <c r="S2" i="17"/>
  <c r="S2" i="16"/>
  <c r="N64" i="5"/>
  <c r="O58" i="10"/>
  <c r="N64" i="10"/>
  <c r="O70" i="10"/>
  <c r="N58" i="10"/>
  <c r="O64" i="10"/>
  <c r="O76" i="10"/>
  <c r="N82" i="10"/>
  <c r="O46" i="10"/>
  <c r="N70" i="10"/>
  <c r="O82" i="10"/>
  <c r="N112" i="10"/>
  <c r="O112" i="10"/>
  <c r="N94" i="10"/>
  <c r="O100" i="10"/>
  <c r="O94" i="10"/>
  <c r="O130" i="10"/>
  <c r="O124" i="10"/>
  <c r="N136" i="10"/>
  <c r="N172" i="10"/>
  <c r="O172" i="10"/>
  <c r="N220" i="10"/>
  <c r="O220" i="10"/>
  <c r="N268" i="10"/>
  <c r="O268" i="10"/>
  <c r="N316" i="10"/>
  <c r="O316" i="10"/>
  <c r="N364" i="10"/>
  <c r="O364" i="10"/>
  <c r="N412" i="10"/>
  <c r="O412" i="10"/>
  <c r="N460" i="10"/>
  <c r="O460" i="10"/>
  <c r="N508" i="10"/>
  <c r="O508" i="10"/>
  <c r="N556" i="10"/>
  <c r="O556" i="10"/>
  <c r="N604" i="10"/>
  <c r="O604" i="10"/>
  <c r="O148" i="10"/>
  <c r="N652" i="10"/>
  <c r="O652" i="10"/>
  <c r="O166" i="10"/>
  <c r="N184" i="10"/>
  <c r="O196" i="10"/>
  <c r="O214" i="10"/>
  <c r="N232" i="10"/>
  <c r="O244" i="10"/>
  <c r="O262" i="10"/>
  <c r="O292" i="10"/>
  <c r="O310" i="10"/>
  <c r="O340" i="10"/>
  <c r="O358" i="10"/>
  <c r="O388" i="10"/>
  <c r="O406" i="10"/>
  <c r="O436" i="10"/>
  <c r="O454" i="10"/>
  <c r="O484" i="10"/>
  <c r="O502" i="10"/>
  <c r="O532" i="10"/>
  <c r="O550" i="10"/>
  <c r="O580" i="10"/>
  <c r="O598" i="10"/>
  <c r="O646" i="10"/>
  <c r="O160" i="10"/>
  <c r="O208" i="10"/>
  <c r="O256" i="10"/>
  <c r="O304" i="10"/>
  <c r="O352" i="10"/>
  <c r="O400" i="10"/>
  <c r="O448" i="10"/>
  <c r="O496" i="10"/>
  <c r="O544" i="10"/>
  <c r="O586" i="10"/>
  <c r="O592" i="10"/>
  <c r="O634" i="10"/>
  <c r="O640" i="10"/>
  <c r="O154" i="10"/>
  <c r="N160" i="10"/>
  <c r="O190" i="10"/>
  <c r="N208" i="10"/>
  <c r="O238" i="10"/>
  <c r="N256" i="10"/>
  <c r="O286" i="10"/>
  <c r="O334" i="10"/>
  <c r="O382" i="10"/>
  <c r="O430" i="10"/>
  <c r="O478" i="10"/>
  <c r="O526" i="10"/>
  <c r="O574" i="10"/>
  <c r="O622" i="10"/>
  <c r="N640" i="10"/>
  <c r="N166" i="10"/>
  <c r="N190" i="10"/>
  <c r="N214" i="10"/>
  <c r="N238" i="10"/>
  <c r="N262" i="10"/>
  <c r="N286" i="10"/>
  <c r="N310" i="10"/>
  <c r="N334" i="10"/>
  <c r="N358" i="10"/>
  <c r="N382" i="10"/>
  <c r="N406" i="10"/>
  <c r="N430" i="10"/>
  <c r="N454" i="10"/>
  <c r="N478" i="10"/>
  <c r="N502" i="10"/>
  <c r="N526" i="10"/>
  <c r="N550" i="10"/>
  <c r="N574" i="10"/>
  <c r="N622" i="10"/>
  <c r="N646" i="10"/>
  <c r="N112" i="5"/>
  <c r="N94" i="5"/>
  <c r="N82" i="5"/>
  <c r="O76" i="5"/>
  <c r="O58" i="5"/>
  <c r="N58" i="5"/>
  <c r="O64" i="5"/>
  <c r="N76" i="5"/>
  <c r="N88" i="5"/>
  <c r="O118" i="5"/>
  <c r="O106" i="5"/>
  <c r="N118" i="5"/>
  <c r="O130" i="5"/>
  <c r="O124" i="5"/>
  <c r="N178" i="5"/>
  <c r="O178" i="5"/>
  <c r="N226" i="5"/>
  <c r="O226" i="5"/>
  <c r="N274" i="5"/>
  <c r="O274" i="5"/>
  <c r="N322" i="5"/>
  <c r="O322" i="5"/>
  <c r="N370" i="5"/>
  <c r="O370" i="5"/>
  <c r="N418" i="5"/>
  <c r="O418" i="5"/>
  <c r="N466" i="5"/>
  <c r="O466" i="5"/>
  <c r="N514" i="5"/>
  <c r="O514" i="5"/>
  <c r="N562" i="5"/>
  <c r="O562" i="5"/>
  <c r="N610" i="5"/>
  <c r="O610" i="5"/>
  <c r="N130" i="5"/>
  <c r="N142" i="5"/>
  <c r="O148" i="5"/>
  <c r="O172" i="5"/>
  <c r="O202" i="5"/>
  <c r="O220" i="5"/>
  <c r="O250" i="5"/>
  <c r="O268" i="5"/>
  <c r="N286" i="5"/>
  <c r="O298" i="5"/>
  <c r="O316" i="5"/>
  <c r="N334" i="5"/>
  <c r="O346" i="5"/>
  <c r="O364" i="5"/>
  <c r="N382" i="5"/>
  <c r="O394" i="5"/>
  <c r="O412" i="5"/>
  <c r="N430" i="5"/>
  <c r="O442" i="5"/>
  <c r="O460" i="5"/>
  <c r="N478" i="5"/>
  <c r="O490" i="5"/>
  <c r="O508" i="5"/>
  <c r="O538" i="5"/>
  <c r="O556" i="5"/>
  <c r="O586" i="5"/>
  <c r="O604" i="5"/>
  <c r="O634" i="5"/>
  <c r="O652" i="5"/>
  <c r="O166" i="5"/>
  <c r="O214" i="5"/>
  <c r="O262" i="5"/>
  <c r="O310" i="5"/>
  <c r="O358" i="5"/>
  <c r="O406" i="5"/>
  <c r="O454" i="5"/>
  <c r="O502" i="5"/>
  <c r="O550" i="5"/>
  <c r="O598" i="5"/>
  <c r="O646" i="5"/>
  <c r="O196" i="5"/>
  <c r="O244" i="5"/>
  <c r="N262" i="5"/>
  <c r="O292" i="5"/>
  <c r="N310" i="5"/>
  <c r="O340" i="5"/>
  <c r="N358" i="5"/>
  <c r="O388" i="5"/>
  <c r="N406" i="5"/>
  <c r="O436" i="5"/>
  <c r="N454" i="5"/>
  <c r="O484" i="5"/>
  <c r="N502" i="5"/>
  <c r="O532" i="5"/>
  <c r="O580" i="5"/>
  <c r="O628" i="5"/>
  <c r="N550" i="5"/>
  <c r="N574" i="5"/>
  <c r="N598" i="5"/>
  <c r="N622" i="5"/>
  <c r="N172" i="5"/>
  <c r="N196" i="5"/>
  <c r="N220" i="5"/>
  <c r="N244" i="5"/>
  <c r="N268" i="5"/>
  <c r="N292" i="5"/>
  <c r="N316" i="5"/>
  <c r="N340" i="5"/>
  <c r="N364" i="5"/>
  <c r="N388" i="5"/>
  <c r="N412" i="5"/>
  <c r="N436" i="5"/>
  <c r="N460" i="5"/>
  <c r="N484" i="5"/>
  <c r="N508" i="5"/>
  <c r="N532" i="5"/>
  <c r="N556" i="5"/>
  <c r="N580" i="5"/>
  <c r="N604" i="5"/>
  <c r="N628" i="5"/>
  <c r="N652" i="5"/>
  <c r="M2" i="16" l="1"/>
  <c r="M2" i="17"/>
  <c r="I4" i="12"/>
  <c r="T2" i="17"/>
  <c r="T2" i="16"/>
  <c r="H4" i="13"/>
  <c r="Z2" i="16"/>
  <c r="Z2" i="17"/>
  <c r="F2" i="16"/>
  <c r="F2" i="17"/>
  <c r="K1" i="14"/>
  <c r="J4" i="12" l="1"/>
  <c r="U2" i="17"/>
  <c r="U2" i="16"/>
  <c r="I4" i="13"/>
  <c r="AA2" i="16"/>
  <c r="AA2" i="17"/>
  <c r="H4" i="14"/>
  <c r="AG2" i="17"/>
  <c r="AG2" i="16"/>
  <c r="G2" i="17"/>
  <c r="G2" i="16"/>
  <c r="N2" i="16"/>
  <c r="N2" i="17"/>
  <c r="K1" i="15"/>
  <c r="G4" i="15"/>
  <c r="J4" i="13" l="1"/>
  <c r="AB2" i="17"/>
  <c r="AB2" i="16"/>
  <c r="I4" i="14"/>
  <c r="AH2" i="17"/>
  <c r="AH2" i="16"/>
  <c r="H4" i="15"/>
  <c r="AN2" i="17"/>
  <c r="AN2" i="16"/>
  <c r="O2" i="17"/>
  <c r="O2" i="16"/>
  <c r="H2" i="17"/>
  <c r="H2" i="16"/>
  <c r="K4" i="12"/>
  <c r="V2" i="16"/>
  <c r="V2" i="17"/>
  <c r="I4" i="15" l="1"/>
  <c r="AO2" i="16"/>
  <c r="AO2" i="17"/>
  <c r="L4" i="12"/>
  <c r="W2" i="16"/>
  <c r="W2" i="17"/>
  <c r="J4" i="14"/>
  <c r="AI2" i="16"/>
  <c r="AI2" i="17"/>
  <c r="P2" i="17"/>
  <c r="P2" i="16"/>
  <c r="I2" i="17"/>
  <c r="I2" i="16"/>
  <c r="K4" i="13"/>
  <c r="AC2" i="16"/>
  <c r="AC2" i="17"/>
  <c r="L4" i="13" l="1"/>
  <c r="AD2" i="16"/>
  <c r="AD2" i="17"/>
  <c r="M4" i="12"/>
  <c r="X2" i="17"/>
  <c r="X2" i="16"/>
  <c r="K4" i="14"/>
  <c r="AJ2" i="17"/>
  <c r="AJ2" i="16"/>
  <c r="M4" i="5"/>
  <c r="Q2" i="16"/>
  <c r="Q2" i="17"/>
  <c r="J2" i="16"/>
  <c r="J2" i="17"/>
  <c r="J4" i="15"/>
  <c r="AP2" i="16"/>
  <c r="AP2" i="17"/>
  <c r="M4" i="13" l="1"/>
  <c r="AE2" i="17"/>
  <c r="AE2" i="16"/>
  <c r="K2" i="17"/>
  <c r="K2" i="16"/>
  <c r="K4" i="15"/>
  <c r="AQ2" i="17"/>
  <c r="AQ2" i="16"/>
  <c r="L4" i="14"/>
  <c r="AK2" i="16"/>
  <c r="AK2" i="17"/>
  <c r="Y2" i="16"/>
  <c r="Y2" i="17"/>
  <c r="R2" i="17"/>
  <c r="R2" i="16"/>
  <c r="M4" i="14" l="1"/>
  <c r="AL2" i="16"/>
  <c r="AL2" i="17"/>
  <c r="L4" i="15"/>
  <c r="AR2" i="17"/>
  <c r="AR2" i="16"/>
  <c r="AF2" i="17"/>
  <c r="AF2" i="16"/>
  <c r="AM2" i="16" l="1"/>
  <c r="AM2" i="17"/>
  <c r="M4" i="15"/>
  <c r="AS2" i="16"/>
  <c r="AS2" i="17"/>
  <c r="AT2" i="16" l="1"/>
  <c r="AT2" i="17"/>
  <c r="F67" i="19" l="1"/>
  <c r="F91" i="19"/>
  <c r="F18" i="19"/>
  <c r="F9" i="19"/>
  <c r="F34" i="19"/>
  <c r="F19" i="19"/>
  <c r="F72" i="19"/>
  <c r="F97" i="19"/>
  <c r="J27" i="19"/>
  <c r="Z27" i="19"/>
  <c r="N27" i="19"/>
  <c r="T27" i="19"/>
  <c r="H27" i="19"/>
  <c r="X27" i="19"/>
  <c r="R27" i="19"/>
  <c r="P27" i="19"/>
  <c r="L27" i="19"/>
  <c r="V27" i="19"/>
  <c r="V105" i="19"/>
  <c r="H105" i="19"/>
  <c r="R105" i="19"/>
  <c r="J105" i="19"/>
  <c r="X105" i="19"/>
  <c r="P105" i="19"/>
  <c r="Z105" i="19"/>
  <c r="N105" i="19"/>
  <c r="T105" i="19"/>
  <c r="L105" i="19"/>
  <c r="X75" i="19"/>
  <c r="P75" i="19"/>
  <c r="H75" i="19"/>
  <c r="N75" i="19"/>
  <c r="J75" i="19"/>
  <c r="V75" i="19"/>
  <c r="R75" i="19"/>
  <c r="T75" i="19"/>
  <c r="L75" i="19"/>
  <c r="Z75" i="19"/>
  <c r="P70" i="19"/>
  <c r="J70" i="19"/>
  <c r="H70" i="19"/>
  <c r="Z70" i="19"/>
  <c r="R70" i="19"/>
  <c r="V70" i="19"/>
  <c r="N70" i="19"/>
  <c r="X70" i="19"/>
  <c r="T70" i="19"/>
  <c r="L70" i="19"/>
  <c r="F69" i="19"/>
  <c r="F57" i="19"/>
  <c r="F8" i="19"/>
  <c r="H104" i="19"/>
  <c r="N104" i="19"/>
  <c r="Z104" i="19"/>
  <c r="V104" i="19"/>
  <c r="R104" i="19"/>
  <c r="X104" i="19"/>
  <c r="L104" i="19"/>
  <c r="P104" i="19"/>
  <c r="T104" i="19"/>
  <c r="J104" i="19"/>
  <c r="F36" i="19"/>
  <c r="F62" i="19"/>
  <c r="H85" i="19"/>
  <c r="V85" i="19"/>
  <c r="J85" i="19"/>
  <c r="L85" i="19"/>
  <c r="T85" i="19"/>
  <c r="R85" i="19"/>
  <c r="N85" i="19"/>
  <c r="Z85" i="19"/>
  <c r="P85" i="19"/>
  <c r="X85" i="19"/>
  <c r="F90" i="19"/>
  <c r="X28" i="19"/>
  <c r="L28" i="19"/>
  <c r="V28" i="19"/>
  <c r="J28" i="19"/>
  <c r="R28" i="19"/>
  <c r="N28" i="19"/>
  <c r="T28" i="19"/>
  <c r="Z28" i="19"/>
  <c r="H28" i="19"/>
  <c r="P28" i="19"/>
  <c r="H20" i="19"/>
  <c r="R20" i="19"/>
  <c r="J20" i="19"/>
  <c r="V20" i="19"/>
  <c r="L20" i="19"/>
  <c r="P20" i="19"/>
  <c r="N20" i="19"/>
  <c r="X20" i="19"/>
  <c r="Z20" i="19"/>
  <c r="T20" i="19"/>
  <c r="F93" i="19"/>
  <c r="F46" i="19"/>
  <c r="F14" i="19"/>
  <c r="V51" i="19"/>
  <c r="J51" i="19"/>
  <c r="N51" i="19"/>
  <c r="H51" i="19"/>
  <c r="R51" i="19"/>
  <c r="L51" i="19"/>
  <c r="T51" i="19"/>
  <c r="P51" i="19"/>
  <c r="X51" i="19"/>
  <c r="Z51" i="19"/>
  <c r="F24" i="19"/>
  <c r="F45" i="19"/>
  <c r="V45" i="19"/>
  <c r="J45" i="19"/>
  <c r="H45" i="19"/>
  <c r="Z45" i="19"/>
  <c r="N45" i="19"/>
  <c r="P45" i="19"/>
  <c r="L45" i="19"/>
  <c r="X45" i="19"/>
  <c r="T45" i="19"/>
  <c r="R45" i="19"/>
  <c r="F83" i="19"/>
  <c r="F48" i="19"/>
  <c r="J55" i="19"/>
  <c r="V55" i="19"/>
  <c r="H55" i="19"/>
  <c r="T55" i="19"/>
  <c r="L55" i="19"/>
  <c r="R55" i="19"/>
  <c r="P55" i="19"/>
  <c r="X55" i="19"/>
  <c r="N55" i="19"/>
  <c r="Z55" i="19"/>
  <c r="F52" i="19"/>
  <c r="N106" i="19"/>
  <c r="L106" i="19"/>
  <c r="P106" i="19"/>
  <c r="R106" i="19"/>
  <c r="Z106" i="19"/>
  <c r="X106" i="19"/>
  <c r="J106" i="19"/>
  <c r="T106" i="19"/>
  <c r="H106" i="19"/>
  <c r="V106" i="19"/>
  <c r="R61" i="19"/>
  <c r="N61" i="19"/>
  <c r="L61" i="19"/>
  <c r="P61" i="19"/>
  <c r="J61" i="19"/>
  <c r="H61" i="19"/>
  <c r="V61" i="19"/>
  <c r="T61" i="19"/>
  <c r="X61" i="19"/>
  <c r="Z61" i="19"/>
  <c r="F80" i="19"/>
  <c r="P33" i="19"/>
  <c r="X33" i="19"/>
  <c r="H33" i="19"/>
  <c r="L33" i="19"/>
  <c r="N33" i="19"/>
  <c r="R33" i="19"/>
  <c r="V33" i="19"/>
  <c r="J33" i="19"/>
  <c r="Z33" i="19"/>
  <c r="T33" i="19"/>
  <c r="J103" i="19"/>
  <c r="X103" i="19"/>
  <c r="L103" i="19"/>
  <c r="P103" i="19"/>
  <c r="Z103" i="19"/>
  <c r="H103" i="19"/>
  <c r="N103" i="19"/>
  <c r="R103" i="19"/>
  <c r="T103" i="19"/>
  <c r="V103" i="19"/>
  <c r="N43" i="19"/>
  <c r="X43" i="19"/>
  <c r="Z43" i="19"/>
  <c r="P43" i="19"/>
  <c r="L43" i="19"/>
  <c r="V43" i="19"/>
  <c r="H43" i="19"/>
  <c r="R43" i="19"/>
  <c r="T43" i="19"/>
  <c r="J43" i="19"/>
  <c r="L11" i="19"/>
  <c r="J11" i="19"/>
  <c r="X11" i="19"/>
  <c r="P11" i="19"/>
  <c r="R11" i="19"/>
  <c r="V11" i="19"/>
  <c r="T11" i="19"/>
  <c r="Z11" i="19"/>
  <c r="H11" i="19"/>
  <c r="N11" i="19"/>
  <c r="F49" i="19"/>
  <c r="Z39" i="19"/>
  <c r="J39" i="19"/>
  <c r="R39" i="19"/>
  <c r="P39" i="19"/>
  <c r="H39" i="19"/>
  <c r="L39" i="19"/>
  <c r="X39" i="19"/>
  <c r="T39" i="19"/>
  <c r="N39" i="19"/>
  <c r="V39" i="19"/>
  <c r="F7" i="19"/>
  <c r="F17" i="19"/>
  <c r="P7" i="19"/>
  <c r="J7" i="19"/>
  <c r="R7" i="19"/>
  <c r="N7" i="19"/>
  <c r="H7" i="19"/>
  <c r="Z7" i="19"/>
  <c r="X7" i="19"/>
  <c r="T7" i="19"/>
  <c r="V7" i="19"/>
  <c r="L7" i="19"/>
  <c r="F85" i="19"/>
  <c r="F41" i="19"/>
  <c r="P31" i="19"/>
  <c r="L31" i="19"/>
  <c r="J31" i="19"/>
  <c r="R31" i="19"/>
  <c r="T31" i="19"/>
  <c r="N31" i="19"/>
  <c r="V31" i="19"/>
  <c r="Z31" i="19"/>
  <c r="X31" i="19"/>
  <c r="H31" i="19"/>
  <c r="F30" i="19"/>
  <c r="F94" i="19"/>
  <c r="F61" i="19"/>
  <c r="Z47" i="19"/>
  <c r="V47" i="19"/>
  <c r="J47" i="19"/>
  <c r="X47" i="19"/>
  <c r="L47" i="19"/>
  <c r="R47" i="19"/>
  <c r="N47" i="19"/>
  <c r="T47" i="19"/>
  <c r="P47" i="19"/>
  <c r="H47" i="19"/>
  <c r="F53" i="19"/>
  <c r="P74" i="19"/>
  <c r="R74" i="19"/>
  <c r="L74" i="19"/>
  <c r="Z74" i="19"/>
  <c r="V74" i="19"/>
  <c r="J74" i="19"/>
  <c r="T74" i="19"/>
  <c r="N74" i="19"/>
  <c r="X74" i="19"/>
  <c r="H74" i="19"/>
  <c r="F78" i="19"/>
  <c r="Z14" i="19"/>
  <c r="P14" i="19"/>
  <c r="H14" i="19"/>
  <c r="J14" i="19"/>
  <c r="X14" i="19"/>
  <c r="L14" i="19"/>
  <c r="R14" i="19"/>
  <c r="V14" i="19"/>
  <c r="N14" i="19"/>
  <c r="T14" i="19"/>
  <c r="P44" i="19"/>
  <c r="H44" i="19"/>
  <c r="N44" i="19"/>
  <c r="X44" i="19"/>
  <c r="V44" i="19"/>
  <c r="T44" i="19"/>
  <c r="L44" i="19"/>
  <c r="Z44" i="19"/>
  <c r="J44" i="19"/>
  <c r="R44" i="19"/>
  <c r="F51" i="19"/>
  <c r="F29" i="19"/>
  <c r="R25" i="19"/>
  <c r="Z25" i="19"/>
  <c r="H25" i="19"/>
  <c r="N25" i="19"/>
  <c r="J25" i="19"/>
  <c r="V25" i="19"/>
  <c r="L25" i="19"/>
  <c r="X25" i="19"/>
  <c r="P25" i="19"/>
  <c r="T25" i="19"/>
  <c r="L100" i="19"/>
  <c r="V100" i="19"/>
  <c r="P100" i="19"/>
  <c r="Z100" i="19"/>
  <c r="N100" i="19"/>
  <c r="H100" i="19"/>
  <c r="X100" i="19"/>
  <c r="T100" i="19"/>
  <c r="R100" i="19"/>
  <c r="J100" i="19"/>
  <c r="F106" i="19"/>
  <c r="X24" i="19"/>
  <c r="T24" i="19"/>
  <c r="J24" i="19"/>
  <c r="H24" i="19"/>
  <c r="Z24" i="19"/>
  <c r="V24" i="19"/>
  <c r="P24" i="19"/>
  <c r="L24" i="19"/>
  <c r="R24" i="19"/>
  <c r="N24" i="19"/>
  <c r="P48" i="19"/>
  <c r="Z48" i="19"/>
  <c r="J48" i="19"/>
  <c r="V48" i="19"/>
  <c r="N48" i="19"/>
  <c r="X48" i="19"/>
  <c r="L48" i="19"/>
  <c r="R48" i="19"/>
  <c r="T48" i="19"/>
  <c r="H48" i="19"/>
  <c r="V89" i="19"/>
  <c r="P89" i="19"/>
  <c r="N89" i="19"/>
  <c r="Z89" i="19"/>
  <c r="R89" i="19"/>
  <c r="T89" i="19"/>
  <c r="X89" i="19"/>
  <c r="L89" i="19"/>
  <c r="J89" i="19"/>
  <c r="H89" i="19"/>
  <c r="T12" i="19"/>
  <c r="L12" i="19"/>
  <c r="J12" i="19"/>
  <c r="P12" i="19"/>
  <c r="H12" i="19"/>
  <c r="N12" i="19"/>
  <c r="Z12" i="19"/>
  <c r="R12" i="19"/>
  <c r="V12" i="19"/>
  <c r="X12" i="19"/>
  <c r="F95" i="19"/>
  <c r="X26" i="19"/>
  <c r="Z26" i="19"/>
  <c r="N26" i="19"/>
  <c r="T26" i="19"/>
  <c r="L26" i="19"/>
  <c r="R26" i="19"/>
  <c r="P26" i="19"/>
  <c r="H26" i="19"/>
  <c r="V26" i="19"/>
  <c r="J26" i="19"/>
  <c r="F25" i="19"/>
  <c r="F63" i="19"/>
  <c r="R10" i="19"/>
  <c r="J10" i="19"/>
  <c r="T10" i="19"/>
  <c r="P10" i="19"/>
  <c r="V10" i="19"/>
  <c r="X10" i="19"/>
  <c r="Z10" i="19"/>
  <c r="L10" i="19"/>
  <c r="N10" i="19"/>
  <c r="H10" i="19"/>
  <c r="F81" i="19"/>
  <c r="P21" i="19"/>
  <c r="H21" i="19"/>
  <c r="X21" i="19"/>
  <c r="J21" i="19"/>
  <c r="T21" i="19"/>
  <c r="R21" i="19"/>
  <c r="V21" i="19"/>
  <c r="Z21" i="19"/>
  <c r="L21" i="19"/>
  <c r="N21" i="19"/>
  <c r="F38" i="19"/>
  <c r="F42" i="19"/>
  <c r="Z62" i="19"/>
  <c r="T62" i="19"/>
  <c r="X62" i="19"/>
  <c r="R62" i="19"/>
  <c r="V62" i="19"/>
  <c r="L62" i="19"/>
  <c r="P62" i="19"/>
  <c r="N62" i="19"/>
  <c r="H62" i="19"/>
  <c r="J62" i="19"/>
  <c r="Z98" i="19"/>
  <c r="N98" i="19"/>
  <c r="T98" i="19"/>
  <c r="L98" i="19"/>
  <c r="J98" i="19"/>
  <c r="H98" i="19"/>
  <c r="R98" i="19"/>
  <c r="X98" i="19"/>
  <c r="V98" i="19"/>
  <c r="P98" i="19"/>
  <c r="Z57" i="19"/>
  <c r="P57" i="19"/>
  <c r="H57" i="19"/>
  <c r="J57" i="19"/>
  <c r="X57" i="19"/>
  <c r="L57" i="19"/>
  <c r="R57" i="19"/>
  <c r="T57" i="19"/>
  <c r="V57" i="19"/>
  <c r="N57" i="19"/>
  <c r="H76" i="19"/>
  <c r="T76" i="19"/>
  <c r="P76" i="19"/>
  <c r="R76" i="19"/>
  <c r="J76" i="19"/>
  <c r="N76" i="19"/>
  <c r="V76" i="19"/>
  <c r="L76" i="19"/>
  <c r="X76" i="19"/>
  <c r="Z76" i="19"/>
  <c r="F22" i="19"/>
  <c r="F105" i="19"/>
  <c r="F89" i="19"/>
  <c r="F31" i="19"/>
  <c r="Z42" i="19"/>
  <c r="H42" i="19"/>
  <c r="P42" i="19"/>
  <c r="L42" i="19"/>
  <c r="T42" i="19"/>
  <c r="R42" i="19"/>
  <c r="X42" i="19"/>
  <c r="J42" i="19"/>
  <c r="N42" i="19"/>
  <c r="V42" i="19"/>
  <c r="Z37" i="19"/>
  <c r="H37" i="19"/>
  <c r="P37" i="19"/>
  <c r="R37" i="19"/>
  <c r="J37" i="19"/>
  <c r="L37" i="19"/>
  <c r="T37" i="19"/>
  <c r="N37" i="19"/>
  <c r="V37" i="19"/>
  <c r="X37" i="19"/>
  <c r="L86" i="19"/>
  <c r="X86" i="19"/>
  <c r="J86" i="19"/>
  <c r="N86" i="19"/>
  <c r="P86" i="19"/>
  <c r="T86" i="19"/>
  <c r="R86" i="19"/>
  <c r="H86" i="19"/>
  <c r="V86" i="19"/>
  <c r="Z86" i="19"/>
  <c r="F47" i="19"/>
  <c r="L38" i="19"/>
  <c r="Z38" i="19"/>
  <c r="H38" i="19"/>
  <c r="P38" i="19"/>
  <c r="T38" i="19"/>
  <c r="N38" i="19"/>
  <c r="V38" i="19"/>
  <c r="R38" i="19"/>
  <c r="J38" i="19"/>
  <c r="X38" i="19"/>
  <c r="F65" i="19"/>
  <c r="V60" i="19"/>
  <c r="Z60" i="19"/>
  <c r="X60" i="19"/>
  <c r="J60" i="19"/>
  <c r="T60" i="19"/>
  <c r="R60" i="19"/>
  <c r="H60" i="19"/>
  <c r="P60" i="19"/>
  <c r="L60" i="19"/>
  <c r="N60" i="19"/>
  <c r="V97" i="19"/>
  <c r="Z97" i="19"/>
  <c r="L97" i="19"/>
  <c r="J97" i="19"/>
  <c r="H97" i="19"/>
  <c r="P97" i="19"/>
  <c r="R97" i="19"/>
  <c r="N97" i="19"/>
  <c r="X97" i="19"/>
  <c r="T97" i="19"/>
  <c r="V94" i="19"/>
  <c r="R94" i="19"/>
  <c r="Z94" i="19"/>
  <c r="H94" i="19"/>
  <c r="N94" i="19"/>
  <c r="T94" i="19"/>
  <c r="J94" i="19"/>
  <c r="L94" i="19"/>
  <c r="X94" i="19"/>
  <c r="P94" i="19"/>
  <c r="F21" i="19"/>
  <c r="N99" i="19"/>
  <c r="R99" i="19"/>
  <c r="P99" i="19"/>
  <c r="Z99" i="19"/>
  <c r="T99" i="19"/>
  <c r="L99" i="19"/>
  <c r="J99" i="19"/>
  <c r="H99" i="19"/>
  <c r="V99" i="19"/>
  <c r="X99" i="19"/>
  <c r="N82" i="19"/>
  <c r="H82" i="19"/>
  <c r="T82" i="19"/>
  <c r="X82" i="19"/>
  <c r="J82" i="19"/>
  <c r="Z82" i="19"/>
  <c r="L82" i="19"/>
  <c r="R82" i="19"/>
  <c r="P82" i="19"/>
  <c r="V82" i="19"/>
  <c r="F66" i="19"/>
  <c r="F98" i="19"/>
  <c r="Z72" i="19"/>
  <c r="J72" i="19"/>
  <c r="T72" i="19"/>
  <c r="H72" i="19"/>
  <c r="N72" i="19"/>
  <c r="X72" i="19"/>
  <c r="L72" i="19"/>
  <c r="P72" i="19"/>
  <c r="V72" i="19"/>
  <c r="R72" i="19"/>
  <c r="T32" i="19"/>
  <c r="P32" i="19"/>
  <c r="L32" i="19"/>
  <c r="R32" i="19"/>
  <c r="V32" i="19"/>
  <c r="Z32" i="19"/>
  <c r="X32" i="19"/>
  <c r="N32" i="19"/>
  <c r="H32" i="19"/>
  <c r="J32" i="19"/>
  <c r="V34" i="19"/>
  <c r="X34" i="19"/>
  <c r="R34" i="19"/>
  <c r="L34" i="19"/>
  <c r="T34" i="19"/>
  <c r="N34" i="19"/>
  <c r="H34" i="19"/>
  <c r="P34" i="19"/>
  <c r="Z34" i="19"/>
  <c r="J34" i="19"/>
  <c r="X46" i="19"/>
  <c r="P46" i="19"/>
  <c r="L46" i="19"/>
  <c r="J46" i="19"/>
  <c r="N46" i="19"/>
  <c r="V46" i="19"/>
  <c r="H46" i="19"/>
  <c r="R46" i="19"/>
  <c r="Z46" i="19"/>
  <c r="T46" i="19"/>
  <c r="X96" i="19"/>
  <c r="V96" i="19"/>
  <c r="R96" i="19"/>
  <c r="P96" i="19"/>
  <c r="H96" i="19"/>
  <c r="N96" i="19"/>
  <c r="L96" i="19"/>
  <c r="T96" i="19"/>
  <c r="J96" i="19"/>
  <c r="Z96" i="19"/>
  <c r="Z29" i="19"/>
  <c r="V29" i="19"/>
  <c r="T29" i="19"/>
  <c r="L29" i="19"/>
  <c r="J29" i="19"/>
  <c r="X29" i="19"/>
  <c r="H29" i="19"/>
  <c r="P29" i="19"/>
  <c r="N29" i="19"/>
  <c r="R29" i="19"/>
  <c r="V83" i="19"/>
  <c r="Z83" i="19"/>
  <c r="H83" i="19"/>
  <c r="J83" i="19"/>
  <c r="L83" i="19"/>
  <c r="T83" i="19"/>
  <c r="X83" i="19"/>
  <c r="P83" i="19"/>
  <c r="R83" i="19"/>
  <c r="N83" i="19"/>
  <c r="F76" i="19"/>
  <c r="F77" i="19"/>
  <c r="F71" i="19"/>
  <c r="P41" i="19"/>
  <c r="H41" i="19"/>
  <c r="J41" i="19"/>
  <c r="Z41" i="19"/>
  <c r="X41" i="19"/>
  <c r="R41" i="19"/>
  <c r="N41" i="19"/>
  <c r="V41" i="19"/>
  <c r="L41" i="19"/>
  <c r="T41" i="19"/>
  <c r="F70" i="19"/>
  <c r="F84" i="19"/>
  <c r="F73" i="19"/>
  <c r="J69" i="19"/>
  <c r="X69" i="19"/>
  <c r="V69" i="19"/>
  <c r="L69" i="19"/>
  <c r="P69" i="19"/>
  <c r="T69" i="19"/>
  <c r="N69" i="19"/>
  <c r="Z69" i="19"/>
  <c r="H69" i="19"/>
  <c r="R69" i="19"/>
  <c r="R16" i="19"/>
  <c r="V16" i="19"/>
  <c r="L16" i="19"/>
  <c r="X16" i="19"/>
  <c r="P16" i="19"/>
  <c r="T16" i="19"/>
  <c r="H16" i="19"/>
  <c r="Z16" i="19"/>
  <c r="N16" i="19"/>
  <c r="J16" i="19"/>
  <c r="F23" i="19"/>
  <c r="N63" i="19"/>
  <c r="Z63" i="19"/>
  <c r="L63" i="19"/>
  <c r="H63" i="19"/>
  <c r="X63" i="19"/>
  <c r="J63" i="19"/>
  <c r="R63" i="19"/>
  <c r="V63" i="19"/>
  <c r="P63" i="19"/>
  <c r="T63" i="19"/>
  <c r="H102" i="19"/>
  <c r="V102" i="19"/>
  <c r="P102" i="19"/>
  <c r="R102" i="19"/>
  <c r="L102" i="19"/>
  <c r="X102" i="19"/>
  <c r="N102" i="19"/>
  <c r="J102" i="19"/>
  <c r="Z102" i="19"/>
  <c r="T102" i="19"/>
  <c r="R19" i="19"/>
  <c r="Z19" i="19"/>
  <c r="H19" i="19"/>
  <c r="L19" i="19"/>
  <c r="T19" i="19"/>
  <c r="P19" i="19"/>
  <c r="X19" i="19"/>
  <c r="J19" i="19"/>
  <c r="V19" i="19"/>
  <c r="N19" i="19"/>
  <c r="L58" i="19"/>
  <c r="V58" i="19"/>
  <c r="N58" i="19"/>
  <c r="R58" i="19"/>
  <c r="J58" i="19"/>
  <c r="P58" i="19"/>
  <c r="Z58" i="19"/>
  <c r="H58" i="19"/>
  <c r="T58" i="19"/>
  <c r="X58" i="19"/>
  <c r="F103" i="19"/>
  <c r="J73" i="19"/>
  <c r="X73" i="19"/>
  <c r="Z73" i="19"/>
  <c r="N73" i="19"/>
  <c r="R73" i="19"/>
  <c r="P73" i="19"/>
  <c r="T73" i="19"/>
  <c r="H73" i="19"/>
  <c r="V73" i="19"/>
  <c r="L73" i="19"/>
  <c r="F87" i="19"/>
  <c r="R59" i="19"/>
  <c r="T59" i="19"/>
  <c r="H59" i="19"/>
  <c r="J59" i="19"/>
  <c r="P59" i="19"/>
  <c r="Z59" i="19"/>
  <c r="L59" i="19"/>
  <c r="N59" i="19"/>
  <c r="X59" i="19"/>
  <c r="V59" i="19"/>
  <c r="P79" i="19"/>
  <c r="T79" i="19"/>
  <c r="R79" i="19"/>
  <c r="L79" i="19"/>
  <c r="H79" i="19"/>
  <c r="J79" i="19"/>
  <c r="N79" i="19"/>
  <c r="Z79" i="19"/>
  <c r="X79" i="19"/>
  <c r="V79" i="19"/>
  <c r="F56" i="19"/>
  <c r="J40" i="19"/>
  <c r="N40" i="19"/>
  <c r="X40" i="19"/>
  <c r="P40" i="19"/>
  <c r="V40" i="19"/>
  <c r="T40" i="19"/>
  <c r="L40" i="19"/>
  <c r="H40" i="19"/>
  <c r="Z40" i="19"/>
  <c r="R40" i="19"/>
  <c r="N90" i="19"/>
  <c r="L90" i="19"/>
  <c r="T90" i="19"/>
  <c r="J90" i="19"/>
  <c r="X90" i="19"/>
  <c r="R90" i="19"/>
  <c r="V90" i="19"/>
  <c r="P90" i="19"/>
  <c r="H90" i="19"/>
  <c r="Z90" i="19"/>
  <c r="F68" i="19"/>
  <c r="N64" i="19"/>
  <c r="J64" i="19"/>
  <c r="X64" i="19"/>
  <c r="H64" i="19"/>
  <c r="Z64" i="19"/>
  <c r="L64" i="19"/>
  <c r="P64" i="19"/>
  <c r="V64" i="19"/>
  <c r="R64" i="19"/>
  <c r="T64" i="19"/>
  <c r="F35" i="19"/>
  <c r="N30" i="19"/>
  <c r="V30" i="19"/>
  <c r="P30" i="19"/>
  <c r="J30" i="19"/>
  <c r="T30" i="19"/>
  <c r="L30" i="19"/>
  <c r="R30" i="19"/>
  <c r="X30" i="19"/>
  <c r="Z30" i="19"/>
  <c r="H30" i="19"/>
  <c r="J71" i="19"/>
  <c r="L71" i="19"/>
  <c r="X71" i="19"/>
  <c r="N71" i="19"/>
  <c r="P71" i="19"/>
  <c r="H71" i="19"/>
  <c r="R71" i="19"/>
  <c r="V71" i="19"/>
  <c r="T71" i="19"/>
  <c r="Z71" i="19"/>
  <c r="L78" i="19"/>
  <c r="P78" i="19"/>
  <c r="X78" i="19"/>
  <c r="R78" i="19"/>
  <c r="H78" i="19"/>
  <c r="Z78" i="19"/>
  <c r="J78" i="19"/>
  <c r="V78" i="19"/>
  <c r="T78" i="19"/>
  <c r="N78" i="19"/>
  <c r="H56" i="19"/>
  <c r="V56" i="19"/>
  <c r="N56" i="19"/>
  <c r="Z56" i="19"/>
  <c r="P56" i="19"/>
  <c r="T56" i="19"/>
  <c r="J56" i="19"/>
  <c r="R56" i="19"/>
  <c r="L56" i="19"/>
  <c r="X56" i="19"/>
  <c r="Z22" i="19"/>
  <c r="R22" i="19"/>
  <c r="H22" i="19"/>
  <c r="X22" i="19"/>
  <c r="T22" i="19"/>
  <c r="L22" i="19"/>
  <c r="J22" i="19"/>
  <c r="N22" i="19"/>
  <c r="P22" i="19"/>
  <c r="V22" i="19"/>
  <c r="Z67" i="19"/>
  <c r="N67" i="19"/>
  <c r="J67" i="19"/>
  <c r="H67" i="19"/>
  <c r="X67" i="19"/>
  <c r="T67" i="19"/>
  <c r="R67" i="19"/>
  <c r="L67" i="19"/>
  <c r="P67" i="19"/>
  <c r="V67" i="19"/>
  <c r="F15" i="19"/>
  <c r="Z13" i="19"/>
  <c r="V13" i="19"/>
  <c r="R13" i="19"/>
  <c r="L13" i="19"/>
  <c r="P13" i="19"/>
  <c r="X13" i="19"/>
  <c r="T13" i="19"/>
  <c r="H13" i="19"/>
  <c r="J13" i="19"/>
  <c r="N13" i="19"/>
  <c r="F74" i="19"/>
  <c r="F101" i="19"/>
  <c r="F64" i="19"/>
  <c r="F104" i="19"/>
  <c r="H18" i="19"/>
  <c r="X18" i="19"/>
  <c r="N18" i="19"/>
  <c r="R18" i="19"/>
  <c r="T18" i="19"/>
  <c r="L18" i="19"/>
  <c r="J18" i="19"/>
  <c r="Z18" i="19"/>
  <c r="P18" i="19"/>
  <c r="V18" i="19"/>
  <c r="J49" i="19"/>
  <c r="N49" i="19"/>
  <c r="L49" i="19"/>
  <c r="V49" i="19"/>
  <c r="X49" i="19"/>
  <c r="R49" i="19"/>
  <c r="Z49" i="19"/>
  <c r="H49" i="19"/>
  <c r="T49" i="19"/>
  <c r="P49" i="19"/>
  <c r="F37" i="19"/>
  <c r="R9" i="19"/>
  <c r="Z9" i="19"/>
  <c r="T9" i="19"/>
  <c r="V9" i="19"/>
  <c r="H9" i="19"/>
  <c r="J9" i="19"/>
  <c r="P9" i="19"/>
  <c r="X9" i="19"/>
  <c r="N9" i="19"/>
  <c r="L9" i="19"/>
  <c r="F20" i="19"/>
  <c r="F79" i="19"/>
  <c r="F54" i="19"/>
  <c r="X66" i="19"/>
  <c r="T66" i="19"/>
  <c r="N66" i="19"/>
  <c r="H66" i="19"/>
  <c r="J66" i="19"/>
  <c r="Z66" i="19"/>
  <c r="V66" i="19"/>
  <c r="P66" i="19"/>
  <c r="L66" i="19"/>
  <c r="R66" i="19"/>
  <c r="F96" i="19"/>
  <c r="F99" i="19"/>
  <c r="F33" i="19"/>
  <c r="F100" i="19"/>
  <c r="H84" i="19"/>
  <c r="X84" i="19"/>
  <c r="V84" i="19"/>
  <c r="T84" i="19"/>
  <c r="J84" i="19"/>
  <c r="L84" i="19"/>
  <c r="Z84" i="19"/>
  <c r="N84" i="19"/>
  <c r="P84" i="19"/>
  <c r="R84" i="19"/>
  <c r="F88" i="19"/>
  <c r="L65" i="19"/>
  <c r="T65" i="19"/>
  <c r="R65" i="19"/>
  <c r="H65" i="19"/>
  <c r="J65" i="19"/>
  <c r="P65" i="19"/>
  <c r="V65" i="19"/>
  <c r="Z65" i="19"/>
  <c r="N65" i="19"/>
  <c r="X65" i="19"/>
  <c r="H17" i="19"/>
  <c r="L17" i="19"/>
  <c r="Z17" i="19"/>
  <c r="N17" i="19"/>
  <c r="V17" i="19"/>
  <c r="X17" i="19"/>
  <c r="R17" i="19"/>
  <c r="T17" i="19"/>
  <c r="J17" i="19"/>
  <c r="P17" i="19"/>
  <c r="F102" i="19"/>
  <c r="F86" i="19"/>
  <c r="F60" i="19"/>
  <c r="F10" i="19"/>
  <c r="F92" i="19"/>
  <c r="F43" i="19"/>
  <c r="F55" i="19"/>
  <c r="F58" i="19"/>
  <c r="V36" i="19"/>
  <c r="P36" i="19"/>
  <c r="T36" i="19"/>
  <c r="L36" i="19"/>
  <c r="Z36" i="19"/>
  <c r="R36" i="19"/>
  <c r="X36" i="19"/>
  <c r="J36" i="19"/>
  <c r="N36" i="19"/>
  <c r="H36" i="19"/>
  <c r="Z95" i="19"/>
  <c r="T95" i="19"/>
  <c r="N95" i="19"/>
  <c r="V95" i="19"/>
  <c r="H95" i="19"/>
  <c r="X95" i="19"/>
  <c r="L95" i="19"/>
  <c r="R95" i="19"/>
  <c r="P95" i="19"/>
  <c r="J95" i="19"/>
  <c r="V81" i="19"/>
  <c r="X81" i="19"/>
  <c r="J81" i="19"/>
  <c r="H81" i="19"/>
  <c r="P81" i="19"/>
  <c r="N81" i="19"/>
  <c r="R81" i="19"/>
  <c r="Z81" i="19"/>
  <c r="L81" i="19"/>
  <c r="T81" i="19"/>
  <c r="F16" i="19"/>
  <c r="F27" i="19"/>
  <c r="R91" i="19"/>
  <c r="T91" i="19"/>
  <c r="N91" i="19"/>
  <c r="X91" i="19"/>
  <c r="J91" i="19"/>
  <c r="V91" i="19"/>
  <c r="P91" i="19"/>
  <c r="H91" i="19"/>
  <c r="Z91" i="19"/>
  <c r="L91" i="19"/>
  <c r="P68" i="19"/>
  <c r="Z68" i="19"/>
  <c r="J68" i="19"/>
  <c r="L68" i="19"/>
  <c r="X68" i="19"/>
  <c r="N68" i="19"/>
  <c r="H68" i="19"/>
  <c r="V68" i="19"/>
  <c r="T68" i="19"/>
  <c r="R68" i="19"/>
  <c r="J35" i="19"/>
  <c r="R35" i="19"/>
  <c r="Z35" i="19"/>
  <c r="H35" i="19"/>
  <c r="X35" i="19"/>
  <c r="N35" i="19"/>
  <c r="V35" i="19"/>
  <c r="T35" i="19"/>
  <c r="L35" i="19"/>
  <c r="P35" i="19"/>
  <c r="F11" i="19"/>
  <c r="V87" i="19"/>
  <c r="Z87" i="19"/>
  <c r="L87" i="19"/>
  <c r="X87" i="19"/>
  <c r="N87" i="19"/>
  <c r="R87" i="19"/>
  <c r="T87" i="19"/>
  <c r="P87" i="19"/>
  <c r="J87" i="19"/>
  <c r="H87" i="19"/>
  <c r="N80" i="19"/>
  <c r="X80" i="19"/>
  <c r="H80" i="19"/>
  <c r="R80" i="19"/>
  <c r="P80" i="19"/>
  <c r="L80" i="19"/>
  <c r="J80" i="19"/>
  <c r="V80" i="19"/>
  <c r="T80" i="19"/>
  <c r="Z80" i="19"/>
  <c r="X92" i="19"/>
  <c r="T92" i="19"/>
  <c r="V92" i="19"/>
  <c r="H92" i="19"/>
  <c r="Z92" i="19"/>
  <c r="R92" i="19"/>
  <c r="L92" i="19"/>
  <c r="N92" i="19"/>
  <c r="J92" i="19"/>
  <c r="P92" i="19"/>
  <c r="F82" i="19"/>
  <c r="F50" i="19"/>
  <c r="F28" i="19"/>
  <c r="P23" i="19"/>
  <c r="T23" i="19"/>
  <c r="N23" i="19"/>
  <c r="R23" i="19"/>
  <c r="V23" i="19"/>
  <c r="H23" i="19"/>
  <c r="Z23" i="19"/>
  <c r="J23" i="19"/>
  <c r="L23" i="19"/>
  <c r="X23" i="19"/>
  <c r="F44" i="19"/>
  <c r="F32" i="19"/>
  <c r="R101" i="19"/>
  <c r="V101" i="19"/>
  <c r="H101" i="19"/>
  <c r="L101" i="19"/>
  <c r="Z101" i="19"/>
  <c r="T101" i="19"/>
  <c r="N101" i="19"/>
  <c r="X101" i="19"/>
  <c r="J101" i="19"/>
  <c r="P101" i="19"/>
  <c r="F40" i="19"/>
  <c r="L54" i="19"/>
  <c r="X54" i="19"/>
  <c r="V54" i="19"/>
  <c r="R54" i="19"/>
  <c r="J54" i="19"/>
  <c r="P54" i="19"/>
  <c r="N54" i="19"/>
  <c r="T54" i="19"/>
  <c r="Z54" i="19"/>
  <c r="H54" i="19"/>
  <c r="F75" i="19"/>
  <c r="X15" i="19"/>
  <c r="P15" i="19"/>
  <c r="V15" i="19"/>
  <c r="Z15" i="19"/>
  <c r="H15" i="19"/>
  <c r="R15" i="19"/>
  <c r="J15" i="19"/>
  <c r="N15" i="19"/>
  <c r="L15" i="19"/>
  <c r="T15" i="19"/>
  <c r="R8" i="19"/>
  <c r="X8" i="19"/>
  <c r="H8" i="19"/>
  <c r="L8" i="19"/>
  <c r="V8" i="19"/>
  <c r="Z8" i="19"/>
  <c r="P8" i="19"/>
  <c r="J8" i="19"/>
  <c r="N8" i="19"/>
  <c r="T8" i="19"/>
  <c r="F12" i="19"/>
  <c r="P93" i="19"/>
  <c r="J93" i="19"/>
  <c r="N93" i="19"/>
  <c r="T93" i="19"/>
  <c r="V93" i="19"/>
  <c r="L93" i="19"/>
  <c r="X93" i="19"/>
  <c r="Z93" i="19"/>
  <c r="H93" i="19"/>
  <c r="R93" i="19"/>
  <c r="F13" i="19"/>
  <c r="L52" i="19"/>
  <c r="Z52" i="19"/>
  <c r="T52" i="19"/>
  <c r="N52" i="19"/>
  <c r="X52" i="19"/>
  <c r="P52" i="19"/>
  <c r="R52" i="19"/>
  <c r="V52" i="19"/>
  <c r="J52" i="19"/>
  <c r="H52" i="19"/>
  <c r="V53" i="19"/>
  <c r="R53" i="19"/>
  <c r="T53" i="19"/>
  <c r="P53" i="19"/>
  <c r="Z53" i="19"/>
  <c r="X53" i="19"/>
  <c r="N53" i="19"/>
  <c r="J53" i="19"/>
  <c r="L53" i="19"/>
  <c r="H53" i="19"/>
  <c r="X50" i="19"/>
  <c r="P50" i="19"/>
  <c r="R50" i="19"/>
  <c r="V50" i="19"/>
  <c r="J50" i="19"/>
  <c r="H50" i="19"/>
  <c r="N50" i="19"/>
  <c r="L50" i="19"/>
  <c r="Z50" i="19"/>
  <c r="T50" i="19"/>
  <c r="F39" i="19"/>
  <c r="F26" i="19"/>
  <c r="N77" i="19"/>
  <c r="V77" i="19"/>
  <c r="Z77" i="19"/>
  <c r="J77" i="19"/>
  <c r="R77" i="19"/>
  <c r="P77" i="19"/>
  <c r="L77" i="19"/>
  <c r="H77" i="19"/>
  <c r="X77" i="19"/>
  <c r="T77" i="19"/>
  <c r="N88" i="19"/>
  <c r="J88" i="19"/>
  <c r="P88" i="19"/>
  <c r="Z88" i="19"/>
  <c r="R88" i="19"/>
  <c r="X88" i="19"/>
  <c r="T88" i="19"/>
  <c r="L88" i="19"/>
  <c r="V88" i="19"/>
  <c r="H88" i="19"/>
  <c r="F59" i="19"/>
  <c r="BH135" i="14"/>
  <c r="AX96" i="14"/>
  <c r="BH67" i="12"/>
  <c r="AV102" i="12"/>
  <c r="BB100" i="12"/>
  <c r="BJ126" i="13"/>
  <c r="BU106" i="10"/>
  <c r="AK87" i="15"/>
  <c r="BL68" i="5"/>
  <c r="AS99" i="14"/>
  <c r="BK94" i="5"/>
  <c r="AR65" i="10"/>
  <c r="BQ139" i="13"/>
  <c r="AP143" i="12"/>
  <c r="BL59" i="5"/>
  <c r="AQ112" i="10"/>
  <c r="AO101" i="10"/>
  <c r="BE71" i="14"/>
  <c r="AD105" i="5"/>
  <c r="BA114" i="12"/>
  <c r="BJ125" i="5"/>
  <c r="BJ116" i="14"/>
  <c r="AT82" i="13"/>
  <c r="AR113" i="15"/>
  <c r="AJ119" i="5"/>
  <c r="BS142" i="14"/>
  <c r="AY151" i="14"/>
  <c r="BU87" i="15"/>
  <c r="BE139" i="5"/>
  <c r="BT150" i="15"/>
  <c r="BC102" i="12"/>
  <c r="AH66" i="15"/>
  <c r="AQ64" i="13"/>
  <c r="AL94" i="15"/>
  <c r="AI120" i="10"/>
  <c r="BV146" i="5"/>
  <c r="BJ106" i="13"/>
  <c r="AT139" i="10"/>
  <c r="BN144" i="12"/>
  <c r="BJ90" i="5"/>
  <c r="BD103" i="15"/>
  <c r="BT79" i="10"/>
  <c r="BA120" i="5"/>
  <c r="AW136" i="10"/>
  <c r="BO90" i="13"/>
  <c r="AF133" i="5"/>
  <c r="AG154" i="12"/>
  <c r="AH146" i="14"/>
  <c r="AE117" i="10"/>
  <c r="AD73" i="13"/>
  <c r="BE67" i="10"/>
  <c r="BL63" i="13"/>
  <c r="BU56" i="5"/>
  <c r="AS98" i="10"/>
  <c r="BQ154" i="14"/>
  <c r="BA79" i="12"/>
  <c r="BD83" i="5"/>
  <c r="AR115" i="13"/>
  <c r="BD130" i="10"/>
  <c r="AY91" i="10"/>
  <c r="AZ121" i="12"/>
  <c r="AF140" i="15"/>
  <c r="AW114" i="5"/>
  <c r="AL109" i="15"/>
  <c r="AH77" i="15"/>
  <c r="BM100" i="14"/>
  <c r="AI123" i="5"/>
  <c r="AC72" i="14"/>
  <c r="BN73" i="15"/>
  <c r="AM131" i="15"/>
  <c r="BH150" i="15"/>
  <c r="AS106" i="15"/>
  <c r="BK114" i="13"/>
  <c r="AY88" i="5"/>
  <c r="BH98" i="5"/>
  <c r="AD105" i="14"/>
  <c r="AR100" i="10"/>
  <c r="AJ61" i="5"/>
  <c r="AP136" i="14"/>
  <c r="BA122" i="10"/>
  <c r="AE146" i="12"/>
  <c r="AX74" i="13"/>
  <c r="AZ141" i="14"/>
  <c r="AX134" i="12"/>
  <c r="AL94" i="10"/>
  <c r="BS72" i="14"/>
  <c r="AV89" i="13"/>
  <c r="AM135" i="15"/>
  <c r="AG142" i="13"/>
  <c r="BD71" i="10"/>
  <c r="AV143" i="10"/>
  <c r="AU109" i="5"/>
  <c r="AP125" i="15"/>
  <c r="BG144" i="13"/>
  <c r="BI67" i="14"/>
  <c r="BO102" i="15"/>
  <c r="BS135" i="13"/>
  <c r="BV139" i="14"/>
  <c r="AD91" i="12"/>
  <c r="AW130" i="10"/>
  <c r="AP68" i="5"/>
  <c r="AJ102" i="15"/>
  <c r="BM119" i="13"/>
  <c r="BU93" i="5"/>
  <c r="AV145" i="12"/>
  <c r="AW58" i="13"/>
  <c r="AT144" i="5"/>
  <c r="AP92" i="5"/>
  <c r="BP111" i="13"/>
  <c r="AL100" i="5"/>
  <c r="BU104" i="13"/>
  <c r="BD151" i="10"/>
  <c r="AL68" i="10"/>
  <c r="AU56" i="15"/>
  <c r="BF145" i="15"/>
  <c r="BJ66" i="5"/>
  <c r="BT71" i="15"/>
  <c r="AU67" i="5"/>
  <c r="BF151" i="14"/>
  <c r="AN121" i="15"/>
  <c r="AU139" i="14"/>
  <c r="BN88" i="12"/>
  <c r="BL129" i="13"/>
  <c r="BB130" i="13"/>
  <c r="AM127" i="12"/>
  <c r="AX78" i="12"/>
  <c r="AJ125" i="10"/>
  <c r="AV104" i="15"/>
  <c r="BJ138" i="10"/>
  <c r="BD143" i="12"/>
  <c r="AC89" i="13"/>
  <c r="AY150" i="13"/>
  <c r="AV134" i="10"/>
  <c r="AC84" i="5"/>
  <c r="BP142" i="14"/>
  <c r="BV58" i="15"/>
  <c r="BG118" i="14"/>
  <c r="AO150" i="10"/>
  <c r="BS95" i="14"/>
  <c r="AN134" i="5"/>
  <c r="BQ81" i="14"/>
  <c r="BF110" i="12"/>
  <c r="BR154" i="13"/>
  <c r="AG64" i="13"/>
  <c r="AP153" i="12"/>
  <c r="AC79" i="15"/>
  <c r="AD138" i="15"/>
  <c r="AU142" i="15"/>
  <c r="AV56" i="12"/>
  <c r="AF149" i="14"/>
  <c r="AN69" i="15"/>
  <c r="BN69" i="13"/>
  <c r="BD73" i="13"/>
  <c r="AB129" i="5"/>
  <c r="AY101" i="12"/>
  <c r="AH104" i="15"/>
  <c r="AQ131" i="14"/>
  <c r="AJ99" i="10"/>
  <c r="AD113" i="14"/>
  <c r="BA108" i="10"/>
  <c r="AY74" i="15"/>
  <c r="BE90" i="13"/>
  <c r="AM123" i="15"/>
  <c r="AW83" i="15"/>
  <c r="AM106" i="13"/>
  <c r="AJ114" i="12"/>
  <c r="AD59" i="13"/>
  <c r="BS141" i="5"/>
  <c r="BL142" i="12"/>
  <c r="AV145" i="5"/>
  <c r="AN68" i="15"/>
  <c r="BG75" i="14"/>
  <c r="BC107" i="14"/>
  <c r="AR84" i="14"/>
  <c r="BH145" i="13"/>
  <c r="AT147" i="15"/>
  <c r="AN59" i="12"/>
  <c r="BH131" i="14"/>
  <c r="BK55" i="5"/>
  <c r="AU122" i="5"/>
  <c r="AI60" i="14"/>
  <c r="BL131" i="13"/>
  <c r="AS100" i="14"/>
  <c r="BV113" i="13"/>
  <c r="BN105" i="14"/>
  <c r="AP116" i="13"/>
  <c r="BN129" i="13"/>
  <c r="BK97" i="10"/>
  <c r="BU117" i="5"/>
  <c r="AG96" i="12"/>
  <c r="BR140" i="10"/>
  <c r="AN57" i="10"/>
  <c r="AF148" i="12"/>
  <c r="BH124" i="5"/>
  <c r="AD124" i="5"/>
  <c r="AR132" i="10"/>
  <c r="BD89" i="15"/>
  <c r="AW100" i="14"/>
  <c r="AD70" i="14"/>
  <c r="AB144" i="12"/>
  <c r="BE147" i="5"/>
  <c r="AY141" i="15"/>
  <c r="AE57" i="5"/>
  <c r="BJ109" i="12"/>
  <c r="AY72" i="13"/>
  <c r="BC80" i="13"/>
  <c r="BA152" i="15"/>
  <c r="AB93" i="12"/>
  <c r="BG97" i="12"/>
  <c r="AR82" i="14"/>
  <c r="AN98" i="14"/>
  <c r="BN118" i="13"/>
  <c r="BN124" i="10"/>
  <c r="BS79" i="15"/>
  <c r="AN87" i="13"/>
  <c r="AW57" i="15"/>
  <c r="BU131" i="5"/>
  <c r="BO108" i="14"/>
  <c r="AZ99" i="12"/>
  <c r="AW63" i="14"/>
  <c r="BH139" i="12"/>
  <c r="AH144" i="15"/>
  <c r="AT138" i="14"/>
  <c r="AQ93" i="14"/>
  <c r="AD60" i="13"/>
  <c r="AV61" i="10"/>
  <c r="BO126" i="15"/>
  <c r="BB58" i="12"/>
  <c r="BB149" i="10"/>
  <c r="AU111" i="14"/>
  <c r="BB61" i="5"/>
  <c r="BA151" i="13"/>
  <c r="AF144" i="14"/>
  <c r="BF63" i="10"/>
  <c r="BU63" i="10"/>
  <c r="BH108" i="13"/>
  <c r="BA102" i="5"/>
  <c r="AD55" i="10"/>
  <c r="AP111" i="10"/>
  <c r="BO70" i="5"/>
  <c r="AN77" i="13"/>
  <c r="BS103" i="10"/>
  <c r="AM70" i="15"/>
  <c r="BL154" i="15"/>
  <c r="AF126" i="13"/>
  <c r="BK81" i="15"/>
  <c r="BA66" i="15"/>
  <c r="AE117" i="14"/>
  <c r="BD132" i="10"/>
  <c r="AI98" i="13"/>
  <c r="AR128" i="14"/>
  <c r="AD59" i="10"/>
  <c r="AV106" i="13"/>
  <c r="AD59" i="12"/>
  <c r="AS75" i="14"/>
  <c r="BU61" i="10"/>
  <c r="AR128" i="13"/>
  <c r="AY90" i="12"/>
  <c r="AO146" i="14"/>
  <c r="BS122" i="12"/>
  <c r="AD121" i="13"/>
  <c r="AV104" i="14"/>
  <c r="AH68" i="13"/>
  <c r="BV70" i="14"/>
  <c r="BE68" i="12"/>
  <c r="BA69" i="13"/>
  <c r="AT77" i="14"/>
  <c r="AM80" i="14"/>
  <c r="BV136" i="14"/>
  <c r="BN90" i="12"/>
  <c r="AD153" i="10"/>
  <c r="BC130" i="12"/>
  <c r="AG91" i="12"/>
  <c r="AN101" i="5"/>
  <c r="AT114" i="5"/>
  <c r="BO143" i="15"/>
  <c r="BR112" i="15"/>
  <c r="AI105" i="13"/>
  <c r="AE119" i="13"/>
  <c r="BH113" i="12"/>
  <c r="BQ150" i="10"/>
  <c r="AT123" i="12"/>
  <c r="BU144" i="15"/>
  <c r="AB97" i="5"/>
  <c r="AJ118" i="5"/>
  <c r="BR116" i="12"/>
  <c r="BI132" i="15"/>
  <c r="AE129" i="14"/>
  <c r="AS129" i="14"/>
  <c r="BM118" i="15"/>
  <c r="BK100" i="10"/>
  <c r="BF137" i="15"/>
  <c r="AZ98" i="10"/>
  <c r="BL121" i="10"/>
  <c r="AU114" i="13"/>
  <c r="BD108" i="12"/>
  <c r="AE84" i="15"/>
  <c r="AM108" i="14"/>
  <c r="BE142" i="13"/>
  <c r="BU61" i="5"/>
  <c r="BM142" i="12"/>
  <c r="BH92" i="12"/>
  <c r="AJ148" i="14"/>
  <c r="BD81" i="15"/>
  <c r="BO111" i="5"/>
  <c r="BN114" i="14"/>
  <c r="BN126" i="14"/>
  <c r="AH109" i="14"/>
  <c r="AD140" i="12"/>
  <c r="AW104" i="5"/>
  <c r="BV81" i="14"/>
  <c r="BF102" i="10"/>
  <c r="AV60" i="12"/>
  <c r="BL80" i="13"/>
  <c r="BI109" i="10"/>
  <c r="AU116" i="10"/>
  <c r="BS56" i="10"/>
  <c r="BV76" i="15"/>
  <c r="AE120" i="14"/>
  <c r="AT148" i="15"/>
  <c r="BH149" i="5"/>
  <c r="BK119" i="10"/>
  <c r="BN103" i="12"/>
  <c r="AU150" i="12"/>
  <c r="BA55" i="10"/>
  <c r="BO150" i="5"/>
  <c r="AH112" i="13"/>
  <c r="BU99" i="12"/>
  <c r="BS87" i="15"/>
  <c r="BH96" i="14"/>
  <c r="BK55" i="14"/>
  <c r="AJ85" i="12"/>
  <c r="BE77" i="14"/>
  <c r="BU100" i="15"/>
  <c r="BG114" i="14"/>
  <c r="BP114" i="5"/>
  <c r="AS91" i="10"/>
  <c r="BM102" i="13"/>
  <c r="BU57" i="15"/>
  <c r="AG131" i="5"/>
  <c r="AT96" i="13"/>
  <c r="BR64" i="14"/>
  <c r="BG95" i="10"/>
  <c r="AM98" i="14"/>
  <c r="AD58" i="13"/>
  <c r="AJ108" i="13"/>
  <c r="BG74" i="13"/>
  <c r="AZ109" i="12"/>
  <c r="AI62" i="5"/>
  <c r="AK134" i="10"/>
  <c r="BD151" i="5"/>
  <c r="BU132" i="14"/>
  <c r="AB127" i="5"/>
  <c r="AR152" i="14"/>
  <c r="AD141" i="12"/>
  <c r="BT73" i="10"/>
  <c r="BK151" i="14"/>
  <c r="BM121" i="14"/>
  <c r="AJ64" i="15"/>
  <c r="BB60" i="10"/>
  <c r="AH76" i="13"/>
  <c r="BL154" i="14"/>
  <c r="BV139" i="12"/>
  <c r="BU67" i="10"/>
  <c r="BN68" i="5"/>
  <c r="AI134" i="15"/>
  <c r="BU57" i="5"/>
  <c r="BT131" i="13"/>
  <c r="AP131" i="12"/>
  <c r="AM122" i="15"/>
  <c r="BP150" i="15"/>
  <c r="BJ141" i="15"/>
  <c r="AV118" i="15"/>
  <c r="BM83" i="15"/>
  <c r="AC104" i="10"/>
  <c r="AJ94" i="15"/>
  <c r="AQ151" i="12"/>
  <c r="AH112" i="12"/>
  <c r="BK143" i="5"/>
  <c r="AE120" i="13"/>
  <c r="AD64" i="14"/>
  <c r="AL130" i="15"/>
  <c r="BJ90" i="15"/>
  <c r="AB143" i="12"/>
  <c r="AO75" i="14"/>
  <c r="AX108" i="15"/>
  <c r="BD154" i="12"/>
  <c r="AZ110" i="14"/>
  <c r="AG135" i="15"/>
  <c r="BB107" i="14"/>
  <c r="BN127" i="5"/>
  <c r="BR83" i="15"/>
  <c r="AC92" i="12"/>
  <c r="AZ96" i="12"/>
  <c r="AT109" i="13"/>
  <c r="AP62" i="15"/>
  <c r="BO73" i="15"/>
  <c r="AQ149" i="12"/>
  <c r="BR110" i="10"/>
  <c r="AR64" i="12"/>
  <c r="BE118" i="10"/>
  <c r="AP120" i="13"/>
  <c r="AY145" i="5"/>
  <c r="BC105" i="10"/>
  <c r="AJ75" i="5"/>
  <c r="AJ73" i="15"/>
  <c r="AR152" i="15"/>
  <c r="BO134" i="14"/>
  <c r="BQ104" i="10"/>
  <c r="BQ141" i="14"/>
  <c r="BF83" i="14"/>
  <c r="AF96" i="14"/>
  <c r="BE127" i="5"/>
  <c r="AJ146" i="14"/>
  <c r="BT149" i="15"/>
  <c r="BR77" i="5"/>
  <c r="AF65" i="13"/>
  <c r="AH124" i="5"/>
  <c r="AO119" i="10"/>
  <c r="AX62" i="14"/>
  <c r="AX153" i="10"/>
  <c r="AO107" i="15"/>
  <c r="BO103" i="13"/>
  <c r="AE138" i="12"/>
  <c r="AR153" i="15"/>
  <c r="AO100" i="10"/>
  <c r="BJ153" i="15"/>
  <c r="AL94" i="13"/>
  <c r="AN105" i="5"/>
  <c r="AC152" i="5"/>
  <c r="BK150" i="10"/>
  <c r="BI62" i="12"/>
  <c r="AP141" i="12"/>
  <c r="AT124" i="5"/>
  <c r="BU141" i="15"/>
  <c r="AR125" i="10"/>
  <c r="BP148" i="13"/>
  <c r="BG107" i="10"/>
  <c r="AR123" i="15"/>
  <c r="BR70" i="15"/>
  <c r="AM143" i="15"/>
  <c r="BH83" i="15"/>
  <c r="BB63" i="14"/>
  <c r="AL57" i="5"/>
  <c r="BC154" i="10"/>
  <c r="AV121" i="15"/>
  <c r="AZ102" i="10"/>
  <c r="BK107" i="14"/>
  <c r="BD93" i="5"/>
  <c r="BA77" i="13"/>
  <c r="BS104" i="14"/>
  <c r="BG90" i="15"/>
  <c r="AX119" i="13"/>
  <c r="BM91" i="12"/>
  <c r="AM62" i="12"/>
  <c r="BU59" i="15"/>
  <c r="AL136" i="13"/>
  <c r="AB88" i="14"/>
  <c r="BG87" i="5"/>
  <c r="AW106" i="14"/>
  <c r="AP122" i="10"/>
  <c r="BK150" i="15"/>
  <c r="AN154" i="13"/>
  <c r="AC131" i="14"/>
  <c r="AG84" i="12"/>
  <c r="BF64" i="15"/>
  <c r="AR71" i="14"/>
  <c r="AT63" i="15"/>
  <c r="AU119" i="15"/>
  <c r="BG145" i="10"/>
  <c r="AC63" i="13"/>
  <c r="BD108" i="15"/>
  <c r="BF66" i="14"/>
  <c r="BK89" i="12"/>
  <c r="BB81" i="13"/>
  <c r="BN80" i="10"/>
  <c r="AZ145" i="13"/>
  <c r="BV83" i="13"/>
  <c r="AN96" i="13"/>
  <c r="BE132" i="10"/>
  <c r="AV148" i="14"/>
  <c r="AQ123" i="15"/>
  <c r="BL124" i="13"/>
  <c r="BV137" i="5"/>
  <c r="AL60" i="15"/>
  <c r="AI87" i="12"/>
  <c r="AF134" i="14"/>
  <c r="BN88" i="5"/>
  <c r="BS58" i="15"/>
  <c r="AG117" i="13"/>
  <c r="AN130" i="13"/>
  <c r="AR147" i="13"/>
  <c r="BQ90" i="5"/>
  <c r="AD127" i="13"/>
  <c r="AX153" i="14"/>
  <c r="AL80" i="12"/>
  <c r="AU145" i="15"/>
  <c r="AB152" i="10"/>
  <c r="AW117" i="14"/>
  <c r="AJ101" i="12"/>
  <c r="AJ97" i="10"/>
  <c r="AN109" i="13"/>
  <c r="AL104" i="12"/>
  <c r="AW70" i="10"/>
  <c r="BM130" i="12"/>
  <c r="BE126" i="13"/>
  <c r="AV117" i="13"/>
  <c r="AM115" i="10"/>
  <c r="AR88" i="14"/>
  <c r="AW107" i="12"/>
  <c r="BF57" i="5"/>
  <c r="AC80" i="12"/>
  <c r="BQ133" i="10"/>
  <c r="AC109" i="12"/>
  <c r="AE124" i="5"/>
  <c r="AC78" i="10"/>
  <c r="AV111" i="5"/>
  <c r="BN65" i="10"/>
  <c r="AR140" i="15"/>
  <c r="AV120" i="14"/>
  <c r="AX92" i="15"/>
  <c r="BG123" i="14"/>
  <c r="BU141" i="5"/>
  <c r="AT149" i="5"/>
  <c r="BH152" i="5"/>
  <c r="BA146" i="5"/>
  <c r="AE132" i="5"/>
  <c r="BC73" i="5"/>
  <c r="AQ120" i="14"/>
  <c r="AM75" i="10"/>
  <c r="BJ55" i="10"/>
  <c r="AY80" i="14"/>
  <c r="AU90" i="15"/>
  <c r="AI105" i="5"/>
  <c r="BN76" i="5"/>
  <c r="AJ139" i="5"/>
  <c r="AQ131" i="12"/>
  <c r="BO82" i="5"/>
  <c r="AX103" i="12"/>
  <c r="BU143" i="12"/>
  <c r="AW97" i="14"/>
  <c r="BG138" i="13"/>
  <c r="AS90" i="12"/>
  <c r="AJ65" i="12"/>
  <c r="AQ150" i="15"/>
  <c r="AY82" i="15"/>
  <c r="AC87" i="12"/>
  <c r="AK113" i="12"/>
  <c r="BS70" i="10"/>
  <c r="AO74" i="5"/>
  <c r="BM97" i="13"/>
  <c r="AK55" i="5"/>
  <c r="AR68" i="12"/>
  <c r="AR134" i="10"/>
  <c r="AW148" i="14"/>
  <c r="AG147" i="15"/>
  <c r="AH135" i="12"/>
  <c r="BB56" i="5"/>
  <c r="AJ60" i="10"/>
  <c r="BF59" i="14"/>
  <c r="AQ128" i="5"/>
  <c r="AK89" i="13"/>
  <c r="AQ107" i="14"/>
  <c r="AM100" i="10"/>
  <c r="BK128" i="10"/>
  <c r="AF78" i="12"/>
  <c r="BA147" i="13"/>
  <c r="AO115" i="5"/>
  <c r="AJ98" i="10"/>
  <c r="BS137" i="14"/>
  <c r="AY69" i="12"/>
  <c r="BF129" i="15"/>
  <c r="AK117" i="14"/>
  <c r="AK67" i="15"/>
  <c r="AP102" i="12"/>
  <c r="AF145" i="10"/>
  <c r="AS111" i="12"/>
  <c r="AJ116" i="15"/>
  <c r="BB102" i="15"/>
  <c r="AL61" i="13"/>
  <c r="AM120" i="5"/>
  <c r="AU91" i="5"/>
  <c r="BV77" i="14"/>
  <c r="AO120" i="13"/>
  <c r="AR114" i="12"/>
  <c r="AY56" i="15"/>
  <c r="BD95" i="10"/>
  <c r="BL112" i="12"/>
  <c r="AO117" i="10"/>
  <c r="AK113" i="14"/>
  <c r="BG152" i="15"/>
  <c r="AI105" i="12"/>
  <c r="AX136" i="15"/>
  <c r="BB94" i="15"/>
  <c r="BR65" i="5"/>
  <c r="BI140" i="10"/>
  <c r="AU149" i="12"/>
  <c r="BK107" i="15"/>
  <c r="BV101" i="13"/>
  <c r="AX92" i="12"/>
  <c r="AY89" i="5"/>
  <c r="BF140" i="15"/>
  <c r="AO138" i="12"/>
  <c r="BO142" i="15"/>
  <c r="AL121" i="13"/>
  <c r="AR122" i="10"/>
  <c r="AO83" i="10"/>
  <c r="BQ55" i="5"/>
  <c r="AZ147" i="10"/>
  <c r="AI60" i="10"/>
  <c r="BC124" i="15"/>
  <c r="AF66" i="15"/>
  <c r="AX64" i="14"/>
  <c r="BM106" i="12"/>
  <c r="BP81" i="12"/>
  <c r="AL147" i="10"/>
  <c r="BL78" i="10"/>
  <c r="BU113" i="14"/>
  <c r="BT124" i="13"/>
  <c r="BJ99" i="15"/>
  <c r="BV126" i="14"/>
  <c r="BT68" i="5"/>
  <c r="BL133" i="5"/>
  <c r="BF55" i="5"/>
  <c r="AG122" i="15"/>
  <c r="BQ73" i="13"/>
  <c r="AK96" i="15"/>
  <c r="AV149" i="12"/>
  <c r="BS97" i="15"/>
  <c r="BA69" i="10"/>
  <c r="BR77" i="13"/>
  <c r="AW111" i="12"/>
  <c r="AQ95" i="5"/>
  <c r="BV91" i="12"/>
  <c r="BB115" i="12"/>
  <c r="BA120" i="15"/>
  <c r="BJ75" i="13"/>
  <c r="BI112" i="13"/>
  <c r="BA87" i="14"/>
  <c r="BR119" i="15"/>
  <c r="BA119" i="10"/>
  <c r="AK132" i="14"/>
  <c r="BD141" i="10"/>
  <c r="AD132" i="5"/>
  <c r="BN64" i="12"/>
  <c r="AR154" i="13"/>
  <c r="BV145" i="5"/>
  <c r="AD127" i="10"/>
  <c r="BB133" i="12"/>
  <c r="AS84" i="10"/>
  <c r="BU74" i="15"/>
  <c r="BM68" i="13"/>
  <c r="BE64" i="14"/>
  <c r="BS112" i="12"/>
  <c r="AZ81" i="12"/>
  <c r="AI84" i="10"/>
  <c r="BJ133" i="12"/>
  <c r="AR69" i="10"/>
  <c r="BC95" i="14"/>
  <c r="AJ78" i="5"/>
  <c r="AV81" i="12"/>
  <c r="BP63" i="5"/>
  <c r="BM82" i="15"/>
  <c r="AS113" i="15"/>
  <c r="AU63" i="5"/>
  <c r="BS137" i="12"/>
  <c r="AG136" i="5"/>
  <c r="BF69" i="5"/>
  <c r="BP107" i="5"/>
  <c r="BN66" i="14"/>
  <c r="AB65" i="5"/>
  <c r="BJ140" i="10"/>
  <c r="AO151" i="15"/>
  <c r="AP116" i="5"/>
  <c r="AG57" i="13"/>
  <c r="AX132" i="13"/>
  <c r="AX82" i="14"/>
  <c r="AI119" i="15"/>
  <c r="BO63" i="12"/>
  <c r="BO84" i="14"/>
  <c r="BM95" i="14"/>
  <c r="AX79" i="10"/>
  <c r="BR142" i="14"/>
  <c r="AX71" i="5"/>
  <c r="BF116" i="10"/>
  <c r="BO94" i="15"/>
  <c r="AN142" i="13"/>
  <c r="AI126" i="13"/>
  <c r="BL148" i="15"/>
  <c r="AT107" i="15"/>
  <c r="BP102" i="10"/>
  <c r="AL109" i="10"/>
  <c r="AW69" i="14"/>
  <c r="AC58" i="5"/>
  <c r="AF142" i="5"/>
  <c r="AN109" i="15"/>
  <c r="AY94" i="15"/>
  <c r="AY136" i="13"/>
  <c r="AS154" i="14"/>
  <c r="BK138" i="5"/>
  <c r="AS147" i="10"/>
  <c r="AB59" i="15"/>
  <c r="BA101" i="5"/>
  <c r="BP112" i="10"/>
  <c r="BI83" i="10"/>
  <c r="AG132" i="5"/>
  <c r="BR138" i="13"/>
  <c r="BO125" i="10"/>
  <c r="BJ136" i="14"/>
  <c r="AC126" i="15"/>
  <c r="BN114" i="12"/>
  <c r="AD133" i="13"/>
  <c r="AX80" i="15"/>
  <c r="AM122" i="12"/>
  <c r="AY139" i="13"/>
  <c r="BL73" i="12"/>
  <c r="BD143" i="10"/>
  <c r="BP94" i="12"/>
  <c r="AN65" i="15"/>
  <c r="AX110" i="12"/>
  <c r="AV137" i="15"/>
  <c r="AS76" i="13"/>
  <c r="BA94" i="15"/>
  <c r="AI120" i="15"/>
  <c r="AG125" i="13"/>
  <c r="AP77" i="15"/>
  <c r="AJ90" i="12"/>
  <c r="AP97" i="15"/>
  <c r="AD77" i="14"/>
  <c r="BV79" i="14"/>
  <c r="AV90" i="13"/>
  <c r="BV113" i="12"/>
  <c r="BC145" i="12"/>
  <c r="BM96" i="15"/>
  <c r="BF126" i="15"/>
  <c r="BR137" i="12"/>
  <c r="AO141" i="13"/>
  <c r="AN86" i="5"/>
  <c r="BR78" i="5"/>
  <c r="AB124" i="10"/>
  <c r="BT141" i="10"/>
  <c r="AU142" i="13"/>
  <c r="AS72" i="15"/>
  <c r="BJ151" i="10"/>
  <c r="BO121" i="13"/>
  <c r="AH119" i="15"/>
  <c r="BO76" i="13"/>
  <c r="BC76" i="13"/>
  <c r="BK99" i="15"/>
  <c r="BA137" i="14"/>
  <c r="AR56" i="12"/>
  <c r="BB153" i="14"/>
  <c r="BF80" i="14"/>
  <c r="AE132" i="14"/>
  <c r="BI128" i="5"/>
  <c r="BV123" i="13"/>
  <c r="BP97" i="14"/>
  <c r="BO55" i="12"/>
  <c r="AK79" i="13"/>
  <c r="BN83" i="5"/>
  <c r="BM107" i="12"/>
  <c r="AG145" i="5"/>
  <c r="BN97" i="13"/>
  <c r="AU150" i="10"/>
  <c r="AF86" i="14"/>
  <c r="BA62" i="12"/>
  <c r="AD65" i="15"/>
  <c r="AD91" i="13"/>
  <c r="BR145" i="15"/>
  <c r="AU76" i="5"/>
  <c r="BM72" i="13"/>
  <c r="BN78" i="5"/>
  <c r="AH81" i="13"/>
  <c r="BN97" i="15"/>
  <c r="BP108" i="12"/>
  <c r="BG143" i="12"/>
  <c r="BH88" i="15"/>
  <c r="AZ97" i="13"/>
  <c r="BE76" i="12"/>
  <c r="AN95" i="10"/>
  <c r="AW71" i="10"/>
  <c r="BS63" i="10"/>
  <c r="AE64" i="5"/>
  <c r="BH122" i="12"/>
  <c r="BK122" i="10"/>
  <c r="AO153" i="5"/>
  <c r="AW65" i="5"/>
  <c r="BS128" i="5"/>
  <c r="AC119" i="14"/>
  <c r="BD76" i="10"/>
  <c r="BU97" i="14"/>
  <c r="BF120" i="10"/>
  <c r="BK123" i="5"/>
  <c r="AO117" i="5"/>
  <c r="BD120" i="5"/>
  <c r="AW149" i="10"/>
  <c r="BH117" i="10"/>
  <c r="AR138" i="12"/>
  <c r="AL150" i="12"/>
  <c r="BB149" i="14"/>
  <c r="AJ113" i="13"/>
  <c r="AO147" i="13"/>
  <c r="AU124" i="10"/>
  <c r="AY121" i="13"/>
  <c r="BS85" i="10"/>
  <c r="AN131" i="15"/>
  <c r="AC124" i="13"/>
  <c r="BG83" i="5"/>
  <c r="BD153" i="14"/>
  <c r="AE105" i="5"/>
  <c r="AB118" i="15"/>
  <c r="BE116" i="14"/>
  <c r="AX93" i="12"/>
  <c r="AP144" i="5"/>
  <c r="BT83" i="14"/>
  <c r="BK115" i="15"/>
  <c r="AX111" i="5"/>
  <c r="BS144" i="14"/>
  <c r="AI113" i="5"/>
  <c r="AQ133" i="10"/>
  <c r="AG141" i="12"/>
  <c r="AK105" i="14"/>
  <c r="BH126" i="13"/>
  <c r="AI142" i="13"/>
  <c r="BK136" i="10"/>
  <c r="AW112" i="15"/>
  <c r="BC76" i="5"/>
  <c r="AH133" i="5"/>
  <c r="AE62" i="5"/>
  <c r="AZ96" i="14"/>
  <c r="AX147" i="10"/>
  <c r="BL125" i="14"/>
  <c r="BA139" i="12"/>
  <c r="AZ119" i="5"/>
  <c r="AL103" i="15"/>
  <c r="AR66" i="15"/>
  <c r="AB129" i="12"/>
  <c r="BP103" i="5"/>
  <c r="AG93" i="10"/>
  <c r="BQ131" i="13"/>
  <c r="AZ152" i="5"/>
  <c r="AJ90" i="10"/>
  <c r="BN148" i="15"/>
  <c r="AB133" i="14"/>
  <c r="AU109" i="10"/>
  <c r="BU153" i="13"/>
  <c r="AN71" i="13"/>
  <c r="AD149" i="13"/>
  <c r="BG133" i="5"/>
  <c r="AJ57" i="14"/>
  <c r="BU124" i="15"/>
  <c r="BJ142" i="13"/>
  <c r="BG55" i="14"/>
  <c r="AV96" i="14"/>
  <c r="BD154" i="13"/>
  <c r="BA113" i="5"/>
  <c r="BE123" i="10"/>
  <c r="AT78" i="5"/>
  <c r="BL90" i="12"/>
  <c r="BH147" i="15"/>
  <c r="BC142" i="15"/>
  <c r="BQ87" i="15"/>
  <c r="AL86" i="15"/>
  <c r="AH58" i="15"/>
  <c r="AL139" i="5"/>
  <c r="AO106" i="14"/>
  <c r="BL77" i="15"/>
  <c r="BP93" i="14"/>
  <c r="AF74" i="12"/>
  <c r="AL67" i="13"/>
  <c r="BS137" i="10"/>
  <c r="AC118" i="13"/>
  <c r="AL78" i="14"/>
  <c r="AC147" i="5"/>
  <c r="BG148" i="13"/>
  <c r="AI64" i="15"/>
  <c r="AF113" i="14"/>
  <c r="BH125" i="15"/>
  <c r="BD98" i="12"/>
  <c r="BG70" i="14"/>
  <c r="AE118" i="5"/>
  <c r="AH103" i="14"/>
  <c r="AE145" i="12"/>
  <c r="AV75" i="12"/>
  <c r="BG135" i="13"/>
  <c r="AI153" i="15"/>
  <c r="AL65" i="12"/>
  <c r="AU80" i="13"/>
  <c r="AO79" i="12"/>
  <c r="AL141" i="15"/>
  <c r="BI74" i="14"/>
  <c r="AG63" i="14"/>
  <c r="AP70" i="5"/>
  <c r="BP125" i="13"/>
  <c r="AN129" i="5"/>
  <c r="BO79" i="14"/>
  <c r="BK61" i="14"/>
  <c r="BJ95" i="13"/>
  <c r="AQ105" i="12"/>
  <c r="AJ105" i="14"/>
  <c r="BV123" i="10"/>
  <c r="AW132" i="15"/>
  <c r="BH57" i="5"/>
  <c r="BE137" i="14"/>
  <c r="BF57" i="13"/>
  <c r="AY140" i="15"/>
  <c r="AG121" i="5"/>
  <c r="AZ150" i="13"/>
  <c r="BP55" i="10"/>
  <c r="AU144" i="13"/>
  <c r="BC62" i="12"/>
  <c r="AD120" i="5"/>
  <c r="AC83" i="14"/>
  <c r="AT78" i="10"/>
  <c r="AM125" i="12"/>
  <c r="BA89" i="12"/>
  <c r="BE80" i="10"/>
  <c r="AQ131" i="5"/>
  <c r="AJ62" i="10"/>
  <c r="BD66" i="10"/>
  <c r="BH82" i="10"/>
  <c r="BM59" i="5"/>
  <c r="AX121" i="10"/>
  <c r="BE64" i="5"/>
  <c r="AL61" i="12"/>
  <c r="AG129" i="10"/>
  <c r="BO130" i="5"/>
  <c r="BU116" i="14"/>
  <c r="BA100" i="12"/>
  <c r="AK124" i="13"/>
  <c r="AG81" i="12"/>
  <c r="AU67" i="10"/>
  <c r="BD102" i="14"/>
  <c r="AS116" i="10"/>
  <c r="BF142" i="12"/>
  <c r="AD106" i="13"/>
  <c r="AC131" i="13"/>
  <c r="AD95" i="15"/>
  <c r="AS92" i="12"/>
  <c r="AQ130" i="5"/>
  <c r="AE75" i="13"/>
  <c r="BE130" i="15"/>
  <c r="BP105" i="10"/>
  <c r="BJ55" i="13"/>
  <c r="AH115" i="13"/>
  <c r="AO95" i="12"/>
  <c r="BI120" i="15"/>
  <c r="AJ141" i="13"/>
  <c r="AL119" i="12"/>
  <c r="BV79" i="13"/>
  <c r="AO85" i="15"/>
  <c r="BP151" i="12"/>
  <c r="AW86" i="15"/>
  <c r="AF148" i="15"/>
  <c r="AY118" i="13"/>
  <c r="AE92" i="15"/>
  <c r="AI85" i="12"/>
  <c r="BQ86" i="13"/>
  <c r="AV82" i="14"/>
  <c r="AP85" i="12"/>
  <c r="BU71" i="14"/>
  <c r="AH94" i="5"/>
  <c r="BR152" i="15"/>
  <c r="AD125" i="13"/>
  <c r="AY145" i="13"/>
  <c r="BI87" i="14"/>
  <c r="AS60" i="5"/>
  <c r="BC152" i="13"/>
  <c r="BQ94" i="15"/>
  <c r="BB96" i="14"/>
  <c r="AO55" i="12"/>
  <c r="AI102" i="12"/>
  <c r="AF119" i="10"/>
  <c r="AT118" i="13"/>
  <c r="AD115" i="12"/>
  <c r="AQ126" i="15"/>
  <c r="AU152" i="10"/>
  <c r="BA111" i="13"/>
  <c r="AW110" i="13"/>
  <c r="AO91" i="15"/>
  <c r="AL112" i="15"/>
  <c r="AU125" i="10"/>
  <c r="AN140" i="5"/>
  <c r="AX68" i="10"/>
  <c r="BD59" i="14"/>
  <c r="AI84" i="5"/>
  <c r="AZ119" i="13"/>
  <c r="BI102" i="15"/>
  <c r="BU89" i="12"/>
  <c r="AL88" i="12"/>
  <c r="BN132" i="13"/>
  <c r="AH61" i="14"/>
  <c r="AM140" i="15"/>
  <c r="BA84" i="10"/>
  <c r="BV68" i="15"/>
  <c r="BC115" i="5"/>
  <c r="BC78" i="13"/>
  <c r="BT121" i="15"/>
  <c r="AN78" i="12"/>
  <c r="AV152" i="10"/>
  <c r="BE81" i="15"/>
  <c r="AE109" i="10"/>
  <c r="BR95" i="15"/>
  <c r="BB81" i="12"/>
  <c r="AV89" i="14"/>
  <c r="AO148" i="14"/>
  <c r="AR135" i="13"/>
  <c r="AK93" i="5"/>
  <c r="BE96" i="14"/>
  <c r="AB135" i="15"/>
  <c r="AW116" i="14"/>
  <c r="BB118" i="12"/>
  <c r="AK135" i="15"/>
  <c r="AF114" i="15"/>
  <c r="AU101" i="13"/>
  <c r="BR111" i="15"/>
  <c r="AH74" i="10"/>
  <c r="BK113" i="15"/>
  <c r="AR151" i="10"/>
  <c r="BE56" i="15"/>
  <c r="AU116" i="14"/>
  <c r="AE134" i="10"/>
  <c r="BL142" i="13"/>
  <c r="AZ114" i="10"/>
  <c r="BS126" i="5"/>
  <c r="AM84" i="14"/>
  <c r="AS138" i="15"/>
  <c r="AX59" i="12"/>
  <c r="BS126" i="14"/>
  <c r="AJ76" i="5"/>
  <c r="AD100" i="5"/>
  <c r="AR96" i="13"/>
  <c r="BC56" i="14"/>
  <c r="BT147" i="14"/>
  <c r="AP55" i="14"/>
  <c r="BC62" i="14"/>
  <c r="BN64" i="5"/>
  <c r="BL118" i="12"/>
  <c r="BJ145" i="14"/>
  <c r="AW87" i="15"/>
  <c r="BR143" i="10"/>
  <c r="BU88" i="12"/>
  <c r="AO119" i="14"/>
  <c r="AZ83" i="14"/>
  <c r="AF66" i="13"/>
  <c r="BF129" i="14"/>
  <c r="BG148" i="14"/>
  <c r="AG104" i="15"/>
  <c r="AQ123" i="10"/>
  <c r="AB131" i="12"/>
  <c r="AV100" i="14"/>
  <c r="BT133" i="14"/>
  <c r="AJ72" i="15"/>
  <c r="AL96" i="12"/>
  <c r="AM119" i="15"/>
  <c r="BV82" i="5"/>
  <c r="AK76" i="10"/>
  <c r="AE99" i="14"/>
  <c r="BD150" i="14"/>
  <c r="BC69" i="13"/>
  <c r="AX74" i="5"/>
  <c r="AJ124" i="15"/>
  <c r="AT108" i="12"/>
  <c r="AN100" i="15"/>
  <c r="BC127" i="12"/>
  <c r="AF73" i="14"/>
  <c r="BS80" i="15"/>
  <c r="AV99" i="10"/>
  <c r="AO65" i="14"/>
  <c r="BO60" i="5"/>
  <c r="AO144" i="15"/>
  <c r="AQ90" i="12"/>
  <c r="BN117" i="15"/>
  <c r="BA79" i="13"/>
  <c r="BM146" i="10"/>
  <c r="BL108" i="5"/>
  <c r="BT147" i="13"/>
  <c r="BG82" i="13"/>
  <c r="AN119" i="14"/>
  <c r="AN58" i="14"/>
  <c r="BO59" i="13"/>
  <c r="AK97" i="13"/>
  <c r="AH126" i="14"/>
  <c r="AO142" i="12"/>
  <c r="AI95" i="14"/>
  <c r="BV112" i="10"/>
  <c r="AV136" i="14"/>
  <c r="AE150" i="14"/>
  <c r="BA119" i="5"/>
  <c r="AY103" i="14"/>
  <c r="AL119" i="13"/>
  <c r="BA144" i="13"/>
  <c r="AC144" i="13"/>
  <c r="AB145" i="13"/>
  <c r="AS154" i="10"/>
  <c r="AU86" i="14"/>
  <c r="BD91" i="5"/>
  <c r="BQ93" i="12"/>
  <c r="AJ112" i="10"/>
  <c r="AP79" i="13"/>
  <c r="BL136" i="15"/>
  <c r="AJ56" i="13"/>
  <c r="BI105" i="14"/>
  <c r="BD114" i="15"/>
  <c r="BN57" i="10"/>
  <c r="BA57" i="14"/>
  <c r="AX148" i="13"/>
  <c r="BI138" i="13"/>
  <c r="AZ83" i="12"/>
  <c r="AD72" i="13"/>
  <c r="AR140" i="13"/>
  <c r="BA95" i="13"/>
  <c r="AW126" i="15"/>
  <c r="AR65" i="15"/>
  <c r="BH95" i="15"/>
  <c r="BP95" i="5"/>
  <c r="BD136" i="5"/>
  <c r="AR137" i="15"/>
  <c r="BQ93" i="5"/>
  <c r="AP154" i="10"/>
  <c r="BN100" i="12"/>
  <c r="AY60" i="5"/>
  <c r="BN102" i="13"/>
  <c r="AG71" i="13"/>
  <c r="BO149" i="12"/>
  <c r="AM57" i="10"/>
  <c r="BO95" i="10"/>
  <c r="BK89" i="15"/>
  <c r="AL89" i="5"/>
  <c r="BA152" i="12"/>
  <c r="BL130" i="15"/>
  <c r="BP128" i="12"/>
  <c r="BD100" i="14"/>
  <c r="BD95" i="12"/>
  <c r="AH153" i="12"/>
  <c r="AZ92" i="5"/>
  <c r="BD135" i="14"/>
  <c r="AW71" i="15"/>
  <c r="BN154" i="10"/>
  <c r="AT123" i="14"/>
  <c r="BP134" i="15"/>
  <c r="BD139" i="14"/>
  <c r="BQ121" i="14"/>
  <c r="AW112" i="13"/>
  <c r="AZ75" i="10"/>
  <c r="BO101" i="15"/>
  <c r="BP116" i="13"/>
  <c r="BT82" i="5"/>
  <c r="AC147" i="12"/>
  <c r="AV150" i="14"/>
  <c r="BV96" i="15"/>
  <c r="AV135" i="14"/>
  <c r="BV153" i="14"/>
  <c r="BE76" i="13"/>
  <c r="AR82" i="12"/>
  <c r="BA81" i="13"/>
  <c r="BL98" i="14"/>
  <c r="AO70" i="10"/>
  <c r="AY80" i="12"/>
  <c r="BD67" i="10"/>
  <c r="BP112" i="13"/>
  <c r="BT117" i="12"/>
  <c r="AP108" i="13"/>
  <c r="BI138" i="5"/>
  <c r="BB66" i="10"/>
  <c r="BF71" i="12"/>
  <c r="BC89" i="15"/>
  <c r="BB145" i="5"/>
  <c r="AN137" i="13"/>
  <c r="AF111" i="10"/>
  <c r="BR59" i="12"/>
  <c r="BS70" i="5"/>
  <c r="BD69" i="15"/>
  <c r="BF91" i="10"/>
  <c r="BO123" i="5"/>
  <c r="BJ125" i="13"/>
  <c r="AI126" i="14"/>
  <c r="BR68" i="14"/>
  <c r="BP89" i="13"/>
  <c r="AC76" i="12"/>
  <c r="AJ65" i="14"/>
  <c r="AK113" i="10"/>
  <c r="BH123" i="12"/>
  <c r="BS119" i="10"/>
  <c r="BE71" i="5"/>
  <c r="AQ129" i="12"/>
  <c r="BF113" i="13"/>
  <c r="BN83" i="10"/>
  <c r="AL81" i="10"/>
  <c r="AZ68" i="14"/>
  <c r="AO139" i="15"/>
  <c r="AU147" i="12"/>
  <c r="AQ117" i="15"/>
  <c r="AC77" i="5"/>
  <c r="AC72" i="15"/>
  <c r="AE55" i="13"/>
  <c r="AT150" i="5"/>
  <c r="BV66" i="13"/>
  <c r="BO143" i="12"/>
  <c r="AO130" i="5"/>
  <c r="AS122" i="13"/>
  <c r="AO90" i="13"/>
  <c r="BF65" i="10"/>
  <c r="AO148" i="12"/>
  <c r="BI128" i="13"/>
  <c r="AS146" i="12"/>
  <c r="BD126" i="15"/>
  <c r="AZ106" i="10"/>
  <c r="AU138" i="5"/>
  <c r="BR79" i="5"/>
  <c r="AN83" i="5"/>
  <c r="AN134" i="12"/>
  <c r="AE126" i="12"/>
  <c r="BT61" i="14"/>
  <c r="AC66" i="14"/>
  <c r="BU115" i="13"/>
  <c r="AV77" i="5"/>
  <c r="BN108" i="10"/>
  <c r="BS144" i="5"/>
  <c r="BM60" i="12"/>
  <c r="BK144" i="13"/>
  <c r="AM120" i="15"/>
  <c r="AZ120" i="15"/>
  <c r="AH73" i="13"/>
  <c r="AT73" i="12"/>
  <c r="BJ128" i="14"/>
  <c r="BF100" i="10"/>
  <c r="AO137" i="5"/>
  <c r="AK129" i="12"/>
  <c r="AK106" i="5"/>
  <c r="BT87" i="14"/>
  <c r="BO136" i="15"/>
  <c r="BD153" i="10"/>
  <c r="BM143" i="14"/>
  <c r="AO95" i="15"/>
  <c r="AZ146" i="15"/>
  <c r="AY105" i="14"/>
  <c r="AW96" i="12"/>
  <c r="AF94" i="15"/>
  <c r="BE138" i="14"/>
  <c r="BU81" i="12"/>
  <c r="BA96" i="15"/>
  <c r="AZ132" i="12"/>
  <c r="BC55" i="13"/>
  <c r="AI82" i="15"/>
  <c r="AF106" i="5"/>
  <c r="AZ104" i="10"/>
  <c r="BF115" i="5"/>
  <c r="AM87" i="5"/>
  <c r="BF128" i="5"/>
  <c r="BH71" i="12"/>
  <c r="BC67" i="5"/>
  <c r="AP58" i="10"/>
  <c r="AQ129" i="10"/>
  <c r="AP78" i="5"/>
  <c r="AT116" i="14"/>
  <c r="AF99" i="10"/>
  <c r="AQ106" i="15"/>
  <c r="AG149" i="13"/>
  <c r="AS114" i="14"/>
  <c r="BN104" i="12"/>
  <c r="AM152" i="15"/>
  <c r="AY90" i="14"/>
  <c r="BN140" i="10"/>
  <c r="BU151" i="10"/>
  <c r="BA74" i="14"/>
  <c r="BV86" i="12"/>
  <c r="AM115" i="13"/>
  <c r="BV128" i="15"/>
  <c r="AW140" i="14"/>
  <c r="AN82" i="15"/>
  <c r="BP102" i="12"/>
  <c r="BQ125" i="5"/>
  <c r="AL123" i="5"/>
  <c r="AZ147" i="5"/>
  <c r="AE123" i="12"/>
  <c r="AL137" i="14"/>
  <c r="AV120" i="13"/>
  <c r="AN77" i="15"/>
  <c r="AF86" i="13"/>
  <c r="AN135" i="14"/>
  <c r="AS119" i="5"/>
  <c r="BG151" i="13"/>
  <c r="BU147" i="10"/>
  <c r="AC141" i="15"/>
  <c r="BL82" i="15"/>
  <c r="AN149" i="13"/>
  <c r="BO132" i="10"/>
  <c r="AX113" i="5"/>
  <c r="AY75" i="15"/>
  <c r="AB109" i="14"/>
  <c r="AM111" i="15"/>
  <c r="AR150" i="5"/>
  <c r="BO153" i="10"/>
  <c r="AO97" i="14"/>
  <c r="BQ61" i="12"/>
  <c r="AF91" i="5"/>
  <c r="BB136" i="5"/>
  <c r="AE140" i="15"/>
  <c r="BI92" i="13"/>
  <c r="BD60" i="13"/>
  <c r="AU108" i="12"/>
  <c r="AF89" i="14"/>
  <c r="AK120" i="14"/>
  <c r="AS83" i="14"/>
  <c r="BR116" i="5"/>
  <c r="BF68" i="15"/>
  <c r="AL75" i="13"/>
  <c r="AI129" i="5"/>
  <c r="AU144" i="5"/>
  <c r="BB118" i="5"/>
  <c r="BC101" i="15"/>
  <c r="BR83" i="10"/>
  <c r="AN72" i="13"/>
  <c r="BU150" i="10"/>
  <c r="AY138" i="14"/>
  <c r="BK96" i="14"/>
  <c r="AM62" i="5"/>
  <c r="AQ92" i="10"/>
  <c r="BA99" i="5"/>
  <c r="AM129" i="12"/>
  <c r="BE89" i="14"/>
  <c r="AF85" i="10"/>
  <c r="BA58" i="12"/>
  <c r="BI62" i="5"/>
  <c r="BE149" i="5"/>
  <c r="AY71" i="14"/>
  <c r="BL126" i="5"/>
  <c r="AN144" i="15"/>
  <c r="BT117" i="13"/>
  <c r="BE57" i="13"/>
  <c r="BS115" i="5"/>
  <c r="AF101" i="15"/>
  <c r="AU98" i="12"/>
  <c r="AY59" i="10"/>
  <c r="AN109" i="10"/>
  <c r="BL115" i="15"/>
  <c r="AK59" i="10"/>
  <c r="AX142" i="10"/>
  <c r="AB131" i="5"/>
  <c r="BV73" i="13"/>
  <c r="AX105" i="10"/>
  <c r="AK151" i="10"/>
  <c r="AQ96" i="13"/>
  <c r="AK143" i="15"/>
  <c r="BM99" i="12"/>
  <c r="AP141" i="10"/>
  <c r="AQ94" i="13"/>
  <c r="AX80" i="12"/>
  <c r="BU80" i="15"/>
  <c r="AT147" i="14"/>
  <c r="AT130" i="5"/>
  <c r="AS107" i="12"/>
  <c r="BK76" i="12"/>
  <c r="AT100" i="12"/>
  <c r="BF60" i="14"/>
  <c r="AW111" i="15"/>
  <c r="BU136" i="10"/>
  <c r="BM65" i="12"/>
  <c r="AK121" i="10"/>
  <c r="AL96" i="10"/>
  <c r="AI92" i="10"/>
  <c r="AC130" i="15"/>
  <c r="AQ134" i="15"/>
  <c r="AS141" i="10"/>
  <c r="AD140" i="13"/>
  <c r="BG89" i="14"/>
  <c r="AG88" i="5"/>
  <c r="BU108" i="10"/>
  <c r="AP73" i="5"/>
  <c r="AL132" i="13"/>
  <c r="AG60" i="10"/>
  <c r="AN65" i="12"/>
  <c r="BG150" i="5"/>
  <c r="BN140" i="12"/>
  <c r="BT61" i="10"/>
  <c r="BU133" i="15"/>
  <c r="AO127" i="12"/>
  <c r="BI107" i="5"/>
  <c r="BR146" i="5"/>
  <c r="AN79" i="13"/>
  <c r="BA120" i="14"/>
  <c r="BP65" i="12"/>
  <c r="BN135" i="10"/>
  <c r="BK132" i="15"/>
  <c r="AB148" i="5"/>
  <c r="BG92" i="5"/>
  <c r="AB151" i="15"/>
  <c r="AE138" i="5"/>
  <c r="BF129" i="12"/>
  <c r="AS111" i="14"/>
  <c r="AS74" i="15"/>
  <c r="AC86" i="12"/>
  <c r="BP57" i="10"/>
  <c r="AW71" i="5"/>
  <c r="BU85" i="14"/>
  <c r="BK77" i="12"/>
  <c r="AM57" i="14"/>
  <c r="AK77" i="14"/>
  <c r="BT82" i="12"/>
  <c r="AY147" i="5"/>
  <c r="AR95" i="10"/>
  <c r="AD144" i="12"/>
  <c r="AO111" i="13"/>
  <c r="AE129" i="15"/>
  <c r="AG72" i="15"/>
  <c r="BA77" i="15"/>
  <c r="BE57" i="15"/>
  <c r="BD145" i="10"/>
  <c r="AP57" i="13"/>
  <c r="BM78" i="14"/>
  <c r="AD91" i="15"/>
  <c r="BA73" i="15"/>
  <c r="AZ62" i="15"/>
  <c r="AE87" i="12"/>
  <c r="BG129" i="10"/>
  <c r="AO148" i="15"/>
  <c r="AW88" i="14"/>
  <c r="BS153" i="5"/>
  <c r="BI107" i="10"/>
  <c r="AJ143" i="13"/>
  <c r="AM122" i="10"/>
  <c r="AG65" i="10"/>
  <c r="BT138" i="13"/>
  <c r="BF82" i="13"/>
  <c r="AU74" i="13"/>
  <c r="BS127" i="12"/>
  <c r="AJ126" i="15"/>
  <c r="BK83" i="10"/>
  <c r="AG79" i="10"/>
  <c r="AO103" i="12"/>
  <c r="AJ56" i="5"/>
  <c r="AM127" i="15"/>
  <c r="BQ146" i="5"/>
  <c r="BG100" i="12"/>
  <c r="BN136" i="10"/>
  <c r="BO88" i="10"/>
  <c r="BG82" i="10"/>
  <c r="BG122" i="13"/>
  <c r="BJ148" i="15"/>
  <c r="BI141" i="13"/>
  <c r="AN113" i="14"/>
  <c r="BO103" i="10"/>
  <c r="AE101" i="15"/>
  <c r="AO57" i="14"/>
  <c r="AX127" i="10"/>
  <c r="AD74" i="13"/>
  <c r="AO104" i="5"/>
  <c r="AZ127" i="10"/>
  <c r="AB67" i="15"/>
  <c r="AG65" i="13"/>
  <c r="BE119" i="10"/>
  <c r="AM154" i="15"/>
  <c r="BF119" i="13"/>
  <c r="AL105" i="12"/>
  <c r="BP63" i="10"/>
  <c r="AO69" i="13"/>
  <c r="AI135" i="15"/>
  <c r="AO81" i="10"/>
  <c r="BF101" i="13"/>
  <c r="AR154" i="15"/>
  <c r="BO61" i="12"/>
  <c r="BC153" i="15"/>
  <c r="AL118" i="15"/>
  <c r="AZ81" i="15"/>
  <c r="BL70" i="12"/>
  <c r="AY76" i="13"/>
  <c r="AU95" i="10"/>
  <c r="BT107" i="10"/>
  <c r="BB136" i="12"/>
  <c r="AQ55" i="5"/>
  <c r="AK70" i="5"/>
  <c r="BS121" i="12"/>
  <c r="AL115" i="5"/>
  <c r="BK116" i="12"/>
  <c r="AG116" i="14"/>
  <c r="BJ150" i="12"/>
  <c r="AP56" i="10"/>
  <c r="BI70" i="13"/>
  <c r="BO145" i="15"/>
  <c r="BQ128" i="15"/>
  <c r="BS92" i="5"/>
  <c r="AT79" i="14"/>
  <c r="BA76" i="15"/>
  <c r="AP126" i="13"/>
  <c r="BP62" i="10"/>
  <c r="BB68" i="5"/>
  <c r="AT76" i="12"/>
  <c r="BM130" i="13"/>
  <c r="BG154" i="12"/>
  <c r="AO140" i="13"/>
  <c r="BK115" i="10"/>
  <c r="AG84" i="14"/>
  <c r="BA123" i="15"/>
  <c r="AH65" i="12"/>
  <c r="AH133" i="14"/>
  <c r="AO131" i="10"/>
  <c r="BA119" i="15"/>
  <c r="BM120" i="5"/>
  <c r="AQ152" i="12"/>
  <c r="AG82" i="14"/>
  <c r="AL114" i="10"/>
  <c r="BQ139" i="14"/>
  <c r="AN104" i="12"/>
  <c r="AZ110" i="12"/>
  <c r="BI107" i="13"/>
  <c r="AF145" i="14"/>
  <c r="BB151" i="14"/>
  <c r="BA118" i="15"/>
  <c r="AC78" i="14"/>
  <c r="BB116" i="12"/>
  <c r="AC115" i="12"/>
  <c r="AT131" i="5"/>
  <c r="AG141" i="5"/>
  <c r="BK74" i="13"/>
  <c r="BS140" i="12"/>
  <c r="BR81" i="15"/>
  <c r="AZ92" i="14"/>
  <c r="AJ137" i="5"/>
  <c r="AN59" i="14"/>
  <c r="AG98" i="15"/>
  <c r="AW85" i="14"/>
  <c r="BQ88" i="10"/>
  <c r="BL83" i="5"/>
  <c r="AY61" i="14"/>
  <c r="BJ151" i="13"/>
  <c r="BK83" i="14"/>
  <c r="AG153" i="14"/>
  <c r="BS119" i="12"/>
  <c r="AB88" i="13"/>
  <c r="AR86" i="14"/>
  <c r="BO86" i="13"/>
  <c r="BG126" i="13"/>
  <c r="AL150" i="14"/>
  <c r="AD142" i="13"/>
  <c r="BC102" i="13"/>
  <c r="AC114" i="10"/>
  <c r="BH99" i="12"/>
  <c r="BI56" i="13"/>
  <c r="AZ129" i="15"/>
  <c r="AC143" i="13"/>
  <c r="AV83" i="13"/>
  <c r="AH69" i="15"/>
  <c r="AE61" i="10"/>
  <c r="BE66" i="14"/>
  <c r="BU69" i="5"/>
  <c r="AB145" i="15"/>
  <c r="AC154" i="10"/>
  <c r="BL55" i="10"/>
  <c r="BB93" i="13"/>
  <c r="BU64" i="14"/>
  <c r="BH105" i="13"/>
  <c r="BO122" i="15"/>
  <c r="AB79" i="13"/>
  <c r="AN64" i="12"/>
  <c r="AG137" i="13"/>
  <c r="AV55" i="10"/>
  <c r="BL149" i="14"/>
  <c r="BV149" i="12"/>
  <c r="AY134" i="15"/>
  <c r="AY69" i="14"/>
  <c r="BU146" i="14"/>
  <c r="AB142" i="15"/>
  <c r="AN60" i="15"/>
  <c r="BP81" i="10"/>
  <c r="BJ93" i="14"/>
  <c r="BS77" i="10"/>
  <c r="BL131" i="14"/>
  <c r="AL96" i="5"/>
  <c r="BL81" i="13"/>
  <c r="AQ101" i="13"/>
  <c r="BE81" i="12"/>
  <c r="BO135" i="13"/>
  <c r="AK87" i="10"/>
  <c r="AS138" i="13"/>
  <c r="AM116" i="5"/>
  <c r="AT108" i="14"/>
  <c r="AF130" i="12"/>
  <c r="BV85" i="12"/>
  <c r="BK106" i="15"/>
  <c r="AR74" i="10"/>
  <c r="AY120" i="10"/>
  <c r="AP99" i="5"/>
  <c r="AS134" i="13"/>
  <c r="AH70" i="15"/>
  <c r="AQ146" i="12"/>
  <c r="BF151" i="10"/>
  <c r="AB125" i="5"/>
  <c r="AH114" i="13"/>
  <c r="AN79" i="14"/>
  <c r="AH78" i="15"/>
  <c r="BH133" i="12"/>
  <c r="AM102" i="10"/>
  <c r="AN95" i="13"/>
  <c r="BV104" i="5"/>
  <c r="AG108" i="13"/>
  <c r="AS81" i="15"/>
  <c r="AG139" i="12"/>
  <c r="AS110" i="14"/>
  <c r="BJ121" i="10"/>
  <c r="BT113" i="5"/>
  <c r="AN138" i="14"/>
  <c r="BH139" i="10"/>
  <c r="BF128" i="10"/>
  <c r="AE73" i="13"/>
  <c r="BT127" i="15"/>
  <c r="AZ113" i="13"/>
  <c r="AK71" i="14"/>
  <c r="BV144" i="12"/>
  <c r="BA87" i="5"/>
  <c r="AE91" i="15"/>
  <c r="AD74" i="14"/>
  <c r="AH103" i="15"/>
  <c r="BA61" i="14"/>
  <c r="BK77" i="5"/>
  <c r="BT102" i="5"/>
  <c r="AR90" i="13"/>
  <c r="BP102" i="15"/>
  <c r="BN56" i="14"/>
  <c r="AL91" i="10"/>
  <c r="BP154" i="14"/>
  <c r="AZ89" i="14"/>
  <c r="AX99" i="12"/>
  <c r="AK149" i="5"/>
  <c r="BB125" i="15"/>
  <c r="AN87" i="10"/>
  <c r="AI142" i="14"/>
  <c r="BI89" i="15"/>
  <c r="BL121" i="15"/>
  <c r="BL62" i="10"/>
  <c r="BP64" i="12"/>
  <c r="AF93" i="10"/>
  <c r="BS143" i="15"/>
  <c r="BV153" i="12"/>
  <c r="AT56" i="12"/>
  <c r="AR93" i="15"/>
  <c r="AJ89" i="15"/>
  <c r="BR130" i="10"/>
  <c r="BR104" i="5"/>
  <c r="AF112" i="15"/>
  <c r="BT85" i="13"/>
  <c r="BK69" i="12"/>
  <c r="BN86" i="5"/>
  <c r="AZ116" i="12"/>
  <c r="BL114" i="12"/>
  <c r="AZ146" i="14"/>
  <c r="AE62" i="15"/>
  <c r="BQ137" i="5"/>
  <c r="AD141" i="13"/>
  <c r="AO58" i="14"/>
  <c r="AJ106" i="13"/>
  <c r="AY57" i="12"/>
  <c r="BB65" i="5"/>
  <c r="AC98" i="13"/>
  <c r="BG92" i="12"/>
  <c r="AD130" i="12"/>
  <c r="BN71" i="10"/>
  <c r="AC121" i="14"/>
  <c r="AY122" i="13"/>
  <c r="BA141" i="5"/>
  <c r="BG55" i="10"/>
  <c r="BO87" i="5"/>
  <c r="BH77" i="5"/>
  <c r="AO76" i="12"/>
  <c r="AW131" i="12"/>
  <c r="BB114" i="5"/>
  <c r="BB92" i="14"/>
  <c r="AK87" i="14"/>
  <c r="AP137" i="15"/>
  <c r="AW87" i="12"/>
  <c r="BJ131" i="12"/>
  <c r="BV77" i="15"/>
  <c r="BC140" i="13"/>
  <c r="BR153" i="13"/>
  <c r="AT73" i="10"/>
  <c r="BP67" i="13"/>
  <c r="AS65" i="5"/>
  <c r="AB73" i="12"/>
  <c r="BT101" i="5"/>
  <c r="BE68" i="10"/>
  <c r="BB132" i="15"/>
  <c r="BJ150" i="14"/>
  <c r="BI106" i="13"/>
  <c r="AX110" i="13"/>
  <c r="BH131" i="13"/>
  <c r="AP76" i="5"/>
  <c r="AZ74" i="13"/>
  <c r="BP101" i="10"/>
  <c r="BL137" i="5"/>
  <c r="AD108" i="15"/>
  <c r="BE107" i="14"/>
  <c r="BI128" i="15"/>
  <c r="AF77" i="13"/>
  <c r="AX86" i="5"/>
  <c r="BI121" i="10"/>
  <c r="BM96" i="14"/>
  <c r="AH117" i="14"/>
  <c r="BI97" i="12"/>
  <c r="AG146" i="12"/>
  <c r="BO103" i="5"/>
  <c r="AR75" i="10"/>
  <c r="BD99" i="12"/>
  <c r="BS151" i="5"/>
  <c r="BA68" i="10"/>
  <c r="AD91" i="10"/>
  <c r="AH139" i="10"/>
  <c r="AB130" i="13"/>
  <c r="BC57" i="14"/>
  <c r="AU138" i="15"/>
  <c r="AS137" i="5"/>
  <c r="AW83" i="14"/>
  <c r="BQ67" i="10"/>
  <c r="AY58" i="10"/>
  <c r="AJ61" i="12"/>
  <c r="BC121" i="15"/>
  <c r="AS108" i="13"/>
  <c r="AC85" i="5"/>
  <c r="BM101" i="14"/>
  <c r="BN118" i="15"/>
  <c r="AQ84" i="12"/>
  <c r="AD147" i="13"/>
  <c r="BT137" i="15"/>
  <c r="AI58" i="13"/>
  <c r="BI78" i="13"/>
  <c r="AF94" i="10"/>
  <c r="BB61" i="13"/>
  <c r="BB67" i="5"/>
  <c r="AW138" i="12"/>
  <c r="AE77" i="15"/>
  <c r="BG87" i="10"/>
  <c r="AS137" i="12"/>
  <c r="AS57" i="14"/>
  <c r="AR116" i="15"/>
  <c r="AU152" i="13"/>
  <c r="AY69" i="5"/>
  <c r="BB103" i="5"/>
  <c r="BI101" i="5"/>
  <c r="AC128" i="14"/>
  <c r="AG74" i="12"/>
  <c r="AI113" i="12"/>
  <c r="AI72" i="13"/>
  <c r="AJ107" i="13"/>
  <c r="AX126" i="5"/>
  <c r="AS138" i="5"/>
  <c r="BK66" i="13"/>
  <c r="BV110" i="14"/>
  <c r="BQ140" i="14"/>
  <c r="AF107" i="14"/>
  <c r="BJ92" i="14"/>
  <c r="AI141" i="12"/>
  <c r="BD75" i="13"/>
  <c r="BL117" i="5"/>
  <c r="AJ103" i="10"/>
  <c r="AY76" i="15"/>
  <c r="AI100" i="14"/>
  <c r="AD97" i="10"/>
  <c r="AH137" i="13"/>
  <c r="BP79" i="14"/>
  <c r="BN118" i="12"/>
  <c r="AD79" i="13"/>
  <c r="BA59" i="14"/>
  <c r="BT126" i="15"/>
  <c r="BS127" i="5"/>
  <c r="BB141" i="10"/>
  <c r="BU154" i="5"/>
  <c r="AN124" i="14"/>
  <c r="AJ99" i="13"/>
  <c r="AX144" i="13"/>
  <c r="AM56" i="15"/>
  <c r="BL112" i="10"/>
  <c r="BT62" i="12"/>
  <c r="AL138" i="5"/>
  <c r="BQ125" i="15"/>
  <c r="BO71" i="15"/>
  <c r="BM67" i="15"/>
  <c r="AZ131" i="10"/>
  <c r="BE107" i="13"/>
  <c r="AT57" i="10"/>
  <c r="BO89" i="13"/>
  <c r="AE90" i="13"/>
  <c r="AC69" i="15"/>
  <c r="AV85" i="15"/>
  <c r="BN74" i="14"/>
  <c r="BC143" i="10"/>
  <c r="BM79" i="10"/>
  <c r="BE63" i="5"/>
  <c r="BP125" i="10"/>
  <c r="AF66" i="12"/>
  <c r="BS95" i="5"/>
  <c r="BG145" i="13"/>
  <c r="AL149" i="5"/>
  <c r="AD85" i="13"/>
  <c r="BI55" i="13"/>
  <c r="AS114" i="15"/>
  <c r="AX133" i="14"/>
  <c r="BC151" i="15"/>
  <c r="AT77" i="15"/>
  <c r="BM86" i="12"/>
  <c r="BG108" i="15"/>
  <c r="AM55" i="14"/>
  <c r="AF118" i="12"/>
  <c r="BS106" i="13"/>
  <c r="BE73" i="15"/>
  <c r="AG113" i="13"/>
  <c r="BL56" i="13"/>
  <c r="BK120" i="15"/>
  <c r="BV61" i="5"/>
  <c r="BD69" i="12"/>
  <c r="AK62" i="10"/>
  <c r="AJ82" i="5"/>
  <c r="AZ103" i="14"/>
  <c r="BT80" i="5"/>
  <c r="AS88" i="5"/>
  <c r="BC59" i="15"/>
  <c r="AU62" i="13"/>
  <c r="AR60" i="5"/>
  <c r="BL65" i="14"/>
  <c r="BU119" i="13"/>
  <c r="BM93" i="12"/>
  <c r="BI153" i="15"/>
  <c r="AQ108" i="15"/>
  <c r="AJ142" i="5"/>
  <c r="AX99" i="10"/>
  <c r="AO99" i="14"/>
  <c r="BG104" i="14"/>
  <c r="AI65" i="5"/>
  <c r="BC81" i="13"/>
  <c r="BT149" i="14"/>
  <c r="BS118" i="15"/>
  <c r="BP98" i="5"/>
  <c r="AJ70" i="14"/>
  <c r="BD90" i="12"/>
  <c r="AO93" i="12"/>
  <c r="AS145" i="5"/>
  <c r="AH145" i="5"/>
  <c r="AN55" i="13"/>
  <c r="BL125" i="12"/>
  <c r="AO60" i="10"/>
  <c r="AF130" i="10"/>
  <c r="AR112" i="15"/>
  <c r="BO110" i="13"/>
  <c r="BL153" i="12"/>
  <c r="AN101" i="15"/>
  <c r="BQ117" i="5"/>
  <c r="AG76" i="13"/>
  <c r="BN102" i="12"/>
  <c r="BD141" i="5"/>
  <c r="AH60" i="10"/>
  <c r="BQ108" i="10"/>
  <c r="BK55" i="15"/>
  <c r="AX106" i="13"/>
  <c r="AD92" i="13"/>
  <c r="AT74" i="10"/>
  <c r="BV93" i="10"/>
  <c r="AF153" i="14"/>
  <c r="BD130" i="13"/>
  <c r="AT87" i="15"/>
  <c r="AC100" i="5"/>
  <c r="BT56" i="15"/>
  <c r="BP127" i="14"/>
  <c r="AI101" i="12"/>
  <c r="AJ90" i="5"/>
  <c r="BA125" i="10"/>
  <c r="AT84" i="14"/>
  <c r="BJ60" i="14"/>
  <c r="AC120" i="15"/>
  <c r="BA67" i="12"/>
  <c r="AX114" i="13"/>
  <c r="BU127" i="14"/>
  <c r="BS131" i="14"/>
  <c r="AS133" i="12"/>
  <c r="AE139" i="14"/>
  <c r="BM142" i="5"/>
  <c r="AJ103" i="5"/>
  <c r="BQ130" i="5"/>
  <c r="AO149" i="12"/>
  <c r="BG81" i="10"/>
  <c r="AJ113" i="15"/>
  <c r="AC66" i="12"/>
  <c r="AX120" i="12"/>
  <c r="BP134" i="14"/>
  <c r="AR72" i="10"/>
  <c r="AJ150" i="13"/>
  <c r="BS109" i="13"/>
  <c r="AS108" i="10"/>
  <c r="AU137" i="14"/>
  <c r="BR140" i="15"/>
  <c r="BC119" i="15"/>
  <c r="AI59" i="5"/>
  <c r="AO64" i="14"/>
  <c r="AS97" i="12"/>
  <c r="BC108" i="13"/>
  <c r="AP56" i="13"/>
  <c r="BP103" i="14"/>
  <c r="AV56" i="13"/>
  <c r="BL97" i="5"/>
  <c r="AG83" i="14"/>
  <c r="AR111" i="15"/>
  <c r="AI102" i="5"/>
  <c r="AX137" i="10"/>
  <c r="AV110" i="12"/>
  <c r="AO149" i="13"/>
  <c r="BF103" i="12"/>
  <c r="BG135" i="14"/>
  <c r="AP150" i="12"/>
  <c r="AP99" i="12"/>
  <c r="BA117" i="5"/>
  <c r="AV131" i="5"/>
  <c r="AF109" i="5"/>
  <c r="AF97" i="13"/>
  <c r="BA119" i="13"/>
  <c r="BB133" i="13"/>
  <c r="BU109" i="14"/>
  <c r="AN146" i="13"/>
  <c r="BG140" i="10"/>
  <c r="AP117" i="10"/>
  <c r="BH114" i="5"/>
  <c r="AP109" i="10"/>
  <c r="AV139" i="5"/>
  <c r="BJ98" i="12"/>
  <c r="BJ57" i="12"/>
  <c r="BF148" i="15"/>
  <c r="BB127" i="5"/>
  <c r="BL57" i="12"/>
  <c r="BC58" i="10"/>
  <c r="BL76" i="12"/>
  <c r="AH130" i="12"/>
  <c r="AI129" i="10"/>
  <c r="AQ126" i="10"/>
  <c r="BT131" i="10"/>
  <c r="AY65" i="14"/>
  <c r="AL66" i="12"/>
  <c r="BF120" i="14"/>
  <c r="AU94" i="5"/>
  <c r="AM145" i="13"/>
  <c r="BS67" i="12"/>
  <c r="AE86" i="15"/>
  <c r="BI114" i="14"/>
  <c r="BP107" i="15"/>
  <c r="AM150" i="12"/>
  <c r="AC102" i="10"/>
  <c r="BO89" i="10"/>
  <c r="AR73" i="14"/>
  <c r="BM103" i="12"/>
  <c r="BL145" i="13"/>
  <c r="AV84" i="15"/>
  <c r="AI122" i="10"/>
  <c r="BB126" i="15"/>
  <c r="BB140" i="14"/>
  <c r="AT100" i="5"/>
  <c r="BV68" i="12"/>
  <c r="AB69" i="12"/>
  <c r="BQ137" i="13"/>
  <c r="BF94" i="12"/>
  <c r="BT110" i="5"/>
  <c r="BL109" i="15"/>
  <c r="BS77" i="15"/>
  <c r="BE114" i="15"/>
  <c r="AO71" i="14"/>
  <c r="AM113" i="12"/>
  <c r="BE95" i="15"/>
  <c r="AB113" i="12"/>
  <c r="AW85" i="12"/>
  <c r="BP146" i="10"/>
  <c r="BD110" i="12"/>
  <c r="BT72" i="10"/>
  <c r="BN146" i="15"/>
  <c r="AV109" i="12"/>
  <c r="BT134" i="14"/>
  <c r="AW152" i="13"/>
  <c r="AU76" i="15"/>
  <c r="AE72" i="14"/>
  <c r="BK134" i="14"/>
  <c r="BR109" i="15"/>
  <c r="AD137" i="15"/>
  <c r="AU90" i="14"/>
  <c r="AZ138" i="10"/>
  <c r="BK103" i="5"/>
  <c r="BG57" i="13"/>
  <c r="AB62" i="10"/>
  <c r="BN129" i="10"/>
  <c r="AY109" i="5"/>
  <c r="BQ132" i="13"/>
  <c r="AW107" i="5"/>
  <c r="BV65" i="15"/>
  <c r="BC145" i="14"/>
  <c r="BK80" i="10"/>
  <c r="AL135" i="13"/>
  <c r="BO78" i="13"/>
  <c r="BG140" i="15"/>
  <c r="AB56" i="5"/>
  <c r="AJ92" i="12"/>
  <c r="BM110" i="15"/>
  <c r="AX69" i="15"/>
  <c r="AO124" i="15"/>
  <c r="BQ91" i="14"/>
  <c r="BG71" i="12"/>
  <c r="AC57" i="5"/>
  <c r="AI73" i="14"/>
  <c r="BE115" i="12"/>
  <c r="BQ137" i="10"/>
  <c r="BP80" i="10"/>
  <c r="BD55" i="5"/>
  <c r="AS60" i="14"/>
  <c r="AN96" i="15"/>
  <c r="BL128" i="13"/>
  <c r="BL123" i="5"/>
  <c r="BN93" i="5"/>
  <c r="AD119" i="13"/>
  <c r="BA69" i="14"/>
  <c r="AF132" i="10"/>
  <c r="AR123" i="12"/>
  <c r="BP139" i="5"/>
  <c r="AJ114" i="15"/>
  <c r="AS146" i="13"/>
  <c r="AH122" i="13"/>
  <c r="AQ144" i="13"/>
  <c r="BB107" i="10"/>
  <c r="AO56" i="5"/>
  <c r="BQ83" i="12"/>
  <c r="AM91" i="12"/>
  <c r="BK62" i="10"/>
  <c r="AE108" i="5"/>
  <c r="AU58" i="12"/>
  <c r="AY92" i="12"/>
  <c r="AG70" i="12"/>
  <c r="AJ90" i="14"/>
  <c r="BD85" i="5"/>
  <c r="BC99" i="14"/>
  <c r="BC90" i="13"/>
  <c r="BB73" i="15"/>
  <c r="BE127" i="13"/>
  <c r="BE114" i="10"/>
  <c r="AZ111" i="15"/>
  <c r="AM82" i="12"/>
  <c r="AG68" i="13"/>
  <c r="BQ134" i="14"/>
  <c r="AT68" i="14"/>
  <c r="BM126" i="10"/>
  <c r="AV119" i="5"/>
  <c r="BK132" i="12"/>
  <c r="AI67" i="5"/>
  <c r="BT77" i="15"/>
  <c r="BV84" i="10"/>
  <c r="AN127" i="5"/>
  <c r="BU139" i="15"/>
  <c r="BA90" i="12"/>
  <c r="AN81" i="15"/>
  <c r="AW86" i="10"/>
  <c r="BA148" i="15"/>
  <c r="AP115" i="14"/>
  <c r="BV101" i="10"/>
  <c r="BP131" i="5"/>
  <c r="AD137" i="10"/>
  <c r="BQ76" i="10"/>
  <c r="BV106" i="13"/>
  <c r="AB142" i="13"/>
  <c r="AC59" i="13"/>
  <c r="AE106" i="12"/>
  <c r="AW82" i="10"/>
  <c r="BR131" i="15"/>
  <c r="BO121" i="5"/>
  <c r="AR60" i="14"/>
  <c r="AT126" i="13"/>
  <c r="BA143" i="10"/>
  <c r="BT89" i="13"/>
  <c r="AC60" i="15"/>
  <c r="AK74" i="13"/>
  <c r="AU56" i="14"/>
  <c r="AX101" i="5"/>
  <c r="BA104" i="5"/>
  <c r="BC110" i="15"/>
  <c r="AH97" i="13"/>
  <c r="AX133" i="15"/>
  <c r="BD109" i="10"/>
  <c r="AP152" i="12"/>
  <c r="AV119" i="12"/>
  <c r="AD66" i="10"/>
  <c r="BK149" i="12"/>
  <c r="BO81" i="12"/>
  <c r="BD70" i="5"/>
  <c r="AD104" i="14"/>
  <c r="BQ111" i="12"/>
  <c r="AQ137" i="14"/>
  <c r="BI139" i="14"/>
  <c r="BG84" i="10"/>
  <c r="BD131" i="12"/>
  <c r="AV64" i="13"/>
  <c r="BS123" i="5"/>
  <c r="BI70" i="14"/>
  <c r="AL137" i="5"/>
  <c r="BM120" i="12"/>
  <c r="BV73" i="14"/>
  <c r="AC101" i="14"/>
  <c r="AP77" i="5"/>
  <c r="BH144" i="14"/>
  <c r="BU129" i="15"/>
  <c r="AK111" i="12"/>
  <c r="BI135" i="13"/>
  <c r="AF133" i="10"/>
  <c r="BB91" i="12"/>
  <c r="BE69" i="5"/>
  <c r="AK121" i="5"/>
  <c r="BP122" i="15"/>
  <c r="AG84" i="10"/>
  <c r="BO123" i="13"/>
  <c r="AL103" i="14"/>
  <c r="AV59" i="10"/>
  <c r="BN72" i="10"/>
  <c r="AS63" i="13"/>
  <c r="AC91" i="10"/>
  <c r="AF94" i="5"/>
  <c r="BP93" i="10"/>
  <c r="BB62" i="13"/>
  <c r="BS134" i="10"/>
  <c r="AX104" i="10"/>
  <c r="AG142" i="5"/>
  <c r="AI118" i="12"/>
  <c r="BJ87" i="14"/>
  <c r="BF70" i="13"/>
  <c r="AY151" i="5"/>
  <c r="AR64" i="10"/>
  <c r="BG124" i="5"/>
  <c r="AG136" i="15"/>
  <c r="BV127" i="13"/>
  <c r="BJ130" i="14"/>
  <c r="AU121" i="5"/>
  <c r="BD154" i="15"/>
  <c r="AQ107" i="12"/>
  <c r="BA110" i="15"/>
  <c r="AB79" i="10"/>
  <c r="AD92" i="12"/>
  <c r="BA107" i="14"/>
  <c r="BS117" i="14"/>
  <c r="AU136" i="15"/>
  <c r="AM121" i="15"/>
  <c r="BL65" i="12"/>
  <c r="AT104" i="15"/>
  <c r="BG73" i="12"/>
  <c r="AC100" i="10"/>
  <c r="BM61" i="12"/>
  <c r="BV132" i="15"/>
  <c r="AP105" i="15"/>
  <c r="AV84" i="14"/>
  <c r="AH95" i="5"/>
  <c r="AY67" i="15"/>
  <c r="AD112" i="5"/>
  <c r="AM110" i="12"/>
  <c r="AN132" i="5"/>
  <c r="AS141" i="5"/>
  <c r="AF148" i="13"/>
  <c r="AH129" i="12"/>
  <c r="AM114" i="15"/>
  <c r="AV64" i="14"/>
  <c r="BT59" i="10"/>
  <c r="AT132" i="15"/>
  <c r="BU101" i="10"/>
  <c r="AL104" i="10"/>
  <c r="AX71" i="13"/>
  <c r="AS118" i="14"/>
  <c r="AJ151" i="13"/>
  <c r="AW105" i="13"/>
  <c r="BR85" i="10"/>
  <c r="AG142" i="10"/>
  <c r="BR59" i="13"/>
  <c r="AT125" i="14"/>
  <c r="AH117" i="13"/>
  <c r="BF59" i="15"/>
  <c r="BT95" i="13"/>
  <c r="AW94" i="5"/>
  <c r="BM76" i="12"/>
  <c r="AI103" i="12"/>
  <c r="AF72" i="13"/>
  <c r="BU144" i="14"/>
  <c r="AV135" i="15"/>
  <c r="AU129" i="12"/>
  <c r="AV136" i="12"/>
  <c r="BR57" i="10"/>
  <c r="AV144" i="10"/>
  <c r="AP56" i="15"/>
  <c r="BK90" i="12"/>
  <c r="AU115" i="15"/>
  <c r="AM130" i="13"/>
  <c r="BQ60" i="12"/>
  <c r="BV80" i="14"/>
  <c r="BK55" i="10"/>
  <c r="BT79" i="14"/>
  <c r="BC103" i="5"/>
  <c r="AB112" i="12"/>
  <c r="AI145" i="5"/>
  <c r="AK77" i="13"/>
  <c r="AN147" i="10"/>
  <c r="BN147" i="5"/>
  <c r="BS69" i="10"/>
  <c r="BK85" i="5"/>
  <c r="AB125" i="13"/>
  <c r="AU137" i="12"/>
  <c r="AT124" i="12"/>
  <c r="BG80" i="10"/>
  <c r="AT145" i="10"/>
  <c r="BQ130" i="10"/>
  <c r="BL148" i="13"/>
  <c r="AK92" i="5"/>
  <c r="BR144" i="13"/>
  <c r="AL74" i="10"/>
  <c r="BI82" i="13"/>
  <c r="AG145" i="15"/>
  <c r="AE107" i="12"/>
  <c r="AP123" i="14"/>
  <c r="BA62" i="14"/>
  <c r="AK136" i="5"/>
  <c r="BV57" i="5"/>
  <c r="AG132" i="12"/>
  <c r="BA135" i="14"/>
  <c r="BA127" i="5"/>
  <c r="BL88" i="10"/>
  <c r="AU101" i="10"/>
  <c r="AD153" i="13"/>
  <c r="AI152" i="5"/>
  <c r="AJ121" i="5"/>
  <c r="AD147" i="5"/>
  <c r="AD142" i="12"/>
  <c r="BP149" i="10"/>
  <c r="BA114" i="13"/>
  <c r="BQ62" i="12"/>
  <c r="AI107" i="10"/>
  <c r="BH127" i="13"/>
  <c r="AF154" i="5"/>
  <c r="BG62" i="5"/>
  <c r="AD151" i="14"/>
  <c r="AC111" i="15"/>
  <c r="AY60" i="13"/>
  <c r="BA65" i="10"/>
  <c r="BL68" i="12"/>
  <c r="BK72" i="15"/>
  <c r="BM140" i="14"/>
  <c r="BU151" i="14"/>
  <c r="AN120" i="15"/>
  <c r="AD141" i="14"/>
  <c r="AK72" i="13"/>
  <c r="BP66" i="13"/>
  <c r="AY124" i="10"/>
  <c r="AY66" i="10"/>
  <c r="BH153" i="14"/>
  <c r="BL135" i="15"/>
  <c r="BS93" i="15"/>
  <c r="AR141" i="12"/>
  <c r="AP75" i="5"/>
  <c r="AT57" i="5"/>
  <c r="AJ97" i="13"/>
  <c r="BS143" i="13"/>
  <c r="AY92" i="14"/>
  <c r="BN132" i="14"/>
  <c r="AS55" i="15"/>
  <c r="BK119" i="12"/>
  <c r="AX147" i="12"/>
  <c r="AG108" i="15"/>
  <c r="BH84" i="5"/>
  <c r="BD72" i="5"/>
  <c r="BE139" i="14"/>
  <c r="BD73" i="14"/>
  <c r="AT77" i="10"/>
  <c r="BO141" i="10"/>
  <c r="BS107" i="13"/>
  <c r="AT89" i="10"/>
  <c r="AD123" i="12"/>
  <c r="BJ81" i="5"/>
  <c r="AB83" i="13"/>
  <c r="AP72" i="15"/>
  <c r="AL75" i="15"/>
  <c r="BT96" i="10"/>
  <c r="AK56" i="13"/>
  <c r="BM119" i="14"/>
  <c r="AI63" i="13"/>
  <c r="AI55" i="15"/>
  <c r="BQ112" i="5"/>
  <c r="BF64" i="12"/>
  <c r="BE79" i="15"/>
  <c r="AV77" i="14"/>
  <c r="BR135" i="5"/>
  <c r="AK126" i="10"/>
  <c r="AB116" i="14"/>
  <c r="BJ136" i="12"/>
  <c r="BU138" i="12"/>
  <c r="AN120" i="12"/>
  <c r="AD154" i="13"/>
  <c r="BQ135" i="14"/>
  <c r="AZ110" i="10"/>
  <c r="BK139" i="12"/>
  <c r="AK132" i="15"/>
  <c r="BQ151" i="14"/>
  <c r="BK84" i="15"/>
  <c r="AO101" i="12"/>
  <c r="BL147" i="12"/>
  <c r="BO97" i="12"/>
  <c r="AN144" i="14"/>
  <c r="AT91" i="12"/>
  <c r="AP140" i="12"/>
  <c r="BV130" i="5"/>
  <c r="BB86" i="14"/>
  <c r="BV90" i="15"/>
  <c r="AU103" i="14"/>
  <c r="AU134" i="5"/>
  <c r="BB138" i="12"/>
  <c r="AS130" i="15"/>
  <c r="BP130" i="14"/>
  <c r="AM154" i="13"/>
  <c r="AT94" i="14"/>
  <c r="AO135" i="5"/>
  <c r="AB103" i="14"/>
  <c r="BC106" i="15"/>
  <c r="BP99" i="15"/>
  <c r="BV76" i="14"/>
  <c r="AC119" i="5"/>
  <c r="BQ76" i="15"/>
  <c r="AJ62" i="5"/>
  <c r="AD130" i="13"/>
  <c r="AO75" i="12"/>
  <c r="BS93" i="14"/>
  <c r="BI90" i="14"/>
  <c r="AF135" i="13"/>
  <c r="AZ99" i="13"/>
  <c r="BT79" i="13"/>
  <c r="AW74" i="15"/>
  <c r="AI88" i="10"/>
  <c r="BU127" i="12"/>
  <c r="BP69" i="12"/>
  <c r="BK143" i="12"/>
  <c r="AK117" i="13"/>
  <c r="AJ117" i="12"/>
  <c r="BF76" i="12"/>
  <c r="BB131" i="15"/>
  <c r="BT116" i="12"/>
  <c r="BD67" i="14"/>
  <c r="BO148" i="13"/>
  <c r="AD71" i="15"/>
  <c r="AT95" i="15"/>
  <c r="AR124" i="14"/>
  <c r="BK71" i="12"/>
  <c r="AQ55" i="14"/>
  <c r="BH116" i="13"/>
  <c r="BP138" i="15"/>
  <c r="BD74" i="14"/>
  <c r="AG122" i="10"/>
  <c r="AB131" i="10"/>
  <c r="AU132" i="13"/>
  <c r="AZ68" i="10"/>
  <c r="AN134" i="13"/>
  <c r="BO150" i="15"/>
  <c r="AG59" i="15"/>
  <c r="BF112" i="13"/>
  <c r="AL101" i="5"/>
  <c r="AQ115" i="13"/>
  <c r="BB82" i="14"/>
  <c r="AC115" i="14"/>
  <c r="BI91" i="15"/>
  <c r="AK80" i="14"/>
  <c r="AX110" i="14"/>
  <c r="BJ142" i="12"/>
  <c r="AX133" i="10"/>
  <c r="BR95" i="12"/>
  <c r="BQ111" i="10"/>
  <c r="BJ91" i="10"/>
  <c r="BD131" i="15"/>
  <c r="AH81" i="15"/>
  <c r="BB93" i="10"/>
  <c r="AY61" i="12"/>
  <c r="AZ99" i="5"/>
  <c r="BK103" i="14"/>
  <c r="AY63" i="13"/>
  <c r="AU123" i="15"/>
  <c r="AS113" i="12"/>
  <c r="AC98" i="12"/>
  <c r="AC152" i="13"/>
  <c r="AC116" i="12"/>
  <c r="AP147" i="13"/>
  <c r="AW117" i="5"/>
  <c r="BS138" i="13"/>
  <c r="AP151" i="5"/>
  <c r="BG96" i="12"/>
  <c r="AX92" i="14"/>
  <c r="AP107" i="5"/>
  <c r="AG76" i="5"/>
  <c r="AW139" i="14"/>
  <c r="AD125" i="14"/>
  <c r="BG133" i="12"/>
  <c r="AC140" i="10"/>
  <c r="AX100" i="14"/>
  <c r="BP133" i="15"/>
  <c r="AO94" i="5"/>
  <c r="AE135" i="15"/>
  <c r="AS79" i="5"/>
  <c r="AD143" i="14"/>
  <c r="BH58" i="15"/>
  <c r="AR136" i="10"/>
  <c r="AX80" i="13"/>
  <c r="AW106" i="15"/>
  <c r="AG113" i="12"/>
  <c r="AL88" i="13"/>
  <c r="AX127" i="12"/>
  <c r="AD128" i="5"/>
  <c r="BO65" i="15"/>
  <c r="BM149" i="5"/>
  <c r="AO69" i="5"/>
  <c r="AZ110" i="13"/>
  <c r="BO111" i="10"/>
  <c r="AQ142" i="14"/>
  <c r="AK108" i="14"/>
  <c r="BN72" i="14"/>
  <c r="BS149" i="14"/>
  <c r="AP86" i="13"/>
  <c r="BN77" i="10"/>
  <c r="AV114" i="14"/>
  <c r="BN122" i="14"/>
  <c r="AB89" i="15"/>
  <c r="AJ148" i="13"/>
  <c r="BL151" i="14"/>
  <c r="AW119" i="13"/>
  <c r="AD65" i="10"/>
  <c r="AV70" i="14"/>
  <c r="AY105" i="13"/>
  <c r="AD76" i="12"/>
  <c r="BG124" i="14"/>
  <c r="AT101" i="5"/>
  <c r="AW56" i="12"/>
  <c r="BU119" i="14"/>
  <c r="AB97" i="15"/>
  <c r="AZ99" i="10"/>
  <c r="BB66" i="13"/>
  <c r="AP74" i="5"/>
  <c r="BK124" i="5"/>
  <c r="BJ104" i="10"/>
  <c r="AH127" i="10"/>
  <c r="AD116" i="15"/>
  <c r="BN91" i="13"/>
  <c r="AG101" i="14"/>
  <c r="BF120" i="13"/>
  <c r="AV89" i="12"/>
  <c r="BE70" i="15"/>
  <c r="AK100" i="10"/>
  <c r="AE86" i="14"/>
  <c r="BJ121" i="15"/>
  <c r="BU94" i="13"/>
  <c r="BQ133" i="12"/>
  <c r="BC153" i="13"/>
  <c r="BN109" i="13"/>
  <c r="BI111" i="15"/>
  <c r="BR92" i="10"/>
  <c r="BO154" i="5"/>
  <c r="BF119" i="5"/>
  <c r="AW148" i="5"/>
  <c r="AR76" i="13"/>
  <c r="AS128" i="15"/>
  <c r="AZ72" i="14"/>
  <c r="AN67" i="15"/>
  <c r="AB57" i="14"/>
  <c r="BQ118" i="12"/>
  <c r="BM131" i="13"/>
  <c r="AU147" i="5"/>
  <c r="AB151" i="5"/>
  <c r="AR82" i="5"/>
  <c r="AJ82" i="12"/>
  <c r="AV142" i="15"/>
  <c r="AY134" i="5"/>
  <c r="BU122" i="5"/>
  <c r="BM131" i="14"/>
  <c r="BN79" i="12"/>
  <c r="AZ132" i="5"/>
  <c r="BU131" i="15"/>
  <c r="AP109" i="15"/>
  <c r="BH90" i="10"/>
  <c r="AY114" i="14"/>
  <c r="BT120" i="15"/>
  <c r="BI74" i="5"/>
  <c r="AG152" i="15"/>
  <c r="AP63" i="15"/>
  <c r="AI151" i="15"/>
  <c r="AN110" i="13"/>
  <c r="AI94" i="13"/>
  <c r="BG141" i="12"/>
  <c r="AX88" i="15"/>
  <c r="AJ149" i="13"/>
  <c r="AO111" i="10"/>
  <c r="BN89" i="14"/>
  <c r="AS59" i="15"/>
  <c r="AY119" i="14"/>
  <c r="BO86" i="12"/>
  <c r="AV134" i="5"/>
  <c r="AM61" i="10"/>
  <c r="AL140" i="5"/>
  <c r="AJ152" i="14"/>
  <c r="BF108" i="10"/>
  <c r="BL88" i="14"/>
  <c r="AK149" i="12"/>
  <c r="BE131" i="10"/>
  <c r="AM131" i="10"/>
  <c r="BM152" i="12"/>
  <c r="BL117" i="10"/>
  <c r="AJ141" i="5"/>
  <c r="AM134" i="14"/>
  <c r="AW98" i="10"/>
  <c r="AR71" i="15"/>
  <c r="AN143" i="5"/>
  <c r="BO107" i="10"/>
  <c r="AL79" i="13"/>
  <c r="BB94" i="13"/>
  <c r="BK83" i="15"/>
  <c r="BV57" i="13"/>
  <c r="AY114" i="10"/>
  <c r="BN141" i="5"/>
  <c r="BB128" i="5"/>
  <c r="AK146" i="12"/>
  <c r="AE88" i="5"/>
  <c r="BR121" i="13"/>
  <c r="BU128" i="15"/>
  <c r="AJ129" i="15"/>
  <c r="AM151" i="14"/>
  <c r="AC139" i="14"/>
  <c r="AI108" i="13"/>
  <c r="BI61" i="10"/>
  <c r="AZ124" i="5"/>
  <c r="AY85" i="5"/>
  <c r="BE100" i="5"/>
  <c r="BJ121" i="12"/>
  <c r="BL144" i="15"/>
  <c r="AQ130" i="12"/>
  <c r="AS67" i="15"/>
  <c r="AT91" i="5"/>
  <c r="BF145" i="12"/>
  <c r="AJ66" i="10"/>
  <c r="BC100" i="13"/>
  <c r="AS149" i="10"/>
  <c r="BG130" i="15"/>
  <c r="BT143" i="14"/>
  <c r="BU130" i="15"/>
  <c r="AY71" i="12"/>
  <c r="BJ99" i="14"/>
  <c r="BV122" i="15"/>
  <c r="AC138" i="13"/>
  <c r="BT154" i="13"/>
  <c r="AS59" i="14"/>
  <c r="BT72" i="13"/>
  <c r="AP87" i="5"/>
  <c r="BL86" i="13"/>
  <c r="BO118" i="12"/>
  <c r="BR66" i="5"/>
  <c r="AY87" i="15"/>
  <c r="AQ56" i="10"/>
  <c r="AG154" i="15"/>
  <c r="AT136" i="13"/>
  <c r="AV62" i="10"/>
  <c r="AR71" i="12"/>
  <c r="AM125" i="13"/>
  <c r="BQ145" i="5"/>
  <c r="BP92" i="10"/>
  <c r="AS66" i="10"/>
  <c r="BI149" i="5"/>
  <c r="BB129" i="12"/>
  <c r="BS89" i="15"/>
  <c r="BR103" i="5"/>
  <c r="AE119" i="12"/>
  <c r="AW123" i="15"/>
  <c r="AF149" i="5"/>
  <c r="AP88" i="13"/>
  <c r="BM120" i="14"/>
  <c r="AS126" i="15"/>
  <c r="AE87" i="5"/>
  <c r="AL86" i="12"/>
  <c r="BN119" i="12"/>
  <c r="BB78" i="10"/>
  <c r="AW57" i="12"/>
  <c r="AJ65" i="5"/>
  <c r="AD112" i="10"/>
  <c r="BF106" i="13"/>
  <c r="BR123" i="14"/>
  <c r="BI145" i="15"/>
  <c r="BD135" i="5"/>
  <c r="BH126" i="14"/>
  <c r="AC60" i="14"/>
  <c r="AO91" i="14"/>
  <c r="BQ149" i="13"/>
  <c r="AO146" i="10"/>
  <c r="AO151" i="14"/>
  <c r="BC140" i="15"/>
  <c r="BD78" i="13"/>
  <c r="AY63" i="15"/>
  <c r="AP100" i="15"/>
  <c r="AU114" i="14"/>
  <c r="AF89" i="13"/>
  <c r="BC68" i="15"/>
  <c r="BO92" i="5"/>
  <c r="BL106" i="12"/>
  <c r="BJ81" i="12"/>
  <c r="AS96" i="10"/>
  <c r="AV127" i="12"/>
  <c r="BT64" i="12"/>
  <c r="BR93" i="15"/>
  <c r="AY135" i="5"/>
  <c r="BO103" i="12"/>
  <c r="AL139" i="14"/>
  <c r="AN106" i="10"/>
  <c r="AS82" i="10"/>
  <c r="BQ148" i="13"/>
  <c r="BG104" i="13"/>
  <c r="AB83" i="15"/>
  <c r="AN143" i="13"/>
  <c r="BA142" i="15"/>
  <c r="BH134" i="5"/>
  <c r="BM84" i="14"/>
  <c r="AX129" i="5"/>
  <c r="AF79" i="12"/>
  <c r="AS109" i="14"/>
  <c r="AN63" i="10"/>
  <c r="AE62" i="10"/>
  <c r="AM97" i="5"/>
  <c r="BG115" i="13"/>
  <c r="BF101" i="15"/>
  <c r="AG59" i="14"/>
  <c r="BG147" i="13"/>
  <c r="BM107" i="14"/>
  <c r="AZ59" i="14"/>
  <c r="AG112" i="10"/>
  <c r="AQ93" i="10"/>
  <c r="BS139" i="5"/>
  <c r="AV85" i="5"/>
  <c r="BD99" i="14"/>
  <c r="BN57" i="15"/>
  <c r="AT104" i="13"/>
  <c r="AB88" i="12"/>
  <c r="AT136" i="14"/>
  <c r="AN74" i="14"/>
  <c r="AV86" i="10"/>
  <c r="AE60" i="13"/>
  <c r="BE135" i="14"/>
  <c r="AP123" i="15"/>
  <c r="BG117" i="14"/>
  <c r="AF145" i="12"/>
  <c r="AK80" i="10"/>
  <c r="BT134" i="15"/>
  <c r="BD78" i="5"/>
  <c r="BH145" i="12"/>
  <c r="AN73" i="5"/>
  <c r="AO66" i="5"/>
  <c r="AS134" i="12"/>
  <c r="AH132" i="15"/>
  <c r="BP91" i="12"/>
  <c r="BM59" i="15"/>
  <c r="BU148" i="12"/>
  <c r="AR105" i="15"/>
  <c r="BP62" i="12"/>
  <c r="AW72" i="5"/>
  <c r="AK122" i="12"/>
  <c r="AD127" i="14"/>
  <c r="AW91" i="10"/>
  <c r="AY65" i="15"/>
  <c r="AH89" i="14"/>
  <c r="AI140" i="15"/>
  <c r="AU122" i="10"/>
  <c r="BA56" i="5"/>
  <c r="BP144" i="12"/>
  <c r="AX131" i="12"/>
  <c r="AJ94" i="12"/>
  <c r="AH81" i="10"/>
  <c r="AQ146" i="13"/>
  <c r="BF153" i="15"/>
  <c r="BC94" i="10"/>
  <c r="BV127" i="12"/>
  <c r="AF116" i="13"/>
  <c r="BI104" i="10"/>
  <c r="BE112" i="12"/>
  <c r="BT87" i="5"/>
  <c r="BL103" i="13"/>
  <c r="AD80" i="10"/>
  <c r="AE117" i="12"/>
  <c r="BH152" i="14"/>
  <c r="BM105" i="14"/>
  <c r="BJ127" i="5"/>
  <c r="BI70" i="15"/>
  <c r="BK96" i="5"/>
  <c r="BC131" i="5"/>
  <c r="AW129" i="12"/>
  <c r="AV99" i="13"/>
  <c r="AJ57" i="12"/>
  <c r="BL132" i="12"/>
  <c r="BJ71" i="15"/>
  <c r="AQ86" i="13"/>
  <c r="BN120" i="12"/>
  <c r="BL89" i="15"/>
  <c r="AG130" i="15"/>
  <c r="BA57" i="5"/>
  <c r="BF132" i="14"/>
  <c r="AR140" i="12"/>
  <c r="BG112" i="10"/>
  <c r="BO151" i="14"/>
  <c r="AF106" i="15"/>
  <c r="AV76" i="13"/>
  <c r="AM126" i="13"/>
  <c r="AT71" i="5"/>
  <c r="AB145" i="5"/>
  <c r="AJ143" i="12"/>
  <c r="BH56" i="14"/>
  <c r="AD78" i="14"/>
  <c r="AS79" i="13"/>
  <c r="AI135" i="12"/>
  <c r="BN105" i="10"/>
  <c r="BC84" i="5"/>
  <c r="AG151" i="5"/>
  <c r="AP139" i="13"/>
  <c r="AT96" i="10"/>
  <c r="AD109" i="12"/>
  <c r="AW111" i="14"/>
  <c r="BG71" i="14"/>
  <c r="AJ135" i="14"/>
  <c r="BR92" i="14"/>
  <c r="AN61" i="12"/>
  <c r="BT116" i="10"/>
  <c r="BK123" i="13"/>
  <c r="AP100" i="14"/>
  <c r="AT114" i="10"/>
  <c r="BU114" i="10"/>
  <c r="BH142" i="13"/>
  <c r="BE97" i="15"/>
  <c r="AI115" i="14"/>
  <c r="BC79" i="13"/>
  <c r="AL120" i="15"/>
  <c r="AO130" i="15"/>
  <c r="AB90" i="14"/>
  <c r="BD121" i="15"/>
  <c r="BT91" i="13"/>
  <c r="AP89" i="13"/>
  <c r="BF83" i="10"/>
  <c r="AD70" i="5"/>
  <c r="BD59" i="10"/>
  <c r="AB134" i="13"/>
  <c r="AG109" i="15"/>
  <c r="AX78" i="15"/>
  <c r="BF105" i="12"/>
  <c r="BV131" i="13"/>
  <c r="AG57" i="12"/>
  <c r="AZ76" i="10"/>
  <c r="AF69" i="5"/>
  <c r="BU61" i="13"/>
  <c r="BQ75" i="5"/>
  <c r="BL108" i="10"/>
  <c r="BR65" i="13"/>
  <c r="BS106" i="5"/>
  <c r="BP82" i="10"/>
  <c r="AQ105" i="5"/>
  <c r="BA139" i="14"/>
  <c r="AR106" i="15"/>
  <c r="AJ120" i="14"/>
  <c r="BJ55" i="15"/>
  <c r="BN138" i="5"/>
  <c r="AX64" i="12"/>
  <c r="AS151" i="10"/>
  <c r="BM150" i="13"/>
  <c r="AV141" i="10"/>
  <c r="AQ99" i="12"/>
  <c r="AS144" i="5"/>
  <c r="BM94" i="14"/>
  <c r="AM107" i="10"/>
  <c r="AI144" i="15"/>
  <c r="AC85" i="12"/>
  <c r="AR153" i="10"/>
  <c r="BD62" i="5"/>
  <c r="AW113" i="12"/>
  <c r="BN57" i="12"/>
  <c r="BV125" i="12"/>
  <c r="BT57" i="15"/>
  <c r="AP97" i="14"/>
  <c r="AU81" i="10"/>
  <c r="BC72" i="10"/>
  <c r="AU63" i="15"/>
  <c r="AP136" i="12"/>
  <c r="BI122" i="10"/>
  <c r="AN125" i="14"/>
  <c r="AH84" i="14"/>
  <c r="BM100" i="10"/>
  <c r="AE85" i="10"/>
  <c r="AP125" i="10"/>
  <c r="AF97" i="5"/>
  <c r="BT92" i="5"/>
  <c r="AQ118" i="13"/>
  <c r="BD151" i="13"/>
  <c r="AU57" i="13"/>
  <c r="BH85" i="10"/>
  <c r="BK115" i="12"/>
  <c r="AP83" i="13"/>
  <c r="AW125" i="14"/>
  <c r="BR59" i="15"/>
  <c r="AX92" i="5"/>
  <c r="BL80" i="12"/>
  <c r="AE140" i="14"/>
  <c r="BL110" i="10"/>
  <c r="AE95" i="12"/>
  <c r="BS85" i="13"/>
  <c r="AI123" i="13"/>
  <c r="AC88" i="13"/>
  <c r="AC149" i="15"/>
  <c r="BM65" i="15"/>
  <c r="AX123" i="14"/>
  <c r="AU123" i="13"/>
  <c r="BL74" i="15"/>
  <c r="BK148" i="13"/>
  <c r="BB144" i="5"/>
  <c r="BR106" i="12"/>
  <c r="BD97" i="13"/>
  <c r="BI144" i="5"/>
  <c r="BP151" i="5"/>
  <c r="AL137" i="15"/>
  <c r="AK103" i="5"/>
  <c r="AL133" i="14"/>
  <c r="BF139" i="14"/>
  <c r="BE56" i="13"/>
  <c r="BV125" i="15"/>
  <c r="BN101" i="15"/>
  <c r="BF115" i="15"/>
  <c r="AM94" i="15"/>
  <c r="AO139" i="10"/>
  <c r="AE111" i="12"/>
  <c r="AB114" i="5"/>
  <c r="BP62" i="13"/>
  <c r="BJ136" i="5"/>
  <c r="AM76" i="10"/>
  <c r="AZ112" i="10"/>
  <c r="BU124" i="10"/>
  <c r="BC113" i="5"/>
  <c r="AG99" i="15"/>
  <c r="BS83" i="15"/>
  <c r="BA106" i="14"/>
  <c r="BE70" i="13"/>
  <c r="AH132" i="13"/>
  <c r="BB75" i="14"/>
  <c r="AN63" i="15"/>
  <c r="AX99" i="15"/>
  <c r="BR118" i="13"/>
  <c r="AP133" i="5"/>
  <c r="AJ145" i="15"/>
  <c r="AQ119" i="10"/>
  <c r="BI96" i="14"/>
  <c r="AW115" i="13"/>
  <c r="AN73" i="10"/>
  <c r="BU138" i="14"/>
  <c r="BN141" i="13"/>
  <c r="BO118" i="5"/>
  <c r="AS137" i="14"/>
  <c r="AB152" i="5"/>
  <c r="AX123" i="10"/>
  <c r="AT133" i="5"/>
  <c r="BP144" i="5"/>
  <c r="BP153" i="15"/>
  <c r="AH137" i="15"/>
  <c r="AX79" i="15"/>
  <c r="AL97" i="15"/>
  <c r="AM87" i="14"/>
  <c r="AG73" i="12"/>
  <c r="AH116" i="13"/>
  <c r="AU71" i="12"/>
  <c r="BM113" i="15"/>
  <c r="BU116" i="5"/>
  <c r="BE107" i="12"/>
  <c r="AH95" i="14"/>
  <c r="AP139" i="15"/>
  <c r="BB140" i="5"/>
  <c r="BU95" i="13"/>
  <c r="BT128" i="12"/>
  <c r="BI120" i="13"/>
  <c r="BS64" i="5"/>
  <c r="AZ137" i="13"/>
  <c r="AP64" i="5"/>
  <c r="BS92" i="10"/>
  <c r="AN133" i="5"/>
  <c r="AH76" i="10"/>
  <c r="BP96" i="12"/>
  <c r="AG60" i="12"/>
  <c r="BU129" i="10"/>
  <c r="BJ141" i="5"/>
  <c r="AE124" i="15"/>
  <c r="BA132" i="12"/>
  <c r="AB76" i="5"/>
  <c r="BG123" i="5"/>
  <c r="AE133" i="14"/>
  <c r="BE94" i="14"/>
  <c r="AK130" i="5"/>
  <c r="AI69" i="12"/>
  <c r="BQ89" i="5"/>
  <c r="BP123" i="14"/>
  <c r="AD152" i="14"/>
  <c r="AO147" i="14"/>
  <c r="BQ108" i="14"/>
  <c r="BH65" i="15"/>
  <c r="AE149" i="10"/>
  <c r="BF147" i="13"/>
  <c r="AO86" i="5"/>
  <c r="AK150" i="12"/>
  <c r="BT87" i="10"/>
  <c r="AT91" i="14"/>
  <c r="BL112" i="13"/>
  <c r="AV127" i="10"/>
  <c r="AE143" i="14"/>
  <c r="BJ119" i="5"/>
  <c r="AU93" i="12"/>
  <c r="AE88" i="15"/>
  <c r="BU121" i="5"/>
  <c r="AR120" i="5"/>
  <c r="BH149" i="10"/>
  <c r="BP141" i="10"/>
  <c r="BC132" i="15"/>
  <c r="AF57" i="10"/>
  <c r="AH131" i="15"/>
  <c r="AB138" i="12"/>
  <c r="BI148" i="14"/>
  <c r="BB146" i="13"/>
  <c r="AX81" i="5"/>
  <c r="BS109" i="12"/>
  <c r="AW91" i="14"/>
  <c r="AN132" i="15"/>
  <c r="AQ62" i="10"/>
  <c r="BK76" i="13"/>
  <c r="BH120" i="14"/>
  <c r="BU152" i="14"/>
  <c r="BK88" i="15"/>
  <c r="BD73" i="12"/>
  <c r="BT90" i="13"/>
  <c r="BL75" i="5"/>
  <c r="AH58" i="12"/>
  <c r="BP65" i="14"/>
  <c r="AZ140" i="13"/>
  <c r="BA130" i="15"/>
  <c r="BA76" i="13"/>
  <c r="AZ119" i="15"/>
  <c r="AC94" i="13"/>
  <c r="AL99" i="15"/>
  <c r="AW104" i="10"/>
  <c r="BN84" i="10"/>
  <c r="AU93" i="10"/>
  <c r="AR129" i="12"/>
  <c r="BE114" i="12"/>
  <c r="BG91" i="13"/>
  <c r="AI116" i="15"/>
  <c r="AN71" i="5"/>
  <c r="AE61" i="15"/>
  <c r="BF92" i="10"/>
  <c r="BJ130" i="12"/>
  <c r="BP104" i="12"/>
  <c r="BB113" i="13"/>
  <c r="AT104" i="12"/>
  <c r="BA76" i="10"/>
  <c r="AF66" i="14"/>
  <c r="BH73" i="12"/>
  <c r="AX60" i="5"/>
  <c r="AE125" i="10"/>
  <c r="BS153" i="12"/>
  <c r="BN106" i="14"/>
  <c r="AS67" i="10"/>
  <c r="AW73" i="15"/>
  <c r="BH118" i="15"/>
  <c r="AB74" i="15"/>
  <c r="BV65" i="14"/>
  <c r="BP105" i="14"/>
  <c r="BS154" i="13"/>
  <c r="BQ110" i="10"/>
  <c r="AP106" i="12"/>
  <c r="AE102" i="10"/>
  <c r="AH142" i="5"/>
  <c r="BP131" i="13"/>
  <c r="AP110" i="14"/>
  <c r="BQ85" i="14"/>
  <c r="AZ136" i="13"/>
  <c r="BF55" i="14"/>
  <c r="BT70" i="5"/>
  <c r="BO88" i="15"/>
  <c r="AE113" i="5"/>
  <c r="BI71" i="13"/>
  <c r="AI153" i="12"/>
  <c r="AL71" i="12"/>
  <c r="AB89" i="12"/>
  <c r="AJ60" i="15"/>
  <c r="BT88" i="15"/>
  <c r="AM94" i="14"/>
  <c r="AX149" i="13"/>
  <c r="AB90" i="13"/>
  <c r="BQ100" i="13"/>
  <c r="AT128" i="5"/>
  <c r="AD124" i="15"/>
  <c r="AS71" i="13"/>
  <c r="AS147" i="12"/>
  <c r="AV76" i="14"/>
  <c r="AI142" i="10"/>
  <c r="AB96" i="14"/>
  <c r="AU103" i="10"/>
  <c r="BQ98" i="14"/>
  <c r="BJ124" i="15"/>
  <c r="AF73" i="15"/>
  <c r="BH150" i="10"/>
  <c r="BQ121" i="5"/>
  <c r="BI140" i="13"/>
  <c r="BR88" i="13"/>
  <c r="AP63" i="5"/>
  <c r="AR154" i="14"/>
  <c r="AI143" i="13"/>
  <c r="BR148" i="15"/>
  <c r="AV72" i="14"/>
  <c r="BH79" i="10"/>
  <c r="BV67" i="14"/>
  <c r="BQ122" i="14"/>
  <c r="AY152" i="5"/>
  <c r="BM83" i="10"/>
  <c r="BJ89" i="10"/>
  <c r="AX112" i="13"/>
  <c r="BJ76" i="5"/>
  <c r="BA71" i="14"/>
  <c r="BS141" i="12"/>
  <c r="BS126" i="13"/>
  <c r="BC88" i="12"/>
  <c r="AI147" i="5"/>
  <c r="AR152" i="10"/>
  <c r="AF150" i="14"/>
  <c r="AS94" i="10"/>
  <c r="AU60" i="5"/>
  <c r="AM110" i="5"/>
  <c r="BR150" i="15"/>
  <c r="BN90" i="13"/>
  <c r="BO133" i="14"/>
  <c r="AS114" i="10"/>
  <c r="BV135" i="10"/>
  <c r="AX113" i="13"/>
  <c r="AZ117" i="5"/>
  <c r="AV79" i="12"/>
  <c r="AX59" i="15"/>
  <c r="AO152" i="15"/>
  <c r="BE84" i="12"/>
  <c r="BO83" i="14"/>
  <c r="AQ79" i="14"/>
  <c r="AN89" i="15"/>
  <c r="BG151" i="10"/>
  <c r="BN70" i="13"/>
  <c r="AH137" i="10"/>
  <c r="AC73" i="15"/>
  <c r="BK142" i="15"/>
  <c r="BK146" i="13"/>
  <c r="AX144" i="5"/>
  <c r="AM73" i="15"/>
  <c r="BQ142" i="15"/>
  <c r="AR139" i="10"/>
  <c r="BM100" i="12"/>
  <c r="AT121" i="13"/>
  <c r="AP110" i="5"/>
  <c r="AK58" i="13"/>
  <c r="BL146" i="5"/>
  <c r="AO116" i="12"/>
  <c r="BE118" i="12"/>
  <c r="AL123" i="10"/>
  <c r="BT102" i="15"/>
  <c r="AQ130" i="10"/>
  <c r="AX111" i="13"/>
  <c r="BN61" i="10"/>
  <c r="BA61" i="12"/>
  <c r="BJ147" i="5"/>
  <c r="AJ104" i="13"/>
  <c r="BG83" i="10"/>
  <c r="BO142" i="13"/>
  <c r="AY116" i="15"/>
  <c r="BK78" i="10"/>
  <c r="AH88" i="10"/>
  <c r="AP84" i="5"/>
  <c r="AW69" i="5"/>
  <c r="AM105" i="5"/>
  <c r="AD75" i="14"/>
  <c r="AL152" i="15"/>
  <c r="AU64" i="14"/>
  <c r="AU151" i="10"/>
  <c r="AH111" i="5"/>
  <c r="AN78" i="13"/>
  <c r="BJ154" i="10"/>
  <c r="AZ107" i="14"/>
  <c r="AH105" i="5"/>
  <c r="BR111" i="12"/>
  <c r="BG133" i="15"/>
  <c r="AQ91" i="12"/>
  <c r="AD111" i="14"/>
  <c r="AJ94" i="10"/>
  <c r="AF139" i="12"/>
  <c r="AO56" i="12"/>
  <c r="BO113" i="13"/>
  <c r="AX107" i="14"/>
  <c r="BE76" i="15"/>
  <c r="BI92" i="14"/>
  <c r="BQ96" i="15"/>
  <c r="AW55" i="13"/>
  <c r="AL126" i="13"/>
  <c r="AK146" i="15"/>
  <c r="BC88" i="13"/>
  <c r="AD102" i="12"/>
  <c r="BG73" i="14"/>
  <c r="BB130" i="5"/>
  <c r="BK106" i="12"/>
  <c r="BT114" i="5"/>
  <c r="AH119" i="13"/>
  <c r="BJ112" i="12"/>
  <c r="BM64" i="15"/>
  <c r="AJ87" i="13"/>
  <c r="BK101" i="12"/>
  <c r="AM85" i="13"/>
  <c r="AP102" i="10"/>
  <c r="BK105" i="14"/>
  <c r="AE86" i="5"/>
  <c r="AS136" i="12"/>
  <c r="AT107" i="10"/>
  <c r="BD143" i="5"/>
  <c r="BT74" i="5"/>
  <c r="AU74" i="5"/>
  <c r="AL98" i="13"/>
  <c r="AN100" i="10"/>
  <c r="BF152" i="13"/>
  <c r="AV83" i="12"/>
  <c r="BR76" i="15"/>
  <c r="AW62" i="13"/>
  <c r="AX125" i="13"/>
  <c r="BR109" i="13"/>
  <c r="AR82" i="10"/>
  <c r="BN66" i="12"/>
  <c r="BE67" i="14"/>
  <c r="BE77" i="10"/>
  <c r="BO92" i="10"/>
  <c r="BE123" i="12"/>
  <c r="AX84" i="5"/>
  <c r="AZ70" i="12"/>
  <c r="BK79" i="5"/>
  <c r="BM125" i="10"/>
  <c r="AU56" i="5"/>
  <c r="BV154" i="10"/>
  <c r="AZ116" i="5"/>
  <c r="AJ60" i="5"/>
  <c r="AG119" i="5"/>
  <c r="BI150" i="5"/>
  <c r="BB62" i="5"/>
  <c r="AQ94" i="12"/>
  <c r="BJ144" i="15"/>
  <c r="AD103" i="14"/>
  <c r="AQ122" i="5"/>
  <c r="AS74" i="5"/>
  <c r="AO112" i="15"/>
  <c r="BB131" i="5"/>
  <c r="AN143" i="12"/>
  <c r="AW98" i="14"/>
  <c r="AG103" i="14"/>
  <c r="AS70" i="12"/>
  <c r="BC77" i="13"/>
  <c r="AI97" i="12"/>
  <c r="BL98" i="10"/>
  <c r="BD141" i="15"/>
  <c r="AM93" i="12"/>
  <c r="AZ130" i="10"/>
  <c r="AO63" i="15"/>
  <c r="BF137" i="12"/>
  <c r="AL57" i="14"/>
  <c r="BN82" i="10"/>
  <c r="BG107" i="15"/>
  <c r="AQ111" i="13"/>
  <c r="AR84" i="15"/>
  <c r="BU149" i="14"/>
  <c r="BG146" i="12"/>
  <c r="BD99" i="13"/>
  <c r="BL136" i="12"/>
  <c r="AM119" i="14"/>
  <c r="BR147" i="10"/>
  <c r="AJ109" i="14"/>
  <c r="BS55" i="10"/>
  <c r="BF145" i="14"/>
  <c r="BN127" i="13"/>
  <c r="AI57" i="15"/>
  <c r="BL77" i="12"/>
  <c r="BC126" i="12"/>
  <c r="AH96" i="13"/>
  <c r="BR150" i="14"/>
  <c r="BK116" i="5"/>
  <c r="BA149" i="12"/>
  <c r="BV131" i="12"/>
  <c r="AH131" i="14"/>
  <c r="AZ152" i="15"/>
  <c r="BF132" i="13"/>
  <c r="AN93" i="15"/>
  <c r="BK81" i="5"/>
  <c r="AK136" i="12"/>
  <c r="BM116" i="10"/>
  <c r="AH108" i="12"/>
  <c r="AP73" i="10"/>
  <c r="BP128" i="15"/>
  <c r="BG69" i="12"/>
  <c r="AW103" i="5"/>
  <c r="AD83" i="10"/>
  <c r="BP57" i="15"/>
  <c r="AW81" i="13"/>
  <c r="BV110" i="12"/>
  <c r="AF70" i="5"/>
  <c r="AK79" i="10"/>
  <c r="BE85" i="5"/>
  <c r="BG127" i="10"/>
  <c r="BC78" i="10"/>
  <c r="AG61" i="15"/>
  <c r="AO78" i="15"/>
  <c r="BI114" i="12"/>
  <c r="BG70" i="13"/>
  <c r="AS61" i="12"/>
  <c r="BS114" i="13"/>
  <c r="BG91" i="10"/>
  <c r="BA130" i="13"/>
  <c r="AB107" i="14"/>
  <c r="AH148" i="14"/>
  <c r="AN70" i="10"/>
  <c r="BU148" i="13"/>
  <c r="AI130" i="15"/>
  <c r="AM80" i="12"/>
  <c r="BR94" i="15"/>
  <c r="BE61" i="12"/>
  <c r="AL83" i="15"/>
  <c r="BB86" i="5"/>
  <c r="BJ118" i="5"/>
  <c r="AM76" i="15"/>
  <c r="BN116" i="12"/>
  <c r="AJ124" i="10"/>
  <c r="BO112" i="12"/>
  <c r="AB140" i="5"/>
  <c r="BT72" i="14"/>
  <c r="BI88" i="10"/>
  <c r="BM92" i="5"/>
  <c r="AP104" i="15"/>
  <c r="AW81" i="10"/>
  <c r="AY73" i="15"/>
  <c r="BG152" i="12"/>
  <c r="AQ67" i="10"/>
  <c r="AL108" i="15"/>
  <c r="AH122" i="15"/>
  <c r="BV114" i="13"/>
  <c r="AQ136" i="5"/>
  <c r="BO110" i="15"/>
  <c r="BB107" i="15"/>
  <c r="AL58" i="10"/>
  <c r="BQ83" i="14"/>
  <c r="AN74" i="13"/>
  <c r="BK139" i="13"/>
  <c r="AJ95" i="13"/>
  <c r="AU121" i="15"/>
  <c r="AD76" i="13"/>
  <c r="AI116" i="13"/>
  <c r="BC100" i="10"/>
  <c r="BI129" i="15"/>
  <c r="BM69" i="5"/>
  <c r="BB109" i="10"/>
  <c r="AR77" i="10"/>
  <c r="AR74" i="15"/>
  <c r="BJ108" i="5"/>
  <c r="AO64" i="10"/>
  <c r="AZ108" i="13"/>
  <c r="BU111" i="10"/>
  <c r="AB110" i="12"/>
  <c r="AV78" i="12"/>
  <c r="BG116" i="14"/>
  <c r="AL144" i="14"/>
  <c r="BM116" i="15"/>
  <c r="AD154" i="10"/>
  <c r="AO154" i="13"/>
  <c r="AR107" i="10"/>
  <c r="BI67" i="13"/>
  <c r="BJ123" i="13"/>
  <c r="AW144" i="5"/>
  <c r="AP94" i="13"/>
  <c r="AS62" i="15"/>
  <c r="AW130" i="5"/>
  <c r="BB127" i="14"/>
  <c r="AN148" i="14"/>
  <c r="AN150" i="13"/>
  <c r="AC113" i="15"/>
  <c r="AH136" i="10"/>
  <c r="BF141" i="14"/>
  <c r="AN84" i="10"/>
  <c r="AG118" i="14"/>
  <c r="AM134" i="12"/>
  <c r="AU110" i="14"/>
  <c r="AL121" i="5"/>
  <c r="AV92" i="12"/>
  <c r="BH135" i="10"/>
  <c r="AB127" i="14"/>
  <c r="BG57" i="10"/>
  <c r="AV89" i="15"/>
  <c r="AF71" i="12"/>
  <c r="AE107" i="15"/>
  <c r="AL68" i="15"/>
  <c r="AO112" i="5"/>
  <c r="BQ116" i="13"/>
  <c r="BJ94" i="15"/>
  <c r="AQ72" i="5"/>
  <c r="AL121" i="14"/>
  <c r="BE88" i="15"/>
  <c r="AB104" i="15"/>
  <c r="BO99" i="5"/>
  <c r="BG149" i="12"/>
  <c r="BE149" i="14"/>
  <c r="AF86" i="15"/>
  <c r="AG71" i="10"/>
  <c r="BC66" i="13"/>
  <c r="AP121" i="10"/>
  <c r="BI131" i="13"/>
  <c r="BK147" i="13"/>
  <c r="AO122" i="15"/>
  <c r="AV73" i="15"/>
  <c r="AW139" i="10"/>
  <c r="AM141" i="13"/>
  <c r="AE126" i="5"/>
  <c r="BV138" i="14"/>
  <c r="AU92" i="15"/>
  <c r="BR66" i="14"/>
  <c r="BB56" i="15"/>
  <c r="BP103" i="13"/>
  <c r="BD130" i="14"/>
  <c r="AU148" i="13"/>
  <c r="BI123" i="13"/>
  <c r="BL120" i="5"/>
  <c r="BR120" i="12"/>
  <c r="AO112" i="14"/>
  <c r="AY75" i="13"/>
  <c r="BD152" i="15"/>
  <c r="BE106" i="10"/>
  <c r="AV66" i="12"/>
  <c r="AT61" i="5"/>
  <c r="AJ144" i="13"/>
  <c r="AD111" i="10"/>
  <c r="AC106" i="10"/>
  <c r="BG137" i="12"/>
  <c r="BD73" i="5"/>
  <c r="AB152" i="15"/>
  <c r="BL122" i="5"/>
  <c r="AT93" i="13"/>
  <c r="BO104" i="14"/>
  <c r="BN73" i="5"/>
  <c r="BR137" i="5"/>
  <c r="AJ104" i="5"/>
  <c r="BO77" i="13"/>
  <c r="BF133" i="15"/>
  <c r="BO97" i="10"/>
  <c r="AG137" i="14"/>
  <c r="BI116" i="5"/>
  <c r="BH118" i="14"/>
  <c r="AG68" i="14"/>
  <c r="BK79" i="15"/>
  <c r="AH87" i="15"/>
  <c r="BL129" i="15"/>
  <c r="BH82" i="12"/>
  <c r="AB153" i="5"/>
  <c r="AG153" i="15"/>
  <c r="BE93" i="12"/>
  <c r="AV147" i="15"/>
  <c r="AZ143" i="5"/>
  <c r="BT111" i="13"/>
  <c r="AJ103" i="12"/>
  <c r="BR127" i="15"/>
  <c r="AQ63" i="12"/>
  <c r="BC117" i="14"/>
  <c r="AB153" i="12"/>
  <c r="AT118" i="5"/>
  <c r="AM125" i="10"/>
  <c r="BU113" i="12"/>
  <c r="AM70" i="12"/>
  <c r="AC121" i="5"/>
  <c r="BO118" i="15"/>
  <c r="AL56" i="12"/>
  <c r="AZ139" i="10"/>
  <c r="BA141" i="15"/>
  <c r="AZ76" i="14"/>
  <c r="BS100" i="15"/>
  <c r="AU109" i="14"/>
  <c r="AZ67" i="15"/>
  <c r="BS65" i="13"/>
  <c r="BC107" i="12"/>
  <c r="BD88" i="12"/>
  <c r="BL82" i="14"/>
  <c r="AV132" i="10"/>
  <c r="AI61" i="10"/>
  <c r="BU137" i="12"/>
  <c r="AU59" i="10"/>
  <c r="AC77" i="14"/>
  <c r="AO117" i="15"/>
  <c r="AH139" i="15"/>
  <c r="AQ93" i="15"/>
  <c r="BS104" i="10"/>
  <c r="BK131" i="5"/>
  <c r="AK92" i="10"/>
  <c r="BQ96" i="14"/>
  <c r="BF104" i="15"/>
  <c r="BT136" i="5"/>
  <c r="AW122" i="12"/>
  <c r="AP135" i="15"/>
  <c r="BO152" i="10"/>
  <c r="BR63" i="13"/>
  <c r="BG151" i="14"/>
  <c r="AQ145" i="5"/>
  <c r="BO87" i="13"/>
  <c r="AZ55" i="5"/>
  <c r="BJ74" i="10"/>
  <c r="AF115" i="10"/>
  <c r="BP122" i="14"/>
  <c r="BV74" i="14"/>
  <c r="BK68" i="15"/>
  <c r="BH144" i="13"/>
  <c r="BK91" i="14"/>
  <c r="BF148" i="14"/>
  <c r="AT134" i="5"/>
  <c r="AE105" i="15"/>
  <c r="BO105" i="5"/>
  <c r="AN91" i="14"/>
  <c r="AF74" i="14"/>
  <c r="BE95" i="5"/>
  <c r="AE67" i="5"/>
  <c r="AL78" i="12"/>
  <c r="BB85" i="14"/>
  <c r="AZ122" i="10"/>
  <c r="BS74" i="12"/>
  <c r="AO144" i="10"/>
  <c r="AX130" i="14"/>
  <c r="AW60" i="5"/>
  <c r="BK110" i="12"/>
  <c r="AK140" i="12"/>
  <c r="BQ82" i="5"/>
  <c r="AT103" i="14"/>
  <c r="AM104" i="12"/>
  <c r="AS90" i="15"/>
  <c r="AM73" i="13"/>
  <c r="AT144" i="13"/>
  <c r="BU112" i="14"/>
  <c r="BM130" i="14"/>
  <c r="BE79" i="5"/>
  <c r="AW108" i="5"/>
  <c r="BH59" i="5"/>
  <c r="BU96" i="15"/>
  <c r="AQ124" i="12"/>
  <c r="AM56" i="13"/>
  <c r="BN122" i="12"/>
  <c r="BH150" i="13"/>
  <c r="AM75" i="15"/>
  <c r="BR108" i="5"/>
  <c r="BS107" i="5"/>
  <c r="BM69" i="14"/>
  <c r="AY84" i="15"/>
  <c r="BK144" i="15"/>
  <c r="AF120" i="14"/>
  <c r="AQ153" i="5"/>
  <c r="AN111" i="14"/>
  <c r="AS77" i="14"/>
  <c r="AS80" i="14"/>
  <c r="AO86" i="13"/>
  <c r="BM153" i="10"/>
  <c r="BL71" i="14"/>
  <c r="AQ77" i="10"/>
  <c r="BL73" i="14"/>
  <c r="BG62" i="13"/>
  <c r="AD128" i="12"/>
  <c r="AF123" i="5"/>
  <c r="BS64" i="10"/>
  <c r="BD147" i="10"/>
  <c r="AT134" i="13"/>
  <c r="AT102" i="12"/>
  <c r="AI110" i="12"/>
  <c r="BO57" i="5"/>
  <c r="BS98" i="15"/>
  <c r="AU94" i="12"/>
  <c r="AV67" i="5"/>
  <c r="BV109" i="12"/>
  <c r="BQ97" i="15"/>
  <c r="AJ64" i="10"/>
  <c r="BK154" i="14"/>
  <c r="BB56" i="13"/>
  <c r="AO62" i="14"/>
  <c r="AD68" i="10"/>
  <c r="BC114" i="13"/>
  <c r="AG109" i="5"/>
  <c r="BG68" i="12"/>
  <c r="BG56" i="12"/>
  <c r="AN82" i="12"/>
  <c r="BU143" i="14"/>
  <c r="BU150" i="13"/>
  <c r="BM151" i="13"/>
  <c r="AI62" i="14"/>
  <c r="BV75" i="10"/>
  <c r="BK86" i="10"/>
  <c r="AQ121" i="12"/>
  <c r="AW142" i="15"/>
  <c r="AZ154" i="12"/>
  <c r="AH129" i="5"/>
  <c r="BS100" i="5"/>
  <c r="AU73" i="12"/>
  <c r="BK83" i="12"/>
  <c r="AZ113" i="12"/>
  <c r="AQ123" i="13"/>
  <c r="BV145" i="15"/>
  <c r="AH127" i="5"/>
  <c r="AM148" i="5"/>
  <c r="AW86" i="14"/>
  <c r="AD139" i="14"/>
  <c r="AC73" i="12"/>
  <c r="AE126" i="15"/>
  <c r="AH122" i="12"/>
  <c r="AF118" i="15"/>
  <c r="BN148" i="14"/>
  <c r="AL134" i="12"/>
  <c r="AD135" i="5"/>
  <c r="BV148" i="13"/>
  <c r="AI139" i="10"/>
  <c r="AE77" i="5"/>
  <c r="AI82" i="13"/>
  <c r="AF64" i="10"/>
  <c r="AO84" i="12"/>
  <c r="AC89" i="12"/>
  <c r="BK84" i="12"/>
  <c r="BM127" i="13"/>
  <c r="BN86" i="12"/>
  <c r="BB116" i="5"/>
  <c r="AM152" i="12"/>
  <c r="BS67" i="5"/>
  <c r="AE127" i="14"/>
  <c r="AP137" i="12"/>
  <c r="BD150" i="13"/>
  <c r="AJ136" i="14"/>
  <c r="BC101" i="13"/>
  <c r="AW66" i="14"/>
  <c r="BO117" i="10"/>
  <c r="BV70" i="13"/>
  <c r="BQ110" i="5"/>
  <c r="BK118" i="14"/>
  <c r="BI71" i="12"/>
  <c r="AG121" i="13"/>
  <c r="AX152" i="14"/>
  <c r="BO138" i="13"/>
  <c r="AF78" i="15"/>
  <c r="AS138" i="14"/>
  <c r="AY110" i="13"/>
  <c r="AT65" i="5"/>
  <c r="BJ76" i="14"/>
  <c r="AY135" i="12"/>
  <c r="BC98" i="12"/>
  <c r="AF133" i="14"/>
  <c r="BN134" i="15"/>
  <c r="AM89" i="13"/>
  <c r="BK67" i="14"/>
  <c r="BO79" i="12"/>
  <c r="AD109" i="15"/>
  <c r="BK133" i="5"/>
  <c r="AW137" i="13"/>
  <c r="AF138" i="14"/>
  <c r="BL102" i="5"/>
  <c r="BB67" i="13"/>
  <c r="AR80" i="12"/>
  <c r="BH153" i="13"/>
  <c r="BI129" i="5"/>
  <c r="BP147" i="15"/>
  <c r="BE121" i="5"/>
  <c r="BJ118" i="14"/>
  <c r="AB124" i="15"/>
  <c r="AE146" i="10"/>
  <c r="AE152" i="14"/>
  <c r="BQ89" i="13"/>
  <c r="BJ108" i="14"/>
  <c r="AW72" i="15"/>
  <c r="AY101" i="10"/>
  <c r="AM60" i="12"/>
  <c r="AU76" i="12"/>
  <c r="BS85" i="14"/>
  <c r="BA57" i="10"/>
  <c r="AJ77" i="5"/>
  <c r="AF102" i="5"/>
  <c r="AW70" i="5"/>
  <c r="BP88" i="13"/>
  <c r="BT154" i="12"/>
  <c r="BL95" i="5"/>
  <c r="BG103" i="12"/>
  <c r="AV87" i="5"/>
  <c r="AW74" i="12"/>
  <c r="BJ99" i="10"/>
  <c r="BU150" i="14"/>
  <c r="AS58" i="13"/>
  <c r="AL129" i="14"/>
  <c r="BA115" i="10"/>
  <c r="BT129" i="14"/>
  <c r="BK134" i="5"/>
  <c r="AV87" i="12"/>
  <c r="BL96" i="15"/>
  <c r="BR87" i="14"/>
  <c r="AH56" i="12"/>
  <c r="BG56" i="13"/>
  <c r="AT118" i="15"/>
  <c r="BI149" i="10"/>
  <c r="AJ128" i="5"/>
  <c r="BQ128" i="13"/>
  <c r="AB73" i="13"/>
  <c r="AO84" i="14"/>
  <c r="AC141" i="13"/>
  <c r="AV133" i="5"/>
  <c r="AM103" i="10"/>
  <c r="AY108" i="15"/>
  <c r="AX113" i="14"/>
  <c r="AC142" i="14"/>
  <c r="AG133" i="12"/>
  <c r="BV67" i="13"/>
  <c r="AQ154" i="13"/>
  <c r="BH62" i="13"/>
  <c r="BO73" i="14"/>
  <c r="BG142" i="15"/>
  <c r="BF142" i="5"/>
  <c r="AP107" i="12"/>
  <c r="BM147" i="13"/>
  <c r="AO147" i="12"/>
  <c r="AC129" i="15"/>
  <c r="AB81" i="5"/>
  <c r="BB126" i="12"/>
  <c r="BN63" i="14"/>
  <c r="AM110" i="13"/>
  <c r="BN142" i="13"/>
  <c r="BS71" i="10"/>
  <c r="BG93" i="10"/>
  <c r="BP97" i="15"/>
  <c r="AJ58" i="10"/>
  <c r="BM135" i="5"/>
  <c r="AY82" i="5"/>
  <c r="AZ88" i="15"/>
  <c r="AT148" i="14"/>
  <c r="AX55" i="13"/>
  <c r="BN68" i="10"/>
  <c r="AE83" i="10"/>
  <c r="BL83" i="10"/>
  <c r="BU120" i="15"/>
  <c r="AR133" i="12"/>
  <c r="AN94" i="15"/>
  <c r="AF56" i="13"/>
  <c r="AS149" i="15"/>
  <c r="BD60" i="12"/>
  <c r="AK148" i="15"/>
  <c r="AC122" i="12"/>
  <c r="BE66" i="5"/>
  <c r="BJ88" i="15"/>
  <c r="AL148" i="5"/>
  <c r="BO134" i="12"/>
  <c r="AJ148" i="15"/>
  <c r="AW125" i="15"/>
  <c r="BP150" i="10"/>
  <c r="BQ80" i="15"/>
  <c r="BC123" i="15"/>
  <c r="BN93" i="15"/>
  <c r="AS84" i="15"/>
  <c r="BK74" i="12"/>
  <c r="BN59" i="10"/>
  <c r="BC146" i="15"/>
  <c r="BA82" i="5"/>
  <c r="BG121" i="12"/>
  <c r="BB102" i="5"/>
  <c r="AQ83" i="10"/>
  <c r="AP81" i="14"/>
  <c r="AJ122" i="13"/>
  <c r="BN85" i="10"/>
  <c r="AD118" i="13"/>
  <c r="AD89" i="12"/>
  <c r="BB79" i="13"/>
  <c r="AP113" i="10"/>
  <c r="AE83" i="12"/>
  <c r="AH130" i="15"/>
  <c r="AR105" i="14"/>
  <c r="AM96" i="12"/>
  <c r="AI135" i="10"/>
  <c r="AK105" i="15"/>
  <c r="AR94" i="12"/>
  <c r="AZ56" i="12"/>
  <c r="AL93" i="14"/>
  <c r="AG96" i="14"/>
  <c r="AU153" i="14"/>
  <c r="BB76" i="10"/>
  <c r="AI74" i="12"/>
  <c r="AJ75" i="12"/>
  <c r="BI98" i="15"/>
  <c r="AY62" i="5"/>
  <c r="BC106" i="14"/>
  <c r="BO151" i="13"/>
  <c r="BL71" i="5"/>
  <c r="AT154" i="14"/>
  <c r="BB104" i="14"/>
  <c r="AM127" i="5"/>
  <c r="BJ132" i="13"/>
  <c r="BL59" i="14"/>
  <c r="AL84" i="5"/>
  <c r="BH64" i="12"/>
  <c r="AW124" i="13"/>
  <c r="AX133" i="12"/>
  <c r="AX70" i="14"/>
  <c r="BE86" i="5"/>
  <c r="AJ78" i="10"/>
  <c r="AE154" i="13"/>
  <c r="BP126" i="10"/>
  <c r="AU130" i="13"/>
  <c r="BQ62" i="13"/>
  <c r="BE104" i="13"/>
  <c r="AU83" i="5"/>
  <c r="AY83" i="10"/>
  <c r="BI145" i="12"/>
  <c r="AH144" i="12"/>
  <c r="AH55" i="14"/>
  <c r="AE86" i="12"/>
  <c r="AG126" i="15"/>
  <c r="AP148" i="12"/>
  <c r="BF103" i="14"/>
  <c r="BK92" i="15"/>
  <c r="AX83" i="10"/>
  <c r="BS125" i="12"/>
  <c r="AQ91" i="14"/>
  <c r="BB140" i="15"/>
  <c r="BR75" i="15"/>
  <c r="AK78" i="5"/>
  <c r="BS135" i="15"/>
  <c r="BL122" i="14"/>
  <c r="BS96" i="5"/>
  <c r="AS130" i="10"/>
  <c r="BQ142" i="13"/>
  <c r="AR111" i="14"/>
  <c r="BJ143" i="13"/>
  <c r="BA103" i="5"/>
  <c r="BO141" i="13"/>
  <c r="BA123" i="12"/>
  <c r="AW127" i="15"/>
  <c r="BF129" i="10"/>
  <c r="AC94" i="15"/>
  <c r="BD61" i="14"/>
  <c r="BU118" i="10"/>
  <c r="AM139" i="5"/>
  <c r="AP78" i="15"/>
  <c r="BF127" i="14"/>
  <c r="BT103" i="12"/>
  <c r="AR106" i="10"/>
  <c r="AX149" i="5"/>
  <c r="BU95" i="10"/>
  <c r="AJ150" i="5"/>
  <c r="BB134" i="10"/>
  <c r="BU112" i="10"/>
  <c r="BE122" i="13"/>
  <c r="AF118" i="14"/>
  <c r="AD58" i="15"/>
  <c r="AY122" i="10"/>
  <c r="BD124" i="13"/>
  <c r="AI124" i="10"/>
  <c r="BT73" i="5"/>
  <c r="AO141" i="10"/>
  <c r="BH81" i="13"/>
  <c r="AN108" i="14"/>
  <c r="AX112" i="10"/>
  <c r="AZ87" i="13"/>
  <c r="BV108" i="12"/>
  <c r="BB116" i="10"/>
  <c r="AW113" i="5"/>
  <c r="AW97" i="12"/>
  <c r="BR69" i="14"/>
  <c r="AS116" i="12"/>
  <c r="AC61" i="13"/>
  <c r="BG126" i="15"/>
  <c r="AQ127" i="5"/>
  <c r="AI67" i="15"/>
  <c r="AL142" i="14"/>
  <c r="BP142" i="15"/>
  <c r="BV141" i="15"/>
  <c r="BE127" i="10"/>
  <c r="AZ56" i="13"/>
  <c r="AG97" i="15"/>
  <c r="BA149" i="14"/>
  <c r="BA90" i="15"/>
  <c r="BP68" i="12"/>
  <c r="AZ124" i="14"/>
  <c r="AF99" i="13"/>
  <c r="BK93" i="5"/>
  <c r="AS67" i="14"/>
  <c r="BQ146" i="12"/>
  <c r="BU151" i="5"/>
  <c r="AB93" i="14"/>
  <c r="AO131" i="13"/>
  <c r="BC147" i="14"/>
  <c r="AG64" i="15"/>
  <c r="AZ89" i="13"/>
  <c r="BE106" i="13"/>
  <c r="BV63" i="14"/>
  <c r="BU73" i="10"/>
  <c r="AZ134" i="13"/>
  <c r="AY138" i="15"/>
  <c r="BD113" i="12"/>
  <c r="BN128" i="15"/>
  <c r="BG76" i="13"/>
  <c r="AZ59" i="5"/>
  <c r="BL87" i="13"/>
  <c r="BS90" i="15"/>
  <c r="BC80" i="12"/>
  <c r="AD133" i="10"/>
  <c r="AZ102" i="14"/>
  <c r="AK85" i="14"/>
  <c r="AT119" i="14"/>
  <c r="AO101" i="13"/>
  <c r="AH72" i="10"/>
  <c r="BC140" i="10"/>
  <c r="BK128" i="14"/>
  <c r="BA148" i="13"/>
  <c r="AB72" i="10"/>
  <c r="BO93" i="14"/>
  <c r="BP116" i="12"/>
  <c r="BO148" i="14"/>
  <c r="BJ137" i="12"/>
  <c r="AR132" i="14"/>
  <c r="BN74" i="15"/>
  <c r="BI115" i="12"/>
  <c r="BA125" i="5"/>
  <c r="AR78" i="10"/>
  <c r="AO142" i="14"/>
  <c r="AP148" i="14"/>
  <c r="AU93" i="5"/>
  <c r="BI102" i="10"/>
  <c r="AD122" i="14"/>
  <c r="BD65" i="5"/>
  <c r="BO133" i="12"/>
  <c r="AD65" i="13"/>
  <c r="BE73" i="14"/>
  <c r="BU94" i="10"/>
  <c r="AD84" i="12"/>
  <c r="AK83" i="5"/>
  <c r="AO103" i="14"/>
  <c r="AI71" i="5"/>
  <c r="AW152" i="12"/>
  <c r="BJ65" i="15"/>
  <c r="AT129" i="12"/>
  <c r="BO143" i="13"/>
  <c r="BQ125" i="14"/>
  <c r="BE118" i="13"/>
  <c r="BR120" i="14"/>
  <c r="BP145" i="15"/>
  <c r="BD138" i="13"/>
  <c r="AP154" i="14"/>
  <c r="BE132" i="5"/>
  <c r="BR58" i="13"/>
  <c r="BV118" i="14"/>
  <c r="BN104" i="10"/>
  <c r="AU67" i="12"/>
  <c r="BI81" i="12"/>
  <c r="BD68" i="13"/>
  <c r="AG96" i="10"/>
  <c r="BQ119" i="15"/>
  <c r="AF153" i="5"/>
  <c r="BD149" i="12"/>
  <c r="BS69" i="13"/>
  <c r="BL86" i="14"/>
  <c r="AE95" i="10"/>
  <c r="BN147" i="12"/>
  <c r="BJ147" i="15"/>
  <c r="AV106" i="14"/>
  <c r="AB121" i="14"/>
  <c r="BM95" i="10"/>
  <c r="AW111" i="5"/>
  <c r="BV116" i="15"/>
  <c r="AZ131" i="5"/>
  <c r="BF103" i="13"/>
  <c r="AC112" i="12"/>
  <c r="AV139" i="13"/>
  <c r="AM141" i="14"/>
  <c r="BC99" i="12"/>
  <c r="BO145" i="5"/>
  <c r="AK97" i="12"/>
  <c r="AY150" i="15"/>
  <c r="AB102" i="12"/>
  <c r="AL70" i="12"/>
  <c r="BR88" i="15"/>
  <c r="BV56" i="13"/>
  <c r="BC67" i="14"/>
  <c r="AD56" i="14"/>
  <c r="AL101" i="12"/>
  <c r="AI126" i="12"/>
  <c r="AW144" i="14"/>
  <c r="AD94" i="12"/>
  <c r="AE149" i="14"/>
  <c r="BC82" i="13"/>
  <c r="BB92" i="13"/>
  <c r="BQ65" i="5"/>
  <c r="AC111" i="5"/>
  <c r="AZ91" i="15"/>
  <c r="AE97" i="10"/>
  <c r="BL126" i="12"/>
  <c r="AB90" i="5"/>
  <c r="AB101" i="5"/>
  <c r="AE96" i="12"/>
  <c r="BV62" i="14"/>
  <c r="AD99" i="5"/>
  <c r="BE106" i="5"/>
  <c r="BL147" i="10"/>
  <c r="AK63" i="14"/>
  <c r="AB123" i="14"/>
  <c r="BU69" i="14"/>
  <c r="AI70" i="12"/>
  <c r="BU154" i="15"/>
  <c r="BH143" i="5"/>
  <c r="AS69" i="12"/>
  <c r="BM123" i="5"/>
  <c r="BN144" i="5"/>
  <c r="AX109" i="10"/>
  <c r="AI88" i="14"/>
  <c r="AN92" i="5"/>
  <c r="AF82" i="15"/>
  <c r="BN59" i="12"/>
  <c r="AT150" i="10"/>
  <c r="BL133" i="13"/>
  <c r="AQ85" i="10"/>
  <c r="AZ77" i="12"/>
  <c r="AR105" i="5"/>
  <c r="AO88" i="5"/>
  <c r="AP93" i="15"/>
  <c r="AN101" i="14"/>
  <c r="BD76" i="15"/>
  <c r="AU109" i="13"/>
  <c r="AB129" i="13"/>
  <c r="AU146" i="14"/>
  <c r="AG100" i="15"/>
  <c r="BN138" i="15"/>
  <c r="BK69" i="5"/>
  <c r="AZ97" i="14"/>
  <c r="AM140" i="13"/>
  <c r="BJ112" i="13"/>
  <c r="BH136" i="14"/>
  <c r="AL90" i="15"/>
  <c r="BJ139" i="5"/>
  <c r="AJ80" i="15"/>
  <c r="AQ132" i="13"/>
  <c r="AI141" i="5"/>
  <c r="BK76" i="14"/>
  <c r="BR105" i="12"/>
  <c r="AT125" i="15"/>
  <c r="AJ95" i="5"/>
  <c r="BV80" i="13"/>
  <c r="AE137" i="15"/>
  <c r="AN152" i="5"/>
  <c r="BC150" i="15"/>
  <c r="BP150" i="5"/>
  <c r="AQ63" i="13"/>
  <c r="AX55" i="15"/>
  <c r="BR132" i="12"/>
  <c r="BT56" i="14"/>
  <c r="BP106" i="12"/>
  <c r="AD115" i="14"/>
  <c r="AF141" i="5"/>
  <c r="AR79" i="12"/>
  <c r="AH125" i="13"/>
  <c r="AY118" i="14"/>
  <c r="BP55" i="12"/>
  <c r="AB118" i="12"/>
  <c r="BH82" i="13"/>
  <c r="BS61" i="15"/>
  <c r="AY132" i="15"/>
  <c r="BG127" i="13"/>
  <c r="BK111" i="5"/>
  <c r="BT70" i="12"/>
  <c r="BM77" i="15"/>
  <c r="AP59" i="5"/>
  <c r="AF88" i="12"/>
  <c r="AD97" i="15"/>
  <c r="BR71" i="5"/>
  <c r="AW127" i="5"/>
  <c r="BG153" i="12"/>
  <c r="BD124" i="15"/>
  <c r="BO151" i="5"/>
  <c r="BU57" i="13"/>
  <c r="AF139" i="13"/>
  <c r="AF121" i="5"/>
  <c r="BN70" i="10"/>
  <c r="BK125" i="15"/>
  <c r="AE82" i="15"/>
  <c r="BN102" i="5"/>
  <c r="BT59" i="15"/>
  <c r="AU112" i="14"/>
  <c r="BQ78" i="15"/>
  <c r="AI65" i="15"/>
  <c r="AM153" i="5"/>
  <c r="BR70" i="14"/>
  <c r="AZ148" i="5"/>
  <c r="BC152" i="5"/>
  <c r="BN113" i="5"/>
  <c r="BU56" i="12"/>
  <c r="AJ128" i="10"/>
  <c r="BC113" i="13"/>
  <c r="BL150" i="10"/>
  <c r="AM117" i="15"/>
  <c r="AC127" i="14"/>
  <c r="AH91" i="15"/>
  <c r="BM72" i="10"/>
  <c r="AV100" i="13"/>
  <c r="BT107" i="5"/>
  <c r="BP126" i="13"/>
  <c r="BK111" i="15"/>
  <c r="BF93" i="13"/>
  <c r="BM76" i="15"/>
  <c r="AU69" i="13"/>
  <c r="AF151" i="14"/>
  <c r="AQ105" i="15"/>
  <c r="BR105" i="14"/>
  <c r="BA107" i="5"/>
  <c r="AH128" i="5"/>
  <c r="AQ114" i="12"/>
  <c r="BL121" i="13"/>
  <c r="AK64" i="15"/>
  <c r="AE104" i="10"/>
  <c r="BK121" i="5"/>
  <c r="AO126" i="5"/>
  <c r="AF102" i="14"/>
  <c r="AB141" i="10"/>
  <c r="BV95" i="10"/>
  <c r="AG92" i="5"/>
  <c r="AM63" i="13"/>
  <c r="BF124" i="14"/>
  <c r="BC92" i="5"/>
  <c r="AX114" i="5"/>
  <c r="AF145" i="15"/>
  <c r="BK99" i="10"/>
  <c r="BI77" i="13"/>
  <c r="BQ109" i="15"/>
  <c r="BV132" i="13"/>
  <c r="BJ95" i="12"/>
  <c r="AZ150" i="10"/>
  <c r="AV55" i="13"/>
  <c r="AG75" i="15"/>
  <c r="BG138" i="10"/>
  <c r="AE98" i="5"/>
  <c r="AV117" i="12"/>
  <c r="AY140" i="12"/>
  <c r="BN130" i="15"/>
  <c r="BM111" i="5"/>
  <c r="AF143" i="10"/>
  <c r="AP134" i="10"/>
  <c r="AE95" i="13"/>
  <c r="AW139" i="12"/>
  <c r="AM71" i="12"/>
  <c r="BQ106" i="14"/>
  <c r="BR74" i="15"/>
  <c r="BR121" i="10"/>
  <c r="BA128" i="14"/>
  <c r="AQ119" i="13"/>
  <c r="BF60" i="10"/>
  <c r="BK60" i="15"/>
  <c r="AL125" i="15"/>
  <c r="BA89" i="10"/>
  <c r="AF56" i="15"/>
  <c r="BD148" i="12"/>
  <c r="BB75" i="15"/>
  <c r="BH95" i="14"/>
  <c r="AN119" i="13"/>
  <c r="AV99" i="12"/>
  <c r="BF89" i="10"/>
  <c r="AW66" i="5"/>
  <c r="AL106" i="15"/>
  <c r="AK99" i="14"/>
  <c r="AL67" i="15"/>
  <c r="AF76" i="12"/>
  <c r="BQ64" i="15"/>
  <c r="BL132" i="10"/>
  <c r="AN116" i="10"/>
  <c r="AG98" i="13"/>
  <c r="AP133" i="12"/>
  <c r="BK61" i="15"/>
  <c r="BL72" i="15"/>
  <c r="AH93" i="5"/>
  <c r="BD64" i="15"/>
  <c r="BU144" i="12"/>
  <c r="AM118" i="15"/>
  <c r="AY123" i="14"/>
  <c r="AN93" i="10"/>
  <c r="BC129" i="13"/>
  <c r="BA80" i="5"/>
  <c r="AB143" i="13"/>
  <c r="AW89" i="14"/>
  <c r="BN137" i="15"/>
  <c r="BR145" i="5"/>
  <c r="BR96" i="13"/>
  <c r="AF151" i="5"/>
  <c r="AC149" i="14"/>
  <c r="AN123" i="15"/>
  <c r="AQ83" i="12"/>
  <c r="BH115" i="15"/>
  <c r="BV121" i="12"/>
  <c r="AU136" i="12"/>
  <c r="BU78" i="13"/>
  <c r="AH141" i="15"/>
  <c r="AN151" i="14"/>
  <c r="AC137" i="15"/>
  <c r="BP82" i="13"/>
  <c r="AU56" i="13"/>
  <c r="BO90" i="14"/>
  <c r="BC139" i="10"/>
  <c r="BC61" i="15"/>
  <c r="BA56" i="14"/>
  <c r="BD82" i="13"/>
  <c r="AG140" i="10"/>
  <c r="AS122" i="15"/>
  <c r="AW151" i="10"/>
  <c r="AN123" i="13"/>
  <c r="AZ101" i="5"/>
  <c r="BU140" i="10"/>
  <c r="AS132" i="15"/>
  <c r="AQ103" i="12"/>
  <c r="AT67" i="5"/>
  <c r="BJ120" i="14"/>
  <c r="AC89" i="5"/>
  <c r="AR72" i="5"/>
  <c r="AP70" i="13"/>
  <c r="BV91" i="5"/>
  <c r="BE110" i="5"/>
  <c r="AF64" i="14"/>
  <c r="BH150" i="12"/>
  <c r="AS59" i="12"/>
  <c r="AV142" i="10"/>
  <c r="BE77" i="5"/>
  <c r="AC139" i="13"/>
  <c r="AG135" i="14"/>
  <c r="BB114" i="12"/>
  <c r="AO106" i="5"/>
  <c r="BO132" i="14"/>
  <c r="BU114" i="5"/>
  <c r="BO150" i="14"/>
  <c r="AL109" i="14"/>
  <c r="AL136" i="12"/>
  <c r="AR100" i="13"/>
  <c r="AT75" i="15"/>
  <c r="AL83" i="5"/>
  <c r="AM98" i="15"/>
  <c r="BB128" i="15"/>
  <c r="BJ149" i="12"/>
  <c r="AX141" i="12"/>
  <c r="BI73" i="5"/>
  <c r="AJ58" i="15"/>
  <c r="AE131" i="10"/>
  <c r="BQ102" i="15"/>
  <c r="BI94" i="15"/>
  <c r="BC105" i="5"/>
  <c r="AF101" i="5"/>
  <c r="AX107" i="13"/>
  <c r="BH145" i="15"/>
  <c r="AC82" i="12"/>
  <c r="AV125" i="15"/>
  <c r="AG134" i="5"/>
  <c r="BH108" i="15"/>
  <c r="BI116" i="12"/>
  <c r="BJ102" i="15"/>
  <c r="AF76" i="5"/>
  <c r="AY106" i="15"/>
  <c r="AZ132" i="14"/>
  <c r="AB151" i="12"/>
  <c r="AF55" i="12"/>
  <c r="AX81" i="15"/>
  <c r="BA137" i="12"/>
  <c r="AU103" i="12"/>
  <c r="AQ137" i="15"/>
  <c r="AO126" i="13"/>
  <c r="AD76" i="10"/>
  <c r="BA145" i="15"/>
  <c r="AD66" i="5"/>
  <c r="BH123" i="5"/>
  <c r="BS88" i="12"/>
  <c r="BG140" i="12"/>
  <c r="AN97" i="13"/>
  <c r="AH152" i="14"/>
  <c r="BC100" i="14"/>
  <c r="AU83" i="14"/>
  <c r="BP121" i="10"/>
  <c r="AQ91" i="15"/>
  <c r="AZ61" i="5"/>
  <c r="BF112" i="5"/>
  <c r="BQ71" i="12"/>
  <c r="AF80" i="5"/>
  <c r="AY113" i="13"/>
  <c r="AF123" i="15"/>
  <c r="AW128" i="13"/>
  <c r="AS70" i="14"/>
  <c r="AE99" i="5"/>
  <c r="AX125" i="12"/>
  <c r="BH86" i="13"/>
  <c r="BE76" i="10"/>
  <c r="BP109" i="13"/>
  <c r="BM76" i="13"/>
  <c r="BV96" i="13"/>
  <c r="AM59" i="5"/>
  <c r="BI56" i="12"/>
  <c r="BT96" i="5"/>
  <c r="AY152" i="15"/>
  <c r="BS73" i="14"/>
  <c r="BN100" i="13"/>
  <c r="BO102" i="10"/>
  <c r="AZ133" i="12"/>
  <c r="AQ61" i="5"/>
  <c r="AU106" i="15"/>
  <c r="AT132" i="12"/>
  <c r="BS105" i="13"/>
  <c r="AG146" i="5"/>
  <c r="BD94" i="13"/>
  <c r="BI76" i="10"/>
  <c r="AH98" i="15"/>
  <c r="BJ64" i="14"/>
  <c r="BI71" i="14"/>
  <c r="AG148" i="15"/>
  <c r="BU90" i="13"/>
  <c r="BP79" i="10"/>
  <c r="AJ129" i="5"/>
  <c r="AB58" i="13"/>
  <c r="AD124" i="10"/>
  <c r="BJ68" i="15"/>
  <c r="AS109" i="5"/>
  <c r="AC81" i="12"/>
  <c r="AP111" i="5"/>
  <c r="AZ92" i="13"/>
  <c r="AE73" i="15"/>
  <c r="AW124" i="5"/>
  <c r="AO80" i="5"/>
  <c r="AU94" i="14"/>
  <c r="BI79" i="12"/>
  <c r="BR134" i="15"/>
  <c r="BV78" i="13"/>
  <c r="AH88" i="5"/>
  <c r="BE137" i="5"/>
  <c r="AL83" i="12"/>
  <c r="AW100" i="10"/>
  <c r="AE64" i="12"/>
  <c r="AI149" i="15"/>
  <c r="AF113" i="5"/>
  <c r="AC59" i="12"/>
  <c r="AH146" i="13"/>
  <c r="AP105" i="12"/>
  <c r="BS68" i="15"/>
  <c r="AT138" i="15"/>
  <c r="AE94" i="13"/>
  <c r="BB73" i="12"/>
  <c r="AU128" i="10"/>
  <c r="AR66" i="13"/>
  <c r="BG65" i="14"/>
  <c r="BC141" i="15"/>
  <c r="AY73" i="5"/>
  <c r="AL107" i="12"/>
  <c r="BJ142" i="14"/>
  <c r="AQ80" i="15"/>
  <c r="BR114" i="5"/>
  <c r="BN75" i="13"/>
  <c r="BQ69" i="12"/>
  <c r="AB128" i="14"/>
  <c r="BP74" i="5"/>
  <c r="BI74" i="13"/>
  <c r="AF124" i="14"/>
  <c r="BB108" i="13"/>
  <c r="AN59" i="5"/>
  <c r="BQ148" i="5"/>
  <c r="BV130" i="15"/>
  <c r="AO143" i="10"/>
  <c r="AF134" i="5"/>
  <c r="BJ135" i="12"/>
  <c r="BB93" i="5"/>
  <c r="BG67" i="12"/>
  <c r="BL139" i="5"/>
  <c r="BP135" i="12"/>
  <c r="AC144" i="12"/>
  <c r="AF154" i="15"/>
  <c r="AY65" i="5"/>
  <c r="BU137" i="13"/>
  <c r="AW77" i="15"/>
  <c r="AB101" i="14"/>
  <c r="BA110" i="13"/>
  <c r="BK152" i="5"/>
  <c r="BF105" i="5"/>
  <c r="BE136" i="12"/>
  <c r="AI146" i="10"/>
  <c r="BE143" i="14"/>
  <c r="BB104" i="13"/>
  <c r="BD139" i="13"/>
  <c r="BN148" i="10"/>
  <c r="AC106" i="5"/>
  <c r="BG95" i="12"/>
  <c r="AG116" i="13"/>
  <c r="BB100" i="14"/>
  <c r="BU83" i="12"/>
  <c r="BH121" i="5"/>
  <c r="AN69" i="13"/>
  <c r="AR141" i="14"/>
  <c r="BR147" i="12"/>
  <c r="BH144" i="12"/>
  <c r="AQ86" i="12"/>
  <c r="BF87" i="13"/>
  <c r="BJ64" i="13"/>
  <c r="AQ139" i="13"/>
  <c r="BP137" i="14"/>
  <c r="AO103" i="13"/>
  <c r="BP87" i="13"/>
  <c r="BU96" i="13"/>
  <c r="BC112" i="15"/>
  <c r="BJ74" i="14"/>
  <c r="BS78" i="12"/>
  <c r="BI72" i="13"/>
  <c r="AM85" i="15"/>
  <c r="AC59" i="14"/>
  <c r="AC96" i="10"/>
  <c r="AN144" i="13"/>
  <c r="BP59" i="14"/>
  <c r="AI77" i="5"/>
  <c r="BB95" i="5"/>
  <c r="BG120" i="14"/>
  <c r="AF140" i="13"/>
  <c r="AY110" i="15"/>
  <c r="AX69" i="12"/>
  <c r="AN135" i="5"/>
  <c r="AG110" i="12"/>
  <c r="AB107" i="12"/>
  <c r="AF104" i="5"/>
  <c r="AS145" i="13"/>
  <c r="AT140" i="14"/>
  <c r="BH102" i="14"/>
  <c r="AX101" i="13"/>
  <c r="BP77" i="5"/>
  <c r="AN60" i="12"/>
  <c r="BL136" i="10"/>
  <c r="AT122" i="12"/>
  <c r="AM139" i="13"/>
  <c r="BQ80" i="10"/>
  <c r="BU64" i="10"/>
  <c r="BU105" i="13"/>
  <c r="BT147" i="15"/>
  <c r="BH115" i="10"/>
  <c r="AR89" i="14"/>
  <c r="AI57" i="13"/>
  <c r="BR110" i="15"/>
  <c r="AY104" i="10"/>
  <c r="AY122" i="14"/>
  <c r="BD111" i="15"/>
  <c r="BI108" i="5"/>
  <c r="BA78" i="5"/>
  <c r="AL136" i="5"/>
  <c r="BB150" i="5"/>
  <c r="AP90" i="12"/>
  <c r="AI141" i="10"/>
  <c r="AK101" i="12"/>
  <c r="AD116" i="13"/>
  <c r="BA132" i="13"/>
  <c r="AE142" i="14"/>
  <c r="BL148" i="10"/>
  <c r="BP78" i="15"/>
  <c r="AM85" i="14"/>
  <c r="BU96" i="10"/>
  <c r="AC73" i="5"/>
  <c r="AH80" i="5"/>
  <c r="BP73" i="10"/>
  <c r="BJ132" i="5"/>
  <c r="AI138" i="12"/>
  <c r="AY154" i="5"/>
  <c r="AP141" i="14"/>
  <c r="AL97" i="13"/>
  <c r="AL77" i="13"/>
  <c r="AU65" i="5"/>
  <c r="AM126" i="14"/>
  <c r="AQ122" i="13"/>
  <c r="AK112" i="13"/>
  <c r="BU129" i="14"/>
  <c r="BP115" i="10"/>
  <c r="AK92" i="13"/>
  <c r="AY61" i="13"/>
  <c r="BN125" i="10"/>
  <c r="AZ66" i="13"/>
  <c r="AO57" i="5"/>
  <c r="BR58" i="10"/>
  <c r="AO108" i="5"/>
  <c r="AK123" i="15"/>
  <c r="AM117" i="12"/>
  <c r="AO127" i="13"/>
  <c r="AO120" i="15"/>
  <c r="AD123" i="15"/>
  <c r="AY139" i="14"/>
  <c r="AG62" i="13"/>
  <c r="BR63" i="5"/>
  <c r="BK150" i="13"/>
  <c r="BQ82" i="12"/>
  <c r="AB109" i="12"/>
  <c r="BC125" i="15"/>
  <c r="BV88" i="14"/>
  <c r="AP62" i="10"/>
  <c r="BL74" i="5"/>
  <c r="BD119" i="13"/>
  <c r="BJ137" i="15"/>
  <c r="AC130" i="13"/>
  <c r="AQ84" i="13"/>
  <c r="BR143" i="5"/>
  <c r="AF69" i="12"/>
  <c r="AK133" i="15"/>
  <c r="AE154" i="12"/>
  <c r="AT104" i="14"/>
  <c r="BE55" i="10"/>
  <c r="AP129" i="14"/>
  <c r="AE123" i="5"/>
  <c r="AX145" i="14"/>
  <c r="AD66" i="15"/>
  <c r="AZ95" i="10"/>
  <c r="BK102" i="10"/>
  <c r="BS124" i="15"/>
  <c r="AD120" i="10"/>
  <c r="AY113" i="14"/>
  <c r="AR70" i="12"/>
  <c r="AD75" i="10"/>
  <c r="AZ55" i="13"/>
  <c r="AT82" i="12"/>
  <c r="AG106" i="12"/>
  <c r="BC98" i="5"/>
  <c r="BL150" i="13"/>
  <c r="AU114" i="15"/>
  <c r="AT72" i="12"/>
  <c r="BQ97" i="5"/>
  <c r="AL66" i="14"/>
  <c r="AY80" i="10"/>
  <c r="BT141" i="15"/>
  <c r="BD100" i="10"/>
  <c r="AN139" i="10"/>
  <c r="BQ129" i="12"/>
  <c r="BF85" i="13"/>
  <c r="AG153" i="5"/>
  <c r="AI139" i="14"/>
  <c r="AZ73" i="12"/>
  <c r="BQ69" i="14"/>
  <c r="BR125" i="5"/>
  <c r="AC108" i="5"/>
  <c r="AH154" i="10"/>
  <c r="BQ67" i="12"/>
  <c r="BO135" i="5"/>
  <c r="BM138" i="5"/>
  <c r="BP111" i="14"/>
  <c r="BF66" i="10"/>
  <c r="AC124" i="5"/>
  <c r="AO105" i="10"/>
  <c r="AR150" i="10"/>
  <c r="BI143" i="5"/>
  <c r="AH99" i="12"/>
  <c r="BT68" i="12"/>
  <c r="AC77" i="13"/>
  <c r="BD78" i="14"/>
  <c r="BB101" i="13"/>
  <c r="AQ118" i="5"/>
  <c r="AW80" i="10"/>
  <c r="AO66" i="12"/>
  <c r="BF66" i="13"/>
  <c r="AG149" i="12"/>
  <c r="BI63" i="12"/>
  <c r="BA110" i="5"/>
  <c r="AO152" i="5"/>
  <c r="BC76" i="12"/>
  <c r="BJ143" i="15"/>
  <c r="BK122" i="5"/>
  <c r="BL151" i="12"/>
  <c r="BA83" i="14"/>
  <c r="BD91" i="15"/>
  <c r="BV146" i="12"/>
  <c r="BG112" i="14"/>
  <c r="BO65" i="14"/>
  <c r="BB82" i="13"/>
  <c r="AQ105" i="13"/>
  <c r="BS130" i="15"/>
  <c r="BK62" i="12"/>
  <c r="AH82" i="5"/>
  <c r="BQ61" i="13"/>
  <c r="BO70" i="14"/>
  <c r="BE80" i="14"/>
  <c r="BT66" i="13"/>
  <c r="AJ139" i="12"/>
  <c r="BI144" i="15"/>
  <c r="BV78" i="12"/>
  <c r="AT118" i="12"/>
  <c r="AE147" i="13"/>
  <c r="AS121" i="13"/>
  <c r="AM56" i="14"/>
  <c r="AJ73" i="10"/>
  <c r="AO102" i="5"/>
  <c r="BC146" i="13"/>
  <c r="AG149" i="14"/>
  <c r="AT150" i="15"/>
  <c r="AX140" i="5"/>
  <c r="AC151" i="5"/>
  <c r="BJ97" i="14"/>
  <c r="BV137" i="14"/>
  <c r="BU119" i="12"/>
  <c r="BJ70" i="12"/>
  <c r="AM122" i="14"/>
  <c r="BS62" i="5"/>
  <c r="BG90" i="13"/>
  <c r="AI66" i="15"/>
  <c r="BC55" i="14"/>
  <c r="BH62" i="10"/>
  <c r="AG89" i="5"/>
  <c r="BM76" i="14"/>
  <c r="BM107" i="15"/>
  <c r="BQ96" i="13"/>
  <c r="BV115" i="13"/>
  <c r="BC70" i="5"/>
  <c r="BB90" i="14"/>
  <c r="BR135" i="12"/>
  <c r="BE119" i="13"/>
  <c r="BU121" i="12"/>
  <c r="BG151" i="12"/>
  <c r="BT118" i="5"/>
  <c r="BG125" i="5"/>
  <c r="AW71" i="13"/>
  <c r="AV121" i="12"/>
  <c r="AR99" i="10"/>
  <c r="AX66" i="13"/>
  <c r="AD103" i="13"/>
  <c r="BU81" i="14"/>
  <c r="AU127" i="5"/>
  <c r="AJ60" i="14"/>
  <c r="AR114" i="10"/>
  <c r="AN110" i="10"/>
  <c r="BI142" i="14"/>
  <c r="BD104" i="14"/>
  <c r="BL118" i="10"/>
  <c r="AQ113" i="12"/>
  <c r="BT120" i="12"/>
  <c r="BR151" i="10"/>
  <c r="AY148" i="10"/>
  <c r="AU121" i="10"/>
  <c r="AD139" i="15"/>
  <c r="AX139" i="15"/>
  <c r="BE146" i="15"/>
  <c r="BO72" i="14"/>
  <c r="AV151" i="5"/>
  <c r="BV140" i="10"/>
  <c r="BL143" i="12"/>
  <c r="BR71" i="14"/>
  <c r="AP71" i="10"/>
  <c r="BQ106" i="13"/>
  <c r="AM70" i="10"/>
  <c r="AE84" i="12"/>
  <c r="BF107" i="15"/>
  <c r="BB152" i="14"/>
  <c r="BQ139" i="15"/>
  <c r="BP123" i="15"/>
  <c r="AR148" i="13"/>
  <c r="AV119" i="14"/>
  <c r="AY90" i="10"/>
  <c r="AW146" i="13"/>
  <c r="AR55" i="10"/>
  <c r="BD83" i="14"/>
  <c r="BR102" i="5"/>
  <c r="BQ128" i="5"/>
  <c r="AD116" i="5"/>
  <c r="AN61" i="15"/>
  <c r="AC116" i="5"/>
  <c r="AG134" i="12"/>
  <c r="AK102" i="12"/>
  <c r="BG102" i="15"/>
  <c r="BT132" i="15"/>
  <c r="AO81" i="5"/>
  <c r="AV146" i="14"/>
  <c r="AC111" i="14"/>
  <c r="AO147" i="5"/>
  <c r="AN68" i="10"/>
  <c r="AL83" i="13"/>
  <c r="BC126" i="14"/>
  <c r="BB141" i="5"/>
  <c r="AN87" i="14"/>
  <c r="AE58" i="10"/>
  <c r="AE67" i="13"/>
  <c r="AB69" i="14"/>
  <c r="BE58" i="5"/>
  <c r="BN151" i="13"/>
  <c r="BO77" i="15"/>
  <c r="AN146" i="14"/>
  <c r="AW90" i="15"/>
  <c r="AI100" i="12"/>
  <c r="AR119" i="12"/>
  <c r="AI83" i="5"/>
  <c r="AO125" i="5"/>
  <c r="AB91" i="14"/>
  <c r="AU115" i="12"/>
  <c r="BJ74" i="12"/>
  <c r="AM124" i="15"/>
  <c r="AB89" i="14"/>
  <c r="AB149" i="14"/>
  <c r="AW131" i="10"/>
  <c r="BR133" i="10"/>
  <c r="AZ80" i="10"/>
  <c r="AF96" i="12"/>
  <c r="BK58" i="15"/>
  <c r="BA61" i="15"/>
  <c r="BN70" i="5"/>
  <c r="AG153" i="12"/>
  <c r="AY104" i="14"/>
  <c r="AR127" i="13"/>
  <c r="AE153" i="13"/>
  <c r="BQ143" i="14"/>
  <c r="BN62" i="5"/>
  <c r="AG67" i="13"/>
  <c r="AQ149" i="14"/>
  <c r="AM65" i="10"/>
  <c r="AG142" i="14"/>
  <c r="BR60" i="10"/>
  <c r="AE139" i="13"/>
  <c r="AV107" i="14"/>
  <c r="BM69" i="13"/>
  <c r="BM104" i="13"/>
  <c r="AJ111" i="13"/>
  <c r="BU63" i="14"/>
  <c r="BG133" i="14"/>
  <c r="BB77" i="12"/>
  <c r="AX113" i="12"/>
  <c r="AJ146" i="15"/>
  <c r="AX68" i="12"/>
  <c r="AU100" i="13"/>
  <c r="AC81" i="15"/>
  <c r="BA132" i="10"/>
  <c r="AZ135" i="14"/>
  <c r="AQ107" i="5"/>
  <c r="AE108" i="10"/>
  <c r="BO94" i="10"/>
  <c r="AI126" i="15"/>
  <c r="BB153" i="12"/>
  <c r="BH148" i="15"/>
  <c r="AK77" i="15"/>
  <c r="BH78" i="14"/>
  <c r="AL110" i="14"/>
  <c r="BO82" i="14"/>
  <c r="BL107" i="14"/>
  <c r="BQ99" i="5"/>
  <c r="BC111" i="14"/>
  <c r="AM79" i="13"/>
  <c r="BH116" i="10"/>
  <c r="BG143" i="15"/>
  <c r="BI80" i="12"/>
  <c r="AQ88" i="15"/>
  <c r="AX145" i="10"/>
  <c r="AB144" i="10"/>
  <c r="BV126" i="13"/>
  <c r="AW140" i="15"/>
  <c r="BH118" i="13"/>
  <c r="AB65" i="12"/>
  <c r="BM93" i="5"/>
  <c r="AW112" i="14"/>
  <c r="AW110" i="12"/>
  <c r="BS71" i="13"/>
  <c r="AD131" i="15"/>
  <c r="BU59" i="10"/>
  <c r="BE113" i="10"/>
  <c r="BM124" i="13"/>
  <c r="AE132" i="15"/>
  <c r="BB84" i="12"/>
  <c r="BN113" i="10"/>
  <c r="BO133" i="10"/>
  <c r="BH58" i="14"/>
  <c r="BV88" i="5"/>
  <c r="BK135" i="12"/>
  <c r="AN70" i="5"/>
  <c r="AU105" i="10"/>
  <c r="BT143" i="12"/>
  <c r="BS109" i="5"/>
  <c r="AG122" i="5"/>
  <c r="BG91" i="12"/>
  <c r="AX83" i="14"/>
  <c r="BB116" i="15"/>
  <c r="AX100" i="10"/>
  <c r="AQ142" i="15"/>
  <c r="BF107" i="5"/>
  <c r="AK102" i="13"/>
  <c r="AI60" i="15"/>
  <c r="BN123" i="10"/>
  <c r="AL131" i="15"/>
  <c r="BA121" i="12"/>
  <c r="BD142" i="15"/>
  <c r="AZ55" i="15"/>
  <c r="BA133" i="15"/>
  <c r="AB78" i="12"/>
  <c r="BC114" i="15"/>
  <c r="AV122" i="5"/>
  <c r="BS148" i="15"/>
  <c r="BM70" i="15"/>
  <c r="AF76" i="15"/>
  <c r="AP127" i="14"/>
  <c r="AR117" i="12"/>
  <c r="AH123" i="5"/>
  <c r="AI112" i="15"/>
  <c r="AH93" i="14"/>
  <c r="AH113" i="15"/>
  <c r="AZ142" i="14"/>
  <c r="AC122" i="14"/>
  <c r="AJ124" i="5"/>
  <c r="AZ58" i="12"/>
  <c r="AL121" i="12"/>
  <c r="BO55" i="10"/>
  <c r="BC85" i="14"/>
  <c r="AJ93" i="13"/>
  <c r="AV107" i="15"/>
  <c r="AQ108" i="10"/>
  <c r="BJ70" i="5"/>
  <c r="BO114" i="15"/>
  <c r="AM137" i="12"/>
  <c r="AS60" i="15"/>
  <c r="BP140" i="10"/>
  <c r="AD121" i="10"/>
  <c r="AV93" i="15"/>
  <c r="AT140" i="12"/>
  <c r="BM153" i="14"/>
  <c r="AF100" i="10"/>
  <c r="BC149" i="5"/>
  <c r="BQ145" i="10"/>
  <c r="AO61" i="12"/>
  <c r="BL81" i="15"/>
  <c r="AF94" i="13"/>
  <c r="BK143" i="15"/>
  <c r="AW66" i="15"/>
  <c r="BS79" i="13"/>
  <c r="AQ61" i="10"/>
  <c r="AB151" i="14"/>
  <c r="BV146" i="10"/>
  <c r="BV127" i="15"/>
  <c r="BD90" i="10"/>
  <c r="BG98" i="14"/>
  <c r="BM140" i="5"/>
  <c r="BI105" i="10"/>
  <c r="AS105" i="13"/>
  <c r="BI141" i="12"/>
  <c r="BU131" i="12"/>
  <c r="AG69" i="5"/>
  <c r="AL146" i="13"/>
  <c r="BF118" i="12"/>
  <c r="AE140" i="10"/>
  <c r="AZ127" i="5"/>
  <c r="AG129" i="14"/>
  <c r="BD108" i="5"/>
  <c r="AR74" i="12"/>
  <c r="AX131" i="5"/>
  <c r="BO113" i="12"/>
  <c r="BP118" i="10"/>
  <c r="BC102" i="10"/>
  <c r="AU55" i="10"/>
  <c r="AH101" i="14"/>
  <c r="AD108" i="14"/>
  <c r="AU146" i="13"/>
  <c r="AU108" i="14"/>
  <c r="BG115" i="15"/>
  <c r="BV142" i="5"/>
  <c r="BB89" i="15"/>
  <c r="AN89" i="10"/>
  <c r="AU100" i="10"/>
  <c r="AL131" i="14"/>
  <c r="AY64" i="10"/>
  <c r="BN145" i="12"/>
  <c r="AZ142" i="12"/>
  <c r="AP97" i="12"/>
  <c r="AI87" i="15"/>
  <c r="AB58" i="10"/>
  <c r="AC74" i="10"/>
  <c r="AG137" i="10"/>
  <c r="BQ132" i="12"/>
  <c r="AJ133" i="14"/>
  <c r="BP119" i="12"/>
  <c r="AS126" i="14"/>
  <c r="BL127" i="13"/>
  <c r="AW143" i="14"/>
  <c r="AI129" i="12"/>
  <c r="BT135" i="12"/>
  <c r="AM137" i="13"/>
  <c r="AQ128" i="13"/>
  <c r="AN125" i="10"/>
  <c r="AS121" i="10"/>
  <c r="BL66" i="13"/>
  <c r="AV122" i="14"/>
  <c r="AU77" i="14"/>
  <c r="AH91" i="5"/>
  <c r="AQ104" i="10"/>
  <c r="AP125" i="13"/>
  <c r="BB81" i="15"/>
  <c r="AJ114" i="13"/>
  <c r="BP142" i="5"/>
  <c r="BR60" i="13"/>
  <c r="BA137" i="10"/>
  <c r="BE104" i="15"/>
  <c r="BJ95" i="5"/>
  <c r="AP55" i="5"/>
  <c r="AC147" i="10"/>
  <c r="AP85" i="13"/>
  <c r="BN57" i="14"/>
  <c r="BP105" i="13"/>
  <c r="BQ134" i="13"/>
  <c r="BR67" i="14"/>
  <c r="AE154" i="10"/>
  <c r="AI92" i="13"/>
  <c r="BP93" i="12"/>
  <c r="AE123" i="10"/>
  <c r="AK142" i="10"/>
  <c r="BD72" i="15"/>
  <c r="BJ65" i="5"/>
  <c r="AT144" i="15"/>
  <c r="AH147" i="10"/>
  <c r="AY102" i="10"/>
  <c r="AZ55" i="12"/>
  <c r="BK87" i="12"/>
  <c r="AQ153" i="10"/>
  <c r="AE61" i="12"/>
  <c r="BG108" i="14"/>
  <c r="AS139" i="5"/>
  <c r="AC140" i="5"/>
  <c r="BC62" i="5"/>
  <c r="AG91" i="10"/>
  <c r="BO60" i="15"/>
  <c r="AB152" i="14"/>
  <c r="AV67" i="13"/>
  <c r="AX102" i="12"/>
  <c r="BI60" i="5"/>
  <c r="AM109" i="15"/>
  <c r="AU102" i="10"/>
  <c r="AU84" i="12"/>
  <c r="BS111" i="10"/>
  <c r="BS88" i="15"/>
  <c r="BP133" i="13"/>
  <c r="BC63" i="5"/>
  <c r="AC131" i="15"/>
  <c r="BJ144" i="14"/>
  <c r="BT141" i="13"/>
  <c r="BL135" i="13"/>
  <c r="BQ136" i="10"/>
  <c r="AG68" i="15"/>
  <c r="AQ96" i="15"/>
  <c r="BL87" i="5"/>
  <c r="BE56" i="12"/>
  <c r="BL72" i="13"/>
  <c r="AC84" i="12"/>
  <c r="BD76" i="14"/>
  <c r="BC113" i="15"/>
  <c r="BP69" i="14"/>
  <c r="BU132" i="13"/>
  <c r="BL125" i="10"/>
  <c r="AR131" i="12"/>
  <c r="AH149" i="5"/>
  <c r="BT92" i="15"/>
  <c r="BP66" i="15"/>
  <c r="AD106" i="14"/>
  <c r="BT93" i="10"/>
  <c r="AD100" i="10"/>
  <c r="BH99" i="5"/>
  <c r="BQ69" i="13"/>
  <c r="AW59" i="12"/>
  <c r="BI68" i="13"/>
  <c r="BM133" i="12"/>
  <c r="BN149" i="5"/>
  <c r="BH120" i="10"/>
  <c r="BP84" i="12"/>
  <c r="AP98" i="15"/>
  <c r="AI56" i="13"/>
  <c r="AN121" i="10"/>
  <c r="AM107" i="15"/>
  <c r="AP101" i="12"/>
  <c r="AL83" i="10"/>
  <c r="BA86" i="14"/>
  <c r="AT72" i="10"/>
  <c r="BJ152" i="13"/>
  <c r="AF96" i="5"/>
  <c r="BU62" i="10"/>
  <c r="AH67" i="10"/>
  <c r="AI72" i="15"/>
  <c r="AF111" i="15"/>
  <c r="AI135" i="13"/>
  <c r="AQ75" i="14"/>
  <c r="BP87" i="12"/>
  <c r="BQ88" i="15"/>
  <c r="AR93" i="13"/>
  <c r="BB147" i="14"/>
  <c r="BN68" i="12"/>
  <c r="BJ152" i="5"/>
  <c r="AF108" i="15"/>
  <c r="AZ91" i="12"/>
  <c r="AB130" i="15"/>
  <c r="BQ78" i="10"/>
  <c r="AT85" i="10"/>
  <c r="AW131" i="14"/>
  <c r="AS129" i="10"/>
  <c r="AE101" i="10"/>
  <c r="AB137" i="5"/>
  <c r="AW133" i="10"/>
  <c r="AW71" i="14"/>
  <c r="BB88" i="13"/>
  <c r="AD87" i="10"/>
  <c r="BM151" i="5"/>
  <c r="BC75" i="13"/>
  <c r="BU66" i="14"/>
  <c r="BT61" i="13"/>
  <c r="BD90" i="15"/>
  <c r="BU122" i="14"/>
  <c r="AP146" i="15"/>
  <c r="BH151" i="13"/>
  <c r="AI108" i="15"/>
  <c r="BL130" i="13"/>
  <c r="AH100" i="10"/>
  <c r="BK128" i="13"/>
  <c r="BD58" i="5"/>
  <c r="BM116" i="13"/>
  <c r="AF71" i="10"/>
  <c r="AT60" i="13"/>
  <c r="BI75" i="13"/>
  <c r="AX96" i="5"/>
  <c r="BH93" i="14"/>
  <c r="BN81" i="15"/>
  <c r="BQ75" i="13"/>
  <c r="BB83" i="12"/>
  <c r="AL106" i="5"/>
  <c r="AY122" i="15"/>
  <c r="BV139" i="15"/>
  <c r="BI99" i="10"/>
  <c r="AM77" i="14"/>
  <c r="BJ104" i="12"/>
  <c r="AY124" i="5"/>
  <c r="AK102" i="5"/>
  <c r="BM136" i="13"/>
  <c r="AM152" i="10"/>
  <c r="AD61" i="10"/>
  <c r="AY93" i="15"/>
  <c r="BJ94" i="12"/>
  <c r="BI73" i="10"/>
  <c r="BA112" i="5"/>
  <c r="BO105" i="14"/>
  <c r="BT134" i="12"/>
  <c r="AH82" i="13"/>
  <c r="AS95" i="5"/>
  <c r="BM135" i="13"/>
  <c r="AO62" i="13"/>
  <c r="AT56" i="15"/>
  <c r="AJ120" i="13"/>
  <c r="BF86" i="12"/>
  <c r="AN61" i="10"/>
  <c r="BF71" i="13"/>
  <c r="AT147" i="13"/>
  <c r="BB74" i="13"/>
  <c r="AD144" i="15"/>
  <c r="BQ99" i="15"/>
  <c r="BN78" i="10"/>
  <c r="BQ79" i="10"/>
  <c r="BI81" i="13"/>
  <c r="AF93" i="13"/>
  <c r="AJ92" i="15"/>
  <c r="BB68" i="12"/>
  <c r="BF120" i="5"/>
  <c r="AE142" i="13"/>
  <c r="AF93" i="5"/>
  <c r="BD144" i="14"/>
  <c r="AS78" i="5"/>
  <c r="BI73" i="12"/>
  <c r="AF119" i="14"/>
  <c r="BL105" i="12"/>
  <c r="BI123" i="10"/>
  <c r="BH74" i="15"/>
  <c r="BJ87" i="15"/>
  <c r="AT136" i="15"/>
  <c r="BP101" i="13"/>
  <c r="BS79" i="10"/>
  <c r="AI90" i="12"/>
  <c r="AZ91" i="10"/>
  <c r="AV96" i="15"/>
  <c r="AX129" i="15"/>
  <c r="AX116" i="13"/>
  <c r="BR95" i="10"/>
  <c r="BJ103" i="13"/>
  <c r="BQ121" i="12"/>
  <c r="AU135" i="15"/>
  <c r="BV72" i="5"/>
  <c r="BP64" i="10"/>
  <c r="BH85" i="15"/>
  <c r="AE63" i="12"/>
  <c r="AL141" i="13"/>
  <c r="AY116" i="13"/>
  <c r="AY83" i="14"/>
  <c r="BT130" i="15"/>
  <c r="AW84" i="10"/>
  <c r="BN117" i="14"/>
  <c r="BQ84" i="5"/>
  <c r="BJ129" i="5"/>
  <c r="AM63" i="5"/>
  <c r="AP61" i="13"/>
  <c r="BJ146" i="15"/>
  <c r="BI92" i="5"/>
  <c r="BJ68" i="10"/>
  <c r="AN137" i="10"/>
  <c r="BT129" i="13"/>
  <c r="AP99" i="10"/>
  <c r="AJ150" i="12"/>
  <c r="AQ147" i="5"/>
  <c r="BR72" i="12"/>
  <c r="AS69" i="5"/>
  <c r="AI81" i="12"/>
  <c r="BQ86" i="15"/>
  <c r="BA129" i="13"/>
  <c r="AM135" i="14"/>
  <c r="BD56" i="15"/>
  <c r="AM75" i="5"/>
  <c r="AK128" i="13"/>
  <c r="AT136" i="12"/>
  <c r="BP65" i="5"/>
  <c r="AJ55" i="15"/>
  <c r="BN128" i="12"/>
  <c r="AY122" i="12"/>
  <c r="BB60" i="15"/>
  <c r="AL126" i="15"/>
  <c r="AQ143" i="15"/>
  <c r="BO68" i="15"/>
  <c r="BE154" i="10"/>
  <c r="BC144" i="14"/>
  <c r="AQ134" i="13"/>
  <c r="BQ76" i="14"/>
  <c r="BR107" i="12"/>
  <c r="BG133" i="13"/>
  <c r="AX123" i="15"/>
  <c r="BB85" i="15"/>
  <c r="BM62" i="13"/>
  <c r="BG101" i="13"/>
  <c r="AW70" i="12"/>
  <c r="BM89" i="15"/>
  <c r="AL109" i="13"/>
  <c r="AS61" i="15"/>
  <c r="BN96" i="12"/>
  <c r="AN72" i="10"/>
  <c r="BG112" i="12"/>
  <c r="BU64" i="15"/>
  <c r="BF120" i="15"/>
  <c r="AJ93" i="5"/>
  <c r="AS96" i="5"/>
  <c r="BC119" i="14"/>
  <c r="BA129" i="14"/>
  <c r="AD94" i="5"/>
  <c r="BP92" i="14"/>
  <c r="AM144" i="14"/>
  <c r="BF125" i="5"/>
  <c r="BE82" i="10"/>
  <c r="BG60" i="12"/>
  <c r="AL72" i="15"/>
  <c r="BK65" i="15"/>
  <c r="AB153" i="13"/>
  <c r="BU145" i="10"/>
  <c r="AC145" i="5"/>
  <c r="BS105" i="12"/>
  <c r="BB112" i="5"/>
  <c r="AC135" i="15"/>
  <c r="BA55" i="12"/>
  <c r="AC56" i="12"/>
  <c r="AF90" i="5"/>
  <c r="BG103" i="13"/>
  <c r="BL68" i="15"/>
  <c r="AQ56" i="5"/>
  <c r="BS58" i="13"/>
  <c r="AU146" i="12"/>
  <c r="AM143" i="14"/>
  <c r="AC76" i="13"/>
  <c r="BD124" i="10"/>
  <c r="BM90" i="5"/>
  <c r="AT90" i="14"/>
  <c r="AX121" i="15"/>
  <c r="AK56" i="15"/>
  <c r="AB154" i="13"/>
  <c r="AJ112" i="14"/>
  <c r="AS83" i="10"/>
  <c r="AJ142" i="10"/>
  <c r="AW138" i="5"/>
  <c r="AW63" i="10"/>
  <c r="AC122" i="15"/>
  <c r="BD58" i="12"/>
  <c r="BF123" i="10"/>
  <c r="BI101" i="13"/>
  <c r="BE119" i="14"/>
  <c r="AG80" i="14"/>
  <c r="BV104" i="13"/>
  <c r="AX126" i="13"/>
  <c r="AR118" i="10"/>
  <c r="AM146" i="14"/>
  <c r="BQ80" i="12"/>
  <c r="AG144" i="12"/>
  <c r="AJ146" i="10"/>
  <c r="BS125" i="15"/>
  <c r="BJ152" i="15"/>
  <c r="BQ86" i="14"/>
  <c r="BK57" i="5"/>
  <c r="BS93" i="10"/>
  <c r="BN64" i="10"/>
  <c r="BB117" i="13"/>
  <c r="BH91" i="14"/>
  <c r="BB66" i="14"/>
  <c r="BO103" i="14"/>
  <c r="AJ78" i="12"/>
  <c r="AC64" i="13"/>
  <c r="AX151" i="10"/>
  <c r="AD112" i="14"/>
  <c r="AF117" i="13"/>
  <c r="AB82" i="10"/>
  <c r="BE144" i="12"/>
  <c r="AL124" i="5"/>
  <c r="AS93" i="13"/>
  <c r="BL103" i="5"/>
  <c r="BQ70" i="10"/>
  <c r="BP101" i="15"/>
  <c r="BC97" i="10"/>
  <c r="BH127" i="5"/>
  <c r="BI68" i="14"/>
  <c r="BF132" i="15"/>
  <c r="BU101" i="12"/>
  <c r="AB86" i="10"/>
  <c r="BS101" i="12"/>
  <c r="BP74" i="15"/>
  <c r="BF71" i="10"/>
  <c r="BU128" i="13"/>
  <c r="BP139" i="12"/>
  <c r="BT132" i="13"/>
  <c r="BU60" i="14"/>
  <c r="AJ88" i="5"/>
  <c r="AM141" i="5"/>
  <c r="BK122" i="14"/>
  <c r="BF105" i="14"/>
  <c r="BM78" i="12"/>
  <c r="BU135" i="15"/>
  <c r="BC115" i="15"/>
  <c r="BH74" i="10"/>
  <c r="AQ99" i="13"/>
  <c r="BC101" i="12"/>
  <c r="AI149" i="10"/>
  <c r="BT135" i="13"/>
  <c r="AH58" i="10"/>
  <c r="AN108" i="13"/>
  <c r="AF63" i="10"/>
  <c r="BO130" i="10"/>
  <c r="BD103" i="10"/>
  <c r="BN96" i="5"/>
  <c r="BD55" i="10"/>
  <c r="BK134" i="15"/>
  <c r="AP96" i="15"/>
  <c r="AS99" i="13"/>
  <c r="BB100" i="15"/>
  <c r="AP145" i="15"/>
  <c r="BG111" i="5"/>
  <c r="BG113" i="14"/>
  <c r="AS72" i="14"/>
  <c r="AR55" i="5"/>
  <c r="BT131" i="14"/>
  <c r="AE107" i="13"/>
  <c r="AN127" i="15"/>
  <c r="BH130" i="15"/>
  <c r="AR102" i="10"/>
  <c r="BL122" i="10"/>
  <c r="BR78" i="12"/>
  <c r="AC134" i="13"/>
  <c r="AM60" i="10"/>
  <c r="AP65" i="12"/>
  <c r="BH63" i="14"/>
  <c r="AI123" i="15"/>
  <c r="BD120" i="14"/>
  <c r="AZ71" i="12"/>
  <c r="AQ62" i="12"/>
  <c r="AM123" i="14"/>
  <c r="BC123" i="12"/>
  <c r="BK92" i="12"/>
  <c r="BD141" i="14"/>
  <c r="BJ134" i="10"/>
  <c r="AU101" i="14"/>
  <c r="BG76" i="15"/>
  <c r="BF66" i="5"/>
  <c r="AR95" i="5"/>
  <c r="BM66" i="5"/>
  <c r="BH57" i="13"/>
  <c r="AN64" i="13"/>
  <c r="BR100" i="12"/>
  <c r="BD145" i="14"/>
  <c r="BC81" i="15"/>
  <c r="BO108" i="15"/>
  <c r="BJ57" i="14"/>
  <c r="AD132" i="13"/>
  <c r="AV114" i="12"/>
  <c r="AO107" i="12"/>
  <c r="BK114" i="15"/>
  <c r="BE64" i="12"/>
  <c r="BC137" i="5"/>
  <c r="BS137" i="15"/>
  <c r="BU103" i="13"/>
  <c r="BH153" i="15"/>
  <c r="BC140" i="12"/>
  <c r="BD145" i="13"/>
  <c r="AR146" i="12"/>
  <c r="BR120" i="5"/>
  <c r="AS94" i="14"/>
  <c r="AI80" i="15"/>
  <c r="BO74" i="5"/>
  <c r="BA64" i="12"/>
  <c r="BI115" i="10"/>
  <c r="BU146" i="5"/>
  <c r="BS71" i="12"/>
  <c r="BE134" i="5"/>
  <c r="AR130" i="5"/>
  <c r="AN63" i="5"/>
  <c r="AF128" i="12"/>
  <c r="AE83" i="5"/>
  <c r="BM112" i="5"/>
  <c r="BK137" i="15"/>
  <c r="BD61" i="12"/>
  <c r="AM68" i="15"/>
  <c r="BP141" i="14"/>
  <c r="AP114" i="14"/>
  <c r="AE101" i="12"/>
  <c r="AY107" i="15"/>
  <c r="BO134" i="5"/>
  <c r="AP90" i="10"/>
  <c r="BD150" i="12"/>
  <c r="BH148" i="5"/>
  <c r="BB122" i="15"/>
  <c r="AR72" i="14"/>
  <c r="AQ124" i="14"/>
  <c r="AX86" i="13"/>
  <c r="BJ119" i="15"/>
  <c r="AZ62" i="10"/>
  <c r="AD140" i="5"/>
  <c r="AB120" i="10"/>
  <c r="AB100" i="5"/>
  <c r="BR87" i="15"/>
  <c r="BJ102" i="5"/>
  <c r="BU153" i="14"/>
  <c r="AL59" i="10"/>
  <c r="AE118" i="12"/>
  <c r="BK72" i="10"/>
  <c r="AT116" i="12"/>
  <c r="BE89" i="15"/>
  <c r="BB84" i="15"/>
  <c r="AR107" i="5"/>
  <c r="BV106" i="15"/>
  <c r="BD107" i="15"/>
  <c r="AN88" i="15"/>
  <c r="AT103" i="12"/>
  <c r="AO108" i="12"/>
  <c r="BQ70" i="5"/>
  <c r="BO76" i="5"/>
  <c r="BD128" i="15"/>
  <c r="BS144" i="15"/>
  <c r="BO77" i="14"/>
  <c r="AO92" i="5"/>
  <c r="BJ83" i="10"/>
  <c r="AW106" i="12"/>
  <c r="BM94" i="5"/>
  <c r="BE100" i="14"/>
  <c r="AE90" i="14"/>
  <c r="AI135" i="14"/>
  <c r="BO137" i="14"/>
  <c r="BC123" i="14"/>
  <c r="BI152" i="13"/>
  <c r="BK151" i="12"/>
  <c r="BQ107" i="5"/>
  <c r="BG55" i="13"/>
  <c r="AT154" i="15"/>
  <c r="AP114" i="15"/>
  <c r="BI63" i="10"/>
  <c r="BR107" i="10"/>
  <c r="AT119" i="13"/>
  <c r="BI74" i="10"/>
  <c r="AD78" i="15"/>
  <c r="AZ74" i="15"/>
  <c r="AH86" i="5"/>
  <c r="AS135" i="10"/>
  <c r="BR102" i="10"/>
  <c r="AY70" i="5"/>
  <c r="AS154" i="15"/>
  <c r="AI146" i="5"/>
  <c r="AB141" i="5"/>
  <c r="AW92" i="13"/>
  <c r="BP81" i="13"/>
  <c r="BL66" i="5"/>
  <c r="BB124" i="12"/>
  <c r="AL104" i="13"/>
  <c r="BK65" i="13"/>
  <c r="AK61" i="15"/>
  <c r="BH141" i="13"/>
  <c r="BI153" i="13"/>
  <c r="BE114" i="14"/>
  <c r="BH81" i="5"/>
  <c r="AR61" i="12"/>
  <c r="BL106" i="10"/>
  <c r="BF61" i="12"/>
  <c r="BC78" i="12"/>
  <c r="BO119" i="5"/>
  <c r="AM70" i="14"/>
  <c r="BH137" i="12"/>
  <c r="AP128" i="12"/>
  <c r="BP89" i="5"/>
  <c r="BP86" i="5"/>
  <c r="BF134" i="14"/>
  <c r="AS151" i="5"/>
  <c r="BI72" i="5"/>
  <c r="BN76" i="12"/>
  <c r="AP123" i="13"/>
  <c r="BI85" i="14"/>
  <c r="AR115" i="14"/>
  <c r="BL139" i="10"/>
  <c r="BQ69" i="5"/>
  <c r="BI64" i="13"/>
  <c r="AT137" i="13"/>
  <c r="BD86" i="10"/>
  <c r="AH78" i="13"/>
  <c r="AJ88" i="15"/>
  <c r="AT120" i="13"/>
  <c r="AX128" i="12"/>
  <c r="AF103" i="14"/>
  <c r="BP115" i="12"/>
  <c r="AE131" i="5"/>
  <c r="BH104" i="14"/>
  <c r="AT67" i="12"/>
  <c r="BJ101" i="13"/>
  <c r="BK60" i="5"/>
  <c r="BF144" i="10"/>
  <c r="BA118" i="12"/>
  <c r="AN66" i="13"/>
  <c r="AW73" i="14"/>
  <c r="AW114" i="14"/>
  <c r="AC141" i="12"/>
  <c r="AM131" i="5"/>
  <c r="BF79" i="14"/>
  <c r="AW102" i="13"/>
  <c r="AB68" i="14"/>
  <c r="BC107" i="15"/>
  <c r="AQ154" i="5"/>
  <c r="BO78" i="12"/>
  <c r="AK91" i="10"/>
  <c r="AM82" i="14"/>
  <c r="AU62" i="15"/>
  <c r="BP119" i="10"/>
  <c r="BR122" i="13"/>
  <c r="BB73" i="13"/>
  <c r="BB81" i="5"/>
  <c r="AS130" i="14"/>
  <c r="AJ59" i="15"/>
  <c r="AO148" i="10"/>
  <c r="BC131" i="14"/>
  <c r="AE66" i="15"/>
  <c r="BH102" i="5"/>
  <c r="AT117" i="12"/>
  <c r="AV74" i="10"/>
  <c r="BP101" i="5"/>
  <c r="BR106" i="13"/>
  <c r="BE87" i="10"/>
  <c r="BM62" i="15"/>
  <c r="BK140" i="12"/>
  <c r="AS102" i="15"/>
  <c r="BP92" i="15"/>
  <c r="AG138" i="14"/>
  <c r="BJ96" i="10"/>
  <c r="AV73" i="10"/>
  <c r="AP59" i="13"/>
  <c r="AO136" i="14"/>
  <c r="AL73" i="12"/>
  <c r="BT118" i="13"/>
  <c r="BG72" i="10"/>
  <c r="BQ91" i="13"/>
  <c r="BJ100" i="5"/>
  <c r="BO149" i="10"/>
  <c r="BH106" i="14"/>
  <c r="AK80" i="13"/>
  <c r="AK104" i="14"/>
  <c r="BU130" i="10"/>
  <c r="BA60" i="15"/>
  <c r="AB117" i="12"/>
  <c r="BL83" i="14"/>
  <c r="BR93" i="5"/>
  <c r="AQ120" i="15"/>
  <c r="BG85" i="10"/>
  <c r="AC62" i="13"/>
  <c r="AT93" i="12"/>
  <c r="AX87" i="15"/>
  <c r="AM86" i="5"/>
  <c r="BO64" i="10"/>
  <c r="BR56" i="5"/>
  <c r="AU86" i="10"/>
  <c r="BC97" i="12"/>
  <c r="BN61" i="14"/>
  <c r="AT115" i="13"/>
  <c r="AF151" i="10"/>
  <c r="BB82" i="5"/>
  <c r="BA136" i="5"/>
  <c r="BJ105" i="10"/>
  <c r="BB125" i="13"/>
  <c r="AW120" i="5"/>
  <c r="BT128" i="5"/>
  <c r="BF64" i="10"/>
  <c r="BR98" i="14"/>
  <c r="AZ71" i="15"/>
  <c r="AO133" i="10"/>
  <c r="AB71" i="13"/>
  <c r="AB136" i="12"/>
  <c r="AV142" i="14"/>
  <c r="BM147" i="10"/>
  <c r="BL149" i="5"/>
  <c r="AR84" i="13"/>
  <c r="BD80" i="10"/>
  <c r="AE88" i="12"/>
  <c r="BJ139" i="12"/>
  <c r="AT113" i="13"/>
  <c r="AQ110" i="13"/>
  <c r="AN64" i="15"/>
  <c r="AX96" i="12"/>
  <c r="BG138" i="15"/>
  <c r="AI139" i="15"/>
  <c r="BQ61" i="10"/>
  <c r="AR104" i="5"/>
  <c r="BV83" i="14"/>
  <c r="AE151" i="5"/>
  <c r="BL64" i="15"/>
  <c r="BD96" i="12"/>
  <c r="BR123" i="12"/>
  <c r="AV78" i="10"/>
  <c r="AN118" i="12"/>
  <c r="AJ59" i="10"/>
  <c r="BP80" i="14"/>
  <c r="AX116" i="5"/>
  <c r="BU88" i="13"/>
  <c r="BL150" i="15"/>
  <c r="AL105" i="5"/>
  <c r="AP142" i="5"/>
  <c r="AZ129" i="5"/>
  <c r="AB127" i="15"/>
  <c r="AR71" i="5"/>
  <c r="AQ101" i="14"/>
  <c r="AN95" i="14"/>
  <c r="AV83" i="5"/>
  <c r="AO122" i="10"/>
  <c r="AT143" i="14"/>
  <c r="BN96" i="10"/>
  <c r="AH60" i="13"/>
  <c r="AQ151" i="13"/>
  <c r="AD122" i="12"/>
  <c r="BE139" i="10"/>
  <c r="AD74" i="12"/>
  <c r="AJ116" i="5"/>
  <c r="AC135" i="12"/>
  <c r="AJ83" i="15"/>
  <c r="BQ107" i="13"/>
  <c r="AI127" i="15"/>
  <c r="AC135" i="5"/>
  <c r="BT74" i="13"/>
  <c r="AB120" i="5"/>
  <c r="BO119" i="15"/>
  <c r="AO123" i="14"/>
  <c r="AK90" i="14"/>
  <c r="BG81" i="15"/>
  <c r="BL78" i="12"/>
  <c r="AP72" i="13"/>
  <c r="BL80" i="5"/>
  <c r="AI87" i="5"/>
  <c r="AS144" i="14"/>
  <c r="BS124" i="13"/>
  <c r="AT56" i="10"/>
  <c r="AW117" i="10"/>
  <c r="BV81" i="12"/>
  <c r="AE148" i="10"/>
  <c r="AN118" i="5"/>
  <c r="AU107" i="15"/>
  <c r="BQ149" i="14"/>
  <c r="AT152" i="5"/>
  <c r="AK151" i="5"/>
  <c r="BT108" i="10"/>
  <c r="BE94" i="13"/>
  <c r="BI62" i="15"/>
  <c r="BA97" i="13"/>
  <c r="BE135" i="5"/>
  <c r="AG55" i="5"/>
  <c r="AL103" i="10"/>
  <c r="AV100" i="10"/>
  <c r="AD151" i="10"/>
  <c r="AJ151" i="15"/>
  <c r="AQ114" i="10"/>
  <c r="BK126" i="12"/>
  <c r="BC117" i="10"/>
  <c r="BS72" i="5"/>
  <c r="AM88" i="13"/>
  <c r="AW96" i="5"/>
  <c r="AM152" i="13"/>
  <c r="BN139" i="5"/>
  <c r="AM88" i="12"/>
  <c r="BV145" i="12"/>
  <c r="BV129" i="13"/>
  <c r="BO84" i="5"/>
  <c r="AM153" i="13"/>
  <c r="AJ76" i="10"/>
  <c r="BF131" i="13"/>
  <c r="AQ79" i="5"/>
  <c r="BG110" i="12"/>
  <c r="AP115" i="13"/>
  <c r="BV116" i="10"/>
  <c r="BE138" i="13"/>
  <c r="AG58" i="10"/>
  <c r="AI132" i="10"/>
  <c r="BT122" i="15"/>
  <c r="BK66" i="10"/>
  <c r="AP76" i="13"/>
  <c r="BP61" i="15"/>
  <c r="BB89" i="5"/>
  <c r="AM124" i="10"/>
  <c r="AP129" i="12"/>
  <c r="AT95" i="10"/>
  <c r="AQ152" i="10"/>
  <c r="AB94" i="13"/>
  <c r="AV116" i="14"/>
  <c r="BF110" i="13"/>
  <c r="AY140" i="10"/>
  <c r="BJ144" i="5"/>
  <c r="AI78" i="12"/>
  <c r="AG128" i="10"/>
  <c r="AX102" i="13"/>
  <c r="AQ109" i="10"/>
  <c r="AE115" i="15"/>
  <c r="BD78" i="15"/>
  <c r="BT135" i="5"/>
  <c r="AG56" i="13"/>
  <c r="AX146" i="14"/>
  <c r="AW65" i="14"/>
  <c r="BE151" i="12"/>
  <c r="BJ61" i="10"/>
  <c r="BD117" i="14"/>
  <c r="BJ115" i="15"/>
  <c r="BU130" i="12"/>
  <c r="AY76" i="10"/>
  <c r="AN118" i="15"/>
  <c r="AX70" i="13"/>
  <c r="BU141" i="12"/>
  <c r="BL126" i="15"/>
  <c r="BP129" i="10"/>
  <c r="AC136" i="15"/>
  <c r="AI118" i="15"/>
  <c r="AY126" i="5"/>
  <c r="AE122" i="15"/>
  <c r="AS138" i="10"/>
  <c r="BH57" i="14"/>
  <c r="AK125" i="12"/>
  <c r="AO115" i="10"/>
  <c r="AV80" i="10"/>
  <c r="AX66" i="10"/>
  <c r="AP56" i="14"/>
  <c r="AC76" i="14"/>
  <c r="BK76" i="5"/>
  <c r="AH97" i="14"/>
  <c r="BT69" i="5"/>
  <c r="BG114" i="13"/>
  <c r="AM98" i="5"/>
  <c r="AO100" i="13"/>
  <c r="BB91" i="5"/>
  <c r="BK121" i="12"/>
  <c r="AV118" i="13"/>
  <c r="AU74" i="10"/>
  <c r="BR147" i="13"/>
  <c r="AR144" i="14"/>
  <c r="BH89" i="14"/>
  <c r="AQ81" i="10"/>
  <c r="BB75" i="12"/>
  <c r="AH90" i="13"/>
  <c r="AI117" i="10"/>
  <c r="BE90" i="12"/>
  <c r="BM137" i="12"/>
  <c r="AD132" i="15"/>
  <c r="AS71" i="10"/>
  <c r="AD63" i="14"/>
  <c r="BG101" i="5"/>
  <c r="AG138" i="12"/>
  <c r="BC154" i="15"/>
  <c r="AX121" i="14"/>
  <c r="BO78" i="14"/>
  <c r="AG86" i="12"/>
  <c r="AF59" i="10"/>
  <c r="AE152" i="12"/>
  <c r="BA96" i="12"/>
  <c r="BA147" i="5"/>
  <c r="AJ98" i="13"/>
  <c r="AC113" i="12"/>
  <c r="BI95" i="15"/>
  <c r="BD125" i="10"/>
  <c r="AW77" i="14"/>
  <c r="BT59" i="13"/>
  <c r="AX78" i="10"/>
  <c r="AY94" i="13"/>
  <c r="AH128" i="10"/>
  <c r="AF141" i="12"/>
  <c r="AU124" i="15"/>
  <c r="AZ76" i="5"/>
  <c r="AD141" i="10"/>
  <c r="BI149" i="15"/>
  <c r="AU107" i="12"/>
  <c r="AU75" i="14"/>
  <c r="AZ112" i="14"/>
  <c r="AV141" i="12"/>
  <c r="BR153" i="12"/>
  <c r="AO81" i="15"/>
  <c r="AN86" i="12"/>
  <c r="BE91" i="13"/>
  <c r="AP62" i="5"/>
  <c r="BE83" i="14"/>
  <c r="BQ128" i="12"/>
  <c r="AT71" i="10"/>
  <c r="AL122" i="13"/>
  <c r="AL139" i="13"/>
  <c r="AN142" i="10"/>
  <c r="BL143" i="13"/>
  <c r="BH139" i="14"/>
  <c r="AH121" i="12"/>
  <c r="BV59" i="5"/>
  <c r="BT58" i="15"/>
  <c r="AH75" i="15"/>
  <c r="BQ109" i="13"/>
  <c r="AK84" i="14"/>
  <c r="AI119" i="14"/>
  <c r="BV71" i="15"/>
  <c r="BM152" i="15"/>
  <c r="AB87" i="14"/>
  <c r="BE90" i="5"/>
  <c r="BO152" i="12"/>
  <c r="BE99" i="5"/>
  <c r="AF141" i="15"/>
  <c r="AY88" i="13"/>
  <c r="BI122" i="13"/>
  <c r="AB76" i="10"/>
  <c r="AB82" i="12"/>
  <c r="AJ69" i="13"/>
  <c r="AC133" i="15"/>
  <c r="AX64" i="13"/>
  <c r="BH105" i="15"/>
  <c r="BB94" i="10"/>
  <c r="BR134" i="10"/>
  <c r="BM108" i="12"/>
  <c r="BV114" i="15"/>
  <c r="AI137" i="12"/>
  <c r="AC111" i="10"/>
  <c r="BL130" i="10"/>
  <c r="AT110" i="10"/>
  <c r="AF69" i="14"/>
  <c r="AT122" i="10"/>
  <c r="BP70" i="14"/>
  <c r="BJ56" i="15"/>
  <c r="AS146" i="14"/>
  <c r="BS80" i="10"/>
  <c r="BA105" i="15"/>
  <c r="AE94" i="15"/>
  <c r="AQ62" i="14"/>
  <c r="AH68" i="14"/>
  <c r="AR151" i="14"/>
  <c r="AS57" i="12"/>
  <c r="BO119" i="12"/>
  <c r="AY130" i="5"/>
  <c r="AI150" i="14"/>
  <c r="BT147" i="12"/>
  <c r="AZ65" i="10"/>
  <c r="AC56" i="10"/>
  <c r="BD116" i="10"/>
  <c r="AG87" i="12"/>
  <c r="AI64" i="10"/>
  <c r="BU138" i="13"/>
  <c r="BL122" i="12"/>
  <c r="BE115" i="10"/>
  <c r="BD145" i="5"/>
  <c r="BL111" i="12"/>
  <c r="AI110" i="14"/>
  <c r="AC93" i="10"/>
  <c r="BA116" i="14"/>
  <c r="AO142" i="15"/>
  <c r="BG64" i="13"/>
  <c r="BR111" i="5"/>
  <c r="AE58" i="12"/>
  <c r="BL115" i="10"/>
  <c r="AD118" i="5"/>
  <c r="BD125" i="5"/>
  <c r="BT84" i="14"/>
  <c r="BU86" i="12"/>
  <c r="BU117" i="13"/>
  <c r="BS121" i="10"/>
  <c r="BM104" i="15"/>
  <c r="BC135" i="5"/>
  <c r="BM87" i="5"/>
  <c r="AQ81" i="15"/>
  <c r="BQ91" i="12"/>
  <c r="AY133" i="13"/>
  <c r="AX91" i="15"/>
  <c r="BL141" i="5"/>
  <c r="AB68" i="12"/>
  <c r="AR76" i="15"/>
  <c r="AT113" i="15"/>
  <c r="BL135" i="10"/>
  <c r="AB63" i="10"/>
  <c r="AW135" i="14"/>
  <c r="BP59" i="10"/>
  <c r="BV85" i="15"/>
  <c r="BH126" i="12"/>
  <c r="BO116" i="12"/>
  <c r="AF88" i="5"/>
  <c r="AT110" i="15"/>
  <c r="AR121" i="5"/>
  <c r="AU132" i="5"/>
  <c r="BQ133" i="15"/>
  <c r="AX60" i="10"/>
  <c r="BG61" i="12"/>
  <c r="AY114" i="12"/>
  <c r="AH74" i="5"/>
  <c r="BC133" i="14"/>
  <c r="AI100" i="10"/>
  <c r="BC136" i="15"/>
  <c r="AQ113" i="14"/>
  <c r="AY93" i="12"/>
  <c r="AS75" i="12"/>
  <c r="BB83" i="13"/>
  <c r="AX126" i="15"/>
  <c r="AQ107" i="15"/>
  <c r="AL138" i="15"/>
  <c r="BB149" i="13"/>
  <c r="AQ72" i="13"/>
  <c r="AE92" i="13"/>
  <c r="AJ71" i="15"/>
  <c r="BG116" i="13"/>
  <c r="BO102" i="14"/>
  <c r="AU129" i="5"/>
  <c r="AF67" i="15"/>
  <c r="BU88" i="14"/>
  <c r="AY115" i="10"/>
  <c r="AN103" i="12"/>
  <c r="AY138" i="10"/>
  <c r="BB146" i="14"/>
  <c r="AO120" i="12"/>
  <c r="BO129" i="10"/>
  <c r="AW124" i="15"/>
  <c r="AY119" i="12"/>
  <c r="BV79" i="15"/>
  <c r="AN105" i="12"/>
  <c r="BE87" i="14"/>
  <c r="AS124" i="10"/>
  <c r="BC119" i="13"/>
  <c r="AU58" i="10"/>
  <c r="AK134" i="5"/>
  <c r="AE102" i="5"/>
  <c r="AZ149" i="14"/>
  <c r="BS133" i="10"/>
  <c r="BN129" i="15"/>
  <c r="BJ150" i="13"/>
  <c r="BN120" i="5"/>
  <c r="AX152" i="15"/>
  <c r="AN122" i="5"/>
  <c r="AO76" i="13"/>
  <c r="AC84" i="10"/>
  <c r="BT110" i="12"/>
  <c r="AU102" i="5"/>
  <c r="AZ118" i="13"/>
  <c r="AK71" i="5"/>
  <c r="AQ122" i="10"/>
  <c r="BD86" i="5"/>
  <c r="AS136" i="15"/>
  <c r="AJ111" i="14"/>
  <c r="BO62" i="15"/>
  <c r="BA154" i="15"/>
  <c r="BR115" i="12"/>
  <c r="BN145" i="15"/>
  <c r="BA130" i="14"/>
  <c r="BK134" i="10"/>
  <c r="AR80" i="13"/>
  <c r="AR101" i="15"/>
  <c r="AR81" i="12"/>
  <c r="AM147" i="13"/>
  <c r="AU63" i="10"/>
  <c r="AV138" i="5"/>
  <c r="AB63" i="12"/>
  <c r="BN65" i="13"/>
  <c r="AX102" i="14"/>
  <c r="AZ98" i="14"/>
  <c r="AW64" i="15"/>
  <c r="BT95" i="10"/>
  <c r="AL104" i="14"/>
  <c r="AI113" i="15"/>
  <c r="AM135" i="13"/>
  <c r="AT60" i="5"/>
  <c r="BS154" i="10"/>
  <c r="BK107" i="12"/>
  <c r="BB118" i="15"/>
  <c r="AG98" i="10"/>
  <c r="BA117" i="14"/>
  <c r="BH96" i="15"/>
  <c r="AK58" i="14"/>
  <c r="BL128" i="12"/>
  <c r="BK109" i="15"/>
  <c r="BO144" i="13"/>
  <c r="BJ80" i="15"/>
  <c r="AL136" i="15"/>
  <c r="BG71" i="5"/>
  <c r="BT104" i="10"/>
  <c r="AX58" i="14"/>
  <c r="BP121" i="5"/>
  <c r="BL58" i="13"/>
  <c r="AD137" i="14"/>
  <c r="BA92" i="13"/>
  <c r="BM57" i="13"/>
  <c r="AQ79" i="13"/>
  <c r="BO109" i="15"/>
  <c r="BQ153" i="10"/>
  <c r="BB112" i="10"/>
  <c r="BA104" i="10"/>
  <c r="AK91" i="14"/>
  <c r="AR66" i="14"/>
  <c r="BM126" i="5"/>
  <c r="AM75" i="14"/>
  <c r="BE142" i="12"/>
  <c r="BB91" i="13"/>
  <c r="BR59" i="14"/>
  <c r="BK63" i="13"/>
  <c r="BK135" i="13"/>
  <c r="AV60" i="5"/>
  <c r="BR60" i="15"/>
  <c r="BM77" i="13"/>
  <c r="AV128" i="13"/>
  <c r="AB132" i="5"/>
  <c r="AK122" i="15"/>
  <c r="AM100" i="5"/>
  <c r="BC104" i="14"/>
  <c r="AX140" i="14"/>
  <c r="BF134" i="10"/>
  <c r="AT111" i="13"/>
  <c r="BI151" i="15"/>
  <c r="BC131" i="15"/>
  <c r="BQ135" i="10"/>
  <c r="BL138" i="5"/>
  <c r="BS86" i="13"/>
  <c r="AM94" i="5"/>
  <c r="AM109" i="10"/>
  <c r="AC145" i="12"/>
  <c r="AU112" i="10"/>
  <c r="AF146" i="5"/>
  <c r="BV137" i="12"/>
  <c r="BP91" i="10"/>
  <c r="BT120" i="14"/>
  <c r="BK96" i="13"/>
  <c r="AZ109" i="10"/>
  <c r="BE126" i="10"/>
  <c r="AU64" i="5"/>
  <c r="AT68" i="10"/>
  <c r="AJ59" i="13"/>
  <c r="BQ85" i="15"/>
  <c r="AK95" i="12"/>
  <c r="AB118" i="13"/>
  <c r="AU123" i="14"/>
  <c r="BK107" i="5"/>
  <c r="BG79" i="10"/>
  <c r="BU133" i="10"/>
  <c r="BT146" i="12"/>
  <c r="AB90" i="15"/>
  <c r="BI104" i="12"/>
  <c r="BQ104" i="13"/>
  <c r="BD70" i="13"/>
  <c r="BE85" i="12"/>
  <c r="BM91" i="13"/>
  <c r="AV74" i="5"/>
  <c r="BK141" i="10"/>
  <c r="BQ119" i="13"/>
  <c r="BQ95" i="15"/>
  <c r="AY70" i="14"/>
  <c r="BO95" i="12"/>
  <c r="BE94" i="12"/>
  <c r="AF105" i="14"/>
  <c r="BF98" i="14"/>
  <c r="BV78" i="5"/>
  <c r="AW107" i="10"/>
  <c r="AY114" i="15"/>
  <c r="BU85" i="12"/>
  <c r="AY83" i="13"/>
  <c r="AH142" i="13"/>
  <c r="BG128" i="5"/>
  <c r="BO138" i="10"/>
  <c r="BG141" i="14"/>
  <c r="AO96" i="13"/>
  <c r="AR145" i="12"/>
  <c r="BE138" i="15"/>
  <c r="AO140" i="5"/>
  <c r="AH136" i="13"/>
  <c r="AN114" i="13"/>
  <c r="AF87" i="15"/>
  <c r="AT90" i="12"/>
  <c r="BE118" i="14"/>
  <c r="BO113" i="10"/>
  <c r="BK109" i="13"/>
  <c r="AJ86" i="12"/>
  <c r="AU57" i="14"/>
  <c r="BB76" i="15"/>
  <c r="AL124" i="10"/>
  <c r="BV60" i="15"/>
  <c r="BB77" i="5"/>
  <c r="AY123" i="15"/>
  <c r="AK66" i="13"/>
  <c r="BU100" i="10"/>
  <c r="AW66" i="13"/>
  <c r="BB145" i="15"/>
  <c r="AP82" i="14"/>
  <c r="AU152" i="12"/>
  <c r="AP58" i="5"/>
  <c r="BU92" i="5"/>
  <c r="BO111" i="14"/>
  <c r="BU136" i="13"/>
  <c r="BF113" i="5"/>
  <c r="BJ60" i="13"/>
  <c r="BD149" i="10"/>
  <c r="BA140" i="10"/>
  <c r="AM134" i="13"/>
  <c r="BD75" i="15"/>
  <c r="BK58" i="14"/>
  <c r="BN84" i="12"/>
  <c r="AQ109" i="13"/>
  <c r="AO149" i="15"/>
  <c r="AU154" i="14"/>
  <c r="AL103" i="12"/>
  <c r="BU101" i="15"/>
  <c r="AD137" i="5"/>
  <c r="AG102" i="5"/>
  <c r="BU80" i="5"/>
  <c r="AF66" i="5"/>
  <c r="BV151" i="5"/>
  <c r="BE140" i="10"/>
  <c r="BA109" i="15"/>
  <c r="AB105" i="13"/>
  <c r="BP61" i="13"/>
  <c r="AT146" i="5"/>
  <c r="AF122" i="14"/>
  <c r="BN95" i="5"/>
  <c r="AJ69" i="14"/>
  <c r="BD131" i="13"/>
  <c r="AZ143" i="12"/>
  <c r="BO74" i="13"/>
  <c r="AV72" i="15"/>
  <c r="AW121" i="13"/>
  <c r="AU79" i="13"/>
  <c r="AD95" i="14"/>
  <c r="AP131" i="15"/>
  <c r="AZ147" i="12"/>
  <c r="BS136" i="5"/>
  <c r="BV58" i="5"/>
  <c r="BN92" i="13"/>
  <c r="AQ65" i="14"/>
  <c r="BJ57" i="13"/>
  <c r="AK108" i="10"/>
  <c r="AV71" i="15"/>
  <c r="AI102" i="13"/>
  <c r="BH98" i="13"/>
  <c r="BT57" i="14"/>
  <c r="AZ84" i="15"/>
  <c r="BO150" i="12"/>
  <c r="BQ144" i="15"/>
  <c r="AE66" i="13"/>
  <c r="AY121" i="14"/>
  <c r="BL56" i="5"/>
  <c r="BL137" i="10"/>
  <c r="AP92" i="10"/>
  <c r="AW92" i="12"/>
  <c r="AP131" i="10"/>
  <c r="BQ116" i="10"/>
  <c r="BN93" i="14"/>
  <c r="AM81" i="12"/>
  <c r="BP126" i="14"/>
  <c r="AT117" i="13"/>
  <c r="AJ149" i="5"/>
  <c r="AB93" i="10"/>
  <c r="AF92" i="13"/>
  <c r="BK94" i="14"/>
  <c r="AF100" i="12"/>
  <c r="AQ80" i="12"/>
  <c r="BB107" i="5"/>
  <c r="BE111" i="10"/>
  <c r="AG144" i="10"/>
  <c r="AW86" i="5"/>
  <c r="BT128" i="13"/>
  <c r="BM61" i="15"/>
  <c r="BT118" i="12"/>
  <c r="BL152" i="13"/>
  <c r="AB56" i="10"/>
  <c r="AU143" i="5"/>
  <c r="AF87" i="5"/>
  <c r="AY102" i="14"/>
  <c r="BO90" i="12"/>
  <c r="BN85" i="14"/>
  <c r="BQ146" i="14"/>
  <c r="BN136" i="13"/>
  <c r="BJ115" i="12"/>
  <c r="AD123" i="5"/>
  <c r="AC153" i="10"/>
  <c r="BS89" i="5"/>
  <c r="AZ96" i="13"/>
  <c r="BL61" i="10"/>
  <c r="AO125" i="14"/>
  <c r="BE147" i="15"/>
  <c r="AI96" i="14"/>
  <c r="AO152" i="14"/>
  <c r="BC149" i="15"/>
  <c r="BO84" i="10"/>
  <c r="BT55" i="10"/>
  <c r="BT108" i="14"/>
  <c r="BA144" i="12"/>
  <c r="BV145" i="14"/>
  <c r="AG86" i="15"/>
  <c r="BH123" i="14"/>
  <c r="BO115" i="13"/>
  <c r="BJ76" i="10"/>
  <c r="BG105" i="15"/>
  <c r="BT100" i="13"/>
  <c r="BB102" i="12"/>
  <c r="AO60" i="5"/>
  <c r="AD77" i="12"/>
  <c r="AW143" i="5"/>
  <c r="BF143" i="15"/>
  <c r="AZ142" i="10"/>
  <c r="BF111" i="5"/>
  <c r="AG131" i="13"/>
  <c r="AY143" i="14"/>
  <c r="AJ75" i="13"/>
  <c r="BF72" i="5"/>
  <c r="BF98" i="12"/>
  <c r="BQ141" i="15"/>
  <c r="AT62" i="15"/>
  <c r="BT93" i="13"/>
  <c r="BF69" i="14"/>
  <c r="BI58" i="10"/>
  <c r="AV114" i="5"/>
  <c r="BD77" i="12"/>
  <c r="BF122" i="14"/>
  <c r="BS81" i="5"/>
  <c r="BT104" i="15"/>
  <c r="AY146" i="5"/>
  <c r="BS63" i="15"/>
  <c r="BP68" i="13"/>
  <c r="BE57" i="10"/>
  <c r="AK144" i="12"/>
  <c r="BV84" i="5"/>
  <c r="BV121" i="10"/>
  <c r="AT76" i="5"/>
  <c r="AE60" i="14"/>
  <c r="AP89" i="10"/>
  <c r="BM136" i="12"/>
  <c r="BO138" i="12"/>
  <c r="BI84" i="13"/>
  <c r="AR61" i="14"/>
  <c r="AH85" i="10"/>
  <c r="AC149" i="13"/>
  <c r="AK117" i="10"/>
  <c r="AO87" i="15"/>
  <c r="AY149" i="5"/>
  <c r="BK108" i="14"/>
  <c r="BU152" i="5"/>
  <c r="BV135" i="14"/>
  <c r="BF111" i="10"/>
  <c r="AR152" i="5"/>
  <c r="AJ127" i="5"/>
  <c r="BT138" i="5"/>
  <c r="BQ131" i="5"/>
  <c r="BL57" i="5"/>
  <c r="AD111" i="12"/>
  <c r="BM94" i="12"/>
  <c r="BA135" i="5"/>
  <c r="BQ97" i="10"/>
  <c r="AM121" i="12"/>
  <c r="AO138" i="13"/>
  <c r="BD129" i="14"/>
  <c r="AZ128" i="10"/>
  <c r="AJ65" i="13"/>
  <c r="AK142" i="5"/>
  <c r="BJ135" i="13"/>
  <c r="BS149" i="15"/>
  <c r="BC126" i="5"/>
  <c r="AM115" i="5"/>
  <c r="AL153" i="14"/>
  <c r="AB71" i="10"/>
  <c r="AH74" i="13"/>
  <c r="AN97" i="10"/>
  <c r="AL110" i="13"/>
  <c r="AW59" i="13"/>
  <c r="AE124" i="10"/>
  <c r="BJ122" i="10"/>
  <c r="AZ142" i="5"/>
  <c r="BP60" i="5"/>
  <c r="BI123" i="12"/>
  <c r="AD64" i="10"/>
  <c r="AK147" i="15"/>
  <c r="BA147" i="15"/>
  <c r="AS70" i="13"/>
  <c r="BU75" i="14"/>
  <c r="BG143" i="14"/>
  <c r="AR146" i="10"/>
  <c r="AN150" i="12"/>
  <c r="AE55" i="5"/>
  <c r="BO154" i="12"/>
  <c r="AQ67" i="15"/>
  <c r="BN78" i="15"/>
  <c r="BV86" i="13"/>
  <c r="AL86" i="14"/>
  <c r="AC76" i="10"/>
  <c r="BP95" i="13"/>
  <c r="AI124" i="14"/>
  <c r="AU129" i="10"/>
  <c r="BE154" i="5"/>
  <c r="BB139" i="13"/>
  <c r="AY76" i="12"/>
  <c r="AO75" i="13"/>
  <c r="AV55" i="15"/>
  <c r="BT119" i="14"/>
  <c r="BN121" i="5"/>
  <c r="BL119" i="12"/>
  <c r="BB118" i="10"/>
  <c r="AC65" i="15"/>
  <c r="AQ65" i="5"/>
  <c r="AT61" i="10"/>
  <c r="AC114" i="5"/>
  <c r="AL105" i="15"/>
  <c r="BG144" i="15"/>
  <c r="BE124" i="15"/>
  <c r="AI120" i="12"/>
  <c r="AI55" i="14"/>
  <c r="BG132" i="13"/>
  <c r="BV113" i="15"/>
  <c r="AL144" i="15"/>
  <c r="BM127" i="5"/>
  <c r="AL107" i="10"/>
  <c r="AP87" i="13"/>
  <c r="AN67" i="10"/>
  <c r="AW90" i="10"/>
  <c r="BQ68" i="14"/>
  <c r="BU127" i="15"/>
  <c r="AM83" i="14"/>
  <c r="BA84" i="12"/>
  <c r="BL79" i="15"/>
  <c r="AB106" i="14"/>
  <c r="BV145" i="10"/>
  <c r="BI136" i="12"/>
  <c r="BH132" i="12"/>
  <c r="BM78" i="5"/>
  <c r="AP144" i="14"/>
  <c r="BD129" i="10"/>
  <c r="BJ58" i="10"/>
  <c r="BI118" i="10"/>
  <c r="BH60" i="15"/>
  <c r="BD137" i="5"/>
  <c r="AW76" i="12"/>
  <c r="BU89" i="10"/>
  <c r="BP118" i="5"/>
  <c r="BL120" i="15"/>
  <c r="BE79" i="10"/>
  <c r="BV90" i="10"/>
  <c r="AJ99" i="5"/>
  <c r="AN131" i="12"/>
  <c r="AX150" i="12"/>
  <c r="AT62" i="14"/>
  <c r="AG67" i="10"/>
  <c r="AG126" i="12"/>
  <c r="AZ92" i="15"/>
  <c r="AJ95" i="10"/>
  <c r="BL119" i="10"/>
  <c r="BP121" i="12"/>
  <c r="AE141" i="5"/>
  <c r="AF61" i="13"/>
  <c r="AE148" i="13"/>
  <c r="AZ60" i="10"/>
  <c r="AN154" i="5"/>
  <c r="BI66" i="13"/>
  <c r="AD146" i="13"/>
  <c r="AN123" i="14"/>
  <c r="AQ79" i="10"/>
  <c r="BE89" i="13"/>
  <c r="BV134" i="12"/>
  <c r="AL108" i="5"/>
  <c r="AY103" i="5"/>
  <c r="BI98" i="5"/>
  <c r="BT121" i="5"/>
  <c r="BP123" i="13"/>
  <c r="AI80" i="5"/>
  <c r="BA112" i="10"/>
  <c r="BN84" i="5"/>
  <c r="BS91" i="13"/>
  <c r="AL96" i="13"/>
  <c r="AY56" i="13"/>
  <c r="BS90" i="10"/>
  <c r="AL88" i="10"/>
  <c r="BH79" i="15"/>
  <c r="AW80" i="12"/>
  <c r="AK147" i="13"/>
  <c r="BQ149" i="12"/>
  <c r="AK82" i="10"/>
  <c r="BM121" i="5"/>
  <c r="BQ136" i="15"/>
  <c r="BH142" i="15"/>
  <c r="AF67" i="14"/>
  <c r="AQ93" i="13"/>
  <c r="BP145" i="12"/>
  <c r="BR129" i="15"/>
  <c r="BB68" i="15"/>
  <c r="AP119" i="5"/>
  <c r="AI147" i="12"/>
  <c r="BM84" i="15"/>
  <c r="AD83" i="15"/>
  <c r="AU120" i="10"/>
  <c r="AJ105" i="13"/>
  <c r="AJ102" i="10"/>
  <c r="BJ59" i="14"/>
  <c r="AM148" i="13"/>
  <c r="BF90" i="10"/>
  <c r="BJ98" i="14"/>
  <c r="AV151" i="12"/>
  <c r="AN101" i="10"/>
  <c r="AX118" i="13"/>
  <c r="BN106" i="12"/>
  <c r="BF82" i="15"/>
  <c r="AQ74" i="5"/>
  <c r="BR112" i="14"/>
  <c r="BA59" i="12"/>
  <c r="AG80" i="5"/>
  <c r="BK91" i="10"/>
  <c r="BK56" i="15"/>
  <c r="BS82" i="5"/>
  <c r="BS145" i="15"/>
  <c r="BG153" i="13"/>
  <c r="AK149" i="14"/>
  <c r="AG87" i="15"/>
  <c r="BJ81" i="15"/>
  <c r="BG55" i="5"/>
  <c r="BM91" i="14"/>
  <c r="AS97" i="14"/>
  <c r="AM133" i="12"/>
  <c r="AQ131" i="10"/>
  <c r="BU77" i="5"/>
  <c r="AK105" i="5"/>
  <c r="AH150" i="5"/>
  <c r="BC108" i="14"/>
  <c r="BT60" i="5"/>
  <c r="AE79" i="13"/>
  <c r="BV117" i="10"/>
  <c r="BI117" i="14"/>
  <c r="BP89" i="14"/>
  <c r="AE89" i="5"/>
  <c r="AJ120" i="10"/>
  <c r="BU115" i="10"/>
  <c r="AH100" i="5"/>
  <c r="AH87" i="10"/>
  <c r="BJ125" i="12"/>
  <c r="AV129" i="13"/>
  <c r="AQ152" i="15"/>
  <c r="BH76" i="12"/>
  <c r="BN94" i="12"/>
  <c r="AV149" i="15"/>
  <c r="BO68" i="13"/>
  <c r="AD102" i="13"/>
  <c r="BE61" i="13"/>
  <c r="AV93" i="5"/>
  <c r="BO67" i="15"/>
  <c r="AH118" i="12"/>
  <c r="AT92" i="14"/>
  <c r="AI106" i="14"/>
  <c r="BF76" i="13"/>
  <c r="BU123" i="14"/>
  <c r="BL134" i="13"/>
  <c r="BR131" i="13"/>
  <c r="AW140" i="10"/>
  <c r="BK95" i="12"/>
  <c r="AS63" i="5"/>
  <c r="BN138" i="10"/>
  <c r="AF127" i="14"/>
  <c r="AJ126" i="5"/>
  <c r="BE144" i="5"/>
  <c r="BD87" i="5"/>
  <c r="AM97" i="13"/>
  <c r="AO100" i="5"/>
  <c r="AO82" i="14"/>
  <c r="AY113" i="15"/>
  <c r="BD81" i="12"/>
  <c r="BC150" i="12"/>
  <c r="AS101" i="10"/>
  <c r="AV144" i="15"/>
  <c r="AC99" i="12"/>
  <c r="AY113" i="5"/>
  <c r="AG121" i="10"/>
  <c r="BF57" i="10"/>
  <c r="AL61" i="15"/>
  <c r="AX67" i="12"/>
  <c r="BH98" i="12"/>
  <c r="AY86" i="5"/>
  <c r="AX151" i="15"/>
  <c r="AC139" i="12"/>
  <c r="AE131" i="15"/>
  <c r="AG120" i="14"/>
  <c r="AP86" i="10"/>
  <c r="BL89" i="12"/>
  <c r="BP66" i="12"/>
  <c r="BL152" i="5"/>
  <c r="BN59" i="15"/>
  <c r="BA86" i="5"/>
  <c r="BT77" i="10"/>
  <c r="AN107" i="10"/>
  <c r="BS103" i="12"/>
  <c r="BR98" i="15"/>
  <c r="BA94" i="12"/>
  <c r="BU69" i="10"/>
  <c r="AF65" i="15"/>
  <c r="BI69" i="10"/>
  <c r="BD77" i="14"/>
  <c r="BC109" i="12"/>
  <c r="AK127" i="10"/>
  <c r="AZ108" i="15"/>
  <c r="BB66" i="12"/>
  <c r="BV135" i="12"/>
  <c r="BA94" i="13"/>
  <c r="AI68" i="12"/>
  <c r="AN80" i="13"/>
  <c r="BL61" i="14"/>
  <c r="AT58" i="15"/>
  <c r="BL101" i="5"/>
  <c r="BR128" i="5"/>
  <c r="AB109" i="5"/>
  <c r="AL73" i="15"/>
  <c r="BC74" i="13"/>
  <c r="AS143" i="5"/>
  <c r="AB98" i="5"/>
  <c r="BP79" i="15"/>
  <c r="AL152" i="13"/>
  <c r="BS72" i="15"/>
  <c r="AR109" i="5"/>
  <c r="AN122" i="10"/>
  <c r="AK109" i="12"/>
  <c r="AN113" i="15"/>
  <c r="BN94" i="10"/>
  <c r="BK72" i="14"/>
  <c r="AU117" i="15"/>
  <c r="BM101" i="15"/>
  <c r="BJ116" i="15"/>
  <c r="BG146" i="10"/>
  <c r="BO82" i="13"/>
  <c r="AS58" i="14"/>
  <c r="AV105" i="15"/>
  <c r="AF59" i="12"/>
  <c r="AZ63" i="15"/>
  <c r="BQ75" i="15"/>
  <c r="AR98" i="10"/>
  <c r="AF132" i="13"/>
  <c r="AS141" i="13"/>
  <c r="BN62" i="15"/>
  <c r="BJ134" i="5"/>
  <c r="AH133" i="13"/>
  <c r="BT122" i="14"/>
  <c r="BD92" i="15"/>
  <c r="BH56" i="15"/>
  <c r="AO109" i="10"/>
  <c r="BJ132" i="12"/>
  <c r="AZ123" i="14"/>
  <c r="BN113" i="13"/>
  <c r="BN98" i="10"/>
  <c r="BA57" i="13"/>
  <c r="AC122" i="13"/>
  <c r="BP89" i="15"/>
  <c r="BG131" i="5"/>
  <c r="AH133" i="15"/>
  <c r="AY132" i="5"/>
  <c r="AN147" i="13"/>
  <c r="BS109" i="15"/>
  <c r="AN140" i="12"/>
  <c r="BK136" i="12"/>
  <c r="AB122" i="15"/>
  <c r="BQ88" i="14"/>
  <c r="BR115" i="13"/>
  <c r="BC64" i="12"/>
  <c r="AC101" i="5"/>
  <c r="BO131" i="12"/>
  <c r="AC114" i="13"/>
  <c r="AC109" i="15"/>
  <c r="AO64" i="15"/>
  <c r="AL67" i="14"/>
  <c r="AJ134" i="10"/>
  <c r="AM117" i="5"/>
  <c r="BH62" i="15"/>
  <c r="BN73" i="10"/>
  <c r="AK63" i="5"/>
  <c r="BM119" i="10"/>
  <c r="AB147" i="13"/>
  <c r="BF90" i="15"/>
  <c r="BT113" i="15"/>
  <c r="BK78" i="12"/>
  <c r="BS139" i="15"/>
  <c r="AP132" i="5"/>
  <c r="AW59" i="5"/>
  <c r="AF144" i="10"/>
  <c r="BL128" i="5"/>
  <c r="BI149" i="12"/>
  <c r="AU137" i="13"/>
  <c r="BP98" i="15"/>
  <c r="BL85" i="10"/>
  <c r="BP83" i="5"/>
  <c r="BG98" i="5"/>
  <c r="BS61" i="10"/>
  <c r="AZ135" i="10"/>
  <c r="AM81" i="13"/>
  <c r="AC146" i="13"/>
  <c r="AN151" i="13"/>
  <c r="AT65" i="14"/>
  <c r="BR138" i="10"/>
  <c r="AO62" i="10"/>
  <c r="BK142" i="14"/>
  <c r="AX125" i="14"/>
  <c r="AZ75" i="15"/>
  <c r="AR73" i="10"/>
  <c r="BP132" i="12"/>
  <c r="BA131" i="14"/>
  <c r="AR67" i="13"/>
  <c r="BR116" i="14"/>
  <c r="AI88" i="15"/>
  <c r="BG96" i="10"/>
  <c r="BD77" i="15"/>
  <c r="BB62" i="14"/>
  <c r="BD69" i="10"/>
  <c r="BR72" i="5"/>
  <c r="BC145" i="10"/>
  <c r="BK151" i="10"/>
  <c r="AY137" i="15"/>
  <c r="AL134" i="15"/>
  <c r="BF66" i="15"/>
  <c r="BA86" i="13"/>
  <c r="BP145" i="14"/>
  <c r="BH65" i="14"/>
  <c r="AU127" i="15"/>
  <c r="BD57" i="5"/>
  <c r="BN84" i="14"/>
  <c r="AB62" i="15"/>
  <c r="AK74" i="10"/>
  <c r="AC93" i="12"/>
  <c r="AF82" i="12"/>
  <c r="AC124" i="10"/>
  <c r="BO85" i="14"/>
  <c r="BT93" i="15"/>
  <c r="AM91" i="14"/>
  <c r="BS105" i="15"/>
  <c r="BV61" i="10"/>
  <c r="AL106" i="13"/>
  <c r="BK125" i="12"/>
  <c r="AF89" i="5"/>
  <c r="BB81" i="10"/>
  <c r="AC102" i="5"/>
  <c r="BP124" i="5"/>
  <c r="BP99" i="13"/>
  <c r="BJ135" i="15"/>
  <c r="AZ104" i="5"/>
  <c r="AJ84" i="13"/>
  <c r="BO152" i="14"/>
  <c r="AX141" i="5"/>
  <c r="BE77" i="15"/>
  <c r="AH105" i="13"/>
  <c r="AX137" i="5"/>
  <c r="AS147" i="15"/>
  <c r="AQ142" i="13"/>
  <c r="AR79" i="5"/>
  <c r="BG101" i="10"/>
  <c r="BH77" i="15"/>
  <c r="AN97" i="12"/>
  <c r="AV98" i="10"/>
  <c r="AQ135" i="10"/>
  <c r="BE95" i="14"/>
  <c r="BV88" i="10"/>
  <c r="AK66" i="14"/>
  <c r="AZ154" i="10"/>
  <c r="BF58" i="15"/>
  <c r="BI117" i="15"/>
  <c r="AF140" i="10"/>
  <c r="AF118" i="13"/>
  <c r="AS76" i="14"/>
  <c r="BR122" i="10"/>
  <c r="AO153" i="10"/>
  <c r="BN97" i="14"/>
  <c r="AK66" i="5"/>
  <c r="BO96" i="15"/>
  <c r="BA143" i="12"/>
  <c r="AZ82" i="14"/>
  <c r="BG94" i="12"/>
  <c r="BP117" i="13"/>
  <c r="AR68" i="13"/>
  <c r="AT138" i="5"/>
  <c r="BG92" i="14"/>
  <c r="AV108" i="15"/>
  <c r="AU132" i="10"/>
  <c r="AX151" i="12"/>
  <c r="BS114" i="12"/>
  <c r="AY55" i="14"/>
  <c r="AI106" i="10"/>
  <c r="AK90" i="10"/>
  <c r="BG115" i="14"/>
  <c r="BF63" i="5"/>
  <c r="BE124" i="5"/>
  <c r="AM65" i="12"/>
  <c r="BJ64" i="15"/>
  <c r="AX112" i="14"/>
  <c r="AR77" i="5"/>
  <c r="BK59" i="15"/>
  <c r="AX123" i="5"/>
  <c r="AZ57" i="5"/>
  <c r="AJ122" i="12"/>
  <c r="BG74" i="12"/>
  <c r="BB108" i="10"/>
  <c r="BA128" i="10"/>
  <c r="BE75" i="12"/>
  <c r="BN149" i="12"/>
  <c r="AT77" i="12"/>
  <c r="BL108" i="13"/>
  <c r="BC123" i="13"/>
  <c r="AF94" i="14"/>
  <c r="BS84" i="5"/>
  <c r="BO100" i="13"/>
  <c r="BD75" i="14"/>
  <c r="AM112" i="15"/>
  <c r="BJ71" i="13"/>
  <c r="BD89" i="14"/>
  <c r="AW92" i="14"/>
  <c r="BG100" i="5"/>
  <c r="BR122" i="5"/>
  <c r="BN152" i="15"/>
  <c r="BC125" i="13"/>
  <c r="AM80" i="13"/>
  <c r="AM136" i="13"/>
  <c r="AE128" i="10"/>
  <c r="AU137" i="10"/>
  <c r="AN80" i="14"/>
  <c r="AG152" i="5"/>
  <c r="BH105" i="10"/>
  <c r="BB122" i="10"/>
  <c r="AH144" i="13"/>
  <c r="BG106" i="10"/>
  <c r="BK120" i="12"/>
  <c r="AM76" i="14"/>
  <c r="AW146" i="14"/>
  <c r="AI59" i="15"/>
  <c r="AL153" i="10"/>
  <c r="BE138" i="10"/>
  <c r="BN123" i="14"/>
  <c r="BP147" i="13"/>
  <c r="AQ87" i="10"/>
  <c r="AN67" i="5"/>
  <c r="AV131" i="13"/>
  <c r="AR127" i="10"/>
  <c r="BK68" i="14"/>
  <c r="AQ88" i="14"/>
  <c r="BK100" i="14"/>
  <c r="AF72" i="5"/>
  <c r="AY58" i="15"/>
  <c r="AT61" i="12"/>
  <c r="AR149" i="13"/>
  <c r="BR71" i="15"/>
  <c r="AR138" i="13"/>
  <c r="AB96" i="12"/>
  <c r="AP154" i="15"/>
  <c r="AK152" i="12"/>
  <c r="AO67" i="15"/>
  <c r="AG132" i="14"/>
  <c r="AK131" i="14"/>
  <c r="AF83" i="15"/>
  <c r="BF121" i="5"/>
  <c r="BF90" i="12"/>
  <c r="AG123" i="5"/>
  <c r="AB63" i="15"/>
  <c r="AN103" i="13"/>
  <c r="BB57" i="14"/>
  <c r="AD106" i="12"/>
  <c r="BJ118" i="13"/>
  <c r="AT148" i="10"/>
  <c r="BL73" i="5"/>
  <c r="AY81" i="5"/>
  <c r="BL137" i="12"/>
  <c r="BS90" i="5"/>
  <c r="AD58" i="14"/>
  <c r="BU91" i="12"/>
  <c r="BB134" i="12"/>
  <c r="AK138" i="12"/>
  <c r="BF90" i="13"/>
  <c r="BB119" i="15"/>
  <c r="AG85" i="15"/>
  <c r="AR94" i="5"/>
  <c r="AG122" i="12"/>
  <c r="BK93" i="13"/>
  <c r="AG99" i="12"/>
  <c r="BQ137" i="15"/>
  <c r="BT145" i="15"/>
  <c r="AF70" i="12"/>
  <c r="BT98" i="5"/>
  <c r="AT78" i="12"/>
  <c r="AZ65" i="13"/>
  <c r="BG153" i="14"/>
  <c r="AD148" i="12"/>
  <c r="AI154" i="14"/>
  <c r="BU140" i="5"/>
  <c r="BK79" i="13"/>
  <c r="AT112" i="10"/>
  <c r="AF135" i="10"/>
  <c r="BA79" i="5"/>
  <c r="BQ63" i="10"/>
  <c r="AF106" i="14"/>
  <c r="BJ94" i="10"/>
  <c r="BJ152" i="10"/>
  <c r="AK81" i="15"/>
  <c r="AK134" i="13"/>
  <c r="AP133" i="10"/>
  <c r="BJ67" i="12"/>
  <c r="BC152" i="14"/>
  <c r="BI117" i="13"/>
  <c r="AB112" i="14"/>
  <c r="BH125" i="5"/>
  <c r="AZ93" i="10"/>
  <c r="AL77" i="14"/>
  <c r="BN62" i="13"/>
  <c r="AM61" i="12"/>
  <c r="BK133" i="15"/>
  <c r="BM128" i="14"/>
  <c r="AM116" i="14"/>
  <c r="BD75" i="10"/>
  <c r="AO99" i="13"/>
  <c r="BC67" i="15"/>
  <c r="BE62" i="12"/>
  <c r="AG86" i="10"/>
  <c r="BA88" i="5"/>
  <c r="BP63" i="13"/>
  <c r="BF148" i="5"/>
  <c r="AX117" i="10"/>
  <c r="AY102" i="12"/>
  <c r="BC73" i="10"/>
  <c r="BJ96" i="12"/>
  <c r="AZ87" i="5"/>
  <c r="BA141" i="14"/>
  <c r="AC146" i="14"/>
  <c r="AK70" i="15"/>
  <c r="BN110" i="5"/>
  <c r="AN119" i="10"/>
  <c r="AP100" i="12"/>
  <c r="BU60" i="5"/>
  <c r="BL153" i="10"/>
  <c r="AO102" i="13"/>
  <c r="BB59" i="5"/>
  <c r="AI85" i="13"/>
  <c r="BN153" i="12"/>
  <c r="AF82" i="10"/>
  <c r="BK130" i="12"/>
  <c r="AE56" i="5"/>
  <c r="BF104" i="5"/>
  <c r="AU80" i="10"/>
  <c r="AY126" i="10"/>
  <c r="BI111" i="14"/>
  <c r="AC148" i="5"/>
  <c r="BV151" i="10"/>
  <c r="BG119" i="15"/>
  <c r="BT149" i="5"/>
  <c r="AV70" i="13"/>
  <c r="BQ81" i="10"/>
  <c r="BN144" i="14"/>
  <c r="AT95" i="13"/>
  <c r="AU118" i="14"/>
  <c r="AS121" i="5"/>
  <c r="AZ70" i="5"/>
  <c r="BE93" i="15"/>
  <c r="BD62" i="13"/>
  <c r="BN86" i="13"/>
  <c r="BJ117" i="15"/>
  <c r="AO102" i="12"/>
  <c r="BB113" i="10"/>
  <c r="BB83" i="14"/>
  <c r="AW143" i="13"/>
  <c r="BN124" i="13"/>
  <c r="AV109" i="10"/>
  <c r="BF61" i="14"/>
  <c r="BN119" i="5"/>
  <c r="AJ128" i="15"/>
  <c r="BN88" i="15"/>
  <c r="BV98" i="14"/>
  <c r="BO76" i="12"/>
  <c r="BG65" i="5"/>
  <c r="AF147" i="13"/>
  <c r="AG63" i="10"/>
  <c r="AR138" i="10"/>
  <c r="BM78" i="13"/>
  <c r="BG120" i="15"/>
  <c r="BU80" i="10"/>
  <c r="AF120" i="5"/>
  <c r="AX131" i="13"/>
  <c r="AF56" i="5"/>
  <c r="BG118" i="13"/>
  <c r="AT127" i="10"/>
  <c r="AJ55" i="10"/>
  <c r="AE137" i="5"/>
  <c r="BH92" i="10"/>
  <c r="AG146" i="13"/>
  <c r="AP60" i="5"/>
  <c r="BE152" i="15"/>
  <c r="BE127" i="12"/>
  <c r="AX141" i="15"/>
  <c r="BH129" i="10"/>
  <c r="AV56" i="14"/>
  <c r="BR104" i="12"/>
  <c r="BP117" i="14"/>
  <c r="AC75" i="5"/>
  <c r="BB94" i="5"/>
  <c r="AJ75" i="14"/>
  <c r="AR63" i="5"/>
  <c r="BM80" i="15"/>
  <c r="AK83" i="15"/>
  <c r="AP94" i="5"/>
  <c r="AL120" i="10"/>
  <c r="BL67" i="5"/>
  <c r="AL90" i="13"/>
  <c r="AJ89" i="12"/>
  <c r="AH152" i="15"/>
  <c r="BI79" i="13"/>
  <c r="AS68" i="5"/>
  <c r="BI107" i="12"/>
  <c r="AR85" i="12"/>
  <c r="BK95" i="15"/>
  <c r="AV79" i="13"/>
  <c r="AU152" i="14"/>
  <c r="AG104" i="13"/>
  <c r="BS55" i="12"/>
  <c r="AM86" i="10"/>
  <c r="AC132" i="5"/>
  <c r="BN125" i="14"/>
  <c r="BS87" i="10"/>
  <c r="AY85" i="10"/>
  <c r="AZ126" i="13"/>
  <c r="AW81" i="14"/>
  <c r="AO80" i="14"/>
  <c r="AW108" i="15"/>
  <c r="AR148" i="14"/>
  <c r="BC63" i="13"/>
  <c r="AC129" i="12"/>
  <c r="BL76" i="10"/>
  <c r="AU83" i="13"/>
  <c r="BP87" i="5"/>
  <c r="AY140" i="13"/>
  <c r="AW97" i="15"/>
  <c r="AG89" i="15"/>
  <c r="BH150" i="5"/>
  <c r="BB57" i="15"/>
  <c r="AP85" i="5"/>
  <c r="AL123" i="15"/>
  <c r="BG146" i="15"/>
  <c r="BN133" i="12"/>
  <c r="BA111" i="14"/>
  <c r="AB109" i="13"/>
  <c r="AC99" i="15"/>
  <c r="BC145" i="5"/>
  <c r="BF107" i="13"/>
  <c r="AH78" i="12"/>
  <c r="BQ72" i="12"/>
  <c r="AX66" i="15"/>
  <c r="BU97" i="10"/>
  <c r="BM72" i="15"/>
  <c r="BD91" i="10"/>
  <c r="BU84" i="10"/>
  <c r="BC69" i="5"/>
  <c r="BJ119" i="13"/>
  <c r="AK55" i="15"/>
  <c r="AW149" i="5"/>
  <c r="AY142" i="10"/>
  <c r="AU151" i="14"/>
  <c r="AX67" i="10"/>
  <c r="AZ93" i="12"/>
  <c r="BU62" i="13"/>
  <c r="BR63" i="14"/>
  <c r="BF63" i="12"/>
  <c r="BL134" i="14"/>
  <c r="BP153" i="10"/>
  <c r="AD80" i="14"/>
  <c r="BV125" i="13"/>
  <c r="BI86" i="15"/>
  <c r="BP127" i="13"/>
  <c r="BJ146" i="12"/>
  <c r="BM117" i="10"/>
  <c r="AT103" i="10"/>
  <c r="AD113" i="12"/>
  <c r="BG143" i="10"/>
  <c r="AI120" i="14"/>
  <c r="BQ102" i="13"/>
  <c r="BI121" i="14"/>
  <c r="AU154" i="15"/>
  <c r="BL149" i="13"/>
  <c r="BB65" i="15"/>
  <c r="AU92" i="13"/>
  <c r="AJ55" i="5"/>
  <c r="BU94" i="15"/>
  <c r="BQ65" i="12"/>
  <c r="BC71" i="12"/>
  <c r="AO151" i="12"/>
  <c r="BN86" i="10"/>
  <c r="AR90" i="14"/>
  <c r="AO145" i="15"/>
  <c r="BS86" i="5"/>
  <c r="AI96" i="15"/>
  <c r="BV58" i="10"/>
  <c r="AH99" i="15"/>
  <c r="AF115" i="14"/>
  <c r="BE131" i="13"/>
  <c r="AY81" i="15"/>
  <c r="BT82" i="10"/>
  <c r="AS87" i="13"/>
  <c r="BP71" i="5"/>
  <c r="BC118" i="13"/>
  <c r="BE126" i="5"/>
  <c r="BC85" i="10"/>
  <c r="AT139" i="14"/>
  <c r="BL97" i="14"/>
  <c r="BU116" i="15"/>
  <c r="BQ109" i="12"/>
  <c r="BJ61" i="13"/>
  <c r="AF79" i="14"/>
  <c r="BA154" i="14"/>
  <c r="BJ128" i="13"/>
  <c r="AM107" i="12"/>
  <c r="AX136" i="13"/>
  <c r="BG58" i="5"/>
  <c r="AE68" i="15"/>
  <c r="AZ119" i="10"/>
  <c r="AN63" i="14"/>
  <c r="AW121" i="14"/>
  <c r="BU72" i="5"/>
  <c r="AV134" i="14"/>
  <c r="AO64" i="5"/>
  <c r="AW137" i="12"/>
  <c r="BC58" i="12"/>
  <c r="AF82" i="13"/>
  <c r="BU140" i="12"/>
  <c r="AC92" i="13"/>
  <c r="BK113" i="10"/>
  <c r="AN145" i="13"/>
  <c r="AO147" i="15"/>
  <c r="AU142" i="12"/>
  <c r="BK132" i="14"/>
  <c r="BR154" i="15"/>
  <c r="BJ130" i="15"/>
  <c r="BQ94" i="13"/>
  <c r="AV110" i="10"/>
  <c r="AN72" i="12"/>
  <c r="BR148" i="10"/>
  <c r="BU85" i="15"/>
  <c r="BC94" i="5"/>
  <c r="BV100" i="5"/>
  <c r="BJ118" i="10"/>
  <c r="AB99" i="15"/>
  <c r="BB113" i="15"/>
  <c r="AQ108" i="14"/>
  <c r="AG138" i="5"/>
  <c r="BT97" i="13"/>
  <c r="AG128" i="14"/>
  <c r="BJ137" i="14"/>
  <c r="BP140" i="5"/>
  <c r="BB106" i="10"/>
  <c r="BR65" i="14"/>
  <c r="AH63" i="13"/>
  <c r="BB77" i="10"/>
  <c r="AM87" i="10"/>
  <c r="AM153" i="14"/>
  <c r="BK80" i="5"/>
  <c r="BJ58" i="13"/>
  <c r="BB135" i="5"/>
  <c r="AZ140" i="5"/>
  <c r="AX105" i="15"/>
  <c r="BQ124" i="13"/>
  <c r="AG148" i="5"/>
  <c r="BQ118" i="13"/>
  <c r="BS147" i="13"/>
  <c r="AK111" i="10"/>
  <c r="BK69" i="10"/>
  <c r="AP60" i="15"/>
  <c r="AN68" i="12"/>
  <c r="BS75" i="13"/>
  <c r="BR147" i="15"/>
  <c r="AH92" i="13"/>
  <c r="AM131" i="13"/>
  <c r="BV148" i="10"/>
  <c r="BR89" i="10"/>
  <c r="BJ154" i="15"/>
  <c r="BG132" i="5"/>
  <c r="BK121" i="10"/>
  <c r="BG74" i="15"/>
  <c r="AY102" i="13"/>
  <c r="AL79" i="10"/>
  <c r="BM86" i="5"/>
  <c r="AJ87" i="15"/>
  <c r="AZ91" i="13"/>
  <c r="AS75" i="10"/>
  <c r="BI152" i="12"/>
  <c r="BP143" i="14"/>
  <c r="BF109" i="10"/>
  <c r="AJ91" i="14"/>
  <c r="BK72" i="5"/>
  <c r="BG84" i="15"/>
  <c r="BQ58" i="13"/>
  <c r="AC61" i="12"/>
  <c r="BN135" i="12"/>
  <c r="BJ150" i="15"/>
  <c r="AY98" i="14"/>
  <c r="BU85" i="5"/>
  <c r="AT122" i="5"/>
  <c r="AF146" i="13"/>
  <c r="BT115" i="15"/>
  <c r="AS93" i="15"/>
  <c r="BE70" i="12"/>
  <c r="AN91" i="13"/>
  <c r="AI105" i="14"/>
  <c r="AE70" i="5"/>
  <c r="BV133" i="12"/>
  <c r="AR117" i="15"/>
  <c r="AL140" i="13"/>
  <c r="BL151" i="10"/>
  <c r="BB124" i="15"/>
  <c r="AM113" i="5"/>
  <c r="AV125" i="14"/>
  <c r="BF104" i="10"/>
  <c r="BG117" i="5"/>
  <c r="BL62" i="14"/>
  <c r="AZ121" i="10"/>
  <c r="AI140" i="5"/>
  <c r="AM137" i="15"/>
  <c r="BK140" i="15"/>
  <c r="AS68" i="15"/>
  <c r="AQ128" i="10"/>
  <c r="BS97" i="10"/>
  <c r="AX136" i="14"/>
  <c r="BH97" i="13"/>
  <c r="BR57" i="15"/>
  <c r="AI77" i="15"/>
  <c r="BO124" i="12"/>
  <c r="AH123" i="13"/>
  <c r="AM69" i="10"/>
  <c r="AI76" i="13"/>
  <c r="BT63" i="10"/>
  <c r="AJ135" i="12"/>
  <c r="AM119" i="12"/>
  <c r="AW101" i="15"/>
  <c r="BM121" i="13"/>
  <c r="AZ86" i="13"/>
  <c r="BU110" i="14"/>
  <c r="AD114" i="12"/>
  <c r="AE144" i="15"/>
  <c r="AB70" i="14"/>
  <c r="BP97" i="5"/>
  <c r="AR73" i="12"/>
  <c r="BC122" i="14"/>
  <c r="BE116" i="15"/>
  <c r="BN111" i="14"/>
  <c r="AY87" i="12"/>
  <c r="AH73" i="5"/>
  <c r="BT112" i="14"/>
  <c r="AY68" i="13"/>
  <c r="BF95" i="14"/>
  <c r="AQ127" i="12"/>
  <c r="AS109" i="10"/>
  <c r="BQ145" i="12"/>
  <c r="BN85" i="13"/>
  <c r="BU73" i="15"/>
  <c r="BM150" i="15"/>
  <c r="AR87" i="10"/>
  <c r="BU55" i="15"/>
  <c r="AF122" i="12"/>
  <c r="BR82" i="15"/>
  <c r="AL117" i="13"/>
  <c r="AL143" i="10"/>
  <c r="BV141" i="10"/>
  <c r="BI119" i="5"/>
  <c r="AY118" i="5"/>
  <c r="AV114" i="15"/>
  <c r="AH114" i="12"/>
  <c r="AN112" i="12"/>
  <c r="AT111" i="15"/>
  <c r="AE121" i="5"/>
  <c r="AH128" i="15"/>
  <c r="BQ141" i="10"/>
  <c r="BR125" i="14"/>
  <c r="AZ107" i="10"/>
  <c r="AV118" i="14"/>
  <c r="BK63" i="15"/>
  <c r="AN146" i="5"/>
  <c r="AO118" i="12"/>
  <c r="AL78" i="10"/>
  <c r="AN85" i="15"/>
  <c r="AR134" i="12"/>
  <c r="AQ87" i="5"/>
  <c r="BQ125" i="12"/>
  <c r="AN65" i="10"/>
  <c r="AZ105" i="15"/>
  <c r="BQ122" i="5"/>
  <c r="AC119" i="15"/>
  <c r="AR57" i="14"/>
  <c r="BQ122" i="13"/>
  <c r="AL96" i="15"/>
  <c r="AI114" i="14"/>
  <c r="BK82" i="15"/>
  <c r="AX60" i="12"/>
  <c r="BB114" i="10"/>
  <c r="AR62" i="14"/>
  <c r="AC127" i="12"/>
  <c r="BL86" i="5"/>
  <c r="AH62" i="14"/>
  <c r="BU98" i="12"/>
  <c r="AM105" i="10"/>
  <c r="AH75" i="5"/>
  <c r="AM132" i="15"/>
  <c r="BQ95" i="12"/>
  <c r="BG110" i="10"/>
  <c r="AE80" i="10"/>
  <c r="AL117" i="15"/>
  <c r="AT118" i="10"/>
  <c r="AJ139" i="10"/>
  <c r="AL89" i="12"/>
  <c r="BB65" i="14"/>
  <c r="AT106" i="10"/>
  <c r="BV64" i="15"/>
  <c r="BF81" i="12"/>
  <c r="AL142" i="15"/>
  <c r="AK135" i="13"/>
  <c r="AY99" i="10"/>
  <c r="BM134" i="13"/>
  <c r="BK137" i="13"/>
  <c r="AN151" i="12"/>
  <c r="AC95" i="10"/>
  <c r="BR101" i="13"/>
  <c r="AB148" i="14"/>
  <c r="BI150" i="10"/>
  <c r="AL93" i="10"/>
  <c r="BQ97" i="13"/>
  <c r="BL69" i="12"/>
  <c r="BC120" i="12"/>
  <c r="AX59" i="5"/>
  <c r="BQ56" i="12"/>
  <c r="AG137" i="15"/>
  <c r="BC94" i="14"/>
  <c r="BS106" i="14"/>
  <c r="BA80" i="10"/>
  <c r="BG86" i="13"/>
  <c r="AX130" i="5"/>
  <c r="BH67" i="10"/>
  <c r="BA127" i="12"/>
  <c r="BS143" i="10"/>
  <c r="BT116" i="5"/>
  <c r="AK70" i="13"/>
  <c r="AO88" i="12"/>
  <c r="AR66" i="12"/>
  <c r="BV111" i="14"/>
  <c r="BL92" i="13"/>
  <c r="BQ77" i="13"/>
  <c r="BA142" i="13"/>
  <c r="BC81" i="12"/>
  <c r="BB124" i="14"/>
  <c r="AK94" i="10"/>
  <c r="BE120" i="10"/>
  <c r="BB73" i="10"/>
  <c r="AT92" i="15"/>
  <c r="AC59" i="15"/>
  <c r="BS55" i="15"/>
  <c r="BR90" i="5"/>
  <c r="BQ64" i="10"/>
  <c r="BU132" i="10"/>
  <c r="BG93" i="12"/>
  <c r="AH76" i="5"/>
  <c r="BC103" i="10"/>
  <c r="AE120" i="5"/>
  <c r="AP80" i="15"/>
  <c r="AH134" i="12"/>
  <c r="BT137" i="10"/>
  <c r="AZ123" i="12"/>
  <c r="AH151" i="15"/>
  <c r="BE100" i="12"/>
  <c r="AJ119" i="10"/>
  <c r="BA144" i="5"/>
  <c r="BT100" i="12"/>
  <c r="BP80" i="15"/>
  <c r="AZ67" i="10"/>
  <c r="BC104" i="15"/>
  <c r="BE109" i="10"/>
  <c r="BE130" i="10"/>
  <c r="AT127" i="12"/>
  <c r="BV71" i="10"/>
  <c r="AI93" i="5"/>
  <c r="BF149" i="5"/>
  <c r="BG75" i="5"/>
  <c r="AX83" i="12"/>
  <c r="AS123" i="15"/>
  <c r="BH109" i="13"/>
  <c r="AP81" i="13"/>
  <c r="AC98" i="14"/>
  <c r="BV134" i="13"/>
  <c r="AY86" i="14"/>
  <c r="BR144" i="15"/>
  <c r="BN124" i="5"/>
  <c r="AL79" i="5"/>
  <c r="AB120" i="14"/>
  <c r="AH124" i="14"/>
  <c r="AC139" i="15"/>
  <c r="AC103" i="13"/>
  <c r="BO146" i="10"/>
  <c r="AC60" i="12"/>
  <c r="AE145" i="5"/>
  <c r="AB142" i="12"/>
  <c r="AG85" i="14"/>
  <c r="AL139" i="10"/>
  <c r="BI147" i="14"/>
  <c r="BR113" i="14"/>
  <c r="AK138" i="14"/>
  <c r="BJ82" i="15"/>
  <c r="BM109" i="15"/>
  <c r="AO129" i="12"/>
  <c r="BR125" i="10"/>
  <c r="AR85" i="15"/>
  <c r="AF113" i="10"/>
  <c r="BB125" i="5"/>
  <c r="BR105" i="10"/>
  <c r="AG66" i="13"/>
  <c r="BF133" i="13"/>
  <c r="BM122" i="13"/>
  <c r="AI87" i="10"/>
  <c r="AJ131" i="10"/>
  <c r="BO80" i="5"/>
  <c r="AZ102" i="5"/>
  <c r="BR145" i="12"/>
  <c r="AO136" i="15"/>
  <c r="AC61" i="15"/>
  <c r="BI110" i="13"/>
  <c r="AL141" i="5"/>
  <c r="AU148" i="5"/>
  <c r="AG133" i="10"/>
  <c r="AS95" i="10"/>
  <c r="BK136" i="13"/>
  <c r="AZ105" i="14"/>
  <c r="AL76" i="13"/>
  <c r="AV130" i="10"/>
  <c r="AK56" i="14"/>
  <c r="AY67" i="14"/>
  <c r="BA74" i="5"/>
  <c r="AJ105" i="12"/>
  <c r="BE99" i="10"/>
  <c r="AD84" i="10"/>
  <c r="AC117" i="15"/>
  <c r="BN141" i="10"/>
  <c r="BP64" i="14"/>
  <c r="BV69" i="15"/>
  <c r="BF140" i="13"/>
  <c r="BO127" i="14"/>
  <c r="AD150" i="12"/>
  <c r="BE132" i="12"/>
  <c r="AW77" i="13"/>
  <c r="AU94" i="15"/>
  <c r="BG105" i="10"/>
  <c r="AS64" i="10"/>
  <c r="AV58" i="15"/>
  <c r="BK63" i="5"/>
  <c r="AH71" i="15"/>
  <c r="BG111" i="13"/>
  <c r="AU84" i="5"/>
  <c r="AF116" i="10"/>
  <c r="AL99" i="12"/>
  <c r="BO58" i="12"/>
  <c r="AC138" i="5"/>
  <c r="AN60" i="14"/>
  <c r="AM67" i="12"/>
  <c r="BF113" i="12"/>
  <c r="AT154" i="10"/>
  <c r="BO95" i="13"/>
  <c r="BR76" i="13"/>
  <c r="AE122" i="10"/>
  <c r="BL145" i="14"/>
  <c r="AM144" i="10"/>
  <c r="BG152" i="5"/>
  <c r="AX148" i="12"/>
  <c r="BQ130" i="12"/>
  <c r="AY66" i="12"/>
  <c r="BD112" i="13"/>
  <c r="AK122" i="10"/>
  <c r="BE100" i="15"/>
  <c r="BO81" i="13"/>
  <c r="AO117" i="12"/>
  <c r="AS65" i="13"/>
  <c r="BR64" i="15"/>
  <c r="BB154" i="13"/>
  <c r="BN144" i="13"/>
  <c r="BQ145" i="14"/>
  <c r="AL90" i="14"/>
  <c r="AI129" i="13"/>
  <c r="BM152" i="14"/>
  <c r="AQ121" i="10"/>
  <c r="AK117" i="5"/>
  <c r="AH107" i="15"/>
  <c r="BM84" i="13"/>
  <c r="AW126" i="13"/>
  <c r="AH145" i="14"/>
  <c r="BK58" i="5"/>
  <c r="AD140" i="14"/>
  <c r="AL95" i="12"/>
  <c r="AI121" i="14"/>
  <c r="BB137" i="12"/>
  <c r="BU63" i="5"/>
  <c r="BB70" i="12"/>
  <c r="AK76" i="13"/>
  <c r="BP98" i="13"/>
  <c r="BS153" i="10"/>
  <c r="AT80" i="13"/>
  <c r="BD76" i="13"/>
  <c r="AE77" i="13"/>
  <c r="AV64" i="10"/>
  <c r="AR67" i="15"/>
  <c r="AF153" i="12"/>
  <c r="BF140" i="10"/>
  <c r="AG103" i="13"/>
  <c r="BD132" i="14"/>
  <c r="BL109" i="12"/>
  <c r="AE80" i="13"/>
  <c r="BI117" i="5"/>
  <c r="AB88" i="15"/>
  <c r="BD82" i="15"/>
  <c r="BT148" i="13"/>
  <c r="BB124" i="13"/>
  <c r="BR124" i="5"/>
  <c r="BV106" i="5"/>
  <c r="AC109" i="5"/>
  <c r="BQ90" i="15"/>
  <c r="AE143" i="15"/>
  <c r="AL61" i="5"/>
  <c r="BB98" i="14"/>
  <c r="BR57" i="14"/>
  <c r="AJ154" i="5"/>
  <c r="AY150" i="5"/>
  <c r="AX90" i="14"/>
  <c r="AZ71" i="5"/>
  <c r="BJ69" i="10"/>
  <c r="BO92" i="12"/>
  <c r="BI144" i="12"/>
  <c r="BS59" i="5"/>
  <c r="BH121" i="10"/>
  <c r="BE103" i="5"/>
  <c r="BI67" i="5"/>
  <c r="AW63" i="5"/>
  <c r="AR69" i="13"/>
  <c r="BR61" i="5"/>
  <c r="BL148" i="5"/>
  <c r="AF148" i="10"/>
  <c r="AO139" i="13"/>
  <c r="BT79" i="5"/>
  <c r="AY124" i="14"/>
  <c r="BR136" i="15"/>
  <c r="AK114" i="10"/>
  <c r="AV76" i="12"/>
  <c r="AY76" i="5"/>
  <c r="BH132" i="15"/>
  <c r="AH145" i="15"/>
  <c r="AL111" i="10"/>
  <c r="AB104" i="5"/>
  <c r="BB121" i="5"/>
  <c r="BS66" i="12"/>
  <c r="AW79" i="15"/>
  <c r="BU113" i="10"/>
  <c r="AJ70" i="12"/>
  <c r="AM66" i="10"/>
  <c r="AI91" i="14"/>
  <c r="AY111" i="5"/>
  <c r="AS125" i="13"/>
  <c r="AI129" i="14"/>
  <c r="BH92" i="13"/>
  <c r="BR101" i="5"/>
  <c r="BT81" i="10"/>
  <c r="AS79" i="15"/>
  <c r="BV105" i="5"/>
  <c r="BV147" i="12"/>
  <c r="AT130" i="12"/>
  <c r="BD137" i="13"/>
  <c r="BM58" i="15"/>
  <c r="AZ149" i="5"/>
  <c r="AW76" i="14"/>
  <c r="BR96" i="14"/>
  <c r="AJ132" i="10"/>
  <c r="BF122" i="15"/>
  <c r="BE113" i="12"/>
  <c r="BC143" i="14"/>
  <c r="BJ64" i="12"/>
  <c r="AK76" i="14"/>
  <c r="BV91" i="15"/>
  <c r="BD61" i="13"/>
  <c r="BM124" i="12"/>
  <c r="AS123" i="10"/>
  <c r="BH99" i="13"/>
  <c r="BA83" i="10"/>
  <c r="BI147" i="13"/>
  <c r="BO105" i="10"/>
  <c r="AY62" i="14"/>
  <c r="AE153" i="14"/>
  <c r="AL120" i="5"/>
  <c r="AI80" i="14"/>
  <c r="BL149" i="15"/>
  <c r="BF151" i="15"/>
  <c r="AU112" i="15"/>
  <c r="AH111" i="14"/>
  <c r="AT68" i="13"/>
  <c r="AS113" i="13"/>
  <c r="BG154" i="13"/>
  <c r="AL152" i="10"/>
  <c r="AL151" i="12"/>
  <c r="BH115" i="14"/>
  <c r="AG126" i="13"/>
  <c r="AV80" i="13"/>
  <c r="BR99" i="15"/>
  <c r="BC77" i="5"/>
  <c r="BO80" i="12"/>
  <c r="AC64" i="10"/>
  <c r="BL67" i="15"/>
  <c r="BG56" i="14"/>
  <c r="BU65" i="12"/>
  <c r="AZ93" i="15"/>
  <c r="BN62" i="14"/>
  <c r="BO65" i="5"/>
  <c r="BD100" i="15"/>
  <c r="AI92" i="12"/>
  <c r="BN133" i="5"/>
  <c r="BL55" i="13"/>
  <c r="AO132" i="13"/>
  <c r="BV90" i="13"/>
  <c r="AF60" i="10"/>
  <c r="AS141" i="14"/>
  <c r="BF67" i="5"/>
  <c r="BM118" i="13"/>
  <c r="BD111" i="10"/>
  <c r="BB61" i="15"/>
  <c r="AS63" i="12"/>
  <c r="BS81" i="12"/>
  <c r="BF86" i="15"/>
  <c r="AF147" i="10"/>
  <c r="BT142" i="5"/>
  <c r="AN140" i="10"/>
  <c r="BP56" i="14"/>
  <c r="AB132" i="15"/>
  <c r="AH127" i="13"/>
  <c r="BV60" i="5"/>
  <c r="AE138" i="14"/>
  <c r="BK82" i="13"/>
  <c r="AT111" i="10"/>
  <c r="AZ80" i="12"/>
  <c r="BJ120" i="13"/>
  <c r="BQ77" i="15"/>
  <c r="AX127" i="5"/>
  <c r="AR58" i="10"/>
  <c r="BB69" i="13"/>
  <c r="AK101" i="5"/>
  <c r="BS62" i="10"/>
  <c r="BK113" i="5"/>
  <c r="BJ84" i="14"/>
  <c r="AS135" i="14"/>
  <c r="AO68" i="10"/>
  <c r="BH97" i="15"/>
  <c r="AY95" i="5"/>
  <c r="BM55" i="5"/>
  <c r="AI75" i="14"/>
  <c r="BB154" i="15"/>
  <c r="BJ95" i="10"/>
  <c r="BJ72" i="14"/>
  <c r="AL154" i="5"/>
  <c r="AT89" i="5"/>
  <c r="AB66" i="12"/>
  <c r="BS150" i="10"/>
  <c r="AH125" i="5"/>
  <c r="AI90" i="15"/>
  <c r="AU143" i="13"/>
  <c r="BB100" i="10"/>
  <c r="AB74" i="12"/>
  <c r="AY59" i="15"/>
  <c r="AM114" i="13"/>
  <c r="AS80" i="12"/>
  <c r="AW141" i="15"/>
  <c r="AY78" i="13"/>
  <c r="AM116" i="10"/>
  <c r="BJ113" i="15"/>
  <c r="AS78" i="15"/>
  <c r="AH149" i="10"/>
  <c r="BV144" i="14"/>
  <c r="BF101" i="5"/>
  <c r="AN136" i="15"/>
  <c r="AH89" i="13"/>
  <c r="AJ133" i="5"/>
  <c r="BQ136" i="14"/>
  <c r="AQ66" i="14"/>
  <c r="BJ136" i="15"/>
  <c r="AB89" i="5"/>
  <c r="BM129" i="12"/>
  <c r="BL140" i="14"/>
  <c r="BS94" i="5"/>
  <c r="BI124" i="14"/>
  <c r="BC81" i="5"/>
  <c r="AI103" i="15"/>
  <c r="AU75" i="13"/>
  <c r="AS127" i="15"/>
  <c r="BH104" i="15"/>
  <c r="AI134" i="13"/>
  <c r="AL74" i="14"/>
  <c r="BB68" i="14"/>
  <c r="AI95" i="15"/>
  <c r="BC146" i="12"/>
  <c r="BF74" i="13"/>
  <c r="BU116" i="10"/>
  <c r="BR88" i="10"/>
  <c r="BP108" i="14"/>
  <c r="AX137" i="13"/>
  <c r="AQ84" i="10"/>
  <c r="BP135" i="13"/>
  <c r="BV76" i="13"/>
  <c r="BC69" i="10"/>
  <c r="BE127" i="15"/>
  <c r="AV69" i="14"/>
  <c r="BJ100" i="12"/>
  <c r="BE55" i="12"/>
  <c r="BD104" i="15"/>
  <c r="AX117" i="15"/>
  <c r="AE133" i="15"/>
  <c r="BR105" i="13"/>
  <c r="BN112" i="15"/>
  <c r="BM84" i="10"/>
  <c r="AR67" i="12"/>
  <c r="BN66" i="13"/>
  <c r="AG111" i="15"/>
  <c r="AZ78" i="14"/>
  <c r="AG135" i="13"/>
  <c r="BI115" i="14"/>
  <c r="AK77" i="5"/>
  <c r="AG87" i="14"/>
  <c r="AN127" i="13"/>
  <c r="AU94" i="10"/>
  <c r="AS101" i="15"/>
  <c r="BD81" i="5"/>
  <c r="AY56" i="14"/>
  <c r="BN95" i="13"/>
  <c r="BA94" i="5"/>
  <c r="AR95" i="12"/>
  <c r="AV62" i="14"/>
  <c r="BL138" i="13"/>
  <c r="BC100" i="15"/>
  <c r="AE128" i="5"/>
  <c r="AO96" i="5"/>
  <c r="AV111" i="10"/>
  <c r="AW90" i="14"/>
  <c r="AV70" i="10"/>
  <c r="AE100" i="5"/>
  <c r="BG69" i="14"/>
  <c r="BH100" i="15"/>
  <c r="AC101" i="15"/>
  <c r="AU139" i="15"/>
  <c r="BR139" i="5"/>
  <c r="AN105" i="10"/>
  <c r="AZ82" i="5"/>
  <c r="BF84" i="14"/>
  <c r="AK103" i="15"/>
  <c r="BF135" i="14"/>
  <c r="BH90" i="5"/>
  <c r="AH122" i="10"/>
  <c r="AM143" i="12"/>
  <c r="AS55" i="5"/>
  <c r="BM57" i="12"/>
  <c r="BU136" i="5"/>
  <c r="AH140" i="14"/>
  <c r="BH82" i="15"/>
  <c r="AF89" i="10"/>
  <c r="AD151" i="15"/>
  <c r="AU67" i="13"/>
  <c r="BQ66" i="15"/>
  <c r="AM146" i="15"/>
  <c r="BJ79" i="13"/>
  <c r="BU97" i="13"/>
  <c r="BB84" i="14"/>
  <c r="AQ141" i="14"/>
  <c r="BF94" i="15"/>
  <c r="AI152" i="10"/>
  <c r="BS140" i="15"/>
  <c r="BA77" i="14"/>
  <c r="BU111" i="13"/>
  <c r="AM89" i="15"/>
  <c r="BI57" i="10"/>
  <c r="AV91" i="15"/>
  <c r="BB71" i="13"/>
  <c r="AH86" i="15"/>
  <c r="AO87" i="13"/>
  <c r="AL87" i="12"/>
  <c r="AR116" i="5"/>
  <c r="AK110" i="10"/>
  <c r="AC79" i="13"/>
  <c r="BS110" i="10"/>
  <c r="AV95" i="10"/>
  <c r="BG104" i="5"/>
  <c r="BF68" i="14"/>
  <c r="BN154" i="13"/>
  <c r="AU154" i="13"/>
  <c r="AH154" i="12"/>
  <c r="BQ55" i="12"/>
  <c r="AX115" i="10"/>
  <c r="AO135" i="14"/>
  <c r="AK129" i="5"/>
  <c r="AS81" i="12"/>
  <c r="AE143" i="5"/>
  <c r="BU106" i="14"/>
  <c r="BI141" i="15"/>
  <c r="AW106" i="5"/>
  <c r="BM108" i="10"/>
  <c r="AK121" i="15"/>
  <c r="AF128" i="5"/>
  <c r="BR112" i="10"/>
  <c r="AR59" i="13"/>
  <c r="BH64" i="13"/>
  <c r="BM75" i="15"/>
  <c r="AW122" i="5"/>
  <c r="AP57" i="5"/>
  <c r="AT97" i="10"/>
  <c r="BT134" i="10"/>
  <c r="AL133" i="12"/>
  <c r="AW72" i="14"/>
  <c r="BN58" i="14"/>
  <c r="BD85" i="15"/>
  <c r="BI103" i="12"/>
  <c r="BJ144" i="10"/>
  <c r="BS89" i="13"/>
  <c r="BH71" i="13"/>
  <c r="AX77" i="5"/>
  <c r="AZ64" i="10"/>
  <c r="AZ115" i="14"/>
  <c r="AP122" i="13"/>
  <c r="AV110" i="14"/>
  <c r="AM138" i="12"/>
  <c r="BC87" i="5"/>
  <c r="BM114" i="14"/>
  <c r="BT96" i="14"/>
  <c r="AF140" i="5"/>
  <c r="AZ123" i="10"/>
  <c r="BI112" i="14"/>
  <c r="AV89" i="5"/>
  <c r="BL151" i="15"/>
  <c r="BI95" i="13"/>
  <c r="BD104" i="5"/>
  <c r="AI120" i="5"/>
  <c r="AD72" i="12"/>
  <c r="AR117" i="5"/>
  <c r="AS100" i="10"/>
  <c r="BM125" i="13"/>
  <c r="BD139" i="5"/>
  <c r="AW151" i="12"/>
  <c r="AP74" i="13"/>
  <c r="BP128" i="14"/>
  <c r="BQ132" i="15"/>
  <c r="AM137" i="5"/>
  <c r="BN92" i="12"/>
  <c r="BM78" i="10"/>
  <c r="AG109" i="12"/>
  <c r="AU56" i="10"/>
  <c r="AJ149" i="12"/>
  <c r="BG127" i="14"/>
  <c r="BN84" i="13"/>
  <c r="AT68" i="15"/>
  <c r="AU151" i="5"/>
  <c r="BK151" i="5"/>
  <c r="BK85" i="15"/>
  <c r="BC91" i="14"/>
  <c r="BC78" i="5"/>
  <c r="AG124" i="13"/>
  <c r="AD86" i="15"/>
  <c r="AH73" i="12"/>
  <c r="AD106" i="10"/>
  <c r="BU78" i="15"/>
  <c r="BD58" i="15"/>
  <c r="AS84" i="14"/>
  <c r="AO85" i="13"/>
  <c r="BG119" i="13"/>
  <c r="AR110" i="5"/>
  <c r="AU61" i="14"/>
  <c r="BO81" i="10"/>
  <c r="AV97" i="10"/>
  <c r="AJ67" i="14"/>
  <c r="BR66" i="13"/>
  <c r="BV135" i="13"/>
  <c r="AY101" i="13"/>
  <c r="AK81" i="14"/>
  <c r="BI134" i="15"/>
  <c r="AC97" i="13"/>
  <c r="BI89" i="10"/>
  <c r="AK70" i="10"/>
  <c r="AM105" i="12"/>
  <c r="BA63" i="15"/>
  <c r="AX67" i="13"/>
  <c r="AU128" i="12"/>
  <c r="BL90" i="13"/>
  <c r="BV60" i="12"/>
  <c r="AJ72" i="12"/>
  <c r="AB92" i="5"/>
  <c r="AX77" i="10"/>
  <c r="AF72" i="12"/>
  <c r="BI66" i="12"/>
  <c r="BV119" i="12"/>
  <c r="AL148" i="10"/>
  <c r="BL61" i="13"/>
  <c r="BV84" i="14"/>
  <c r="BQ115" i="12"/>
  <c r="AB144" i="14"/>
  <c r="AB90" i="10"/>
  <c r="AB69" i="10"/>
  <c r="AK86" i="13"/>
  <c r="AU62" i="14"/>
  <c r="AF103" i="10"/>
  <c r="AO150" i="13"/>
  <c r="AV65" i="12"/>
  <c r="BP137" i="12"/>
  <c r="BD89" i="5"/>
  <c r="BL102" i="15"/>
  <c r="AP59" i="12"/>
  <c r="AH97" i="10"/>
  <c r="AM88" i="14"/>
  <c r="BK125" i="13"/>
  <c r="AX73" i="5"/>
  <c r="AK95" i="10"/>
  <c r="BQ142" i="14"/>
  <c r="AW139" i="5"/>
  <c r="BD115" i="12"/>
  <c r="BJ123" i="14"/>
  <c r="AN67" i="13"/>
  <c r="AG131" i="10"/>
  <c r="AK107" i="5"/>
  <c r="AS86" i="13"/>
  <c r="AT153" i="12"/>
  <c r="AD116" i="12"/>
  <c r="AM61" i="5"/>
  <c r="AN57" i="13"/>
  <c r="BP99" i="12"/>
  <c r="BE60" i="13"/>
  <c r="AC80" i="13"/>
  <c r="BU94" i="12"/>
  <c r="AY133" i="5"/>
  <c r="BO70" i="13"/>
  <c r="AV112" i="13"/>
  <c r="AP112" i="5"/>
  <c r="BQ121" i="13"/>
  <c r="AV147" i="12"/>
  <c r="BT86" i="5"/>
  <c r="BU119" i="5"/>
  <c r="BR133" i="14"/>
  <c r="BI139" i="13"/>
  <c r="BB119" i="10"/>
  <c r="AW101" i="13"/>
  <c r="AG143" i="15"/>
  <c r="BS64" i="13"/>
  <c r="AV69" i="10"/>
  <c r="AE137" i="10"/>
  <c r="AP127" i="13"/>
  <c r="AZ61" i="15"/>
  <c r="AG139" i="5"/>
  <c r="BS131" i="5"/>
  <c r="AP85" i="14"/>
  <c r="AT114" i="14"/>
  <c r="AC128" i="13"/>
  <c r="BP112" i="5"/>
  <c r="BR109" i="10"/>
  <c r="AZ129" i="14"/>
  <c r="BI115" i="15"/>
  <c r="AF139" i="14"/>
  <c r="AO80" i="12"/>
  <c r="BP127" i="15"/>
  <c r="AC76" i="15"/>
  <c r="BS117" i="12"/>
  <c r="AP152" i="14"/>
  <c r="BM96" i="5"/>
  <c r="AV134" i="15"/>
  <c r="AV132" i="14"/>
  <c r="AP70" i="15"/>
  <c r="AN72" i="14"/>
  <c r="AS78" i="10"/>
  <c r="AS106" i="12"/>
  <c r="BM55" i="10"/>
  <c r="AR151" i="5"/>
  <c r="BH124" i="13"/>
  <c r="BO101" i="10"/>
  <c r="AO73" i="13"/>
  <c r="BG136" i="12"/>
  <c r="AK76" i="12"/>
  <c r="AJ81" i="13"/>
  <c r="BP90" i="12"/>
  <c r="BU136" i="12"/>
  <c r="BI122" i="5"/>
  <c r="BJ131" i="13"/>
  <c r="AO90" i="5"/>
  <c r="BL79" i="5"/>
  <c r="BP83" i="13"/>
  <c r="AV59" i="12"/>
  <c r="AS151" i="15"/>
  <c r="BH63" i="13"/>
  <c r="AT98" i="10"/>
  <c r="AL88" i="14"/>
  <c r="BL95" i="14"/>
  <c r="BP92" i="12"/>
  <c r="AS150" i="15"/>
  <c r="BG115" i="5"/>
  <c r="BR99" i="13"/>
  <c r="BV65" i="12"/>
  <c r="AS117" i="12"/>
  <c r="BN79" i="14"/>
  <c r="BA112" i="13"/>
  <c r="AE74" i="15"/>
  <c r="BN108" i="14"/>
  <c r="AV137" i="13"/>
  <c r="AL69" i="14"/>
  <c r="BK100" i="12"/>
  <c r="BI108" i="10"/>
  <c r="BU134" i="12"/>
  <c r="AX58" i="12"/>
  <c r="AX108" i="10"/>
  <c r="AJ150" i="15"/>
  <c r="BP140" i="13"/>
  <c r="BC96" i="10"/>
  <c r="AU122" i="14"/>
  <c r="BB62" i="12"/>
  <c r="AV88" i="14"/>
  <c r="AI94" i="12"/>
  <c r="BI121" i="15"/>
  <c r="AU119" i="13"/>
  <c r="BE146" i="13"/>
  <c r="AY74" i="13"/>
  <c r="BD92" i="12"/>
  <c r="BI123" i="15"/>
  <c r="AP60" i="12"/>
  <c r="AT81" i="12"/>
  <c r="BC67" i="12"/>
  <c r="AC144" i="15"/>
  <c r="AN111" i="5"/>
  <c r="AD116" i="10"/>
  <c r="BH73" i="10"/>
  <c r="AW127" i="14"/>
  <c r="BC126" i="13"/>
  <c r="AV76" i="15"/>
  <c r="AC58" i="13"/>
  <c r="AH106" i="14"/>
  <c r="AZ87" i="15"/>
  <c r="BR120" i="15"/>
  <c r="AB118" i="5"/>
  <c r="AS89" i="12"/>
  <c r="AI61" i="15"/>
  <c r="AG123" i="12"/>
  <c r="BL71" i="15"/>
  <c r="AC127" i="15"/>
  <c r="BR141" i="13"/>
  <c r="BI137" i="10"/>
  <c r="AC100" i="12"/>
  <c r="BU90" i="12"/>
  <c r="BA151" i="5"/>
  <c r="BI58" i="5"/>
  <c r="BE145" i="15"/>
  <c r="AJ106" i="10"/>
  <c r="BU86" i="10"/>
  <c r="BK149" i="5"/>
  <c r="BG97" i="5"/>
  <c r="BF154" i="10"/>
  <c r="AN102" i="5"/>
  <c r="AY74" i="12"/>
  <c r="AK119" i="15"/>
  <c r="AR142" i="10"/>
  <c r="AL127" i="5"/>
  <c r="BV78" i="14"/>
  <c r="AR119" i="5"/>
  <c r="AS143" i="13"/>
  <c r="BU85" i="13"/>
  <c r="AL127" i="13"/>
  <c r="BP136" i="15"/>
  <c r="AO82" i="13"/>
  <c r="AZ134" i="5"/>
  <c r="AP146" i="12"/>
  <c r="BB115" i="14"/>
  <c r="BA146" i="12"/>
  <c r="BS84" i="10"/>
  <c r="BV62" i="13"/>
  <c r="AD87" i="13"/>
  <c r="BF105" i="10"/>
  <c r="AI118" i="13"/>
  <c r="BP68" i="5"/>
  <c r="BG100" i="14"/>
  <c r="AF108" i="10"/>
  <c r="BS115" i="10"/>
  <c r="AE127" i="5"/>
  <c r="BF140" i="5"/>
  <c r="AL139" i="12"/>
  <c r="BP92" i="5"/>
  <c r="BQ107" i="10"/>
  <c r="AT144" i="10"/>
  <c r="AT80" i="5"/>
  <c r="AL75" i="10"/>
  <c r="BL154" i="10"/>
  <c r="BU142" i="15"/>
  <c r="AV63" i="12"/>
  <c r="BO76" i="15"/>
  <c r="BH99" i="10"/>
  <c r="AR139" i="13"/>
  <c r="AZ112" i="15"/>
  <c r="AO87" i="5"/>
  <c r="BD69" i="5"/>
  <c r="BL105" i="10"/>
  <c r="BR96" i="5"/>
  <c r="BM64" i="14"/>
  <c r="BJ104" i="14"/>
  <c r="BE108" i="14"/>
  <c r="AM139" i="12"/>
  <c r="BV138" i="13"/>
  <c r="AT76" i="13"/>
  <c r="BB94" i="12"/>
  <c r="BK147" i="12"/>
  <c r="BL73" i="13"/>
  <c r="BH75" i="12"/>
  <c r="BP95" i="12"/>
  <c r="AC142" i="15"/>
  <c r="AY61" i="15"/>
  <c r="BJ130" i="5"/>
  <c r="BE63" i="15"/>
  <c r="AG114" i="13"/>
  <c r="AV130" i="13"/>
  <c r="BU121" i="14"/>
  <c r="AF88" i="14"/>
  <c r="AU68" i="10"/>
  <c r="AL129" i="15"/>
  <c r="AK94" i="15"/>
  <c r="AQ128" i="12"/>
  <c r="AM83" i="12"/>
  <c r="AY102" i="5"/>
  <c r="BB86" i="10"/>
  <c r="BB146" i="5"/>
  <c r="AG140" i="12"/>
  <c r="AI119" i="10"/>
  <c r="BB97" i="10"/>
  <c r="BI55" i="12"/>
  <c r="AU82" i="13"/>
  <c r="BH152" i="10"/>
  <c r="AM58" i="14"/>
  <c r="AV73" i="14"/>
  <c r="AW65" i="12"/>
  <c r="AF125" i="13"/>
  <c r="AC71" i="10"/>
  <c r="BD118" i="12"/>
  <c r="BJ141" i="14"/>
  <c r="AS73" i="12"/>
  <c r="BQ70" i="15"/>
  <c r="AN142" i="15"/>
  <c r="AG127" i="13"/>
  <c r="BQ86" i="5"/>
  <c r="AQ127" i="13"/>
  <c r="BE81" i="5"/>
  <c r="AL55" i="14"/>
  <c r="BD128" i="14"/>
  <c r="BG89" i="10"/>
  <c r="BK152" i="13"/>
  <c r="AM142" i="13"/>
  <c r="AL151" i="10"/>
  <c r="BH121" i="14"/>
  <c r="AG66" i="12"/>
  <c r="BI125" i="10"/>
  <c r="BT80" i="10"/>
  <c r="BF141" i="13"/>
  <c r="AJ83" i="10"/>
  <c r="AL100" i="15"/>
  <c r="AS112" i="10"/>
  <c r="AG114" i="12"/>
  <c r="BC131" i="10"/>
  <c r="BE103" i="15"/>
  <c r="BV60" i="10"/>
  <c r="BE150" i="12"/>
  <c r="BE119" i="12"/>
  <c r="BE78" i="5"/>
  <c r="BQ123" i="14"/>
  <c r="AO144" i="13"/>
  <c r="BB137" i="14"/>
  <c r="AS82" i="13"/>
  <c r="AF98" i="10"/>
  <c r="AU97" i="13"/>
  <c r="BC106" i="13"/>
  <c r="BA59" i="10"/>
  <c r="BA131" i="13"/>
  <c r="AO60" i="12"/>
  <c r="AL142" i="12"/>
  <c r="BU94" i="5"/>
  <c r="AU120" i="14"/>
  <c r="AV109" i="14"/>
  <c r="AY112" i="10"/>
  <c r="AD69" i="5"/>
  <c r="AT119" i="12"/>
  <c r="AJ55" i="14"/>
  <c r="AL152" i="5"/>
  <c r="AP61" i="5"/>
  <c r="AC110" i="15"/>
  <c r="BK84" i="10"/>
  <c r="BE129" i="14"/>
  <c r="AN125" i="13"/>
  <c r="BU131" i="14"/>
  <c r="BH141" i="14"/>
  <c r="BB58" i="5"/>
  <c r="AN128" i="14"/>
  <c r="AL107" i="14"/>
  <c r="BL81" i="14"/>
  <c r="BJ91" i="13"/>
  <c r="BI145" i="13"/>
  <c r="BP148" i="10"/>
  <c r="AO74" i="12"/>
  <c r="BO95" i="15"/>
  <c r="BU142" i="10"/>
  <c r="BT89" i="5"/>
  <c r="AZ121" i="13"/>
  <c r="BT101" i="12"/>
  <c r="BS73" i="5"/>
  <c r="AJ61" i="10"/>
  <c r="AM55" i="12"/>
  <c r="AQ110" i="14"/>
  <c r="AF65" i="10"/>
  <c r="BU86" i="14"/>
  <c r="AI79" i="10"/>
  <c r="BR136" i="13"/>
  <c r="BS126" i="12"/>
  <c r="AW123" i="12"/>
  <c r="BK123" i="12"/>
  <c r="AG151" i="13"/>
  <c r="AI134" i="14"/>
  <c r="AU92" i="12"/>
  <c r="BU102" i="13"/>
  <c r="AH138" i="10"/>
  <c r="BC83" i="5"/>
  <c r="AL111" i="15"/>
  <c r="BI141" i="14"/>
  <c r="AW95" i="10"/>
  <c r="AM150" i="15"/>
  <c r="AB138" i="13"/>
  <c r="BD66" i="14"/>
  <c r="BM91" i="10"/>
  <c r="BO142" i="14"/>
  <c r="AU78" i="13"/>
  <c r="AJ142" i="14"/>
  <c r="AK90" i="5"/>
  <c r="AX65" i="14"/>
  <c r="AU90" i="5"/>
  <c r="AJ116" i="12"/>
  <c r="AL117" i="12"/>
  <c r="AT99" i="12"/>
  <c r="AY124" i="12"/>
  <c r="BJ77" i="14"/>
  <c r="BS120" i="12"/>
  <c r="AW134" i="13"/>
  <c r="AZ79" i="13"/>
  <c r="AJ64" i="12"/>
  <c r="AI56" i="12"/>
  <c r="AB100" i="12"/>
  <c r="BO149" i="13"/>
  <c r="BS76" i="15"/>
  <c r="BQ74" i="13"/>
  <c r="BO110" i="14"/>
  <c r="BC65" i="5"/>
  <c r="BJ104" i="15"/>
  <c r="AG142" i="15"/>
  <c r="AM114" i="5"/>
  <c r="BI133" i="10"/>
  <c r="AH63" i="12"/>
  <c r="AY136" i="12"/>
  <c r="BC109" i="15"/>
  <c r="AN114" i="14"/>
  <c r="AK70" i="14"/>
  <c r="BR110" i="13"/>
  <c r="BR111" i="10"/>
  <c r="AE104" i="15"/>
  <c r="BD134" i="5"/>
  <c r="BJ147" i="12"/>
  <c r="BN60" i="10"/>
  <c r="BB135" i="10"/>
  <c r="BB135" i="15"/>
  <c r="AT123" i="15"/>
  <c r="AR97" i="15"/>
  <c r="AL87" i="10"/>
  <c r="AR74" i="5"/>
  <c r="BL99" i="15"/>
  <c r="BK113" i="12"/>
  <c r="AM63" i="15"/>
  <c r="BN134" i="10"/>
  <c r="AN75" i="10"/>
  <c r="AM69" i="12"/>
  <c r="BM136" i="14"/>
  <c r="BG75" i="15"/>
  <c r="BE131" i="5"/>
  <c r="BP130" i="13"/>
  <c r="AN62" i="14"/>
  <c r="BG149" i="5"/>
  <c r="AG128" i="5"/>
  <c r="AZ84" i="12"/>
  <c r="BE82" i="13"/>
  <c r="AU140" i="10"/>
  <c r="BC154" i="13"/>
  <c r="AQ71" i="5"/>
  <c r="BQ82" i="15"/>
  <c r="BP99" i="5"/>
  <c r="BI92" i="10"/>
  <c r="BE107" i="10"/>
  <c r="AS68" i="13"/>
  <c r="BK129" i="10"/>
  <c r="BB58" i="15"/>
  <c r="BT127" i="14"/>
  <c r="BF97" i="13"/>
  <c r="BD65" i="12"/>
  <c r="AL78" i="5"/>
  <c r="BU149" i="5"/>
  <c r="AB139" i="5"/>
  <c r="BS56" i="15"/>
  <c r="AB113" i="5"/>
  <c r="BS138" i="5"/>
  <c r="AD72" i="10"/>
  <c r="AL57" i="10"/>
  <c r="BV133" i="14"/>
  <c r="BQ68" i="12"/>
  <c r="BI61" i="13"/>
  <c r="AN129" i="15"/>
  <c r="AJ80" i="12"/>
  <c r="BD114" i="10"/>
  <c r="AV140" i="10"/>
  <c r="AV84" i="13"/>
  <c r="AB133" i="10"/>
  <c r="AN120" i="5"/>
  <c r="BA151" i="10"/>
  <c r="BF76" i="10"/>
  <c r="BI121" i="12"/>
  <c r="BA113" i="10"/>
  <c r="AK137" i="10"/>
  <c r="AH83" i="15"/>
  <c r="BJ108" i="15"/>
  <c r="BF64" i="14"/>
  <c r="AP154" i="13"/>
  <c r="BD62" i="12"/>
  <c r="AB95" i="5"/>
  <c r="BF88" i="14"/>
  <c r="BE80" i="5"/>
  <c r="BR139" i="12"/>
  <c r="AX74" i="15"/>
  <c r="AW116" i="10"/>
  <c r="BN119" i="14"/>
  <c r="AK127" i="13"/>
  <c r="BG105" i="13"/>
  <c r="BT82" i="15"/>
  <c r="AS150" i="13"/>
  <c r="BQ103" i="5"/>
  <c r="AN136" i="14"/>
  <c r="BF85" i="12"/>
  <c r="AD102" i="15"/>
  <c r="BE62" i="10"/>
  <c r="AU125" i="13"/>
  <c r="BR73" i="12"/>
  <c r="BL83" i="15"/>
  <c r="AE150" i="10"/>
  <c r="BT78" i="14"/>
  <c r="AG141" i="14"/>
  <c r="BS123" i="14"/>
  <c r="AB110" i="14"/>
  <c r="BI115" i="5"/>
  <c r="AX153" i="13"/>
  <c r="AL76" i="10"/>
  <c r="BD114" i="14"/>
  <c r="BA81" i="12"/>
  <c r="AX104" i="12"/>
  <c r="AJ60" i="13"/>
  <c r="AH80" i="13"/>
  <c r="AB100" i="15"/>
  <c r="AU127" i="10"/>
  <c r="AZ90" i="5"/>
  <c r="AX122" i="10"/>
  <c r="AC96" i="13"/>
  <c r="AI58" i="15"/>
  <c r="AI119" i="12"/>
  <c r="AJ79" i="14"/>
  <c r="AI150" i="15"/>
  <c r="BK66" i="5"/>
  <c r="BB136" i="13"/>
  <c r="BP116" i="15"/>
  <c r="AI118" i="10"/>
  <c r="BD101" i="12"/>
  <c r="AL154" i="13"/>
  <c r="AV77" i="12"/>
  <c r="AJ109" i="15"/>
  <c r="AI61" i="5"/>
  <c r="BK75" i="12"/>
  <c r="AX117" i="13"/>
  <c r="AJ56" i="10"/>
  <c r="BQ87" i="12"/>
  <c r="AE132" i="12"/>
  <c r="AI111" i="15"/>
  <c r="AZ102" i="12"/>
  <c r="AL65" i="13"/>
  <c r="BE119" i="5"/>
  <c r="AH69" i="10"/>
  <c r="BU82" i="13"/>
  <c r="AC60" i="10"/>
  <c r="BM81" i="13"/>
  <c r="BD93" i="15"/>
  <c r="AF146" i="10"/>
  <c r="AS144" i="13"/>
  <c r="BO147" i="5"/>
  <c r="AB55" i="12"/>
  <c r="AR112" i="5"/>
  <c r="AL123" i="12"/>
  <c r="BI133" i="5"/>
  <c r="AL77" i="10"/>
  <c r="AU140" i="13"/>
  <c r="AX69" i="13"/>
  <c r="AP145" i="12"/>
  <c r="BP89" i="10"/>
  <c r="BG100" i="15"/>
  <c r="BU97" i="5"/>
  <c r="AI59" i="13"/>
  <c r="AX84" i="12"/>
  <c r="BB119" i="14"/>
  <c r="BP73" i="13"/>
  <c r="BS101" i="14"/>
  <c r="BI57" i="5"/>
  <c r="AX72" i="14"/>
  <c r="BC130" i="5"/>
  <c r="AV76" i="5"/>
  <c r="BF152" i="10"/>
  <c r="BB86" i="15"/>
  <c r="BR104" i="13"/>
  <c r="AQ82" i="14"/>
  <c r="AF98" i="5"/>
  <c r="AJ149" i="15"/>
  <c r="BO59" i="12"/>
  <c r="AY139" i="12"/>
  <c r="AW76" i="10"/>
  <c r="AV91" i="13"/>
  <c r="AE59" i="10"/>
  <c r="BT91" i="12"/>
  <c r="BJ135" i="5"/>
  <c r="AI91" i="5"/>
  <c r="BS60" i="12"/>
  <c r="AQ125" i="13"/>
  <c r="BN135" i="14"/>
  <c r="AC74" i="5"/>
  <c r="BS131" i="13"/>
  <c r="AK73" i="15"/>
  <c r="AR88" i="15"/>
  <c r="BE110" i="15"/>
  <c r="BS85" i="12"/>
  <c r="BF68" i="13"/>
  <c r="BO131" i="5"/>
  <c r="AP108" i="5"/>
  <c r="AP107" i="15"/>
  <c r="BF123" i="12"/>
  <c r="BV72" i="10"/>
  <c r="AD67" i="5"/>
  <c r="AC123" i="12"/>
  <c r="AP136" i="13"/>
  <c r="AQ71" i="15"/>
  <c r="BG96" i="5"/>
  <c r="BG71" i="15"/>
  <c r="AM124" i="13"/>
  <c r="AU119" i="10"/>
  <c r="BI110" i="15"/>
  <c r="AU80" i="5"/>
  <c r="BM110" i="5"/>
  <c r="AE78" i="5"/>
  <c r="AM101" i="12"/>
  <c r="BA98" i="14"/>
  <c r="AT154" i="13"/>
  <c r="AN66" i="12"/>
  <c r="AT83" i="5"/>
  <c r="AG114" i="14"/>
  <c r="BO143" i="10"/>
  <c r="BJ56" i="10"/>
  <c r="BB112" i="13"/>
  <c r="AM118" i="5"/>
  <c r="AV83" i="14"/>
  <c r="BA115" i="13"/>
  <c r="BB147" i="12"/>
  <c r="AH101" i="5"/>
  <c r="BE125" i="13"/>
  <c r="BM80" i="13"/>
  <c r="AK147" i="12"/>
  <c r="BD109" i="13"/>
  <c r="BC66" i="10"/>
  <c r="BL129" i="14"/>
  <c r="AI79" i="14"/>
  <c r="AL138" i="10"/>
  <c r="AI117" i="14"/>
  <c r="BA86" i="15"/>
  <c r="AF138" i="12"/>
  <c r="BG150" i="10"/>
  <c r="AY96" i="12"/>
  <c r="AB75" i="14"/>
  <c r="AU72" i="13"/>
  <c r="AL154" i="14"/>
  <c r="BM67" i="10"/>
  <c r="BI76" i="12"/>
  <c r="BL94" i="12"/>
  <c r="BT87" i="15"/>
  <c r="AQ108" i="12"/>
  <c r="AX90" i="5"/>
  <c r="BE57" i="5"/>
  <c r="BR153" i="5"/>
  <c r="AD112" i="12"/>
  <c r="BC64" i="15"/>
  <c r="BO99" i="14"/>
  <c r="AZ71" i="13"/>
  <c r="AY128" i="13"/>
  <c r="AP104" i="14"/>
  <c r="BO95" i="14"/>
  <c r="BQ82" i="14"/>
  <c r="BF106" i="15"/>
  <c r="AN150" i="15"/>
  <c r="BG63" i="15"/>
  <c r="AM149" i="14"/>
  <c r="AC56" i="15"/>
  <c r="AL56" i="15"/>
  <c r="AG90" i="12"/>
  <c r="BF127" i="13"/>
  <c r="BP109" i="5"/>
  <c r="AT57" i="13"/>
  <c r="AJ77" i="14"/>
  <c r="BM63" i="13"/>
  <c r="AC142" i="5"/>
  <c r="AU144" i="14"/>
  <c r="AY86" i="12"/>
  <c r="BG136" i="14"/>
  <c r="AB77" i="5"/>
  <c r="AJ110" i="5"/>
  <c r="AO63" i="5"/>
  <c r="BM135" i="12"/>
  <c r="BJ72" i="5"/>
  <c r="BB91" i="15"/>
  <c r="BH80" i="13"/>
  <c r="BU140" i="14"/>
  <c r="BN151" i="10"/>
  <c r="BV146" i="13"/>
  <c r="BT56" i="5"/>
  <c r="BF139" i="10"/>
  <c r="BD134" i="13"/>
  <c r="BC92" i="10"/>
  <c r="AC58" i="15"/>
  <c r="AV94" i="15"/>
  <c r="BK81" i="14"/>
  <c r="AU134" i="14"/>
  <c r="AI58" i="14"/>
  <c r="AF100" i="5"/>
  <c r="AG132" i="15"/>
  <c r="BR136" i="10"/>
  <c r="AT124" i="15"/>
  <c r="BU68" i="10"/>
  <c r="AX149" i="15"/>
  <c r="BR151" i="12"/>
  <c r="AB148" i="13"/>
  <c r="BK131" i="14"/>
  <c r="AZ78" i="13"/>
  <c r="BC128" i="12"/>
  <c r="AW87" i="10"/>
  <c r="BJ147" i="13"/>
  <c r="AX97" i="5"/>
  <c r="BJ124" i="13"/>
  <c r="AD144" i="5"/>
  <c r="AB85" i="5"/>
  <c r="BL131" i="15"/>
  <c r="AE136" i="14"/>
  <c r="BV85" i="14"/>
  <c r="AS152" i="5"/>
  <c r="BN111" i="5"/>
  <c r="BV118" i="15"/>
  <c r="AM82" i="10"/>
  <c r="AD149" i="14"/>
  <c r="BN82" i="15"/>
  <c r="BE112" i="15"/>
  <c r="BF107" i="12"/>
  <c r="BH147" i="13"/>
  <c r="AL130" i="5"/>
  <c r="AS149" i="14"/>
  <c r="BN55" i="14"/>
  <c r="AV130" i="5"/>
  <c r="BM152" i="10"/>
  <c r="BG117" i="12"/>
  <c r="AP153" i="13"/>
  <c r="BS123" i="10"/>
  <c r="AQ125" i="10"/>
  <c r="BH137" i="5"/>
  <c r="AR138" i="15"/>
  <c r="BU74" i="13"/>
  <c r="AJ55" i="12"/>
  <c r="BE92" i="12"/>
  <c r="BH72" i="14"/>
  <c r="AJ140" i="14"/>
  <c r="AU63" i="13"/>
  <c r="AM97" i="10"/>
  <c r="BD115" i="13"/>
  <c r="AM79" i="14"/>
  <c r="AO85" i="5"/>
  <c r="AE130" i="12"/>
  <c r="BH73" i="13"/>
  <c r="AP143" i="14"/>
  <c r="AC69" i="10"/>
  <c r="AC68" i="12"/>
  <c r="BT74" i="15"/>
  <c r="BA69" i="12"/>
  <c r="BC148" i="14"/>
  <c r="AS125" i="10"/>
  <c r="AK74" i="14"/>
  <c r="BM99" i="10"/>
  <c r="BF96" i="14"/>
  <c r="AP142" i="10"/>
  <c r="AN81" i="10"/>
  <c r="BQ137" i="12"/>
  <c r="BP121" i="15"/>
  <c r="AC104" i="14"/>
  <c r="AE64" i="10"/>
  <c r="AO131" i="12"/>
  <c r="BO83" i="5"/>
  <c r="AO73" i="15"/>
  <c r="AW69" i="13"/>
  <c r="AL82" i="12"/>
  <c r="BG130" i="5"/>
  <c r="AN149" i="15"/>
  <c r="AZ136" i="12"/>
  <c r="BE111" i="13"/>
  <c r="BR147" i="5"/>
  <c r="BV111" i="10"/>
  <c r="BJ83" i="13"/>
  <c r="BC109" i="14"/>
  <c r="BK88" i="13"/>
  <c r="AW83" i="13"/>
  <c r="AZ109" i="5"/>
  <c r="BU98" i="10"/>
  <c r="AI110" i="13"/>
  <c r="BG82" i="5"/>
  <c r="BF55" i="15"/>
  <c r="AT123" i="5"/>
  <c r="AZ120" i="10"/>
  <c r="BE151" i="5"/>
  <c r="AF154" i="13"/>
  <c r="AB135" i="14"/>
  <c r="AC134" i="15"/>
  <c r="AK134" i="15"/>
  <c r="BR128" i="14"/>
  <c r="AT98" i="13"/>
  <c r="AF150" i="10"/>
  <c r="BH88" i="5"/>
  <c r="AB148" i="12"/>
  <c r="BE67" i="13"/>
  <c r="BU92" i="15"/>
  <c r="BM136" i="5"/>
  <c r="AJ140" i="13"/>
  <c r="AO85" i="12"/>
  <c r="BV147" i="14"/>
  <c r="BK80" i="13"/>
  <c r="AK113" i="5"/>
  <c r="AZ151" i="14"/>
  <c r="BO111" i="15"/>
  <c r="BM129" i="10"/>
  <c r="BT122" i="13"/>
  <c r="BV59" i="12"/>
  <c r="AL99" i="13"/>
  <c r="BL59" i="15"/>
  <c r="AX129" i="10"/>
  <c r="BT95" i="14"/>
  <c r="BH145" i="10"/>
  <c r="BS133" i="13"/>
  <c r="BH111" i="15"/>
  <c r="BM104" i="10"/>
  <c r="AG144" i="15"/>
  <c r="BP78" i="10"/>
  <c r="AP132" i="15"/>
  <c r="BA133" i="13"/>
  <c r="AO112" i="13"/>
  <c r="BK143" i="13"/>
  <c r="AL102" i="14"/>
  <c r="BP65" i="15"/>
  <c r="AB139" i="10"/>
  <c r="AS103" i="5"/>
  <c r="BI92" i="15"/>
  <c r="BL98" i="13"/>
  <c r="BB125" i="14"/>
  <c r="BJ75" i="5"/>
  <c r="AH137" i="5"/>
  <c r="AQ125" i="14"/>
  <c r="BF89" i="13"/>
  <c r="AJ59" i="12"/>
  <c r="AQ108" i="13"/>
  <c r="AK100" i="12"/>
  <c r="AT60" i="12"/>
  <c r="BO102" i="12"/>
  <c r="AG141" i="10"/>
  <c r="AZ137" i="12"/>
  <c r="AS86" i="12"/>
  <c r="AK65" i="12"/>
  <c r="BK56" i="10"/>
  <c r="AC80" i="5"/>
  <c r="BN114" i="5"/>
  <c r="BP128" i="13"/>
  <c r="AS124" i="12"/>
  <c r="AV64" i="15"/>
  <c r="BA57" i="12"/>
  <c r="BE142" i="5"/>
  <c r="AO101" i="15"/>
  <c r="AZ139" i="12"/>
  <c r="BR86" i="12"/>
  <c r="AL120" i="14"/>
  <c r="AD152" i="5"/>
  <c r="AL154" i="12"/>
  <c r="AZ68" i="15"/>
  <c r="BT85" i="10"/>
  <c r="BF56" i="14"/>
  <c r="BM67" i="5"/>
  <c r="AC146" i="10"/>
  <c r="AR58" i="5"/>
  <c r="BJ59" i="13"/>
  <c r="BC146" i="14"/>
  <c r="AI64" i="13"/>
  <c r="BD112" i="14"/>
  <c r="BR129" i="12"/>
  <c r="AM77" i="13"/>
  <c r="AR149" i="10"/>
  <c r="AH122" i="5"/>
  <c r="BN140" i="14"/>
  <c r="BV69" i="13"/>
  <c r="BH124" i="15"/>
  <c r="AG77" i="12"/>
  <c r="AF113" i="13"/>
  <c r="AI91" i="15"/>
  <c r="BR97" i="10"/>
  <c r="BH91" i="12"/>
  <c r="AH77" i="14"/>
  <c r="AO78" i="14"/>
  <c r="BF133" i="14"/>
  <c r="BR103" i="15"/>
  <c r="BJ57" i="5"/>
  <c r="AR136" i="12"/>
  <c r="AT106" i="14"/>
  <c r="BI136" i="13"/>
  <c r="AK137" i="15"/>
  <c r="AC132" i="14"/>
  <c r="BU122" i="12"/>
  <c r="AV151" i="14"/>
  <c r="BE87" i="15"/>
  <c r="BE56" i="14"/>
  <c r="AC95" i="14"/>
  <c r="AD57" i="5"/>
  <c r="BI69" i="14"/>
  <c r="AG79" i="13"/>
  <c r="AD142" i="14"/>
  <c r="AV94" i="10"/>
  <c r="BM98" i="5"/>
  <c r="BD129" i="5"/>
  <c r="AJ111" i="15"/>
  <c r="BE71" i="12"/>
  <c r="AK116" i="5"/>
  <c r="AE109" i="5"/>
  <c r="AD136" i="12"/>
  <c r="AW118" i="14"/>
  <c r="AD105" i="13"/>
  <c r="AF70" i="14"/>
  <c r="BN152" i="5"/>
  <c r="BK78" i="15"/>
  <c r="BD68" i="15"/>
  <c r="AH102" i="12"/>
  <c r="AG62" i="14"/>
  <c r="BA129" i="5"/>
  <c r="AJ123" i="14"/>
  <c r="AM59" i="12"/>
  <c r="BF76" i="5"/>
  <c r="AT100" i="15"/>
  <c r="BI76" i="14"/>
  <c r="BS124" i="10"/>
  <c r="BA108" i="13"/>
  <c r="AD117" i="12"/>
  <c r="AC126" i="13"/>
  <c r="BT143" i="15"/>
  <c r="AB117" i="10"/>
  <c r="AX96" i="15"/>
  <c r="AS84" i="13"/>
  <c r="AM150" i="14"/>
  <c r="AD110" i="13"/>
  <c r="AM105" i="14"/>
  <c r="AO99" i="5"/>
  <c r="AI114" i="5"/>
  <c r="BC131" i="12"/>
  <c r="AO119" i="15"/>
  <c r="BF59" i="10"/>
  <c r="BN114" i="13"/>
  <c r="AH108" i="10"/>
  <c r="AI86" i="5"/>
  <c r="AT58" i="5"/>
  <c r="AT64" i="5"/>
  <c r="AC153" i="15"/>
  <c r="AH150" i="12"/>
  <c r="AU84" i="10"/>
  <c r="BH140" i="15"/>
  <c r="AQ59" i="15"/>
  <c r="AK84" i="13"/>
  <c r="AH105" i="10"/>
  <c r="AM68" i="12"/>
  <c r="BQ61" i="5"/>
  <c r="BD112" i="15"/>
  <c r="AC115" i="15"/>
  <c r="AK75" i="14"/>
  <c r="AS103" i="13"/>
  <c r="AV56" i="15"/>
  <c r="BB122" i="14"/>
  <c r="AX101" i="12"/>
  <c r="BP105" i="5"/>
  <c r="AS118" i="12"/>
  <c r="AF95" i="13"/>
  <c r="AQ66" i="15"/>
  <c r="AQ98" i="12"/>
  <c r="AY121" i="5"/>
  <c r="AS89" i="15"/>
  <c r="BV55" i="10"/>
  <c r="BG64" i="15"/>
  <c r="BR121" i="15"/>
  <c r="BQ75" i="10"/>
  <c r="BB127" i="12"/>
  <c r="AY106" i="13"/>
  <c r="BT104" i="12"/>
  <c r="AS56" i="15"/>
  <c r="AO120" i="14"/>
  <c r="AS71" i="5"/>
  <c r="AK142" i="15"/>
  <c r="AV58" i="14"/>
  <c r="BR62" i="12"/>
  <c r="AJ128" i="14"/>
  <c r="AF128" i="13"/>
  <c r="BQ145" i="15"/>
  <c r="BT95" i="15"/>
  <c r="BI64" i="15"/>
  <c r="BH97" i="14"/>
  <c r="AW110" i="15"/>
  <c r="AH120" i="5"/>
  <c r="BB151" i="15"/>
  <c r="BM92" i="12"/>
  <c r="BD146" i="5"/>
  <c r="AC94" i="14"/>
  <c r="AK146" i="5"/>
  <c r="BU131" i="13"/>
  <c r="BG75" i="10"/>
  <c r="AB65" i="14"/>
  <c r="AC142" i="13"/>
  <c r="AL67" i="12"/>
  <c r="BE125" i="5"/>
  <c r="AD107" i="12"/>
  <c r="BE81" i="14"/>
  <c r="AJ64" i="13"/>
  <c r="BD84" i="5"/>
  <c r="BU64" i="5"/>
  <c r="BN150" i="12"/>
  <c r="AP121" i="15"/>
  <c r="BD77" i="10"/>
  <c r="BB70" i="15"/>
  <c r="BT98" i="12"/>
  <c r="AK133" i="12"/>
  <c r="BF87" i="14"/>
  <c r="AH120" i="10"/>
  <c r="AF121" i="13"/>
  <c r="AS125" i="15"/>
  <c r="BV114" i="14"/>
  <c r="BL141" i="10"/>
  <c r="AJ141" i="12"/>
  <c r="AX145" i="13"/>
  <c r="BD98" i="14"/>
  <c r="AB140" i="15"/>
  <c r="AO137" i="12"/>
  <c r="BA126" i="15"/>
  <c r="AZ153" i="14"/>
  <c r="AD124" i="14"/>
  <c r="AF143" i="5"/>
  <c r="AZ93" i="14"/>
  <c r="AY125" i="5"/>
  <c r="AD145" i="5"/>
  <c r="BH154" i="12"/>
  <c r="BG146" i="5"/>
  <c r="BF135" i="15"/>
  <c r="AE124" i="14"/>
  <c r="AY109" i="14"/>
  <c r="AC101" i="12"/>
  <c r="BF95" i="12"/>
  <c r="AT113" i="12"/>
  <c r="BG135" i="10"/>
  <c r="AL143" i="13"/>
  <c r="AQ101" i="12"/>
  <c r="AJ77" i="15"/>
  <c r="BU80" i="12"/>
  <c r="AM116" i="12"/>
  <c r="AY112" i="5"/>
  <c r="AY73" i="13"/>
  <c r="AB67" i="12"/>
  <c r="BG122" i="5"/>
  <c r="AT75" i="5"/>
  <c r="AR102" i="12"/>
  <c r="BH79" i="13"/>
  <c r="BQ120" i="12"/>
  <c r="BJ85" i="5"/>
  <c r="AY102" i="15"/>
  <c r="BP129" i="15"/>
  <c r="AV55" i="12"/>
  <c r="AI132" i="15"/>
  <c r="AM144" i="5"/>
  <c r="BK91" i="12"/>
  <c r="AV68" i="10"/>
  <c r="BT131" i="12"/>
  <c r="AC132" i="12"/>
  <c r="BT117" i="10"/>
  <c r="BS127" i="13"/>
  <c r="AW56" i="14"/>
  <c r="BO110" i="10"/>
  <c r="AF142" i="14"/>
  <c r="AK60" i="5"/>
  <c r="AH57" i="15"/>
  <c r="BR139" i="13"/>
  <c r="AX101" i="10"/>
  <c r="BL94" i="13"/>
  <c r="AR60" i="15"/>
  <c r="BF72" i="10"/>
  <c r="BN146" i="12"/>
  <c r="AV142" i="12"/>
  <c r="AI146" i="14"/>
  <c r="AW101" i="5"/>
  <c r="BO138" i="5"/>
  <c r="BK101" i="5"/>
  <c r="AL149" i="15"/>
  <c r="BE116" i="5"/>
  <c r="AX114" i="15"/>
  <c r="AB115" i="13"/>
  <c r="BF116" i="12"/>
  <c r="AJ83" i="13"/>
  <c r="AN75" i="15"/>
  <c r="BT126" i="5"/>
  <c r="AZ120" i="14"/>
  <c r="BQ61" i="15"/>
  <c r="AC103" i="15"/>
  <c r="BO118" i="14"/>
  <c r="BS65" i="15"/>
  <c r="BF147" i="14"/>
  <c r="BQ59" i="12"/>
  <c r="BN75" i="14"/>
  <c r="AG117" i="5"/>
  <c r="BB103" i="13"/>
  <c r="AT65" i="13"/>
  <c r="AY117" i="12"/>
  <c r="AF76" i="13"/>
  <c r="AX126" i="12"/>
  <c r="BL143" i="10"/>
  <c r="BC62" i="15"/>
  <c r="AT152" i="14"/>
  <c r="AW99" i="10"/>
  <c r="AH115" i="5"/>
  <c r="BI65" i="14"/>
  <c r="BM60" i="14"/>
  <c r="BV65" i="5"/>
  <c r="BB150" i="12"/>
  <c r="BR62" i="10"/>
  <c r="AG139" i="14"/>
  <c r="AQ114" i="14"/>
  <c r="AM61" i="13"/>
  <c r="BL77" i="5"/>
  <c r="AJ143" i="10"/>
  <c r="AF64" i="12"/>
  <c r="AE95" i="14"/>
  <c r="AJ92" i="5"/>
  <c r="BJ116" i="13"/>
  <c r="AG116" i="15"/>
  <c r="BN122" i="13"/>
  <c r="AT110" i="5"/>
  <c r="AZ57" i="12"/>
  <c r="AV95" i="14"/>
  <c r="AL112" i="5"/>
  <c r="AV143" i="13"/>
  <c r="AX125" i="10"/>
  <c r="AQ106" i="14"/>
  <c r="AE149" i="13"/>
  <c r="AF107" i="5"/>
  <c r="BC81" i="10"/>
  <c r="BS70" i="13"/>
  <c r="AX116" i="15"/>
  <c r="AY81" i="13"/>
  <c r="BA66" i="10"/>
  <c r="BL91" i="12"/>
  <c r="BG149" i="10"/>
  <c r="BC99" i="13"/>
  <c r="AV82" i="12"/>
  <c r="AD55" i="15"/>
  <c r="BO66" i="10"/>
  <c r="BT137" i="5"/>
  <c r="AP114" i="12"/>
  <c r="AR147" i="14"/>
  <c r="BA101" i="15"/>
  <c r="AJ56" i="12"/>
  <c r="BA67" i="5"/>
  <c r="AK71" i="13"/>
  <c r="BU84" i="12"/>
  <c r="BK58" i="12"/>
  <c r="AH102" i="15"/>
  <c r="BH86" i="12"/>
  <c r="BK116" i="14"/>
  <c r="AL82" i="5"/>
  <c r="AM98" i="10"/>
  <c r="AC123" i="5"/>
  <c r="AJ71" i="10"/>
  <c r="AI128" i="13"/>
  <c r="BJ140" i="14"/>
  <c r="BM146" i="15"/>
  <c r="BK112" i="15"/>
  <c r="AJ144" i="15"/>
  <c r="AO135" i="13"/>
  <c r="AX77" i="12"/>
  <c r="AP68" i="15"/>
  <c r="BG59" i="13"/>
  <c r="AB147" i="12"/>
  <c r="BP82" i="15"/>
  <c r="BF121" i="12"/>
  <c r="AK127" i="15"/>
  <c r="AX140" i="12"/>
  <c r="AQ85" i="15"/>
  <c r="AH147" i="14"/>
  <c r="AQ141" i="5"/>
  <c r="BK68" i="12"/>
  <c r="AB56" i="14"/>
  <c r="BK68" i="5"/>
  <c r="AZ97" i="5"/>
  <c r="BA59" i="5"/>
  <c r="AP57" i="10"/>
  <c r="AH98" i="12"/>
  <c r="AQ60" i="13"/>
  <c r="AL104" i="5"/>
  <c r="BI85" i="12"/>
  <c r="AH124" i="10"/>
  <c r="AS109" i="13"/>
  <c r="AZ67" i="13"/>
  <c r="AI141" i="14"/>
  <c r="AR66" i="10"/>
  <c r="AJ86" i="13"/>
  <c r="AJ88" i="13"/>
  <c r="BO147" i="10"/>
  <c r="AT63" i="10"/>
  <c r="AR78" i="5"/>
  <c r="BN74" i="13"/>
  <c r="AX91" i="5"/>
  <c r="BC119" i="12"/>
  <c r="BS128" i="12"/>
  <c r="BI76" i="5"/>
  <c r="AW87" i="5"/>
  <c r="BM128" i="10"/>
  <c r="AK61" i="5"/>
  <c r="AJ63" i="5"/>
  <c r="AE59" i="12"/>
  <c r="AE126" i="13"/>
  <c r="AP70" i="10"/>
  <c r="BO99" i="12"/>
  <c r="BQ74" i="15"/>
  <c r="AC105" i="14"/>
  <c r="AE61" i="5"/>
  <c r="AX150" i="10"/>
  <c r="BI143" i="14"/>
  <c r="BC120" i="10"/>
  <c r="AS140" i="14"/>
  <c r="AJ100" i="13"/>
  <c r="BL106" i="13"/>
  <c r="AK113" i="15"/>
  <c r="AL128" i="10"/>
  <c r="AD154" i="12"/>
  <c r="AW107" i="15"/>
  <c r="BQ57" i="13"/>
  <c r="BT117" i="15"/>
  <c r="BB90" i="5"/>
  <c r="BG121" i="14"/>
  <c r="AI94" i="10"/>
  <c r="BH56" i="5"/>
  <c r="BD95" i="14"/>
  <c r="AY87" i="5"/>
  <c r="AQ100" i="15"/>
  <c r="BN143" i="12"/>
  <c r="BF69" i="13"/>
  <c r="BP107" i="12"/>
  <c r="BM92" i="14"/>
  <c r="BE101" i="12"/>
  <c r="BF90" i="14"/>
  <c r="BI106" i="15"/>
  <c r="AB149" i="15"/>
  <c r="AD93" i="10"/>
  <c r="BJ117" i="12"/>
  <c r="AG143" i="10"/>
  <c r="BD64" i="12"/>
  <c r="AZ153" i="12"/>
  <c r="AW96" i="14"/>
  <c r="AD128" i="15"/>
  <c r="BS137" i="13"/>
  <c r="AM106" i="15"/>
  <c r="AN71" i="15"/>
  <c r="BH101" i="13"/>
  <c r="BI88" i="15"/>
  <c r="BS65" i="5"/>
  <c r="BA76" i="14"/>
  <c r="BI63" i="15"/>
  <c r="AD94" i="10"/>
  <c r="AS118" i="15"/>
  <c r="BL117" i="13"/>
  <c r="BH135" i="5"/>
  <c r="BK128" i="15"/>
  <c r="BQ101" i="12"/>
  <c r="BN97" i="12"/>
  <c r="BN150" i="14"/>
  <c r="BD70" i="15"/>
  <c r="BJ61" i="15"/>
  <c r="AL96" i="14"/>
  <c r="BH58" i="12"/>
  <c r="BN59" i="5"/>
  <c r="AF108" i="12"/>
  <c r="AZ66" i="5"/>
  <c r="BO128" i="12"/>
  <c r="AG77" i="14"/>
  <c r="BO127" i="12"/>
  <c r="AG73" i="10"/>
  <c r="BU73" i="14"/>
  <c r="BK69" i="15"/>
  <c r="AG69" i="12"/>
  <c r="BA123" i="13"/>
  <c r="BJ123" i="12"/>
  <c r="BG141" i="5"/>
  <c r="BI106" i="10"/>
  <c r="BA89" i="14"/>
  <c r="BM106" i="15"/>
  <c r="BS108" i="14"/>
  <c r="BU57" i="12"/>
  <c r="AX154" i="15"/>
  <c r="BO96" i="14"/>
  <c r="AI84" i="12"/>
  <c r="BQ154" i="10"/>
  <c r="AE64" i="14"/>
  <c r="BD81" i="14"/>
  <c r="AC66" i="5"/>
  <c r="BG123" i="12"/>
  <c r="AY82" i="10"/>
  <c r="BN101" i="14"/>
  <c r="AS132" i="10"/>
  <c r="AU102" i="15"/>
  <c r="AF131" i="15"/>
  <c r="BA113" i="13"/>
  <c r="BB135" i="14"/>
  <c r="AS100" i="5"/>
  <c r="AV97" i="13"/>
  <c r="AZ149" i="12"/>
  <c r="BN71" i="12"/>
  <c r="AY148" i="14"/>
  <c r="BM74" i="12"/>
  <c r="BP120" i="5"/>
  <c r="AG139" i="10"/>
  <c r="AO133" i="14"/>
  <c r="BM82" i="14"/>
  <c r="AJ115" i="10"/>
  <c r="BK86" i="12"/>
  <c r="AT59" i="15"/>
  <c r="AO102" i="10"/>
  <c r="AB91" i="13"/>
  <c r="BJ80" i="5"/>
  <c r="AT80" i="10"/>
  <c r="AR109" i="12"/>
  <c r="BJ89" i="15"/>
  <c r="AQ69" i="10"/>
  <c r="AG114" i="5"/>
  <c r="AE115" i="14"/>
  <c r="BC89" i="13"/>
  <c r="BM107" i="13"/>
  <c r="AZ90" i="10"/>
  <c r="AQ69" i="5"/>
  <c r="BT129" i="5"/>
  <c r="BE149" i="10"/>
  <c r="BM130" i="15"/>
  <c r="BC154" i="5"/>
  <c r="AT146" i="14"/>
  <c r="AG61" i="5"/>
  <c r="BV126" i="12"/>
  <c r="AN121" i="12"/>
  <c r="BP58" i="5"/>
  <c r="AM98" i="12"/>
  <c r="BR127" i="5"/>
  <c r="AD103" i="5"/>
  <c r="BS91" i="15"/>
  <c r="AM151" i="10"/>
  <c r="BN100" i="15"/>
  <c r="BV96" i="5"/>
  <c r="BG129" i="5"/>
  <c r="AW98" i="15"/>
  <c r="BN65" i="12"/>
  <c r="AN127" i="12"/>
  <c r="AI142" i="15"/>
  <c r="BA111" i="10"/>
  <c r="BA58" i="10"/>
  <c r="AV123" i="13"/>
  <c r="AD136" i="13"/>
  <c r="AO128" i="10"/>
  <c r="BG73" i="15"/>
  <c r="BR106" i="14"/>
  <c r="BO86" i="5"/>
  <c r="BC62" i="10"/>
  <c r="BA141" i="12"/>
  <c r="AC134" i="10"/>
  <c r="AP94" i="15"/>
  <c r="AB72" i="15"/>
  <c r="AJ126" i="12"/>
  <c r="AL116" i="10"/>
  <c r="AD62" i="14"/>
  <c r="BI109" i="5"/>
  <c r="BJ86" i="14"/>
  <c r="AD56" i="12"/>
  <c r="BT124" i="10"/>
  <c r="AK63" i="13"/>
  <c r="AL143" i="14"/>
  <c r="AU91" i="13"/>
  <c r="AU118" i="5"/>
  <c r="AT64" i="14"/>
  <c r="AH79" i="12"/>
  <c r="AL82" i="15"/>
  <c r="AN84" i="5"/>
  <c r="BE120" i="13"/>
  <c r="AE85" i="12"/>
  <c r="AD140" i="10"/>
  <c r="AX71" i="10"/>
  <c r="BC87" i="13"/>
  <c r="BI105" i="12"/>
  <c r="BK58" i="10"/>
  <c r="AN114" i="12"/>
  <c r="AB128" i="5"/>
  <c r="AN76" i="10"/>
  <c r="AJ145" i="10"/>
  <c r="BQ133" i="14"/>
  <c r="BR87" i="5"/>
  <c r="AS94" i="15"/>
  <c r="AZ57" i="10"/>
  <c r="AE144" i="5"/>
  <c r="AI79" i="12"/>
  <c r="BT84" i="12"/>
  <c r="AR97" i="14"/>
  <c r="AE130" i="5"/>
  <c r="AC134" i="14"/>
  <c r="AV112" i="15"/>
  <c r="AB142" i="10"/>
  <c r="BF132" i="12"/>
  <c r="AB55" i="14"/>
  <c r="BH68" i="12"/>
  <c r="AE134" i="14"/>
  <c r="AF146" i="15"/>
  <c r="BO68" i="5"/>
  <c r="BA132" i="14"/>
  <c r="AJ122" i="14"/>
  <c r="AH140" i="10"/>
  <c r="BU151" i="13"/>
  <c r="AM73" i="12"/>
  <c r="BL112" i="14"/>
  <c r="BU63" i="12"/>
  <c r="AG82" i="13"/>
  <c r="BI59" i="10"/>
  <c r="AU60" i="15"/>
  <c r="AH81" i="14"/>
  <c r="AX61" i="12"/>
  <c r="BG131" i="13"/>
  <c r="AN122" i="12"/>
  <c r="BN120" i="10"/>
  <c r="BU73" i="13"/>
  <c r="AL92" i="13"/>
  <c r="BC130" i="15"/>
  <c r="AU145" i="12"/>
  <c r="AM135" i="10"/>
  <c r="AT93" i="5"/>
  <c r="AF91" i="12"/>
  <c r="BO82" i="10"/>
  <c r="AF132" i="5"/>
  <c r="AJ120" i="5"/>
  <c r="BB128" i="10"/>
  <c r="AH60" i="15"/>
  <c r="BC64" i="13"/>
  <c r="BL89" i="14"/>
  <c r="AR73" i="5"/>
  <c r="BJ90" i="12"/>
  <c r="AV111" i="15"/>
  <c r="BI94" i="10"/>
  <c r="BE86" i="13"/>
  <c r="BV87" i="15"/>
  <c r="AL128" i="14"/>
  <c r="BP114" i="14"/>
  <c r="BN120" i="13"/>
  <c r="BV74" i="15"/>
  <c r="BS126" i="10"/>
  <c r="BL66" i="10"/>
  <c r="AZ141" i="15"/>
  <c r="AQ65" i="13"/>
  <c r="AQ99" i="10"/>
  <c r="AC113" i="10"/>
  <c r="AF68" i="12"/>
  <c r="BH61" i="10"/>
  <c r="AT113" i="14"/>
  <c r="BI57" i="14"/>
  <c r="BP120" i="10"/>
  <c r="BJ138" i="13"/>
  <c r="AH134" i="14"/>
  <c r="AH109" i="13"/>
  <c r="AQ75" i="13"/>
  <c r="BM61" i="13"/>
  <c r="AW93" i="5"/>
  <c r="BL136" i="5"/>
  <c r="BB117" i="10"/>
  <c r="AS102" i="10"/>
  <c r="AE93" i="12"/>
  <c r="BU147" i="12"/>
  <c r="BM60" i="10"/>
  <c r="BP85" i="10"/>
  <c r="AW91" i="13"/>
  <c r="BQ123" i="5"/>
  <c r="AB120" i="12"/>
  <c r="AJ153" i="15"/>
  <c r="BF132" i="5"/>
  <c r="AV92" i="5"/>
  <c r="AC108" i="12"/>
  <c r="BA73" i="13"/>
  <c r="AD99" i="10"/>
  <c r="BG131" i="14"/>
  <c r="AR123" i="14"/>
  <c r="BA115" i="12"/>
  <c r="AG124" i="15"/>
  <c r="AL108" i="13"/>
  <c r="BS115" i="15"/>
  <c r="AF64" i="5"/>
  <c r="BP81" i="5"/>
  <c r="BJ126" i="10"/>
  <c r="AG56" i="5"/>
  <c r="AD101" i="14"/>
  <c r="AC56" i="13"/>
  <c r="BS103" i="13"/>
  <c r="AU62" i="10"/>
  <c r="AQ56" i="13"/>
  <c r="BI146" i="13"/>
  <c r="BO77" i="10"/>
  <c r="AB137" i="10"/>
  <c r="AB106" i="12"/>
  <c r="BC75" i="15"/>
  <c r="AR154" i="12"/>
  <c r="AH85" i="13"/>
  <c r="BF134" i="12"/>
  <c r="AH72" i="14"/>
  <c r="BT126" i="10"/>
  <c r="AP65" i="15"/>
  <c r="BG95" i="14"/>
  <c r="AR118" i="15"/>
  <c r="BE126" i="12"/>
  <c r="AP150" i="5"/>
  <c r="AT140" i="15"/>
  <c r="AE89" i="14"/>
  <c r="AQ57" i="14"/>
  <c r="AO66" i="13"/>
  <c r="AW104" i="13"/>
  <c r="BA95" i="10"/>
  <c r="BK94" i="10"/>
  <c r="AU97" i="12"/>
  <c r="AB149" i="5"/>
  <c r="BA153" i="13"/>
  <c r="AS86" i="10"/>
  <c r="BB111" i="13"/>
  <c r="BT120" i="5"/>
  <c r="BA124" i="13"/>
  <c r="AD62" i="10"/>
  <c r="BT69" i="13"/>
  <c r="BG66" i="10"/>
  <c r="BJ128" i="5"/>
  <c r="AC103" i="12"/>
  <c r="AQ127" i="14"/>
  <c r="AS98" i="13"/>
  <c r="AO79" i="5"/>
  <c r="BN60" i="5"/>
  <c r="BP86" i="10"/>
  <c r="BQ101" i="5"/>
  <c r="AS77" i="10"/>
  <c r="AT151" i="15"/>
  <c r="AQ118" i="15"/>
  <c r="AI143" i="12"/>
  <c r="BQ113" i="10"/>
  <c r="AX94" i="10"/>
  <c r="AE120" i="12"/>
  <c r="AZ90" i="15"/>
  <c r="BQ136" i="12"/>
  <c r="BD61" i="10"/>
  <c r="AM137" i="14"/>
  <c r="BM98" i="14"/>
  <c r="BS127" i="14"/>
  <c r="AX122" i="13"/>
  <c r="AM65" i="14"/>
  <c r="AH64" i="13"/>
  <c r="AO58" i="12"/>
  <c r="BP88" i="15"/>
  <c r="BU110" i="5"/>
  <c r="AP94" i="12"/>
  <c r="AC113" i="5"/>
  <c r="AY146" i="10"/>
  <c r="BL111" i="15"/>
  <c r="AN152" i="15"/>
  <c r="AE130" i="13"/>
  <c r="BE58" i="14"/>
  <c r="BS131" i="12"/>
  <c r="BC152" i="10"/>
  <c r="AM83" i="15"/>
  <c r="AM108" i="12"/>
  <c r="AW119" i="14"/>
  <c r="AS73" i="14"/>
  <c r="BB82" i="12"/>
  <c r="AG90" i="10"/>
  <c r="BN91" i="10"/>
  <c r="AM93" i="10"/>
  <c r="BQ62" i="5"/>
  <c r="BI128" i="12"/>
  <c r="AG139" i="15"/>
  <c r="AT101" i="10"/>
  <c r="BK71" i="15"/>
  <c r="BR82" i="13"/>
  <c r="AO71" i="12"/>
  <c r="AU63" i="14"/>
  <c r="BK73" i="13"/>
  <c r="AI75" i="5"/>
  <c r="AU116" i="13"/>
  <c r="AS57" i="13"/>
  <c r="AT107" i="12"/>
  <c r="AG78" i="13"/>
  <c r="BE146" i="5"/>
  <c r="AN129" i="13"/>
  <c r="BT140" i="10"/>
  <c r="AW88" i="13"/>
  <c r="AN147" i="5"/>
  <c r="BP153" i="5"/>
  <c r="BF132" i="10"/>
  <c r="BS82" i="12"/>
  <c r="AZ59" i="12"/>
  <c r="AX63" i="15"/>
  <c r="BG61" i="14"/>
  <c r="AU86" i="15"/>
  <c r="BD123" i="12"/>
  <c r="AR92" i="5"/>
  <c r="BM69" i="15"/>
  <c r="BK130" i="13"/>
  <c r="AK100" i="13"/>
  <c r="AF62" i="14"/>
  <c r="BU144" i="10"/>
  <c r="BA82" i="14"/>
  <c r="AY80" i="15"/>
  <c r="BP139" i="15"/>
  <c r="BC132" i="12"/>
  <c r="AV120" i="5"/>
  <c r="AH149" i="14"/>
  <c r="AY134" i="12"/>
  <c r="BT137" i="14"/>
  <c r="AU69" i="15"/>
  <c r="AI109" i="12"/>
  <c r="AZ117" i="12"/>
  <c r="BA101" i="10"/>
  <c r="AI81" i="13"/>
  <c r="BA83" i="13"/>
  <c r="AF71" i="13"/>
  <c r="AO150" i="14"/>
  <c r="AT70" i="5"/>
  <c r="BP61" i="10"/>
  <c r="BP82" i="12"/>
  <c r="AK118" i="14"/>
  <c r="BB103" i="10"/>
  <c r="AH84" i="10"/>
  <c r="AV103" i="12"/>
  <c r="BQ92" i="13"/>
  <c r="AR115" i="5"/>
  <c r="BR105" i="5"/>
  <c r="BA72" i="10"/>
  <c r="AQ90" i="14"/>
  <c r="BE145" i="12"/>
  <c r="BR135" i="15"/>
  <c r="AX95" i="12"/>
  <c r="BU75" i="13"/>
  <c r="AY58" i="14"/>
  <c r="AL116" i="12"/>
  <c r="BS152" i="12"/>
  <c r="BP90" i="5"/>
  <c r="AQ132" i="5"/>
  <c r="BN122" i="5"/>
  <c r="BL145" i="15"/>
  <c r="BA103" i="13"/>
  <c r="BR102" i="13"/>
  <c r="BN101" i="10"/>
  <c r="AD119" i="15"/>
  <c r="BL111" i="5"/>
  <c r="AF76" i="10"/>
  <c r="BB72" i="5"/>
  <c r="AC62" i="12"/>
  <c r="BE88" i="12"/>
  <c r="AN132" i="14"/>
  <c r="BQ57" i="5"/>
  <c r="BQ84" i="12"/>
  <c r="BV136" i="5"/>
  <c r="AK88" i="13"/>
  <c r="BT148" i="10"/>
  <c r="AO65" i="15"/>
  <c r="AF73" i="12"/>
  <c r="BL64" i="13"/>
  <c r="AQ153" i="12"/>
  <c r="AD105" i="15"/>
  <c r="BJ68" i="14"/>
  <c r="BI101" i="10"/>
  <c r="AF137" i="12"/>
  <c r="BS84" i="14"/>
  <c r="BU79" i="15"/>
  <c r="BG95" i="15"/>
  <c r="BF91" i="12"/>
  <c r="BI146" i="15"/>
  <c r="AT143" i="5"/>
  <c r="AZ81" i="13"/>
  <c r="AY55" i="5"/>
  <c r="BP75" i="15"/>
  <c r="BE63" i="13"/>
  <c r="AT145" i="14"/>
  <c r="AE151" i="12"/>
  <c r="AH112" i="10"/>
  <c r="BI75" i="15"/>
  <c r="BH138" i="14"/>
  <c r="AE101" i="5"/>
  <c r="BJ59" i="12"/>
  <c r="AC91" i="12"/>
  <c r="BM81" i="15"/>
  <c r="AI57" i="10"/>
  <c r="AF105" i="5"/>
  <c r="AW123" i="5"/>
  <c r="BO84" i="12"/>
  <c r="BD101" i="13"/>
  <c r="BH77" i="12"/>
  <c r="AM99" i="14"/>
  <c r="BE63" i="12"/>
  <c r="AR104" i="13"/>
  <c r="AI153" i="5"/>
  <c r="BC61" i="14"/>
  <c r="AY143" i="5"/>
  <c r="BV96" i="14"/>
  <c r="BA116" i="15"/>
  <c r="AU96" i="14"/>
  <c r="BH71" i="10"/>
  <c r="BI135" i="10"/>
  <c r="BO148" i="10"/>
  <c r="BC103" i="15"/>
  <c r="BL124" i="12"/>
  <c r="BH66" i="5"/>
  <c r="AI131" i="12"/>
  <c r="BI135" i="12"/>
  <c r="BJ103" i="5"/>
  <c r="BC111" i="13"/>
  <c r="BU94" i="14"/>
  <c r="BJ110" i="10"/>
  <c r="AR62" i="12"/>
  <c r="BL86" i="12"/>
  <c r="BD68" i="14"/>
  <c r="BO85" i="10"/>
  <c r="BL104" i="10"/>
  <c r="AM77" i="10"/>
  <c r="AM68" i="5"/>
  <c r="BS69" i="12"/>
  <c r="AW65" i="13"/>
  <c r="AN116" i="13"/>
  <c r="AN93" i="12"/>
  <c r="BM79" i="5"/>
  <c r="BO60" i="12"/>
  <c r="AH134" i="10"/>
  <c r="BT142" i="15"/>
  <c r="AS134" i="15"/>
  <c r="AK57" i="12"/>
  <c r="AL133" i="13"/>
  <c r="BJ56" i="13"/>
  <c r="BT142" i="12"/>
  <c r="BC153" i="5"/>
  <c r="AR94" i="15"/>
  <c r="BU91" i="13"/>
  <c r="BC85" i="13"/>
  <c r="BU62" i="15"/>
  <c r="AY55" i="13"/>
  <c r="BB110" i="13"/>
  <c r="BA107" i="12"/>
  <c r="AO107" i="13"/>
  <c r="AM89" i="10"/>
  <c r="BS149" i="13"/>
  <c r="BR55" i="15"/>
  <c r="BK70" i="10"/>
  <c r="BT106" i="15"/>
  <c r="AE60" i="5"/>
  <c r="AK61" i="12"/>
  <c r="AP137" i="14"/>
  <c r="BT130" i="12"/>
  <c r="BK86" i="15"/>
  <c r="BV82" i="15"/>
  <c r="BL104" i="13"/>
  <c r="BV98" i="10"/>
  <c r="BC148" i="15"/>
  <c r="BK86" i="5"/>
  <c r="AN126" i="13"/>
  <c r="AW147" i="10"/>
  <c r="BC107" i="10"/>
  <c r="AE103" i="12"/>
  <c r="BD149" i="13"/>
  <c r="AQ89" i="12"/>
  <c r="BP147" i="14"/>
  <c r="AX120" i="14"/>
  <c r="AG59" i="12"/>
  <c r="AZ75" i="5"/>
  <c r="AY147" i="10"/>
  <c r="AU89" i="10"/>
  <c r="AR102" i="5"/>
  <c r="AJ112" i="13"/>
  <c r="BK82" i="5"/>
  <c r="AO60" i="15"/>
  <c r="AJ102" i="14"/>
  <c r="BA93" i="14"/>
  <c r="BH149" i="14"/>
  <c r="AO101" i="14"/>
  <c r="AS124" i="15"/>
  <c r="AW91" i="5"/>
  <c r="BG113" i="5"/>
  <c r="BI126" i="5"/>
  <c r="AL63" i="10"/>
  <c r="BK134" i="13"/>
  <c r="AE142" i="12"/>
  <c r="BE132" i="14"/>
  <c r="AX86" i="15"/>
  <c r="AN69" i="14"/>
  <c r="AB101" i="15"/>
  <c r="BQ126" i="13"/>
  <c r="AX76" i="14"/>
  <c r="BA99" i="15"/>
  <c r="BK81" i="12"/>
  <c r="AY58" i="13"/>
  <c r="BT104" i="13"/>
  <c r="AK60" i="10"/>
  <c r="AS148" i="5"/>
  <c r="AI86" i="15"/>
  <c r="AW127" i="10"/>
  <c r="AD148" i="10"/>
  <c r="AC89" i="10"/>
  <c r="AN97" i="14"/>
  <c r="AN58" i="5"/>
  <c r="BT66" i="5"/>
  <c r="AS73" i="10"/>
  <c r="AG123" i="14"/>
  <c r="BD71" i="5"/>
  <c r="AE74" i="14"/>
  <c r="AD69" i="14"/>
  <c r="BN123" i="5"/>
  <c r="AK108" i="5"/>
  <c r="AV105" i="13"/>
  <c r="AV71" i="10"/>
  <c r="BU70" i="10"/>
  <c r="AQ99" i="14"/>
  <c r="AO58" i="5"/>
  <c r="BJ123" i="15"/>
  <c r="AL132" i="5"/>
  <c r="BF74" i="12"/>
  <c r="AP86" i="14"/>
  <c r="AT132" i="13"/>
  <c r="AP117" i="12"/>
  <c r="AV152" i="14"/>
  <c r="BT149" i="10"/>
  <c r="BQ133" i="13"/>
  <c r="AU71" i="15"/>
  <c r="BF59" i="5"/>
  <c r="AP90" i="5"/>
  <c r="AC58" i="10"/>
  <c r="BV116" i="14"/>
  <c r="AB132" i="13"/>
  <c r="BU105" i="12"/>
  <c r="BM111" i="13"/>
  <c r="AY103" i="12"/>
  <c r="AX89" i="12"/>
  <c r="AB93" i="15"/>
  <c r="BN146" i="13"/>
  <c r="BV106" i="10"/>
  <c r="AN107" i="13"/>
  <c r="AV133" i="10"/>
  <c r="BR117" i="5"/>
  <c r="AG130" i="13"/>
  <c r="AJ103" i="13"/>
  <c r="AW67" i="12"/>
  <c r="BM62" i="14"/>
  <c r="AM129" i="5"/>
  <c r="BH146" i="10"/>
  <c r="AV102" i="13"/>
  <c r="AM95" i="5"/>
  <c r="AW89" i="10"/>
  <c r="AV115" i="5"/>
  <c r="BL56" i="12"/>
  <c r="BG122" i="10"/>
  <c r="BE121" i="12"/>
  <c r="BU106" i="12"/>
  <c r="BO94" i="5"/>
  <c r="AD93" i="15"/>
  <c r="AO61" i="5"/>
  <c r="BK76" i="10"/>
  <c r="AK81" i="10"/>
  <c r="BJ116" i="12"/>
  <c r="AB139" i="15"/>
  <c r="AN117" i="14"/>
  <c r="AJ104" i="12"/>
  <c r="AL113" i="13"/>
  <c r="BU56" i="13"/>
  <c r="AT86" i="13"/>
  <c r="BE100" i="10"/>
  <c r="BF81" i="15"/>
  <c r="BU60" i="15"/>
  <c r="BS149" i="10"/>
  <c r="AB136" i="14"/>
  <c r="BD57" i="14"/>
  <c r="BU148" i="10"/>
  <c r="AD135" i="13"/>
  <c r="BM109" i="5"/>
  <c r="AZ80" i="5"/>
  <c r="BR118" i="12"/>
  <c r="BM138" i="10"/>
  <c r="AE90" i="15"/>
  <c r="AN139" i="12"/>
  <c r="AZ61" i="10"/>
  <c r="BF76" i="15"/>
  <c r="AS91" i="5"/>
  <c r="AL127" i="10"/>
  <c r="BC154" i="12"/>
  <c r="BK97" i="15"/>
  <c r="AY82" i="14"/>
  <c r="BI107" i="15"/>
  <c r="AL72" i="13"/>
  <c r="BN137" i="10"/>
  <c r="AM120" i="14"/>
  <c r="AP119" i="10"/>
  <c r="BQ84" i="14"/>
  <c r="AV107" i="13"/>
  <c r="BD85" i="10"/>
  <c r="BC93" i="14"/>
  <c r="BC142" i="14"/>
  <c r="AD88" i="5"/>
  <c r="AC64" i="5"/>
  <c r="BH75" i="14"/>
  <c r="AK76" i="5"/>
  <c r="AF103" i="13"/>
  <c r="AH88" i="13"/>
  <c r="AO90" i="10"/>
  <c r="AS67" i="13"/>
  <c r="AI86" i="14"/>
  <c r="BP59" i="12"/>
  <c r="BM113" i="14"/>
  <c r="AV113" i="12"/>
  <c r="BT76" i="10"/>
  <c r="AD123" i="14"/>
  <c r="AP128" i="15"/>
  <c r="AQ123" i="5"/>
  <c r="BF145" i="10"/>
  <c r="AP106" i="14"/>
  <c r="AL82" i="13"/>
  <c r="BD124" i="14"/>
  <c r="AN62" i="12"/>
  <c r="BN67" i="12"/>
  <c r="BD130" i="12"/>
  <c r="BK80" i="14"/>
  <c r="AR97" i="12"/>
  <c r="BV79" i="5"/>
  <c r="BN104" i="5"/>
  <c r="BF144" i="14"/>
  <c r="AZ113" i="15"/>
  <c r="BG115" i="12"/>
  <c r="AQ92" i="12"/>
  <c r="AJ90" i="13"/>
  <c r="AC67" i="15"/>
  <c r="AC133" i="12"/>
  <c r="BV118" i="13"/>
  <c r="AK121" i="13"/>
  <c r="BP114" i="15"/>
  <c r="BC87" i="10"/>
  <c r="BT112" i="10"/>
  <c r="AI76" i="10"/>
  <c r="BM143" i="13"/>
  <c r="BU74" i="14"/>
  <c r="BM106" i="5"/>
  <c r="BR103" i="13"/>
  <c r="AU89" i="5"/>
  <c r="AP61" i="15"/>
  <c r="AM104" i="15"/>
  <c r="BO63" i="5"/>
  <c r="BH128" i="10"/>
  <c r="AB60" i="12"/>
  <c r="BL113" i="13"/>
  <c r="BB133" i="15"/>
  <c r="AC61" i="5"/>
  <c r="BU63" i="15"/>
  <c r="BM103" i="14"/>
  <c r="BN66" i="10"/>
  <c r="AT83" i="15"/>
  <c r="AC66" i="15"/>
  <c r="BT137" i="13"/>
  <c r="AQ143" i="14"/>
  <c r="AX118" i="15"/>
  <c r="AN73" i="13"/>
  <c r="BK82" i="10"/>
  <c r="BG57" i="15"/>
  <c r="AJ96" i="10"/>
  <c r="BK105" i="15"/>
  <c r="AO104" i="10"/>
  <c r="BO63" i="15"/>
  <c r="BM119" i="12"/>
  <c r="BJ106" i="10"/>
  <c r="AQ136" i="13"/>
  <c r="BT62" i="10"/>
  <c r="BO92" i="13"/>
  <c r="AR113" i="5"/>
  <c r="AG148" i="14"/>
  <c r="AW83" i="10"/>
  <c r="AK86" i="10"/>
  <c r="AX94" i="13"/>
  <c r="BC135" i="13"/>
  <c r="BE132" i="15"/>
  <c r="AO109" i="14"/>
  <c r="BO107" i="15"/>
  <c r="AJ109" i="13"/>
  <c r="BO82" i="15"/>
  <c r="BC63" i="12"/>
  <c r="AO65" i="13"/>
  <c r="BV139" i="5"/>
  <c r="BI125" i="12"/>
  <c r="BG70" i="10"/>
  <c r="BH111" i="14"/>
  <c r="BV55" i="13"/>
  <c r="BO132" i="15"/>
  <c r="BE60" i="10"/>
  <c r="AX103" i="10"/>
  <c r="BR67" i="13"/>
  <c r="BT104" i="14"/>
  <c r="BR111" i="14"/>
  <c r="BS81" i="14"/>
  <c r="BH61" i="14"/>
  <c r="BS117" i="5"/>
  <c r="AQ97" i="10"/>
  <c r="BA90" i="5"/>
  <c r="AD112" i="15"/>
  <c r="AY154" i="14"/>
  <c r="AR67" i="10"/>
  <c r="BK135" i="14"/>
  <c r="BD80" i="12"/>
  <c r="BC137" i="12"/>
  <c r="AJ141" i="10"/>
  <c r="BA106" i="12"/>
  <c r="BO153" i="12"/>
  <c r="BS83" i="13"/>
  <c r="AP138" i="15"/>
  <c r="BB99" i="10"/>
  <c r="AS119" i="14"/>
  <c r="BC135" i="10"/>
  <c r="BP84" i="10"/>
  <c r="BS134" i="13"/>
  <c r="BT81" i="15"/>
  <c r="AV149" i="13"/>
  <c r="AY110" i="5"/>
  <c r="AN114" i="15"/>
  <c r="AE140" i="12"/>
  <c r="AP144" i="10"/>
  <c r="AG135" i="12"/>
  <c r="AT64" i="10"/>
  <c r="AM101" i="10"/>
  <c r="AZ103" i="10"/>
  <c r="AJ130" i="10"/>
  <c r="BA60" i="14"/>
  <c r="BV151" i="12"/>
  <c r="AX151" i="5"/>
  <c r="BD127" i="10"/>
  <c r="AV123" i="15"/>
  <c r="AK69" i="13"/>
  <c r="BB131" i="14"/>
  <c r="BA141" i="13"/>
  <c r="AB84" i="12"/>
  <c r="BS92" i="12"/>
  <c r="AU105" i="14"/>
  <c r="AU61" i="10"/>
  <c r="AV145" i="10"/>
  <c r="AU58" i="14"/>
  <c r="AI110" i="10"/>
  <c r="AS104" i="10"/>
  <c r="AV93" i="13"/>
  <c r="BU138" i="10"/>
  <c r="AH143" i="13"/>
  <c r="BD140" i="13"/>
  <c r="AO146" i="5"/>
  <c r="BF71" i="14"/>
  <c r="BI99" i="13"/>
  <c r="AM81" i="14"/>
  <c r="BN106" i="15"/>
  <c r="AI89" i="5"/>
  <c r="AS75" i="13"/>
  <c r="AC121" i="10"/>
  <c r="BF119" i="14"/>
  <c r="AM90" i="14"/>
  <c r="AU131" i="15"/>
  <c r="AI65" i="12"/>
  <c r="AG104" i="12"/>
  <c r="BV66" i="15"/>
  <c r="BE136" i="10"/>
  <c r="AN55" i="15"/>
  <c r="AZ59" i="13"/>
  <c r="AU106" i="14"/>
  <c r="BJ83" i="5"/>
  <c r="BS135" i="14"/>
  <c r="AK78" i="13"/>
  <c r="AX82" i="10"/>
  <c r="BI120" i="5"/>
  <c r="BM73" i="5"/>
  <c r="BR58" i="15"/>
  <c r="AK72" i="5"/>
  <c r="AY131" i="12"/>
  <c r="AS119" i="15"/>
  <c r="BJ140" i="13"/>
  <c r="AR97" i="13"/>
  <c r="AT129" i="13"/>
  <c r="AW93" i="14"/>
  <c r="BE142" i="10"/>
  <c r="AE123" i="14"/>
  <c r="AG118" i="5"/>
  <c r="AF103" i="12"/>
  <c r="BJ111" i="14"/>
  <c r="BE153" i="14"/>
  <c r="AW130" i="15"/>
  <c r="BH83" i="5"/>
  <c r="BK147" i="15"/>
  <c r="AL130" i="13"/>
  <c r="BC125" i="10"/>
  <c r="BS97" i="13"/>
  <c r="BC94" i="15"/>
  <c r="BL135" i="5"/>
  <c r="BA70" i="13"/>
  <c r="AX92" i="13"/>
  <c r="AL91" i="12"/>
  <c r="AI127" i="12"/>
  <c r="BE91" i="14"/>
  <c r="AS111" i="15"/>
  <c r="BN56" i="12"/>
  <c r="BD117" i="10"/>
  <c r="BM148" i="13"/>
  <c r="AU72" i="14"/>
  <c r="AR149" i="5"/>
  <c r="AJ76" i="13"/>
  <c r="BS132" i="10"/>
  <c r="BP62" i="15"/>
  <c r="BC56" i="12"/>
  <c r="AF128" i="14"/>
  <c r="AI108" i="10"/>
  <c r="BI120" i="14"/>
  <c r="BK56" i="14"/>
  <c r="AV61" i="14"/>
  <c r="BB124" i="10"/>
  <c r="AZ110" i="15"/>
  <c r="BP57" i="12"/>
  <c r="AN145" i="12"/>
  <c r="AS118" i="10"/>
  <c r="BG142" i="5"/>
  <c r="AL102" i="15"/>
  <c r="AY121" i="10"/>
  <c r="AE108" i="12"/>
  <c r="BN126" i="5"/>
  <c r="BT115" i="14"/>
  <c r="BQ153" i="15"/>
  <c r="BS82" i="14"/>
  <c r="AS93" i="10"/>
  <c r="BT152" i="5"/>
  <c r="BR94" i="10"/>
  <c r="AY75" i="12"/>
  <c r="BE88" i="10"/>
  <c r="BU91" i="14"/>
  <c r="AL65" i="5"/>
  <c r="AL70" i="15"/>
  <c r="AB128" i="15"/>
  <c r="AP121" i="13"/>
  <c r="AC90" i="5"/>
  <c r="BG78" i="5"/>
  <c r="BQ116" i="12"/>
  <c r="BE79" i="12"/>
  <c r="AD85" i="10"/>
  <c r="AU85" i="13"/>
  <c r="AP128" i="10"/>
  <c r="AY153" i="13"/>
  <c r="AK65" i="5"/>
  <c r="BE76" i="14"/>
  <c r="AZ117" i="15"/>
  <c r="BT111" i="12"/>
  <c r="AP153" i="5"/>
  <c r="BJ84" i="15"/>
  <c r="AU124" i="5"/>
  <c r="AY109" i="15"/>
  <c r="AH138" i="14"/>
  <c r="AC100" i="13"/>
  <c r="BJ71" i="5"/>
  <c r="BG57" i="12"/>
  <c r="AN126" i="12"/>
  <c r="AC73" i="13"/>
  <c r="AS88" i="14"/>
  <c r="AG65" i="14"/>
  <c r="BR146" i="15"/>
  <c r="BD140" i="15"/>
  <c r="AG97" i="10"/>
  <c r="AG75" i="14"/>
  <c r="BJ149" i="10"/>
  <c r="AW68" i="10"/>
  <c r="BO90" i="15"/>
  <c r="BA72" i="15"/>
  <c r="BD112" i="5"/>
  <c r="BB79" i="10"/>
  <c r="AG97" i="14"/>
  <c r="AI150" i="13"/>
  <c r="BI65" i="10"/>
  <c r="BD56" i="14"/>
  <c r="AR108" i="5"/>
  <c r="AE57" i="13"/>
  <c r="BV95" i="5"/>
  <c r="AK106" i="15"/>
  <c r="AS128" i="10"/>
  <c r="AH113" i="10"/>
  <c r="BI131" i="15"/>
  <c r="AS94" i="5"/>
  <c r="BD126" i="10"/>
  <c r="AW62" i="5"/>
  <c r="BG138" i="12"/>
  <c r="AP75" i="14"/>
  <c r="BB68" i="13"/>
  <c r="AE122" i="5"/>
  <c r="AM143" i="10"/>
  <c r="BB58" i="10"/>
  <c r="BT140" i="12"/>
  <c r="BV138" i="12"/>
  <c r="AZ64" i="12"/>
  <c r="BM70" i="12"/>
  <c r="BA77" i="12"/>
  <c r="AE67" i="15"/>
  <c r="AR58" i="12"/>
  <c r="BG79" i="13"/>
  <c r="BJ151" i="15"/>
  <c r="AF143" i="15"/>
  <c r="BE98" i="15"/>
  <c r="BV110" i="5"/>
  <c r="BJ103" i="10"/>
  <c r="AE96" i="13"/>
  <c r="BV109" i="10"/>
  <c r="AV145" i="13"/>
  <c r="AN105" i="15"/>
  <c r="AQ58" i="14"/>
  <c r="AD104" i="12"/>
  <c r="BP151" i="10"/>
  <c r="AZ118" i="12"/>
  <c r="BG143" i="13"/>
  <c r="BJ62" i="5"/>
  <c r="BI68" i="10"/>
  <c r="BV136" i="12"/>
  <c r="AE80" i="15"/>
  <c r="BN101" i="5"/>
  <c r="BP112" i="15"/>
  <c r="BD95" i="13"/>
  <c r="AG75" i="12"/>
  <c r="AI132" i="12"/>
  <c r="AC96" i="14"/>
  <c r="AL114" i="12"/>
  <c r="AH92" i="12"/>
  <c r="AL90" i="5"/>
  <c r="BS94" i="15"/>
  <c r="BT61" i="15"/>
  <c r="AT90" i="5"/>
  <c r="AW106" i="13"/>
  <c r="AV111" i="14"/>
  <c r="AH109" i="15"/>
  <c r="BF126" i="13"/>
  <c r="BO59" i="5"/>
  <c r="BP148" i="14"/>
  <c r="AY145" i="15"/>
  <c r="AH55" i="13"/>
  <c r="AB83" i="5"/>
  <c r="BR79" i="12"/>
  <c r="AE114" i="10"/>
  <c r="AD89" i="13"/>
  <c r="BB64" i="14"/>
  <c r="BB114" i="13"/>
  <c r="AE87" i="14"/>
  <c r="AF63" i="5"/>
  <c r="BR91" i="15"/>
  <c r="BS150" i="14"/>
  <c r="BE150" i="10"/>
  <c r="BB93" i="12"/>
  <c r="AL77" i="5"/>
  <c r="BR141" i="5"/>
  <c r="AL125" i="10"/>
  <c r="BP99" i="10"/>
  <c r="AH64" i="12"/>
  <c r="AF123" i="14"/>
  <c r="AQ78" i="15"/>
  <c r="BV68" i="14"/>
  <c r="BV81" i="10"/>
  <c r="AZ74" i="14"/>
  <c r="AR101" i="5"/>
  <c r="AN59" i="15"/>
  <c r="AZ65" i="14"/>
  <c r="BH148" i="13"/>
  <c r="AF60" i="13"/>
  <c r="BQ97" i="14"/>
  <c r="BN150" i="15"/>
  <c r="BB115" i="10"/>
  <c r="BD107" i="13"/>
  <c r="BV124" i="15"/>
  <c r="AS94" i="13"/>
  <c r="AH89" i="10"/>
  <c r="AF107" i="10"/>
  <c r="AZ111" i="5"/>
  <c r="AK138" i="13"/>
  <c r="BI70" i="5"/>
  <c r="AG129" i="5"/>
  <c r="AI115" i="13"/>
  <c r="BR143" i="13"/>
  <c r="AY91" i="12"/>
  <c r="BB152" i="15"/>
  <c r="AN64" i="5"/>
  <c r="AO116" i="5"/>
  <c r="BD59" i="5"/>
  <c r="BD71" i="12"/>
  <c r="AK102" i="15"/>
  <c r="AQ80" i="13"/>
  <c r="AG123" i="13"/>
  <c r="BK117" i="10"/>
  <c r="AZ74" i="5"/>
  <c r="AF128" i="15"/>
  <c r="BA92" i="15"/>
  <c r="AE117" i="5"/>
  <c r="AL56" i="10"/>
  <c r="BA120" i="13"/>
  <c r="AH79" i="14"/>
  <c r="AV81" i="15"/>
  <c r="AX133" i="13"/>
  <c r="BF67" i="13"/>
  <c r="BF95" i="13"/>
  <c r="BN139" i="10"/>
  <c r="BG85" i="13"/>
  <c r="AP130" i="12"/>
  <c r="AK136" i="14"/>
  <c r="AM117" i="14"/>
  <c r="BK55" i="13"/>
  <c r="AU113" i="13"/>
  <c r="AT73" i="15"/>
  <c r="BQ102" i="10"/>
  <c r="BO100" i="15"/>
  <c r="BG64" i="5"/>
  <c r="BV92" i="13"/>
  <c r="BB110" i="12"/>
  <c r="BE94" i="15"/>
  <c r="BR146" i="12"/>
  <c r="AS109" i="12"/>
  <c r="BM153" i="13"/>
  <c r="AQ100" i="12"/>
  <c r="AP82" i="10"/>
  <c r="AS103" i="10"/>
  <c r="AX61" i="15"/>
  <c r="BK101" i="10"/>
  <c r="BL94" i="10"/>
  <c r="AN140" i="14"/>
  <c r="BR139" i="10"/>
  <c r="AG124" i="10"/>
  <c r="BR62" i="14"/>
  <c r="AT87" i="12"/>
  <c r="BQ126" i="5"/>
  <c r="BF149" i="14"/>
  <c r="AY154" i="10"/>
  <c r="BP102" i="5"/>
  <c r="AL117" i="5"/>
  <c r="BP85" i="5"/>
  <c r="AS150" i="10"/>
  <c r="AL59" i="15"/>
  <c r="AX128" i="10"/>
  <c r="BR116" i="13"/>
  <c r="AB140" i="14"/>
  <c r="BQ81" i="15"/>
  <c r="AO154" i="12"/>
  <c r="AJ138" i="10"/>
  <c r="BB134" i="5"/>
  <c r="BB122" i="5"/>
  <c r="BU146" i="15"/>
  <c r="AP74" i="10"/>
  <c r="BA127" i="10"/>
  <c r="BN132" i="15"/>
  <c r="AM113" i="13"/>
  <c r="AD111" i="13"/>
  <c r="AZ105" i="13"/>
  <c r="AM145" i="5"/>
  <c r="BN147" i="15"/>
  <c r="AM115" i="12"/>
  <c r="AU135" i="13"/>
  <c r="AR141" i="5"/>
  <c r="AU141" i="5"/>
  <c r="BO77" i="12"/>
  <c r="AD100" i="12"/>
  <c r="AB119" i="12"/>
  <c r="BU130" i="5"/>
  <c r="AP142" i="14"/>
  <c r="BL107" i="10"/>
  <c r="BV82" i="14"/>
  <c r="AD134" i="10"/>
  <c r="AX144" i="12"/>
  <c r="AX67" i="15"/>
  <c r="AF55" i="14"/>
  <c r="AU69" i="12"/>
  <c r="BQ124" i="12"/>
  <c r="AB105" i="15"/>
  <c r="BR91" i="10"/>
  <c r="BA126" i="5"/>
  <c r="BC61" i="5"/>
  <c r="BE69" i="15"/>
  <c r="BF139" i="12"/>
  <c r="BU70" i="5"/>
  <c r="AF95" i="15"/>
  <c r="BO121" i="15"/>
  <c r="AW82" i="15"/>
  <c r="AL147" i="14"/>
  <c r="AN111" i="12"/>
  <c r="BJ101" i="5"/>
  <c r="AR64" i="14"/>
  <c r="BN113" i="12"/>
  <c r="AP78" i="10"/>
  <c r="AG64" i="12"/>
  <c r="BL133" i="10"/>
  <c r="AQ69" i="15"/>
  <c r="BG99" i="13"/>
  <c r="BH66" i="15"/>
  <c r="BS108" i="12"/>
  <c r="BQ153" i="14"/>
  <c r="AM111" i="10"/>
  <c r="BK65" i="12"/>
  <c r="BU91" i="10"/>
  <c r="AS146" i="15"/>
  <c r="BM137" i="14"/>
  <c r="AS152" i="10"/>
  <c r="AF69" i="15"/>
  <c r="AL131" i="12"/>
  <c r="BM112" i="12"/>
  <c r="BS138" i="12"/>
  <c r="AL93" i="15"/>
  <c r="AV74" i="12"/>
  <c r="AW107" i="14"/>
  <c r="BI138" i="15"/>
  <c r="BI98" i="12"/>
  <c r="AU75" i="10"/>
  <c r="AZ108" i="5"/>
  <c r="BQ122" i="15"/>
  <c r="AF92" i="5"/>
  <c r="AB98" i="10"/>
  <c r="AJ78" i="13"/>
  <c r="AT66" i="15"/>
  <c r="AP128" i="13"/>
  <c r="AH142" i="10"/>
  <c r="BC151" i="12"/>
  <c r="BR78" i="13"/>
  <c r="AK134" i="12"/>
  <c r="AZ97" i="15"/>
  <c r="BT145" i="10"/>
  <c r="BS63" i="14"/>
  <c r="BH62" i="12"/>
  <c r="AT126" i="10"/>
  <c r="BT112" i="5"/>
  <c r="BS73" i="12"/>
  <c r="AQ144" i="5"/>
  <c r="BS132" i="5"/>
  <c r="AX89" i="13"/>
  <c r="AC91" i="5"/>
  <c r="AH100" i="15"/>
  <c r="AZ131" i="13"/>
  <c r="BT97" i="15"/>
  <c r="BM124" i="14"/>
  <c r="BT115" i="13"/>
  <c r="BA109" i="13"/>
  <c r="AE75" i="15"/>
  <c r="BG130" i="13"/>
  <c r="AP80" i="12"/>
  <c r="AE135" i="14"/>
  <c r="BG86" i="14"/>
  <c r="BD140" i="14"/>
  <c r="AT94" i="10"/>
  <c r="BL84" i="14"/>
  <c r="AO76" i="15"/>
  <c r="AV151" i="15"/>
  <c r="AI91" i="10"/>
  <c r="BO105" i="12"/>
  <c r="AD120" i="14"/>
  <c r="AM119" i="13"/>
  <c r="AZ145" i="15"/>
  <c r="BV75" i="15"/>
  <c r="AD153" i="14"/>
  <c r="AU144" i="10"/>
  <c r="BK61" i="13"/>
  <c r="BR102" i="14"/>
  <c r="BU95" i="15"/>
  <c r="AU83" i="15"/>
  <c r="AW80" i="5"/>
  <c r="AB90" i="12"/>
  <c r="AZ143" i="15"/>
  <c r="AH136" i="12"/>
  <c r="AL137" i="13"/>
  <c r="BL103" i="10"/>
  <c r="BR70" i="12"/>
  <c r="BQ141" i="5"/>
  <c r="AR124" i="12"/>
  <c r="BT83" i="10"/>
  <c r="AG131" i="15"/>
  <c r="BQ118" i="15"/>
  <c r="BO141" i="5"/>
  <c r="BU98" i="5"/>
  <c r="BO107" i="12"/>
  <c r="AQ104" i="15"/>
  <c r="BS138" i="15"/>
  <c r="AO75" i="10"/>
  <c r="BF141" i="12"/>
  <c r="AP57" i="12"/>
  <c r="BM61" i="10"/>
  <c r="BG139" i="10"/>
  <c r="AX68" i="15"/>
  <c r="AU57" i="15"/>
  <c r="BM77" i="14"/>
  <c r="AD101" i="15"/>
  <c r="AZ135" i="13"/>
  <c r="AG69" i="13"/>
  <c r="BF72" i="15"/>
  <c r="BL141" i="13"/>
  <c r="BF60" i="12"/>
  <c r="AL101" i="15"/>
  <c r="AQ136" i="14"/>
  <c r="AP122" i="5"/>
  <c r="AF143" i="12"/>
  <c r="AM86" i="15"/>
  <c r="BD57" i="10"/>
  <c r="AG63" i="5"/>
  <c r="BP71" i="15"/>
  <c r="BC71" i="13"/>
  <c r="BU144" i="13"/>
  <c r="BF154" i="15"/>
  <c r="AY144" i="5"/>
  <c r="AQ98" i="15"/>
  <c r="AZ151" i="12"/>
  <c r="BU108" i="15"/>
  <c r="BN100" i="10"/>
  <c r="BU145" i="13"/>
  <c r="AW147" i="12"/>
  <c r="BL77" i="14"/>
  <c r="BN123" i="15"/>
  <c r="BO76" i="10"/>
  <c r="AF74" i="5"/>
  <c r="AH69" i="14"/>
  <c r="AT78" i="15"/>
  <c r="BP144" i="15"/>
  <c r="AR86" i="15"/>
  <c r="AS152" i="14"/>
  <c r="BR150" i="13"/>
  <c r="AO143" i="15"/>
  <c r="AB92" i="14"/>
  <c r="BQ126" i="10"/>
  <c r="BH69" i="10"/>
  <c r="BK107" i="13"/>
  <c r="AH95" i="13"/>
  <c r="AY74" i="14"/>
  <c r="BA136" i="13"/>
  <c r="AL125" i="14"/>
  <c r="BA64" i="10"/>
  <c r="BR82" i="12"/>
  <c r="BP62" i="14"/>
  <c r="BD98" i="15"/>
  <c r="AO67" i="10"/>
  <c r="AJ149" i="10"/>
  <c r="BC55" i="10"/>
  <c r="BG147" i="15"/>
  <c r="AB78" i="15"/>
  <c r="BG100" i="10"/>
  <c r="BD100" i="12"/>
  <c r="AK96" i="10"/>
  <c r="BS104" i="15"/>
  <c r="BB71" i="5"/>
  <c r="BN87" i="13"/>
  <c r="BC86" i="5"/>
  <c r="AT148" i="13"/>
  <c r="BF67" i="14"/>
  <c r="AD63" i="13"/>
  <c r="BO58" i="5"/>
  <c r="AO65" i="12"/>
  <c r="AU75" i="12"/>
  <c r="AT94" i="15"/>
  <c r="AU70" i="13"/>
  <c r="AG136" i="10"/>
  <c r="BT62" i="14"/>
  <c r="BO58" i="10"/>
  <c r="BD107" i="14"/>
  <c r="BM74" i="10"/>
  <c r="BK92" i="13"/>
  <c r="BQ99" i="10"/>
  <c r="AM72" i="5"/>
  <c r="BN111" i="15"/>
  <c r="BF117" i="10"/>
  <c r="AR83" i="14"/>
  <c r="AY105" i="12"/>
  <c r="BS102" i="13"/>
  <c r="AM66" i="15"/>
  <c r="AN89" i="13"/>
  <c r="AL66" i="5"/>
  <c r="AZ68" i="12"/>
  <c r="AD61" i="15"/>
  <c r="AV120" i="15"/>
  <c r="AE63" i="5"/>
  <c r="AR134" i="15"/>
  <c r="BF104" i="13"/>
  <c r="BL153" i="13"/>
  <c r="AF62" i="10"/>
  <c r="AO112" i="12"/>
  <c r="AQ134" i="10"/>
  <c r="BS66" i="5"/>
  <c r="BK141" i="12"/>
  <c r="AT149" i="12"/>
  <c r="BV117" i="14"/>
  <c r="BI131" i="14"/>
  <c r="AT86" i="15"/>
  <c r="BR89" i="15"/>
  <c r="AC69" i="14"/>
  <c r="BQ59" i="5"/>
  <c r="AM81" i="15"/>
  <c r="BE103" i="12"/>
  <c r="AN125" i="5"/>
  <c r="AN121" i="14"/>
  <c r="BU121" i="13"/>
  <c r="AW120" i="10"/>
  <c r="AK141" i="14"/>
  <c r="BA140" i="12"/>
  <c r="AO82" i="12"/>
  <c r="BP148" i="5"/>
  <c r="AS85" i="5"/>
  <c r="AI113" i="10"/>
  <c r="BD136" i="14"/>
  <c r="AP55" i="15"/>
  <c r="AK108" i="15"/>
  <c r="AI109" i="13"/>
  <c r="AZ85" i="12"/>
  <c r="AK87" i="12"/>
  <c r="BG89" i="13"/>
  <c r="AV105" i="14"/>
  <c r="BJ114" i="14"/>
  <c r="AX64" i="5"/>
  <c r="BN81" i="5"/>
  <c r="AO143" i="12"/>
  <c r="AV101" i="15"/>
  <c r="AO79" i="15"/>
  <c r="AJ136" i="15"/>
  <c r="BC81" i="14"/>
  <c r="BU59" i="13"/>
  <c r="AK154" i="12"/>
  <c r="BB154" i="14"/>
  <c r="BS78" i="15"/>
  <c r="BM87" i="14"/>
  <c r="AT85" i="12"/>
  <c r="AL124" i="13"/>
  <c r="BN128" i="14"/>
  <c r="BT97" i="5"/>
  <c r="AX113" i="15"/>
  <c r="AD113" i="10"/>
  <c r="AY101" i="15"/>
  <c r="AR88" i="13"/>
  <c r="BA83" i="5"/>
  <c r="BN78" i="13"/>
  <c r="BD95" i="15"/>
  <c r="AF91" i="14"/>
  <c r="AS152" i="13"/>
  <c r="AK122" i="13"/>
  <c r="AO113" i="12"/>
  <c r="BK57" i="14"/>
  <c r="AT131" i="12"/>
  <c r="BR143" i="15"/>
  <c r="AP117" i="13"/>
  <c r="BD114" i="5"/>
  <c r="AR81" i="14"/>
  <c r="AX139" i="14"/>
  <c r="BQ63" i="13"/>
  <c r="BS136" i="12"/>
  <c r="BV137" i="15"/>
  <c r="BP122" i="13"/>
  <c r="BD80" i="13"/>
  <c r="BA122" i="5"/>
  <c r="BN140" i="13"/>
  <c r="BQ147" i="14"/>
  <c r="AB108" i="14"/>
  <c r="AT57" i="14"/>
  <c r="AZ131" i="15"/>
  <c r="AC147" i="13"/>
  <c r="BE136" i="15"/>
  <c r="BK112" i="14"/>
  <c r="AW75" i="10"/>
  <c r="BV136" i="10"/>
  <c r="BR99" i="10"/>
  <c r="AX98" i="14"/>
  <c r="AV108" i="12"/>
  <c r="AK93" i="15"/>
  <c r="AV113" i="14"/>
  <c r="AG102" i="13"/>
  <c r="AY130" i="15"/>
  <c r="AI109" i="5"/>
  <c r="BG136" i="10"/>
  <c r="BR120" i="13"/>
  <c r="AJ117" i="13"/>
  <c r="AZ143" i="13"/>
  <c r="BI145" i="14"/>
  <c r="AZ126" i="15"/>
  <c r="AX58" i="10"/>
  <c r="AO122" i="12"/>
  <c r="AW140" i="13"/>
  <c r="AZ143" i="10"/>
  <c r="BQ82" i="10"/>
  <c r="BO134" i="13"/>
  <c r="AC121" i="13"/>
  <c r="AS81" i="14"/>
  <c r="BB115" i="13"/>
  <c r="BB105" i="10"/>
  <c r="AS72" i="13"/>
  <c r="AY154" i="13"/>
  <c r="BF93" i="10"/>
  <c r="BH63" i="12"/>
  <c r="BK133" i="10"/>
  <c r="AO121" i="12"/>
  <c r="BG111" i="10"/>
  <c r="BN105" i="15"/>
  <c r="BJ145" i="5"/>
  <c r="AJ134" i="12"/>
  <c r="BJ154" i="12"/>
  <c r="AX79" i="13"/>
  <c r="AG148" i="13"/>
  <c r="BP111" i="15"/>
  <c r="AC137" i="10"/>
  <c r="BA109" i="5"/>
  <c r="AY96" i="13"/>
  <c r="AD81" i="14"/>
  <c r="AD56" i="10"/>
  <c r="AX142" i="12"/>
  <c r="AW77" i="12"/>
  <c r="AR103" i="12"/>
  <c r="AU58" i="15"/>
  <c r="BN94" i="15"/>
  <c r="BM63" i="15"/>
  <c r="AL147" i="12"/>
  <c r="AJ57" i="5"/>
  <c r="BF138" i="12"/>
  <c r="BD122" i="12"/>
  <c r="AK102" i="10"/>
  <c r="AS147" i="5"/>
  <c r="AC55" i="12"/>
  <c r="AK109" i="13"/>
  <c r="AO55" i="14"/>
  <c r="AB62" i="14"/>
  <c r="BK65" i="10"/>
  <c r="AI88" i="13"/>
  <c r="AM118" i="12"/>
  <c r="AY128" i="14"/>
  <c r="AM149" i="12"/>
  <c r="AM109" i="13"/>
  <c r="AE55" i="14"/>
  <c r="BT107" i="13"/>
  <c r="BT109" i="5"/>
  <c r="BN114" i="15"/>
  <c r="AW84" i="14"/>
  <c r="BJ71" i="14"/>
  <c r="BV119" i="14"/>
  <c r="BO143" i="5"/>
  <c r="AM106" i="5"/>
  <c r="BJ92" i="15"/>
  <c r="AL62" i="13"/>
  <c r="BG72" i="15"/>
  <c r="AQ64" i="5"/>
  <c r="AJ135" i="10"/>
  <c r="BR94" i="13"/>
  <c r="BS69" i="15"/>
  <c r="BJ83" i="15"/>
  <c r="AS104" i="14"/>
  <c r="AP138" i="5"/>
  <c r="AH107" i="14"/>
  <c r="AP77" i="13"/>
  <c r="BL79" i="13"/>
  <c r="AM56" i="5"/>
  <c r="BC151" i="5"/>
  <c r="AI123" i="10"/>
  <c r="AL125" i="13"/>
  <c r="AB106" i="10"/>
  <c r="BM89" i="14"/>
  <c r="AV150" i="13"/>
  <c r="AH132" i="12"/>
  <c r="BQ90" i="14"/>
  <c r="BO125" i="5"/>
  <c r="AY138" i="5"/>
  <c r="BC112" i="13"/>
  <c r="AZ118" i="14"/>
  <c r="AU120" i="5"/>
  <c r="AI96" i="5"/>
  <c r="AO134" i="14"/>
  <c r="AK129" i="14"/>
  <c r="BL109" i="13"/>
  <c r="AB87" i="10"/>
  <c r="BO63" i="13"/>
  <c r="AH146" i="15"/>
  <c r="AT60" i="10"/>
  <c r="BC90" i="5"/>
  <c r="AD129" i="5"/>
  <c r="BI153" i="5"/>
  <c r="BD131" i="5"/>
  <c r="AF112" i="5"/>
  <c r="AP146" i="14"/>
  <c r="AD129" i="12"/>
  <c r="AV126" i="5"/>
  <c r="AF154" i="12"/>
  <c r="BT66" i="10"/>
  <c r="AU118" i="13"/>
  <c r="BV117" i="5"/>
  <c r="AS117" i="5"/>
  <c r="BK107" i="10"/>
  <c r="AJ91" i="10"/>
  <c r="BN154" i="15"/>
  <c r="BJ104" i="5"/>
  <c r="AB63" i="5"/>
  <c r="BD104" i="10"/>
  <c r="AG154" i="13"/>
  <c r="AD120" i="12"/>
  <c r="BF60" i="5"/>
  <c r="AC79" i="14"/>
  <c r="BT119" i="10"/>
  <c r="AU124" i="12"/>
  <c r="AS105" i="12"/>
  <c r="BP104" i="5"/>
  <c r="BF107" i="14"/>
  <c r="BA81" i="14"/>
  <c r="BM145" i="14"/>
  <c r="AQ117" i="14"/>
  <c r="AN153" i="15"/>
  <c r="BE92" i="10"/>
  <c r="AS113" i="10"/>
  <c r="AP117" i="5"/>
  <c r="BO122" i="13"/>
  <c r="AP64" i="13"/>
  <c r="AJ93" i="12"/>
  <c r="AI63" i="12"/>
  <c r="AO87" i="10"/>
  <c r="AX87" i="10"/>
  <c r="BP70" i="13"/>
  <c r="BM109" i="13"/>
  <c r="AO76" i="10"/>
  <c r="BC117" i="12"/>
  <c r="AW88" i="15"/>
  <c r="BR127" i="12"/>
  <c r="BF145" i="13"/>
  <c r="BC95" i="15"/>
  <c r="BC151" i="14"/>
  <c r="BM65" i="10"/>
  <c r="AO114" i="14"/>
  <c r="BA121" i="5"/>
  <c r="BM100" i="15"/>
  <c r="AZ106" i="13"/>
  <c r="AN87" i="15"/>
  <c r="BQ146" i="10"/>
  <c r="AZ108" i="12"/>
  <c r="AH154" i="15"/>
  <c r="BC71" i="14"/>
  <c r="AO74" i="10"/>
  <c r="AQ119" i="12"/>
  <c r="BP134" i="5"/>
  <c r="BJ60" i="15"/>
  <c r="AP82" i="5"/>
  <c r="BD144" i="12"/>
  <c r="AJ132" i="12"/>
  <c r="BD118" i="5"/>
  <c r="BG90" i="14"/>
  <c r="BS90" i="13"/>
  <c r="AS66" i="13"/>
  <c r="BI142" i="10"/>
  <c r="BR83" i="5"/>
  <c r="BK90" i="15"/>
  <c r="AS117" i="10"/>
  <c r="BI127" i="14"/>
  <c r="BS61" i="12"/>
  <c r="AE121" i="14"/>
  <c r="AF111" i="5"/>
  <c r="AP130" i="14"/>
  <c r="BK144" i="10"/>
  <c r="BI133" i="12"/>
  <c r="AD85" i="12"/>
  <c r="AZ106" i="14"/>
  <c r="BM116" i="12"/>
  <c r="BC65" i="14"/>
  <c r="BU115" i="14"/>
  <c r="AK124" i="5"/>
  <c r="BR78" i="10"/>
  <c r="AM60" i="5"/>
  <c r="BQ55" i="14"/>
  <c r="BL69" i="5"/>
  <c r="BC88" i="14"/>
  <c r="AZ90" i="13"/>
  <c r="BI101" i="15"/>
  <c r="BD57" i="13"/>
  <c r="AV125" i="5"/>
  <c r="AZ83" i="5"/>
  <c r="AQ66" i="10"/>
  <c r="AP66" i="5"/>
  <c r="BR86" i="13"/>
  <c r="AE64" i="13"/>
  <c r="BN67" i="10"/>
  <c r="AH144" i="5"/>
  <c r="BU124" i="5"/>
  <c r="BC104" i="12"/>
  <c r="AG58" i="5"/>
  <c r="BB75" i="10"/>
  <c r="AW141" i="10"/>
  <c r="AS98" i="15"/>
  <c r="BS96" i="12"/>
  <c r="BT99" i="12"/>
  <c r="BH109" i="12"/>
  <c r="BJ58" i="15"/>
  <c r="BJ118" i="15"/>
  <c r="BF103" i="5"/>
  <c r="AL149" i="13"/>
  <c r="BF97" i="10"/>
  <c r="AV96" i="10"/>
  <c r="AR98" i="5"/>
  <c r="BT144" i="13"/>
  <c r="AK59" i="5"/>
  <c r="AZ152" i="13"/>
  <c r="AG93" i="15"/>
  <c r="BQ57" i="14"/>
  <c r="AW95" i="5"/>
  <c r="BG93" i="5"/>
  <c r="AU124" i="14"/>
  <c r="BV81" i="13"/>
  <c r="BI103" i="5"/>
  <c r="BU106" i="13"/>
  <c r="BR62" i="15"/>
  <c r="AU125" i="14"/>
  <c r="AN78" i="10"/>
  <c r="BB151" i="5"/>
  <c r="BS79" i="14"/>
  <c r="BM154" i="10"/>
  <c r="AW89" i="12"/>
  <c r="BI60" i="12"/>
  <c r="AK85" i="12"/>
  <c r="BE133" i="13"/>
  <c r="BK113" i="13"/>
  <c r="BH88" i="12"/>
  <c r="AF95" i="14"/>
  <c r="AN73" i="12"/>
  <c r="AB154" i="14"/>
  <c r="AN90" i="10"/>
  <c r="AE130" i="14"/>
  <c r="AE99" i="13"/>
  <c r="AI80" i="12"/>
  <c r="AC125" i="12"/>
  <c r="BJ55" i="12"/>
  <c r="BG110" i="15"/>
  <c r="AI125" i="5"/>
  <c r="AB61" i="10"/>
  <c r="BT78" i="13"/>
  <c r="BN67" i="15"/>
  <c r="BM95" i="5"/>
  <c r="BS144" i="12"/>
  <c r="BO109" i="13"/>
  <c r="BH89" i="10"/>
  <c r="BE99" i="14"/>
  <c r="AY120" i="13"/>
  <c r="BM109" i="10"/>
  <c r="AG90" i="5"/>
  <c r="BI150" i="13"/>
  <c r="AI76" i="15"/>
  <c r="AH83" i="12"/>
  <c r="BE78" i="15"/>
  <c r="BN142" i="5"/>
  <c r="BC132" i="13"/>
  <c r="AH73" i="15"/>
  <c r="AI104" i="15"/>
  <c r="AD61" i="12"/>
  <c r="AS147" i="13"/>
  <c r="AB61" i="13"/>
  <c r="AQ61" i="13"/>
  <c r="BP86" i="14"/>
  <c r="BV67" i="15"/>
  <c r="AR129" i="5"/>
  <c r="AK104" i="12"/>
  <c r="BF95" i="10"/>
  <c r="AD59" i="14"/>
  <c r="AV116" i="5"/>
  <c r="AO78" i="10"/>
  <c r="BI146" i="5"/>
  <c r="BC146" i="5"/>
  <c r="BR129" i="13"/>
  <c r="BU81" i="10"/>
  <c r="AS97" i="15"/>
  <c r="AT81" i="14"/>
  <c r="BN153" i="5"/>
  <c r="BA154" i="12"/>
  <c r="AL136" i="10"/>
  <c r="AF130" i="5"/>
  <c r="AV67" i="14"/>
  <c r="AO118" i="14"/>
  <c r="AJ60" i="12"/>
  <c r="BE107" i="15"/>
  <c r="BO154" i="14"/>
  <c r="AF127" i="13"/>
  <c r="AJ133" i="10"/>
  <c r="AK135" i="10"/>
  <c r="BP118" i="12"/>
  <c r="AB115" i="14"/>
  <c r="AM79" i="5"/>
  <c r="AT62" i="13"/>
  <c r="BA81" i="10"/>
  <c r="AX97" i="14"/>
  <c r="BD72" i="13"/>
  <c r="AP73" i="14"/>
  <c r="AD124" i="12"/>
  <c r="BQ154" i="13"/>
  <c r="AS122" i="12"/>
  <c r="BF136" i="10"/>
  <c r="AW137" i="14"/>
  <c r="AP74" i="14"/>
  <c r="BK79" i="12"/>
  <c r="AQ63" i="15"/>
  <c r="BP125" i="14"/>
  <c r="BE117" i="5"/>
  <c r="BM76" i="10"/>
  <c r="BS59" i="14"/>
  <c r="BP73" i="12"/>
  <c r="AN128" i="12"/>
  <c r="AD149" i="10"/>
  <c r="AF146" i="14"/>
  <c r="AQ59" i="5"/>
  <c r="BC135" i="14"/>
  <c r="AE72" i="15"/>
  <c r="BE82" i="5"/>
  <c r="AV96" i="5"/>
  <c r="BQ60" i="14"/>
  <c r="AH101" i="12"/>
  <c r="BB109" i="13"/>
  <c r="AO55" i="15"/>
  <c r="AQ149" i="13"/>
  <c r="AL63" i="12"/>
  <c r="BF151" i="13"/>
  <c r="AL56" i="14"/>
  <c r="AD138" i="13"/>
  <c r="AH59" i="14"/>
  <c r="BM148" i="12"/>
  <c r="AK90" i="15"/>
  <c r="BF88" i="13"/>
  <c r="AY128" i="12"/>
  <c r="AP58" i="13"/>
  <c r="BB123" i="12"/>
  <c r="AG101" i="12"/>
  <c r="AP61" i="14"/>
  <c r="BH59" i="10"/>
  <c r="BQ64" i="12"/>
  <c r="AY136" i="10"/>
  <c r="BP104" i="10"/>
  <c r="BN83" i="13"/>
  <c r="BO129" i="12"/>
  <c r="BB148" i="15"/>
  <c r="BF154" i="13"/>
  <c r="BH89" i="5"/>
  <c r="BD152" i="13"/>
  <c r="BB78" i="14"/>
  <c r="BM144" i="15"/>
  <c r="BJ134" i="15"/>
  <c r="BL86" i="10"/>
  <c r="AB134" i="10"/>
  <c r="BF144" i="15"/>
  <c r="BT77" i="13"/>
  <c r="BQ129" i="10"/>
  <c r="BU141" i="13"/>
  <c r="BQ102" i="5"/>
  <c r="BQ149" i="15"/>
  <c r="BE145" i="14"/>
  <c r="AQ101" i="5"/>
  <c r="AP140" i="10"/>
  <c r="BF88" i="15"/>
  <c r="BK129" i="5"/>
  <c r="AG144" i="14"/>
  <c r="AV80" i="12"/>
  <c r="AY152" i="10"/>
  <c r="BG69" i="5"/>
  <c r="BE130" i="5"/>
  <c r="AP96" i="5"/>
  <c r="BR90" i="14"/>
  <c r="AZ113" i="14"/>
  <c r="AM142" i="14"/>
  <c r="BN117" i="10"/>
  <c r="BM129" i="15"/>
  <c r="BL87" i="15"/>
  <c r="BK67" i="15"/>
  <c r="BO148" i="5"/>
  <c r="BF149" i="10"/>
  <c r="BE65" i="15"/>
  <c r="BC130" i="14"/>
  <c r="BB152" i="10"/>
  <c r="BH62" i="14"/>
  <c r="AO145" i="14"/>
  <c r="AY133" i="12"/>
  <c r="BA102" i="12"/>
  <c r="AQ132" i="14"/>
  <c r="BI121" i="13"/>
  <c r="AR110" i="13"/>
  <c r="AS146" i="5"/>
  <c r="AD79" i="10"/>
  <c r="AF108" i="13"/>
  <c r="BM122" i="12"/>
  <c r="BV123" i="12"/>
  <c r="AI125" i="10"/>
  <c r="AO151" i="5"/>
  <c r="BO153" i="14"/>
  <c r="AT93" i="10"/>
  <c r="AR83" i="10"/>
  <c r="BE67" i="12"/>
  <c r="BC133" i="13"/>
  <c r="AK152" i="5"/>
  <c r="AC67" i="5"/>
  <c r="AY72" i="12"/>
  <c r="BT105" i="5"/>
  <c r="AN80" i="12"/>
  <c r="AG77" i="13"/>
  <c r="BD125" i="13"/>
  <c r="AI78" i="14"/>
  <c r="BV131" i="15"/>
  <c r="AW94" i="13"/>
  <c r="BQ68" i="5"/>
  <c r="BC154" i="14"/>
  <c r="BE151" i="15"/>
  <c r="BQ152" i="14"/>
  <c r="BU123" i="12"/>
  <c r="BI75" i="10"/>
  <c r="BO141" i="14"/>
  <c r="AO89" i="15"/>
  <c r="BT81" i="14"/>
  <c r="AU101" i="15"/>
  <c r="BH139" i="15"/>
  <c r="BD103" i="5"/>
  <c r="AY59" i="14"/>
  <c r="AC72" i="10"/>
  <c r="AJ87" i="5"/>
  <c r="BC134" i="13"/>
  <c r="AR117" i="14"/>
  <c r="AN95" i="15"/>
  <c r="AU98" i="15"/>
  <c r="AW104" i="15"/>
  <c r="AX91" i="13"/>
  <c r="AW74" i="13"/>
  <c r="BS63" i="12"/>
  <c r="AX134" i="10"/>
  <c r="AI123" i="12"/>
  <c r="BI127" i="13"/>
  <c r="AU72" i="10"/>
  <c r="AY120" i="5"/>
  <c r="AG91" i="13"/>
  <c r="BB61" i="14"/>
  <c r="BT142" i="14"/>
  <c r="AN76" i="5"/>
  <c r="BE133" i="15"/>
  <c r="AD92" i="14"/>
  <c r="BS112" i="10"/>
  <c r="BQ71" i="5"/>
  <c r="BV66" i="5"/>
  <c r="BB106" i="14"/>
  <c r="AM72" i="13"/>
  <c r="AV111" i="12"/>
  <c r="BR58" i="5"/>
  <c r="AL99" i="14"/>
  <c r="AY72" i="14"/>
  <c r="BU130" i="14"/>
  <c r="BT76" i="14"/>
  <c r="AT79" i="12"/>
  <c r="AI100" i="5"/>
  <c r="BQ99" i="13"/>
  <c r="AU95" i="14"/>
  <c r="BJ105" i="15"/>
  <c r="BM103" i="5"/>
  <c r="BO56" i="15"/>
  <c r="BQ67" i="15"/>
  <c r="AC117" i="13"/>
  <c r="AI70" i="15"/>
  <c r="AR78" i="14"/>
  <c r="AL86" i="13"/>
  <c r="BR58" i="12"/>
  <c r="AZ114" i="14"/>
  <c r="BU72" i="10"/>
  <c r="BP130" i="5"/>
  <c r="BS124" i="12"/>
  <c r="AM128" i="14"/>
  <c r="BD61" i="15"/>
  <c r="AE82" i="5"/>
  <c r="BR68" i="10"/>
  <c r="BC77" i="12"/>
  <c r="BA125" i="15"/>
  <c r="AX98" i="15"/>
  <c r="AN70" i="13"/>
  <c r="AF83" i="13"/>
  <c r="BS143" i="14"/>
  <c r="AB77" i="15"/>
  <c r="BP115" i="5"/>
  <c r="AB64" i="5"/>
  <c r="BE75" i="14"/>
  <c r="BS119" i="14"/>
  <c r="BP56" i="10"/>
  <c r="AY76" i="14"/>
  <c r="BD86" i="15"/>
  <c r="AJ105" i="15"/>
  <c r="AQ76" i="14"/>
  <c r="AN141" i="12"/>
  <c r="BE112" i="10"/>
  <c r="AB153" i="14"/>
  <c r="AG113" i="15"/>
  <c r="BL66" i="12"/>
  <c r="AV97" i="14"/>
  <c r="AR135" i="14"/>
  <c r="BD122" i="13"/>
  <c r="BB92" i="12"/>
  <c r="AZ103" i="5"/>
  <c r="BF154" i="14"/>
  <c r="BO136" i="14"/>
  <c r="BM68" i="12"/>
  <c r="BE86" i="12"/>
  <c r="BD72" i="14"/>
  <c r="AL145" i="14"/>
  <c r="BN129" i="12"/>
  <c r="AB98" i="12"/>
  <c r="AK109" i="10"/>
  <c r="AW152" i="5"/>
  <c r="BI77" i="12"/>
  <c r="AG147" i="14"/>
  <c r="BS75" i="10"/>
  <c r="AM55" i="13"/>
  <c r="BC89" i="10"/>
  <c r="AL153" i="15"/>
  <c r="BT69" i="12"/>
  <c r="AO152" i="13"/>
  <c r="AP103" i="5"/>
  <c r="AR149" i="15"/>
  <c r="BS139" i="10"/>
  <c r="AV153" i="13"/>
  <c r="AJ153" i="12"/>
  <c r="AH146" i="10"/>
  <c r="BD150" i="5"/>
  <c r="BO56" i="14"/>
  <c r="AY143" i="10"/>
  <c r="AX68" i="13"/>
  <c r="BR70" i="10"/>
  <c r="BS74" i="10"/>
  <c r="BC115" i="14"/>
  <c r="BC68" i="12"/>
  <c r="BO82" i="12"/>
  <c r="BH69" i="15"/>
  <c r="AD139" i="12"/>
  <c r="AT74" i="5"/>
  <c r="AN85" i="10"/>
  <c r="BE57" i="12"/>
  <c r="AZ86" i="5"/>
  <c r="BG108" i="12"/>
  <c r="BH138" i="13"/>
  <c r="AP87" i="10"/>
  <c r="AM103" i="15"/>
  <c r="AM112" i="12"/>
  <c r="BM57" i="15"/>
  <c r="BO124" i="10"/>
  <c r="AL82" i="14"/>
  <c r="BF71" i="5"/>
  <c r="AK151" i="12"/>
  <c r="AC121" i="12"/>
  <c r="BU125" i="10"/>
  <c r="AM104" i="5"/>
  <c r="BJ153" i="12"/>
  <c r="AY88" i="14"/>
  <c r="AF91" i="13"/>
  <c r="AE72" i="12"/>
  <c r="AD81" i="13"/>
  <c r="AU116" i="15"/>
  <c r="BF62" i="13"/>
  <c r="AE106" i="14"/>
  <c r="BE87" i="5"/>
  <c r="BN121" i="10"/>
  <c r="BP138" i="5"/>
  <c r="AC93" i="14"/>
  <c r="AM139" i="10"/>
  <c r="BR64" i="13"/>
  <c r="AU95" i="15"/>
  <c r="AM130" i="14"/>
  <c r="AZ85" i="14"/>
  <c r="AO117" i="14"/>
  <c r="AV150" i="5"/>
  <c r="BJ61" i="12"/>
  <c r="AS80" i="10"/>
  <c r="BV69" i="12"/>
  <c r="AI73" i="5"/>
  <c r="AT75" i="12"/>
  <c r="BF70" i="15"/>
  <c r="BC86" i="13"/>
  <c r="BH72" i="5"/>
  <c r="AE124" i="12"/>
  <c r="AM147" i="5"/>
  <c r="AJ69" i="5"/>
  <c r="AI136" i="15"/>
  <c r="AR103" i="15"/>
  <c r="BN121" i="15"/>
  <c r="AK71" i="15"/>
  <c r="BC79" i="12"/>
  <c r="AY112" i="12"/>
  <c r="AG95" i="5"/>
  <c r="BJ70" i="10"/>
  <c r="BC142" i="13"/>
  <c r="BR85" i="12"/>
  <c r="BH137" i="14"/>
  <c r="BQ81" i="12"/>
  <c r="AQ136" i="10"/>
  <c r="AK102" i="14"/>
  <c r="AM62" i="10"/>
  <c r="AK111" i="15"/>
  <c r="AE75" i="5"/>
  <c r="BM64" i="5"/>
  <c r="BU92" i="13"/>
  <c r="AB99" i="10"/>
  <c r="AK121" i="14"/>
  <c r="BP87" i="15"/>
  <c r="AD60" i="10"/>
  <c r="BO120" i="10"/>
  <c r="AL55" i="10"/>
  <c r="AD133" i="15"/>
  <c r="BA85" i="13"/>
  <c r="AT132" i="14"/>
  <c r="BI98" i="14"/>
  <c r="AY123" i="5"/>
  <c r="BP124" i="10"/>
  <c r="AE69" i="10"/>
  <c r="BF119" i="12"/>
  <c r="AX57" i="5"/>
  <c r="AY127" i="10"/>
  <c r="BF89" i="5"/>
  <c r="AP109" i="14"/>
  <c r="BA74" i="12"/>
  <c r="BR114" i="15"/>
  <c r="AK126" i="13"/>
  <c r="AK58" i="10"/>
  <c r="AK132" i="10"/>
  <c r="AL116" i="15"/>
  <c r="BG57" i="5"/>
  <c r="AP134" i="15"/>
  <c r="AD82" i="15"/>
  <c r="BG103" i="14"/>
  <c r="BF94" i="14"/>
  <c r="BT109" i="10"/>
  <c r="AU104" i="12"/>
  <c r="AI126" i="5"/>
  <c r="AL84" i="10"/>
  <c r="AC123" i="13"/>
  <c r="BN148" i="13"/>
  <c r="BV56" i="15"/>
  <c r="BB93" i="15"/>
  <c r="BQ75" i="12"/>
  <c r="BP135" i="5"/>
  <c r="AY141" i="13"/>
  <c r="AK73" i="13"/>
  <c r="AO111" i="12"/>
  <c r="BP104" i="13"/>
  <c r="AH105" i="15"/>
  <c r="AO66" i="10"/>
  <c r="BL73" i="10"/>
  <c r="BA109" i="12"/>
  <c r="AF79" i="15"/>
  <c r="BO106" i="13"/>
  <c r="AX77" i="15"/>
  <c r="BM110" i="12"/>
  <c r="AR115" i="15"/>
  <c r="BK149" i="14"/>
  <c r="BT101" i="15"/>
  <c r="BJ73" i="5"/>
  <c r="AY141" i="5"/>
  <c r="AO111" i="5"/>
  <c r="AJ107" i="10"/>
  <c r="AP123" i="10"/>
  <c r="BO137" i="15"/>
  <c r="AP127" i="12"/>
  <c r="BT139" i="13"/>
  <c r="BR71" i="13"/>
  <c r="BN97" i="10"/>
  <c r="BL105" i="5"/>
  <c r="BQ79" i="5"/>
  <c r="BB66" i="15"/>
  <c r="BU84" i="14"/>
  <c r="AX153" i="12"/>
  <c r="BQ81" i="13"/>
  <c r="AE125" i="13"/>
  <c r="AP126" i="10"/>
  <c r="AQ58" i="15"/>
  <c r="AB95" i="15"/>
  <c r="BR85" i="14"/>
  <c r="BR153" i="14"/>
  <c r="AJ97" i="5"/>
  <c r="AL124" i="12"/>
  <c r="AM63" i="12"/>
  <c r="BL59" i="12"/>
  <c r="BO135" i="12"/>
  <c r="AD82" i="12"/>
  <c r="AM133" i="5"/>
  <c r="BC56" i="5"/>
  <c r="AV118" i="12"/>
  <c r="BS68" i="5"/>
  <c r="AW103" i="12"/>
  <c r="BQ74" i="5"/>
  <c r="BC73" i="12"/>
  <c r="AE95" i="15"/>
  <c r="BT132" i="10"/>
  <c r="AW103" i="10"/>
  <c r="AQ75" i="5"/>
  <c r="AE105" i="13"/>
  <c r="AJ92" i="14"/>
  <c r="BI63" i="13"/>
  <c r="BT84" i="10"/>
  <c r="AV56" i="10"/>
  <c r="BR123" i="5"/>
  <c r="AV125" i="12"/>
  <c r="AE133" i="5"/>
  <c r="BG152" i="14"/>
  <c r="AQ140" i="15"/>
  <c r="BV76" i="5"/>
  <c r="AW128" i="10"/>
  <c r="BM96" i="10"/>
  <c r="BN98" i="15"/>
  <c r="AM91" i="13"/>
  <c r="AJ152" i="5"/>
  <c r="BR126" i="13"/>
  <c r="AF75" i="15"/>
  <c r="AG74" i="10"/>
  <c r="AC120" i="10"/>
  <c r="AT138" i="13"/>
  <c r="BF150" i="13"/>
  <c r="BG120" i="13"/>
  <c r="BT83" i="13"/>
  <c r="AC99" i="10"/>
  <c r="BG135" i="5"/>
  <c r="BL61" i="15"/>
  <c r="AU126" i="5"/>
  <c r="AX75" i="5"/>
  <c r="AK80" i="12"/>
  <c r="AK110" i="12"/>
  <c r="AE77" i="12"/>
  <c r="BM144" i="10"/>
  <c r="AM66" i="5"/>
  <c r="BA64" i="5"/>
  <c r="AI99" i="12"/>
  <c r="AO66" i="15"/>
  <c r="AG64" i="14"/>
  <c r="AG117" i="10"/>
  <c r="AW94" i="12"/>
  <c r="AJ153" i="5"/>
  <c r="BA91" i="10"/>
  <c r="BA98" i="12"/>
  <c r="AM107" i="14"/>
  <c r="BD65" i="13"/>
  <c r="AN125" i="12"/>
  <c r="BK92" i="5"/>
  <c r="BV101" i="15"/>
  <c r="BQ74" i="10"/>
  <c r="BP120" i="14"/>
  <c r="AS97" i="5"/>
  <c r="AV124" i="12"/>
  <c r="AU136" i="5"/>
  <c r="BR140" i="14"/>
  <c r="AV154" i="10"/>
  <c r="BM139" i="10"/>
  <c r="BD90" i="14"/>
  <c r="AW56" i="10"/>
  <c r="AK93" i="14"/>
  <c r="BR83" i="12"/>
  <c r="AG110" i="14"/>
  <c r="BK80" i="15"/>
  <c r="BU139" i="13"/>
  <c r="AF95" i="5"/>
  <c r="AU108" i="15"/>
  <c r="AB75" i="10"/>
  <c r="BS133" i="5"/>
  <c r="BP133" i="5"/>
  <c r="AR87" i="15"/>
  <c r="BA75" i="14"/>
  <c r="AX97" i="12"/>
  <c r="AZ127" i="15"/>
  <c r="AQ127" i="15"/>
  <c r="AO72" i="15"/>
  <c r="BI135" i="14"/>
  <c r="AW118" i="13"/>
  <c r="AN145" i="15"/>
  <c r="BN71" i="14"/>
  <c r="BH68" i="13"/>
  <c r="AC136" i="10"/>
  <c r="AO72" i="13"/>
  <c r="AS128" i="12"/>
  <c r="AF119" i="15"/>
  <c r="AW145" i="12"/>
  <c r="AG136" i="14"/>
  <c r="BT133" i="5"/>
  <c r="BJ117" i="10"/>
  <c r="AE89" i="12"/>
  <c r="BA134" i="12"/>
  <c r="BF94" i="13"/>
  <c r="BI143" i="12"/>
  <c r="BK148" i="5"/>
  <c r="BL76" i="13"/>
  <c r="AB130" i="14"/>
  <c r="BN129" i="5"/>
  <c r="AP67" i="5"/>
  <c r="BQ69" i="15"/>
  <c r="BM97" i="14"/>
  <c r="BB149" i="5"/>
  <c r="AN133" i="13"/>
  <c r="AO71" i="5"/>
  <c r="AH104" i="5"/>
  <c r="BR132" i="15"/>
  <c r="AK68" i="12"/>
  <c r="AG115" i="15"/>
  <c r="AC65" i="5"/>
  <c r="AQ75" i="15"/>
  <c r="BE78" i="10"/>
  <c r="AK152" i="13"/>
  <c r="BV59" i="10"/>
  <c r="AO132" i="12"/>
  <c r="AR77" i="12"/>
  <c r="AE60" i="10"/>
  <c r="BI149" i="14"/>
  <c r="BT56" i="13"/>
  <c r="AB58" i="15"/>
  <c r="AM153" i="12"/>
  <c r="AX87" i="14"/>
  <c r="AU73" i="13"/>
  <c r="BR68" i="15"/>
  <c r="BU107" i="14"/>
  <c r="BG83" i="15"/>
  <c r="BF101" i="14"/>
  <c r="BN144" i="15"/>
  <c r="BT89" i="12"/>
  <c r="BD116" i="12"/>
  <c r="AP105" i="13"/>
  <c r="BH55" i="15"/>
  <c r="AZ69" i="15"/>
  <c r="AO135" i="10"/>
  <c r="BP137" i="13"/>
  <c r="AD98" i="5"/>
  <c r="AO100" i="12"/>
  <c r="BM132" i="12"/>
  <c r="BS111" i="14"/>
  <c r="AW74" i="5"/>
  <c r="BD134" i="15"/>
  <c r="AB77" i="13"/>
  <c r="AT127" i="14"/>
  <c r="AV90" i="5"/>
  <c r="AV105" i="5"/>
  <c r="AD83" i="13"/>
  <c r="AF117" i="12"/>
  <c r="AG68" i="5"/>
  <c r="BT126" i="13"/>
  <c r="BG149" i="15"/>
  <c r="BE151" i="13"/>
  <c r="AN105" i="14"/>
  <c r="BE102" i="13"/>
  <c r="BN88" i="14"/>
  <c r="BC84" i="15"/>
  <c r="AT74" i="15"/>
  <c r="AU149" i="15"/>
  <c r="BI88" i="14"/>
  <c r="BV120" i="13"/>
  <c r="BE86" i="14"/>
  <c r="AT109" i="12"/>
  <c r="BJ108" i="10"/>
  <c r="BJ110" i="14"/>
  <c r="BE71" i="13"/>
  <c r="BU66" i="10"/>
  <c r="AQ71" i="14"/>
  <c r="BM83" i="5"/>
  <c r="BU137" i="15"/>
  <c r="AX91" i="10"/>
  <c r="AT126" i="5"/>
  <c r="AO114" i="15"/>
  <c r="AR110" i="10"/>
  <c r="AF81" i="10"/>
  <c r="BN150" i="10"/>
  <c r="AU145" i="14"/>
  <c r="AI87" i="13"/>
  <c r="AH79" i="15"/>
  <c r="BM145" i="13"/>
  <c r="BE120" i="12"/>
  <c r="AH79" i="13"/>
  <c r="AI72" i="10"/>
  <c r="BR144" i="5"/>
  <c r="AC79" i="10"/>
  <c r="BH71" i="14"/>
  <c r="AP134" i="12"/>
  <c r="AF74" i="10"/>
  <c r="AR81" i="10"/>
  <c r="AR105" i="10"/>
  <c r="BV60" i="13"/>
  <c r="AX62" i="15"/>
  <c r="AO127" i="15"/>
  <c r="BV55" i="14"/>
  <c r="AP110" i="13"/>
  <c r="BL62" i="13"/>
  <c r="AN112" i="5"/>
  <c r="BG125" i="15"/>
  <c r="AK115" i="13"/>
  <c r="AO153" i="14"/>
  <c r="AD109" i="13"/>
  <c r="BR140" i="13"/>
  <c r="BF83" i="12"/>
  <c r="BR141" i="12"/>
  <c r="AD121" i="15"/>
  <c r="AU76" i="10"/>
  <c r="AP68" i="14"/>
  <c r="AQ109" i="14"/>
  <c r="AO55" i="13"/>
  <c r="AN123" i="10"/>
  <c r="AN104" i="15"/>
  <c r="BC72" i="15"/>
  <c r="AF104" i="12"/>
  <c r="BD57" i="12"/>
  <c r="BT114" i="12"/>
  <c r="AV109" i="13"/>
  <c r="AM145" i="14"/>
  <c r="AR126" i="14"/>
  <c r="AI75" i="12"/>
  <c r="AQ139" i="10"/>
  <c r="AI59" i="12"/>
  <c r="AY88" i="15"/>
  <c r="AN78" i="15"/>
  <c r="AF102" i="12"/>
  <c r="AO84" i="5"/>
  <c r="BQ62" i="14"/>
  <c r="BJ114" i="13"/>
  <c r="BD66" i="5"/>
  <c r="BA80" i="13"/>
  <c r="BC108" i="15"/>
  <c r="BK105" i="13"/>
  <c r="BO122" i="12"/>
  <c r="AR143" i="13"/>
  <c r="BH68" i="10"/>
  <c r="BV107" i="12"/>
  <c r="BK74" i="10"/>
  <c r="AO93" i="13"/>
  <c r="BE111" i="15"/>
  <c r="BU65" i="14"/>
  <c r="BG123" i="10"/>
  <c r="AT154" i="12"/>
  <c r="AN100" i="5"/>
  <c r="BG114" i="12"/>
  <c r="BC65" i="15"/>
  <c r="BL97" i="13"/>
  <c r="BI82" i="14"/>
  <c r="AF56" i="12"/>
  <c r="AS118" i="5"/>
  <c r="AL76" i="5"/>
  <c r="BH86" i="10"/>
  <c r="BC149" i="14"/>
  <c r="AF152" i="15"/>
  <c r="AD58" i="10"/>
  <c r="BF94" i="10"/>
  <c r="AO68" i="15"/>
  <c r="AI97" i="14"/>
  <c r="AW93" i="15"/>
  <c r="AG74" i="5"/>
  <c r="BT109" i="15"/>
  <c r="BT99" i="5"/>
  <c r="BA104" i="14"/>
  <c r="AF125" i="5"/>
  <c r="AH99" i="5"/>
  <c r="BI126" i="10"/>
  <c r="AG139" i="13"/>
  <c r="AI128" i="12"/>
  <c r="BB154" i="10"/>
  <c r="BH108" i="10"/>
  <c r="AR62" i="15"/>
  <c r="AC71" i="5"/>
  <c r="AZ87" i="10"/>
  <c r="BU55" i="5"/>
  <c r="BI97" i="15"/>
  <c r="BH104" i="10"/>
  <c r="AS120" i="13"/>
  <c r="BF62" i="10"/>
  <c r="BG105" i="5"/>
  <c r="AU124" i="13"/>
  <c r="AX152" i="13"/>
  <c r="AK135" i="12"/>
  <c r="AB142" i="5"/>
  <c r="BI108" i="14"/>
  <c r="BI132" i="12"/>
  <c r="BB138" i="14"/>
  <c r="BA128" i="12"/>
  <c r="BN98" i="12"/>
  <c r="BD103" i="12"/>
  <c r="AM74" i="5"/>
  <c r="BH119" i="12"/>
  <c r="AB69" i="5"/>
  <c r="AF137" i="10"/>
  <c r="AQ78" i="13"/>
  <c r="BR154" i="12"/>
  <c r="AE100" i="14"/>
  <c r="BK148" i="15"/>
  <c r="AI153" i="13"/>
  <c r="BH88" i="14"/>
  <c r="BK138" i="10"/>
  <c r="AY133" i="10"/>
  <c r="BB120" i="5"/>
  <c r="BC128" i="10"/>
  <c r="BT127" i="5"/>
  <c r="AM89" i="5"/>
  <c r="AS104" i="12"/>
  <c r="AG105" i="14"/>
  <c r="AE65" i="10"/>
  <c r="BT124" i="12"/>
  <c r="BV132" i="14"/>
  <c r="BB138" i="15"/>
  <c r="BM121" i="12"/>
  <c r="AY126" i="15"/>
  <c r="AR113" i="13"/>
  <c r="BO140" i="15"/>
  <c r="AC87" i="13"/>
  <c r="BE143" i="5"/>
  <c r="BA96" i="5"/>
  <c r="AO76" i="14"/>
  <c r="AM95" i="15"/>
  <c r="AH150" i="14"/>
  <c r="BV154" i="13"/>
  <c r="BK119" i="15"/>
  <c r="BK123" i="14"/>
  <c r="BU118" i="5"/>
  <c r="AJ125" i="13"/>
  <c r="AQ144" i="10"/>
  <c r="BI113" i="12"/>
  <c r="AP64" i="10"/>
  <c r="BA64" i="14"/>
  <c r="BV109" i="15"/>
  <c r="BT136" i="10"/>
  <c r="AF65" i="12"/>
  <c r="BH130" i="13"/>
  <c r="BQ80" i="14"/>
  <c r="AU133" i="10"/>
  <c r="BC141" i="12"/>
  <c r="AP94" i="14"/>
  <c r="AV91" i="14"/>
  <c r="AK91" i="5"/>
  <c r="BH143" i="15"/>
  <c r="AF129" i="15"/>
  <c r="BV65" i="10"/>
  <c r="BT136" i="13"/>
  <c r="AL122" i="5"/>
  <c r="BN87" i="5"/>
  <c r="BV84" i="12"/>
  <c r="BJ139" i="14"/>
  <c r="AQ112" i="15"/>
  <c r="BQ92" i="14"/>
  <c r="BV143" i="10"/>
  <c r="AM72" i="12"/>
  <c r="AO150" i="12"/>
  <c r="BG107" i="14"/>
  <c r="BV103" i="15"/>
  <c r="BU92" i="14"/>
  <c r="BU118" i="14"/>
  <c r="AN150" i="10"/>
  <c r="BU79" i="14"/>
  <c r="AE127" i="10"/>
  <c r="BU56" i="14"/>
  <c r="BH92" i="14"/>
  <c r="AG56" i="12"/>
  <c r="AM78" i="15"/>
  <c r="BN105" i="13"/>
  <c r="BC60" i="15"/>
  <c r="BR103" i="12"/>
  <c r="AP84" i="10"/>
  <c r="AB107" i="10"/>
  <c r="BO89" i="12"/>
  <c r="AR112" i="14"/>
  <c r="BN142" i="12"/>
  <c r="BO97" i="13"/>
  <c r="AE108" i="15"/>
  <c r="BA62" i="10"/>
  <c r="AM138" i="13"/>
  <c r="BV74" i="13"/>
  <c r="BF153" i="12"/>
  <c r="BK140" i="13"/>
  <c r="AG119" i="13"/>
  <c r="BN61" i="5"/>
  <c r="AD101" i="10"/>
  <c r="BB87" i="13"/>
  <c r="BO57" i="10"/>
  <c r="BT90" i="10"/>
  <c r="BJ83" i="12"/>
  <c r="BB154" i="5"/>
  <c r="BD151" i="15"/>
  <c r="AE113" i="12"/>
  <c r="AB105" i="14"/>
  <c r="BF127" i="15"/>
  <c r="BS62" i="12"/>
  <c r="AE94" i="5"/>
  <c r="BP79" i="12"/>
  <c r="BE139" i="13"/>
  <c r="AL123" i="14"/>
  <c r="AB86" i="15"/>
  <c r="AU65" i="15"/>
  <c r="BS138" i="10"/>
  <c r="BN69" i="14"/>
  <c r="BL74" i="10"/>
  <c r="AP152" i="5"/>
  <c r="BU125" i="13"/>
  <c r="BQ121" i="10"/>
  <c r="AT130" i="13"/>
  <c r="AH87" i="13"/>
  <c r="AK154" i="14"/>
  <c r="AS65" i="15"/>
  <c r="AL85" i="5"/>
  <c r="AS144" i="10"/>
  <c r="AN124" i="10"/>
  <c r="AD75" i="12"/>
  <c r="AB122" i="5"/>
  <c r="BK79" i="14"/>
  <c r="AM76" i="5"/>
  <c r="AL60" i="14"/>
  <c r="BG55" i="15"/>
  <c r="AK144" i="14"/>
  <c r="AE72" i="10"/>
  <c r="BM114" i="12"/>
  <c r="BA65" i="5"/>
  <c r="AE142" i="15"/>
  <c r="BF75" i="5"/>
  <c r="BH96" i="12"/>
  <c r="AD118" i="10"/>
  <c r="AJ58" i="14"/>
  <c r="BU107" i="5"/>
  <c r="AO146" i="12"/>
  <c r="BN70" i="15"/>
  <c r="AR98" i="12"/>
  <c r="BI86" i="5"/>
  <c r="AO71" i="15"/>
  <c r="AR79" i="13"/>
  <c r="AH144" i="14"/>
  <c r="BO112" i="5"/>
  <c r="BS116" i="10"/>
  <c r="BK80" i="12"/>
  <c r="AL113" i="14"/>
  <c r="BG106" i="13"/>
  <c r="BA64" i="13"/>
  <c r="BL146" i="15"/>
  <c r="AR134" i="14"/>
  <c r="BU111" i="14"/>
  <c r="BF109" i="12"/>
  <c r="AV146" i="5"/>
  <c r="AU110" i="10"/>
  <c r="AS150" i="14"/>
  <c r="BD130" i="15"/>
  <c r="BU113" i="5"/>
  <c r="AO103" i="5"/>
  <c r="AW109" i="10"/>
  <c r="BV128" i="13"/>
  <c r="BA83" i="12"/>
  <c r="AX55" i="14"/>
  <c r="AY57" i="10"/>
  <c r="AW55" i="10"/>
  <c r="AJ121" i="12"/>
  <c r="AR124" i="10"/>
  <c r="BD146" i="12"/>
  <c r="BB73" i="14"/>
  <c r="BE117" i="12"/>
  <c r="BN64" i="13"/>
  <c r="AM150" i="10"/>
  <c r="AY132" i="12"/>
  <c r="BP108" i="10"/>
  <c r="BQ140" i="12"/>
  <c r="AY94" i="5"/>
  <c r="AU139" i="5"/>
  <c r="AF101" i="10"/>
  <c r="AU137" i="15"/>
  <c r="AS150" i="12"/>
  <c r="BN63" i="10"/>
  <c r="AZ94" i="14"/>
  <c r="BD147" i="12"/>
  <c r="BN154" i="14"/>
  <c r="AJ64" i="14"/>
  <c r="AN58" i="12"/>
  <c r="BM115" i="15"/>
  <c r="BT147" i="10"/>
  <c r="AZ98" i="5"/>
  <c r="AC81" i="10"/>
  <c r="BV152" i="10"/>
  <c r="AI81" i="5"/>
  <c r="BL133" i="14"/>
  <c r="BD64" i="10"/>
  <c r="AM130" i="12"/>
  <c r="BP113" i="14"/>
  <c r="BD127" i="13"/>
  <c r="AV59" i="14"/>
  <c r="BB73" i="5"/>
  <c r="BU62" i="14"/>
  <c r="AT73" i="5"/>
  <c r="AI131" i="5"/>
  <c r="BM152" i="13"/>
  <c r="BI100" i="5"/>
  <c r="AB66" i="13"/>
  <c r="AK91" i="12"/>
  <c r="AT144" i="14"/>
  <c r="AX136" i="12"/>
  <c r="BV126" i="15"/>
  <c r="BD70" i="10"/>
  <c r="BF99" i="13"/>
  <c r="AT84" i="13"/>
  <c r="AH89" i="12"/>
  <c r="AB122" i="13"/>
  <c r="BI58" i="12"/>
  <c r="AP85" i="15"/>
  <c r="BK104" i="5"/>
  <c r="BJ69" i="14"/>
  <c r="AE125" i="12"/>
  <c r="AK82" i="13"/>
  <c r="AJ80" i="10"/>
  <c r="BL96" i="13"/>
  <c r="BR100" i="13"/>
  <c r="AW96" i="10"/>
  <c r="BA143" i="15"/>
  <c r="AZ102" i="15"/>
  <c r="BP124" i="12"/>
  <c r="BT107" i="12"/>
  <c r="BA71" i="5"/>
  <c r="AV99" i="15"/>
  <c r="BI85" i="13"/>
  <c r="AI147" i="14"/>
  <c r="AX128" i="13"/>
  <c r="AY99" i="14"/>
  <c r="BH112" i="5"/>
  <c r="AU89" i="15"/>
  <c r="BK105" i="10"/>
  <c r="BK99" i="13"/>
  <c r="AP58" i="12"/>
  <c r="BQ115" i="5"/>
  <c r="AB128" i="13"/>
  <c r="AB59" i="13"/>
  <c r="AZ115" i="10"/>
  <c r="BQ94" i="10"/>
  <c r="BM122" i="15"/>
  <c r="AJ72" i="14"/>
  <c r="AY104" i="13"/>
  <c r="BB122" i="12"/>
  <c r="AN83" i="13"/>
  <c r="BQ94" i="14"/>
  <c r="AM130" i="10"/>
  <c r="BQ131" i="12"/>
  <c r="AG94" i="12"/>
  <c r="AC81" i="13"/>
  <c r="AP142" i="13"/>
  <c r="BQ127" i="14"/>
  <c r="BO139" i="5"/>
  <c r="BJ84" i="13"/>
  <c r="AE81" i="14"/>
  <c r="BM153" i="5"/>
  <c r="BS99" i="13"/>
  <c r="BO115" i="12"/>
  <c r="BS103" i="14"/>
  <c r="AD150" i="15"/>
  <c r="BC113" i="10"/>
  <c r="AM113" i="14"/>
  <c r="BU58" i="13"/>
  <c r="BJ103" i="12"/>
  <c r="BO101" i="5"/>
  <c r="AG89" i="10"/>
  <c r="BF73" i="10"/>
  <c r="AP149" i="13"/>
  <c r="BR92" i="15"/>
  <c r="AK94" i="5"/>
  <c r="AU123" i="10"/>
  <c r="BF101" i="12"/>
  <c r="BS106" i="15"/>
  <c r="AP132" i="12"/>
  <c r="AJ77" i="13"/>
  <c r="AS102" i="5"/>
  <c r="BH137" i="13"/>
  <c r="BT89" i="15"/>
  <c r="AT117" i="10"/>
  <c r="BI142" i="15"/>
  <c r="AW70" i="15"/>
  <c r="BQ98" i="15"/>
  <c r="BV120" i="15"/>
  <c r="BV101" i="5"/>
  <c r="BM83" i="12"/>
  <c r="BV64" i="14"/>
  <c r="AT119" i="5"/>
  <c r="BF68" i="5"/>
  <c r="AV95" i="15"/>
  <c r="AN131" i="13"/>
  <c r="AJ108" i="12"/>
  <c r="AL77" i="12"/>
  <c r="AC60" i="5"/>
  <c r="BH138" i="15"/>
  <c r="BP78" i="12"/>
  <c r="BN138" i="12"/>
  <c r="AM114" i="14"/>
  <c r="AG107" i="12"/>
  <c r="AJ153" i="14"/>
  <c r="AT120" i="15"/>
  <c r="AC92" i="5"/>
  <c r="AL135" i="12"/>
  <c r="BD103" i="13"/>
  <c r="AR62" i="5"/>
  <c r="BK71" i="5"/>
  <c r="BV59" i="14"/>
  <c r="BI58" i="15"/>
  <c r="AW117" i="12"/>
  <c r="BK148" i="10"/>
  <c r="BA86" i="10"/>
  <c r="BF106" i="14"/>
  <c r="BS107" i="12"/>
  <c r="AL151" i="13"/>
  <c r="BO105" i="15"/>
  <c r="BQ59" i="15"/>
  <c r="AZ94" i="15"/>
  <c r="AD63" i="15"/>
  <c r="BM153" i="15"/>
  <c r="BA90" i="14"/>
  <c r="AW149" i="15"/>
  <c r="AR68" i="10"/>
  <c r="BG67" i="5"/>
  <c r="AX124" i="5"/>
  <c r="BF73" i="14"/>
  <c r="BP58" i="10"/>
  <c r="AO59" i="12"/>
  <c r="BQ136" i="13"/>
  <c r="AZ151" i="5"/>
  <c r="AX80" i="10"/>
  <c r="AT70" i="14"/>
  <c r="BH100" i="12"/>
  <c r="BU68" i="15"/>
  <c r="AW140" i="12"/>
  <c r="BO85" i="5"/>
  <c r="BF93" i="14"/>
  <c r="AO116" i="13"/>
  <c r="BC148" i="10"/>
  <c r="AN102" i="13"/>
  <c r="AD143" i="12"/>
  <c r="BR132" i="5"/>
  <c r="BU139" i="5"/>
  <c r="AI125" i="14"/>
  <c r="BH107" i="5"/>
  <c r="BO147" i="14"/>
  <c r="AY84" i="14"/>
  <c r="AB146" i="15"/>
  <c r="AC98" i="10"/>
  <c r="AY113" i="10"/>
  <c r="BD88" i="10"/>
  <c r="AP102" i="5"/>
  <c r="BK108" i="15"/>
  <c r="AH129" i="15"/>
  <c r="AK143" i="10"/>
  <c r="BQ58" i="14"/>
  <c r="BG58" i="14"/>
  <c r="BH121" i="12"/>
  <c r="AM154" i="14"/>
  <c r="AE112" i="12"/>
  <c r="BM132" i="5"/>
  <c r="AX88" i="14"/>
  <c r="AI130" i="5"/>
  <c r="AK66" i="15"/>
  <c r="BT71" i="14"/>
  <c r="AZ106" i="15"/>
  <c r="AW76" i="5"/>
  <c r="AF116" i="15"/>
  <c r="AF120" i="12"/>
  <c r="BO67" i="10"/>
  <c r="BV91" i="10"/>
  <c r="AX134" i="5"/>
  <c r="BT67" i="13"/>
  <c r="BH110" i="13"/>
  <c r="AC143" i="5"/>
  <c r="AT143" i="15"/>
  <c r="BR126" i="12"/>
  <c r="BS154" i="12"/>
  <c r="AZ66" i="12"/>
  <c r="AZ68" i="13"/>
  <c r="BB138" i="5"/>
  <c r="BS145" i="10"/>
  <c r="AK77" i="12"/>
  <c r="BK96" i="15"/>
  <c r="BK101" i="13"/>
  <c r="AJ135" i="5"/>
  <c r="AB133" i="5"/>
  <c r="BO121" i="12"/>
  <c r="BT94" i="10"/>
  <c r="BO69" i="15"/>
  <c r="AE107" i="14"/>
  <c r="BR60" i="12"/>
  <c r="AX77" i="13"/>
  <c r="BA99" i="14"/>
  <c r="AU60" i="12"/>
  <c r="AW113" i="15"/>
  <c r="BS140" i="10"/>
  <c r="AK144" i="10"/>
  <c r="AN119" i="5"/>
  <c r="AI144" i="5"/>
  <c r="BE122" i="5"/>
  <c r="AV68" i="13"/>
  <c r="AG61" i="13"/>
  <c r="BN149" i="14"/>
  <c r="BH94" i="12"/>
  <c r="AH109" i="5"/>
  <c r="AT133" i="13"/>
  <c r="BU99" i="15"/>
  <c r="AY62" i="10"/>
  <c r="AM71" i="15"/>
  <c r="BV104" i="15"/>
  <c r="AL62" i="15"/>
  <c r="AZ122" i="14"/>
  <c r="BR69" i="15"/>
  <c r="BL74" i="12"/>
  <c r="AN60" i="5"/>
  <c r="BI139" i="5"/>
  <c r="AH56" i="10"/>
  <c r="BO142" i="10"/>
  <c r="AI71" i="14"/>
  <c r="AU93" i="15"/>
  <c r="AN90" i="5"/>
  <c r="BU71" i="15"/>
  <c r="AJ80" i="14"/>
  <c r="AV141" i="5"/>
  <c r="AT129" i="15"/>
  <c r="BH87" i="5"/>
  <c r="AN86" i="10"/>
  <c r="AP135" i="14"/>
  <c r="AS110" i="12"/>
  <c r="AJ93" i="10"/>
  <c r="AJ138" i="13"/>
  <c r="AX126" i="14"/>
  <c r="AG58" i="13"/>
  <c r="BQ101" i="15"/>
  <c r="AD55" i="5"/>
  <c r="AW61" i="13"/>
  <c r="BE106" i="14"/>
  <c r="AB89" i="13"/>
  <c r="BS82" i="13"/>
  <c r="AG92" i="13"/>
  <c r="AO96" i="12"/>
  <c r="AX113" i="10"/>
  <c r="AN93" i="5"/>
  <c r="BE153" i="13"/>
  <c r="AX105" i="14"/>
  <c r="AZ84" i="10"/>
  <c r="BI80" i="13"/>
  <c r="AN65" i="13"/>
  <c r="AL63" i="15"/>
  <c r="AE76" i="15"/>
  <c r="AM55" i="5"/>
  <c r="AL113" i="12"/>
  <c r="AN104" i="5"/>
  <c r="BA100" i="5"/>
  <c r="BL65" i="10"/>
  <c r="AH151" i="10"/>
  <c r="BL96" i="10"/>
  <c r="AC99" i="14"/>
  <c r="BA103" i="10"/>
  <c r="BE154" i="12"/>
  <c r="BI152" i="14"/>
  <c r="BK127" i="13"/>
  <c r="BI69" i="13"/>
  <c r="AI154" i="13"/>
  <c r="BN62" i="10"/>
  <c r="BR102" i="15"/>
  <c r="BR99" i="5"/>
  <c r="AW144" i="15"/>
  <c r="BS150" i="5"/>
  <c r="BH116" i="12"/>
  <c r="BL101" i="12"/>
  <c r="AJ133" i="12"/>
  <c r="AT141" i="15"/>
  <c r="BD71" i="15"/>
  <c r="AT141" i="5"/>
  <c r="AV101" i="12"/>
  <c r="BH115" i="5"/>
  <c r="AN80" i="5"/>
  <c r="AK120" i="5"/>
  <c r="AF67" i="13"/>
  <c r="BD147" i="14"/>
  <c r="AP58" i="15"/>
  <c r="AR86" i="13"/>
  <c r="AZ123" i="5"/>
  <c r="BR114" i="14"/>
  <c r="AW88" i="10"/>
  <c r="AQ152" i="5"/>
  <c r="AT94" i="5"/>
  <c r="BJ126" i="5"/>
  <c r="AS94" i="12"/>
  <c r="AU148" i="14"/>
  <c r="AV55" i="5"/>
  <c r="AZ147" i="15"/>
  <c r="AZ145" i="10"/>
  <c r="BD78" i="10"/>
  <c r="AF87" i="14"/>
  <c r="BM141" i="14"/>
  <c r="AR120" i="15"/>
  <c r="AN154" i="12"/>
  <c r="AT97" i="15"/>
  <c r="BL105" i="14"/>
  <c r="BK81" i="10"/>
  <c r="BQ64" i="5"/>
  <c r="AM83" i="13"/>
  <c r="BK109" i="10"/>
  <c r="BS64" i="12"/>
  <c r="BD102" i="15"/>
  <c r="AN135" i="15"/>
  <c r="AW153" i="15"/>
  <c r="AU135" i="14"/>
  <c r="AC133" i="5"/>
  <c r="AP95" i="13"/>
  <c r="AF74" i="13"/>
  <c r="BS145" i="12"/>
  <c r="BN126" i="13"/>
  <c r="AS104" i="15"/>
  <c r="AK126" i="12"/>
  <c r="BQ117" i="12"/>
  <c r="AC110" i="5"/>
  <c r="BT123" i="15"/>
  <c r="AB84" i="14"/>
  <c r="AI143" i="14"/>
  <c r="BL141" i="14"/>
  <c r="BF114" i="15"/>
  <c r="BB153" i="13"/>
  <c r="AM132" i="5"/>
  <c r="BM90" i="12"/>
  <c r="AK114" i="5"/>
  <c r="BT131" i="5"/>
  <c r="BJ129" i="14"/>
  <c r="AW102" i="10"/>
  <c r="AN130" i="5"/>
  <c r="AZ146" i="13"/>
  <c r="BG86" i="10"/>
  <c r="AW106" i="10"/>
  <c r="AK150" i="15"/>
  <c r="AC125" i="14"/>
  <c r="BL113" i="15"/>
  <c r="AH141" i="5"/>
  <c r="BD143" i="14"/>
  <c r="AF144" i="15"/>
  <c r="BF90" i="5"/>
  <c r="BA68" i="5"/>
  <c r="AL80" i="14"/>
  <c r="AK154" i="10"/>
  <c r="AO109" i="15"/>
  <c r="AP141" i="15"/>
  <c r="BM113" i="10"/>
  <c r="AN94" i="13"/>
  <c r="AH101" i="15"/>
  <c r="AP116" i="10"/>
  <c r="AV150" i="10"/>
  <c r="AZ117" i="13"/>
  <c r="AW68" i="12"/>
  <c r="BO101" i="12"/>
  <c r="BE130" i="13"/>
  <c r="AF102" i="13"/>
  <c r="AC107" i="5"/>
  <c r="AI78" i="10"/>
  <c r="AB150" i="12"/>
  <c r="AV104" i="12"/>
  <c r="BU133" i="5"/>
  <c r="AU114" i="12"/>
  <c r="AN82" i="14"/>
  <c r="BB61" i="12"/>
  <c r="BJ63" i="14"/>
  <c r="BQ105" i="14"/>
  <c r="BU66" i="12"/>
  <c r="AB135" i="12"/>
  <c r="AK146" i="13"/>
  <c r="AY91" i="13"/>
  <c r="BO145" i="10"/>
  <c r="BC58" i="5"/>
  <c r="AV75" i="15"/>
  <c r="AE147" i="5"/>
  <c r="AP103" i="12"/>
  <c r="AN149" i="10"/>
  <c r="BV153" i="10"/>
  <c r="AN56" i="12"/>
  <c r="BC71" i="10"/>
  <c r="AE101" i="14"/>
  <c r="AJ154" i="14"/>
  <c r="AQ79" i="15"/>
  <c r="BM122" i="5"/>
  <c r="AE73" i="14"/>
  <c r="AS153" i="10"/>
  <c r="BO64" i="5"/>
  <c r="BQ85" i="12"/>
  <c r="BF137" i="5"/>
  <c r="BL126" i="14"/>
  <c r="BR152" i="10"/>
  <c r="AM147" i="15"/>
  <c r="BN82" i="5"/>
  <c r="AE118" i="13"/>
  <c r="BT85" i="5"/>
  <c r="AE142" i="5"/>
  <c r="AY117" i="5"/>
  <c r="BH92" i="15"/>
  <c r="AL135" i="10"/>
  <c r="BA142" i="5"/>
  <c r="BM83" i="14"/>
  <c r="AY65" i="13"/>
  <c r="BF125" i="10"/>
  <c r="AI60" i="13"/>
  <c r="BA78" i="14"/>
  <c r="BD62" i="10"/>
  <c r="AK139" i="13"/>
  <c r="BC110" i="12"/>
  <c r="AF70" i="15"/>
  <c r="AY152" i="14"/>
  <c r="BS77" i="5"/>
  <c r="AP62" i="13"/>
  <c r="BT68" i="15"/>
  <c r="BU142" i="14"/>
  <c r="AN118" i="10"/>
  <c r="AN83" i="15"/>
  <c r="AY149" i="13"/>
  <c r="BT102" i="10"/>
  <c r="AF58" i="14"/>
  <c r="AM75" i="12"/>
  <c r="AW131" i="5"/>
  <c r="BE98" i="10"/>
  <c r="BU135" i="10"/>
  <c r="BC105" i="12"/>
  <c r="AP132" i="10"/>
  <c r="AH59" i="15"/>
  <c r="BC136" i="13"/>
  <c r="BF64" i="13"/>
  <c r="AF104" i="14"/>
  <c r="BF128" i="14"/>
  <c r="BI112" i="15"/>
  <c r="AR98" i="14"/>
  <c r="BC72" i="5"/>
  <c r="AB69" i="15"/>
  <c r="AS126" i="10"/>
  <c r="BE150" i="15"/>
  <c r="AZ91" i="14"/>
  <c r="BL110" i="13"/>
  <c r="AR69" i="14"/>
  <c r="AH153" i="14"/>
  <c r="BA129" i="15"/>
  <c r="AY129" i="5"/>
  <c r="AY142" i="14"/>
  <c r="BP145" i="5"/>
  <c r="BJ124" i="5"/>
  <c r="AF90" i="12"/>
  <c r="BL92" i="10"/>
  <c r="BJ122" i="14"/>
  <c r="BN132" i="5"/>
  <c r="AP138" i="14"/>
  <c r="AW87" i="14"/>
  <c r="BU135" i="5"/>
  <c r="AW60" i="15"/>
  <c r="BF124" i="12"/>
  <c r="AM55" i="10"/>
  <c r="AG98" i="12"/>
  <c r="BF83" i="5"/>
  <c r="AG94" i="5"/>
  <c r="AN72" i="15"/>
  <c r="AK75" i="10"/>
  <c r="AK129" i="15"/>
  <c r="AX116" i="12"/>
  <c r="BT57" i="10"/>
  <c r="AQ141" i="12"/>
  <c r="AR143" i="14"/>
  <c r="AB117" i="5"/>
  <c r="AB86" i="13"/>
  <c r="BA126" i="12"/>
  <c r="BA138" i="14"/>
  <c r="AM147" i="12"/>
  <c r="BB74" i="14"/>
  <c r="BS133" i="15"/>
  <c r="AN100" i="13"/>
  <c r="BN127" i="12"/>
  <c r="BR63" i="15"/>
  <c r="AG132" i="13"/>
  <c r="AZ93" i="5"/>
  <c r="AG56" i="10"/>
  <c r="AY153" i="5"/>
  <c r="BN128" i="13"/>
  <c r="AN64" i="10"/>
  <c r="AN141" i="13"/>
  <c r="BH68" i="14"/>
  <c r="BA153" i="12"/>
  <c r="BG78" i="15"/>
  <c r="BI94" i="14"/>
  <c r="AO70" i="12"/>
  <c r="AK73" i="12"/>
  <c r="AY66" i="15"/>
  <c r="AM151" i="15"/>
  <c r="BG66" i="12"/>
  <c r="BV145" i="13"/>
  <c r="AH108" i="5"/>
  <c r="BL107" i="13"/>
  <c r="BC108" i="10"/>
  <c r="AK140" i="13"/>
  <c r="BJ65" i="14"/>
  <c r="BV107" i="13"/>
  <c r="AD60" i="5"/>
  <c r="AK83" i="10"/>
  <c r="AY127" i="13"/>
  <c r="AN55" i="14"/>
  <c r="BF125" i="13"/>
  <c r="BP122" i="5"/>
  <c r="AR126" i="5"/>
  <c r="BV62" i="10"/>
  <c r="BA108" i="15"/>
  <c r="BE113" i="13"/>
  <c r="AG70" i="10"/>
  <c r="AB143" i="5"/>
  <c r="BE129" i="13"/>
  <c r="BF86" i="5"/>
  <c r="BE60" i="15"/>
  <c r="BT86" i="10"/>
  <c r="BR117" i="13"/>
  <c r="AC73" i="14"/>
  <c r="BL131" i="5"/>
  <c r="AU127" i="12"/>
  <c r="BI91" i="14"/>
  <c r="BO138" i="14"/>
  <c r="BC69" i="15"/>
  <c r="AL95" i="13"/>
  <c r="AF131" i="13"/>
  <c r="AB154" i="10"/>
  <c r="BJ73" i="15"/>
  <c r="BV149" i="15"/>
  <c r="BE106" i="15"/>
  <c r="BS107" i="14"/>
  <c r="BN99" i="12"/>
  <c r="AZ96" i="15"/>
  <c r="BF122" i="13"/>
  <c r="BG99" i="15"/>
  <c r="AL75" i="12"/>
  <c r="BC147" i="10"/>
  <c r="BB119" i="5"/>
  <c r="BI137" i="5"/>
  <c r="BK122" i="13"/>
  <c r="AG117" i="15"/>
  <c r="AK97" i="10"/>
  <c r="BQ105" i="12"/>
  <c r="AR122" i="5"/>
  <c r="AQ131" i="13"/>
  <c r="BT92" i="14"/>
  <c r="AF125" i="12"/>
  <c r="BM97" i="15"/>
  <c r="BB113" i="5"/>
  <c r="BC73" i="14"/>
  <c r="BV127" i="14"/>
  <c r="AI138" i="13"/>
  <c r="AX99" i="13"/>
  <c r="BG72" i="14"/>
  <c r="AI65" i="14"/>
  <c r="AT75" i="13"/>
  <c r="BT65" i="12"/>
  <c r="BH116" i="15"/>
  <c r="AH91" i="12"/>
  <c r="AC109" i="10"/>
  <c r="AM136" i="10"/>
  <c r="BP79" i="5"/>
  <c r="AJ94" i="5"/>
  <c r="AL114" i="5"/>
  <c r="BS115" i="13"/>
  <c r="AC149" i="5"/>
  <c r="AB55" i="10"/>
  <c r="AY84" i="5"/>
  <c r="BG97" i="10"/>
  <c r="AR123" i="5"/>
  <c r="BC147" i="13"/>
  <c r="BF69" i="12"/>
  <c r="AG128" i="15"/>
  <c r="BG90" i="10"/>
  <c r="AI82" i="10"/>
  <c r="AJ154" i="15"/>
  <c r="BM146" i="13"/>
  <c r="BN139" i="13"/>
  <c r="AT77" i="13"/>
  <c r="AB75" i="13"/>
  <c r="BE117" i="14"/>
  <c r="AU81" i="5"/>
  <c r="AK62" i="14"/>
  <c r="BD82" i="10"/>
  <c r="AI66" i="13"/>
  <c r="BA154" i="10"/>
  <c r="AH130" i="10"/>
  <c r="AD125" i="10"/>
  <c r="BG73" i="5"/>
  <c r="BA123" i="14"/>
  <c r="AN143" i="15"/>
  <c r="AH70" i="12"/>
  <c r="BM93" i="10"/>
  <c r="BL126" i="10"/>
  <c r="BB76" i="14"/>
  <c r="AO75" i="15"/>
  <c r="AG152" i="12"/>
  <c r="BE72" i="10"/>
  <c r="BJ113" i="5"/>
  <c r="AB65" i="15"/>
  <c r="BS84" i="15"/>
  <c r="AZ140" i="15"/>
  <c r="BI78" i="10"/>
  <c r="BT91" i="14"/>
  <c r="BK65" i="14"/>
  <c r="AY95" i="13"/>
  <c r="AU106" i="10"/>
  <c r="AH115" i="10"/>
  <c r="BS130" i="12"/>
  <c r="AT101" i="15"/>
  <c r="BL152" i="12"/>
  <c r="BJ105" i="5"/>
  <c r="BM85" i="13"/>
  <c r="BE109" i="13"/>
  <c r="AY95" i="14"/>
  <c r="BF61" i="15"/>
  <c r="AN79" i="15"/>
  <c r="BF60" i="15"/>
  <c r="BR124" i="14"/>
  <c r="AS135" i="12"/>
  <c r="AF135" i="5"/>
  <c r="AS55" i="12"/>
  <c r="BP83" i="10"/>
  <c r="AW143" i="12"/>
  <c r="AL72" i="12"/>
  <c r="BP138" i="10"/>
  <c r="AK145" i="12"/>
  <c r="AZ66" i="15"/>
  <c r="BD108" i="13"/>
  <c r="AQ148" i="15"/>
  <c r="BH80" i="12"/>
  <c r="BO83" i="12"/>
  <c r="BJ135" i="14"/>
  <c r="BD88" i="15"/>
  <c r="BO140" i="5"/>
  <c r="AD92" i="15"/>
  <c r="AG86" i="5"/>
  <c r="AD96" i="13"/>
  <c r="BP86" i="12"/>
  <c r="AR69" i="5"/>
  <c r="AX111" i="12"/>
  <c r="BE143" i="15"/>
  <c r="AU122" i="15"/>
  <c r="BQ86" i="10"/>
  <c r="BP92" i="13"/>
  <c r="AD107" i="5"/>
  <c r="AD145" i="13"/>
  <c r="AQ132" i="12"/>
  <c r="BS105" i="5"/>
  <c r="AY73" i="14"/>
  <c r="BF84" i="5"/>
  <c r="BV99" i="10"/>
  <c r="BK97" i="12"/>
  <c r="AS134" i="10"/>
  <c r="AW58" i="15"/>
  <c r="AU61" i="15"/>
  <c r="BF93" i="5"/>
  <c r="AR57" i="5"/>
  <c r="AM133" i="14"/>
  <c r="AM62" i="13"/>
  <c r="AE127" i="15"/>
  <c r="BD60" i="5"/>
  <c r="AJ63" i="12"/>
  <c r="BH102" i="15"/>
  <c r="BN81" i="14"/>
  <c r="BP121" i="13"/>
  <c r="BN72" i="15"/>
  <c r="AX65" i="13"/>
  <c r="AR74" i="14"/>
  <c r="BJ65" i="10"/>
  <c r="AI100" i="15"/>
  <c r="AZ125" i="14"/>
  <c r="BV128" i="5"/>
  <c r="AT108" i="10"/>
  <c r="BD133" i="15"/>
  <c r="AT133" i="12"/>
  <c r="AL93" i="13"/>
  <c r="AQ77" i="14"/>
  <c r="BK77" i="14"/>
  <c r="BF130" i="13"/>
  <c r="BI109" i="13"/>
  <c r="BK82" i="12"/>
  <c r="AE150" i="15"/>
  <c r="AL135" i="15"/>
  <c r="AB107" i="5"/>
  <c r="BP126" i="5"/>
  <c r="AL75" i="14"/>
  <c r="BG79" i="5"/>
  <c r="AK68" i="15"/>
  <c r="BH146" i="13"/>
  <c r="BD129" i="12"/>
  <c r="BP147" i="10"/>
  <c r="AP63" i="14"/>
  <c r="AE132" i="10"/>
  <c r="AH94" i="10"/>
  <c r="AY119" i="5"/>
  <c r="AD70" i="13"/>
  <c r="AK60" i="15"/>
  <c r="BL103" i="15"/>
  <c r="BF65" i="5"/>
  <c r="AO124" i="12"/>
  <c r="BS88" i="5"/>
  <c r="AT110" i="12"/>
  <c r="BB140" i="12"/>
  <c r="BL139" i="14"/>
  <c r="AV136" i="5"/>
  <c r="AZ130" i="12"/>
  <c r="AT85" i="14"/>
  <c r="AZ154" i="13"/>
  <c r="AB98" i="15"/>
  <c r="BE73" i="10"/>
  <c r="BT152" i="10"/>
  <c r="BU93" i="14"/>
  <c r="AR119" i="10"/>
  <c r="BS122" i="13"/>
  <c r="BP58" i="15"/>
  <c r="BG109" i="13"/>
  <c r="BP113" i="12"/>
  <c r="AO95" i="5"/>
  <c r="AE88" i="13"/>
  <c r="AC64" i="12"/>
  <c r="BK63" i="12"/>
  <c r="AJ66" i="14"/>
  <c r="AS110" i="15"/>
  <c r="AX137" i="12"/>
  <c r="BO104" i="12"/>
  <c r="AU150" i="15"/>
  <c r="AW89" i="15"/>
  <c r="AE68" i="13"/>
  <c r="AS98" i="14"/>
  <c r="AH108" i="13"/>
  <c r="BO63" i="10"/>
  <c r="AK91" i="15"/>
  <c r="AT145" i="5"/>
  <c r="AJ67" i="15"/>
  <c r="BO126" i="12"/>
  <c r="AK81" i="5"/>
  <c r="BU55" i="13"/>
  <c r="BH68" i="5"/>
  <c r="BH72" i="12"/>
  <c r="AC95" i="13"/>
  <c r="AZ82" i="12"/>
  <c r="BN92" i="5"/>
  <c r="BB99" i="13"/>
  <c r="AC151" i="13"/>
  <c r="BJ125" i="14"/>
  <c r="BV125" i="10"/>
  <c r="AE97" i="12"/>
  <c r="BL134" i="5"/>
  <c r="BR97" i="5"/>
  <c r="BE121" i="10"/>
  <c r="BN58" i="13"/>
  <c r="BT120" i="13"/>
  <c r="AM91" i="15"/>
  <c r="AH80" i="15"/>
  <c r="BD83" i="15"/>
  <c r="BD146" i="14"/>
  <c r="AQ110" i="5"/>
  <c r="BO139" i="14"/>
  <c r="AO77" i="5"/>
  <c r="AK145" i="14"/>
  <c r="AS69" i="14"/>
  <c r="BR104" i="10"/>
  <c r="BM138" i="13"/>
  <c r="AF110" i="12"/>
  <c r="AM111" i="13"/>
  <c r="AL128" i="12"/>
  <c r="BH122" i="14"/>
  <c r="AF106" i="12"/>
  <c r="BF114" i="12"/>
  <c r="BJ126" i="14"/>
  <c r="AH143" i="12"/>
  <c r="AU80" i="14"/>
  <c r="BC72" i="13"/>
  <c r="AW85" i="5"/>
  <c r="AN117" i="15"/>
  <c r="AC127" i="10"/>
  <c r="BE146" i="14"/>
  <c r="BN137" i="14"/>
  <c r="BL90" i="15"/>
  <c r="AR59" i="12"/>
  <c r="AE70" i="15"/>
  <c r="AQ97" i="5"/>
  <c r="AG102" i="10"/>
  <c r="BV55" i="15"/>
  <c r="BA88" i="12"/>
  <c r="AQ106" i="5"/>
  <c r="AQ129" i="14"/>
  <c r="AL61" i="10"/>
  <c r="BE129" i="10"/>
  <c r="AO126" i="10"/>
  <c r="AR57" i="10"/>
  <c r="BP118" i="14"/>
  <c r="AF132" i="12"/>
  <c r="AG100" i="12"/>
  <c r="AO128" i="14"/>
  <c r="BD111" i="14"/>
  <c r="AM127" i="14"/>
  <c r="AG130" i="14"/>
  <c r="BJ127" i="13"/>
  <c r="BL94" i="14"/>
  <c r="BQ143" i="12"/>
  <c r="BQ149" i="10"/>
  <c r="AE104" i="13"/>
  <c r="BC77" i="10"/>
  <c r="AK86" i="14"/>
  <c r="BM101" i="5"/>
  <c r="BM99" i="5"/>
  <c r="BT106" i="5"/>
  <c r="AG77" i="15"/>
  <c r="AY112" i="15"/>
  <c r="BM113" i="5"/>
  <c r="AB145" i="10"/>
  <c r="BC144" i="5"/>
  <c r="AR144" i="10"/>
  <c r="BJ66" i="12"/>
  <c r="AY149" i="15"/>
  <c r="AC136" i="5"/>
  <c r="AD79" i="12"/>
  <c r="AB146" i="5"/>
  <c r="AX98" i="10"/>
  <c r="AL81" i="5"/>
  <c r="AO141" i="15"/>
  <c r="AC129" i="13"/>
  <c r="BO84" i="15"/>
  <c r="BT94" i="13"/>
  <c r="BP90" i="10"/>
  <c r="AZ65" i="15"/>
  <c r="BE79" i="13"/>
  <c r="AU109" i="12"/>
  <c r="AD75" i="13"/>
  <c r="BU117" i="10"/>
  <c r="AS120" i="15"/>
  <c r="BO74" i="10"/>
  <c r="BA146" i="15"/>
  <c r="BB148" i="14"/>
  <c r="BG116" i="15"/>
  <c r="BG113" i="10"/>
  <c r="AM101" i="5"/>
  <c r="AK112" i="14"/>
  <c r="AS67" i="12"/>
  <c r="AK96" i="5"/>
  <c r="AL100" i="12"/>
  <c r="AX150" i="15"/>
  <c r="AP126" i="5"/>
  <c r="AS59" i="10"/>
  <c r="BN90" i="14"/>
  <c r="AT80" i="12"/>
  <c r="AK137" i="13"/>
  <c r="BI119" i="14"/>
  <c r="AR108" i="14"/>
  <c r="BF126" i="14"/>
  <c r="AG143" i="5"/>
  <c r="BO89" i="14"/>
  <c r="AB132" i="14"/>
  <c r="AT55" i="10"/>
  <c r="BU152" i="12"/>
  <c r="AN99" i="14"/>
  <c r="AD67" i="12"/>
  <c r="AO79" i="13"/>
  <c r="AE103" i="5"/>
  <c r="BB101" i="14"/>
  <c r="BO99" i="10"/>
  <c r="AN75" i="12"/>
  <c r="AD151" i="13"/>
  <c r="AX73" i="13"/>
  <c r="AM137" i="10"/>
  <c r="AN130" i="15"/>
  <c r="BH118" i="10"/>
  <c r="AM112" i="13"/>
  <c r="AD117" i="10"/>
  <c r="BP93" i="15"/>
  <c r="BS142" i="5"/>
  <c r="AZ78" i="10"/>
  <c r="BR142" i="5"/>
  <c r="AZ151" i="10"/>
  <c r="AD79" i="14"/>
  <c r="AP102" i="15"/>
  <c r="AO113" i="14"/>
  <c r="AW138" i="14"/>
  <c r="AT146" i="12"/>
  <c r="AK82" i="12"/>
  <c r="AR146" i="5"/>
  <c r="BR117" i="15"/>
  <c r="BU68" i="14"/>
  <c r="BJ76" i="13"/>
  <c r="AB124" i="5"/>
  <c r="BK140" i="10"/>
  <c r="BO84" i="13"/>
  <c r="AK97" i="15"/>
  <c r="AR100" i="15"/>
  <c r="AZ144" i="10"/>
  <c r="BL104" i="15"/>
  <c r="BN69" i="10"/>
  <c r="BN128" i="5"/>
  <c r="AC132" i="15"/>
  <c r="AT128" i="12"/>
  <c r="BJ85" i="14"/>
  <c r="BC125" i="12"/>
  <c r="AX138" i="14"/>
  <c r="AR61" i="10"/>
  <c r="BI144" i="13"/>
  <c r="BO69" i="14"/>
  <c r="AT126" i="15"/>
  <c r="BB106" i="12"/>
  <c r="BD77" i="5"/>
  <c r="AL110" i="12"/>
  <c r="BC106" i="5"/>
  <c r="AH58" i="13"/>
  <c r="AW97" i="5"/>
  <c r="BV135" i="15"/>
  <c r="AT66" i="12"/>
  <c r="AE68" i="10"/>
  <c r="AV135" i="5"/>
  <c r="AP143" i="5"/>
  <c r="AX58" i="5"/>
  <c r="BI57" i="15"/>
  <c r="BN83" i="14"/>
  <c r="AL58" i="14"/>
  <c r="AX57" i="10"/>
  <c r="BM137" i="13"/>
  <c r="BF97" i="14"/>
  <c r="BF149" i="13"/>
  <c r="BV61" i="12"/>
  <c r="BG72" i="13"/>
  <c r="BV140" i="15"/>
  <c r="AU75" i="15"/>
  <c r="AD131" i="13"/>
  <c r="BN137" i="5"/>
  <c r="AT85" i="15"/>
  <c r="BL71" i="10"/>
  <c r="BF130" i="14"/>
  <c r="BN77" i="5"/>
  <c r="AH85" i="15"/>
  <c r="BM59" i="13"/>
  <c r="BB79" i="15"/>
  <c r="AQ143" i="13"/>
  <c r="AH84" i="13"/>
  <c r="BO72" i="13"/>
  <c r="BT116" i="13"/>
  <c r="AX142" i="15"/>
  <c r="AP63" i="12"/>
  <c r="BL75" i="12"/>
  <c r="BM80" i="10"/>
  <c r="AN123" i="5"/>
  <c r="BV140" i="14"/>
  <c r="BN101" i="13"/>
  <c r="BK149" i="13"/>
  <c r="AN138" i="5"/>
  <c r="BO61" i="15"/>
  <c r="BQ124" i="5"/>
  <c r="AH124" i="13"/>
  <c r="AF87" i="12"/>
  <c r="BA80" i="12"/>
  <c r="BR133" i="5"/>
  <c r="BN77" i="13"/>
  <c r="BC96" i="15"/>
  <c r="BA82" i="15"/>
  <c r="AO97" i="13"/>
  <c r="BD87" i="15"/>
  <c r="AV69" i="15"/>
  <c r="AQ97" i="14"/>
  <c r="BC63" i="14"/>
  <c r="AO120" i="5"/>
  <c r="BV100" i="15"/>
  <c r="BU104" i="12"/>
  <c r="AX86" i="14"/>
  <c r="BE99" i="13"/>
  <c r="AY148" i="15"/>
  <c r="AV61" i="5"/>
  <c r="AP149" i="5"/>
  <c r="AF135" i="14"/>
  <c r="AP120" i="14"/>
  <c r="BU127" i="13"/>
  <c r="BH134" i="12"/>
  <c r="BG99" i="10"/>
  <c r="BP94" i="10"/>
  <c r="AX57" i="12"/>
  <c r="AW73" i="10"/>
  <c r="BT64" i="10"/>
  <c r="BO88" i="13"/>
  <c r="AR93" i="14"/>
  <c r="AU61" i="12"/>
  <c r="AS154" i="13"/>
  <c r="AH126" i="15"/>
  <c r="BO93" i="5"/>
  <c r="AY61" i="10"/>
  <c r="BM68" i="10"/>
  <c r="BB120" i="13"/>
  <c r="AP137" i="5"/>
  <c r="AF147" i="5"/>
  <c r="BF102" i="12"/>
  <c r="BV111" i="13"/>
  <c r="AC107" i="12"/>
  <c r="AK69" i="12"/>
  <c r="AF126" i="5"/>
  <c r="BK129" i="13"/>
  <c r="AE110" i="5"/>
  <c r="AV82" i="13"/>
  <c r="AD109" i="10"/>
  <c r="AC139" i="10"/>
  <c r="BG146" i="14"/>
  <c r="BI140" i="5"/>
  <c r="AW141" i="14"/>
  <c r="AX109" i="15"/>
  <c r="BR149" i="14"/>
  <c r="AH78" i="5"/>
  <c r="AF58" i="10"/>
  <c r="AM130" i="15"/>
  <c r="AT81" i="10"/>
  <c r="BM150" i="12"/>
  <c r="AE136" i="15"/>
  <c r="BC105" i="15"/>
  <c r="AZ81" i="10"/>
  <c r="AN102" i="15"/>
  <c r="BC93" i="15"/>
  <c r="AX70" i="5"/>
  <c r="AY89" i="13"/>
  <c r="AT63" i="13"/>
  <c r="AO85" i="10"/>
  <c r="AC125" i="13"/>
  <c r="BG109" i="10"/>
  <c r="AH101" i="13"/>
  <c r="AI84" i="14"/>
  <c r="AO82" i="15"/>
  <c r="AP60" i="10"/>
  <c r="AP147" i="5"/>
  <c r="BR90" i="15"/>
  <c r="AW89" i="5"/>
  <c r="BC116" i="13"/>
  <c r="BF149" i="12"/>
  <c r="AP80" i="5"/>
  <c r="BV71" i="12"/>
  <c r="BU103" i="10"/>
  <c r="AT136" i="10"/>
  <c r="BD128" i="12"/>
  <c r="BV112" i="12"/>
  <c r="AC63" i="15"/>
  <c r="AQ85" i="13"/>
  <c r="AK134" i="14"/>
  <c r="AI95" i="5"/>
  <c r="AD73" i="10"/>
  <c r="BQ66" i="5"/>
  <c r="BV77" i="12"/>
  <c r="AM112" i="14"/>
  <c r="BM81" i="5"/>
  <c r="AR109" i="14"/>
  <c r="AJ103" i="15"/>
  <c r="BT146" i="10"/>
  <c r="BN136" i="5"/>
  <c r="AI131" i="15"/>
  <c r="BU134" i="10"/>
  <c r="AS61" i="5"/>
  <c r="AD133" i="12"/>
  <c r="AP88" i="14"/>
  <c r="BI119" i="13"/>
  <c r="BF59" i="12"/>
  <c r="BN80" i="13"/>
  <c r="BB105" i="15"/>
  <c r="BR64" i="10"/>
  <c r="BF103" i="10"/>
  <c r="BJ140" i="12"/>
  <c r="BU98" i="14"/>
  <c r="AW83" i="12"/>
  <c r="AK77" i="10"/>
  <c r="BU119" i="10"/>
  <c r="AV91" i="10"/>
  <c r="AU58" i="5"/>
  <c r="AG119" i="12"/>
  <c r="AE92" i="10"/>
  <c r="BP142" i="13"/>
  <c r="AT122" i="14"/>
  <c r="AD71" i="12"/>
  <c r="AS127" i="12"/>
  <c r="BK117" i="12"/>
  <c r="BI113" i="5"/>
  <c r="AP55" i="12"/>
  <c r="BD90" i="5"/>
  <c r="BE72" i="13"/>
  <c r="AR147" i="15"/>
  <c r="AN121" i="5"/>
  <c r="BJ146" i="5"/>
  <c r="BQ126" i="15"/>
  <c r="BV132" i="12"/>
  <c r="AG70" i="13"/>
  <c r="BD106" i="13"/>
  <c r="AD146" i="5"/>
  <c r="BV55" i="5"/>
  <c r="AG57" i="14"/>
  <c r="AC101" i="13"/>
  <c r="AQ71" i="13"/>
  <c r="AH84" i="5"/>
  <c r="BN103" i="5"/>
  <c r="AO137" i="15"/>
  <c r="AZ78" i="12"/>
  <c r="AZ139" i="13"/>
  <c r="BP86" i="15"/>
  <c r="AI56" i="5"/>
  <c r="AR124" i="5"/>
  <c r="AM106" i="12"/>
  <c r="BC139" i="5"/>
  <c r="BU145" i="15"/>
  <c r="BI147" i="5"/>
  <c r="AV136" i="13"/>
  <c r="BD81" i="13"/>
  <c r="BS93" i="12"/>
  <c r="BO75" i="14"/>
  <c r="AL152" i="14"/>
  <c r="BD82" i="12"/>
  <c r="AY145" i="10"/>
  <c r="AO87" i="14"/>
  <c r="AC74" i="14"/>
  <c r="AU111" i="12"/>
  <c r="BA63" i="12"/>
  <c r="BT125" i="10"/>
  <c r="AH134" i="15"/>
  <c r="AJ104" i="14"/>
  <c r="AN149" i="12"/>
  <c r="BV133" i="10"/>
  <c r="BR66" i="12"/>
  <c r="AC123" i="15"/>
  <c r="AN77" i="14"/>
  <c r="AP130" i="5"/>
  <c r="AL145" i="10"/>
  <c r="AM89" i="12"/>
  <c r="BH127" i="10"/>
  <c r="BE144" i="15"/>
  <c r="BT99" i="14"/>
  <c r="AV57" i="5"/>
  <c r="BA65" i="13"/>
  <c r="BK94" i="12"/>
  <c r="BL74" i="13"/>
  <c r="AU70" i="14"/>
  <c r="AL125" i="5"/>
  <c r="AD90" i="5"/>
  <c r="BD66" i="13"/>
  <c r="BL99" i="10"/>
  <c r="BA101" i="13"/>
  <c r="BD151" i="14"/>
  <c r="AX64" i="15"/>
  <c r="AW67" i="10"/>
  <c r="BN107" i="12"/>
  <c r="BE140" i="15"/>
  <c r="AQ151" i="14"/>
  <c r="AK146" i="14"/>
  <c r="BR132" i="13"/>
  <c r="AW55" i="15"/>
  <c r="AS72" i="10"/>
  <c r="AF126" i="15"/>
  <c r="BV102" i="5"/>
  <c r="BB113" i="14"/>
  <c r="AD62" i="13"/>
  <c r="BL101" i="15"/>
  <c r="AQ141" i="13"/>
  <c r="AM128" i="13"/>
  <c r="AO125" i="13"/>
  <c r="BQ56" i="15"/>
  <c r="BK98" i="13"/>
  <c r="AB67" i="14"/>
  <c r="BL154" i="13"/>
  <c r="AP120" i="12"/>
  <c r="BR69" i="5"/>
  <c r="AY68" i="15"/>
  <c r="BR146" i="10"/>
  <c r="AT112" i="12"/>
  <c r="AT83" i="10"/>
  <c r="BI140" i="14"/>
  <c r="AL70" i="14"/>
  <c r="BB59" i="10"/>
  <c r="BV109" i="13"/>
  <c r="AE102" i="15"/>
  <c r="BF74" i="5"/>
  <c r="AP97" i="5"/>
  <c r="BI74" i="12"/>
  <c r="AK125" i="13"/>
  <c r="AP103" i="15"/>
  <c r="BA135" i="13"/>
  <c r="AI132" i="5"/>
  <c r="AD81" i="5"/>
  <c r="BB92" i="15"/>
  <c r="BG82" i="15"/>
  <c r="BL60" i="5"/>
  <c r="BM60" i="15"/>
  <c r="AQ153" i="15"/>
  <c r="AL89" i="14"/>
  <c r="BH143" i="10"/>
  <c r="AY100" i="13"/>
  <c r="BM154" i="5"/>
  <c r="BG104" i="15"/>
  <c r="BL139" i="13"/>
  <c r="AZ105" i="12"/>
  <c r="BA106" i="13"/>
  <c r="AT71" i="12"/>
  <c r="AN141" i="15"/>
  <c r="AI86" i="10"/>
  <c r="AN107" i="15"/>
  <c r="BF114" i="5"/>
  <c r="AO78" i="12"/>
  <c r="AP111" i="13"/>
  <c r="AW55" i="12"/>
  <c r="BH94" i="5"/>
  <c r="BM79" i="13"/>
  <c r="BE144" i="13"/>
  <c r="BI80" i="5"/>
  <c r="BK121" i="13"/>
  <c r="AR101" i="12"/>
  <c r="AM69" i="5"/>
  <c r="AZ122" i="5"/>
  <c r="BC99" i="10"/>
  <c r="BO146" i="15"/>
  <c r="AW133" i="14"/>
  <c r="AX73" i="14"/>
  <c r="BB58" i="14"/>
  <c r="AC107" i="14"/>
  <c r="AC75" i="15"/>
  <c r="AK126" i="5"/>
  <c r="BG60" i="5"/>
  <c r="BR125" i="12"/>
  <c r="BU99" i="10"/>
  <c r="AI144" i="10"/>
  <c r="BM73" i="15"/>
  <c r="BE102" i="12"/>
  <c r="AI133" i="15"/>
  <c r="AN145" i="10"/>
  <c r="BJ139" i="13"/>
  <c r="AU89" i="12"/>
  <c r="BA142" i="14"/>
  <c r="AS75" i="15"/>
  <c r="BJ85" i="13"/>
  <c r="BI137" i="14"/>
  <c r="BU58" i="15"/>
  <c r="BL66" i="15"/>
  <c r="BE125" i="12"/>
  <c r="AC120" i="5"/>
  <c r="BG142" i="12"/>
  <c r="AS141" i="15"/>
  <c r="AX88" i="10"/>
  <c r="AU55" i="14"/>
  <c r="AP104" i="5"/>
  <c r="BH127" i="12"/>
  <c r="AQ104" i="12"/>
  <c r="AE71" i="13"/>
  <c r="AN88" i="5"/>
  <c r="BP147" i="12"/>
  <c r="BV67" i="5"/>
  <c r="BJ98" i="15"/>
  <c r="AV63" i="10"/>
  <c r="AU134" i="15"/>
  <c r="AU113" i="5"/>
  <c r="BV69" i="14"/>
  <c r="BA138" i="15"/>
  <c r="AK132" i="5"/>
  <c r="BC85" i="5"/>
  <c r="AW99" i="5"/>
  <c r="AN153" i="12"/>
  <c r="AN153" i="5"/>
  <c r="AN82" i="13"/>
  <c r="AR130" i="13"/>
  <c r="AB133" i="15"/>
  <c r="AS120" i="5"/>
  <c r="AD78" i="13"/>
  <c r="BM67" i="14"/>
  <c r="BS117" i="15"/>
  <c r="AV57" i="15"/>
  <c r="BE152" i="13"/>
  <c r="BK128" i="12"/>
  <c r="BH102" i="10"/>
  <c r="AL95" i="5"/>
  <c r="BN99" i="10"/>
  <c r="BJ122" i="12"/>
  <c r="AP149" i="14"/>
  <c r="BO98" i="10"/>
  <c r="AD65" i="14"/>
  <c r="BI88" i="5"/>
  <c r="AH92" i="5"/>
  <c r="AG79" i="15"/>
  <c r="AZ134" i="10"/>
  <c r="AC90" i="14"/>
  <c r="BC98" i="14"/>
  <c r="AS114" i="5"/>
  <c r="AH72" i="13"/>
  <c r="BL113" i="14"/>
  <c r="BJ69" i="5"/>
  <c r="AI127" i="5"/>
  <c r="AB102" i="14"/>
  <c r="AT105" i="12"/>
  <c r="AQ114" i="5"/>
  <c r="AV149" i="10"/>
  <c r="BI124" i="5"/>
  <c r="AB106" i="5"/>
  <c r="BM124" i="15"/>
  <c r="AV68" i="5"/>
  <c r="BK83" i="5"/>
  <c r="BS119" i="13"/>
  <c r="AW137" i="15"/>
  <c r="AO104" i="12"/>
  <c r="AQ82" i="13"/>
  <c r="BD146" i="10"/>
  <c r="BT119" i="12"/>
  <c r="AS62" i="12"/>
  <c r="BT138" i="15"/>
  <c r="BL146" i="12"/>
  <c r="AD146" i="10"/>
  <c r="BR93" i="13"/>
  <c r="AO67" i="12"/>
  <c r="BS76" i="5"/>
  <c r="BM75" i="12"/>
  <c r="BQ100" i="5"/>
  <c r="AN148" i="15"/>
  <c r="BG59" i="14"/>
  <c r="BV94" i="10"/>
  <c r="BV56" i="10"/>
  <c r="AJ125" i="15"/>
  <c r="BC91" i="15"/>
  <c r="AW115" i="14"/>
  <c r="AR70" i="5"/>
  <c r="AR122" i="12"/>
  <c r="BE80" i="13"/>
  <c r="AJ78" i="14"/>
  <c r="BJ62" i="10"/>
  <c r="AU112" i="5"/>
  <c r="BB123" i="14"/>
  <c r="AB56" i="15"/>
  <c r="BI83" i="13"/>
  <c r="AV59" i="15"/>
  <c r="BS80" i="5"/>
  <c r="AT70" i="10"/>
  <c r="AV145" i="14"/>
  <c r="AS114" i="12"/>
  <c r="BN91" i="15"/>
  <c r="BN145" i="13"/>
  <c r="BB57" i="12"/>
  <c r="BN133" i="14"/>
  <c r="AT154" i="5"/>
  <c r="AR85" i="13"/>
  <c r="BN55" i="15"/>
  <c r="AR112" i="12"/>
  <c r="BE66" i="10"/>
  <c r="BU105" i="14"/>
  <c r="AF90" i="15"/>
  <c r="BI84" i="15"/>
  <c r="AZ84" i="13"/>
  <c r="BF133" i="10"/>
  <c r="AG153" i="13"/>
  <c r="BU73" i="12"/>
  <c r="AT149" i="14"/>
  <c r="AT98" i="5"/>
  <c r="AG95" i="10"/>
  <c r="BF61" i="5"/>
  <c r="AS132" i="13"/>
  <c r="AP106" i="10"/>
  <c r="BG117" i="15"/>
  <c r="BF146" i="10"/>
  <c r="BJ88" i="10"/>
  <c r="BI98" i="13"/>
  <c r="AN134" i="14"/>
  <c r="AR96" i="5"/>
  <c r="AR96" i="10"/>
  <c r="BK95" i="14"/>
  <c r="BG124" i="13"/>
  <c r="BF78" i="13"/>
  <c r="BA148" i="12"/>
  <c r="BU58" i="10"/>
  <c r="AR138" i="5"/>
  <c r="AR59" i="14"/>
  <c r="BN133" i="13"/>
  <c r="BJ103" i="14"/>
  <c r="BE116" i="10"/>
  <c r="AK99" i="5"/>
  <c r="AD88" i="12"/>
  <c r="AC114" i="12"/>
  <c r="BO75" i="10"/>
  <c r="AV88" i="13"/>
  <c r="AE86" i="10"/>
  <c r="AS139" i="10"/>
  <c r="AD56" i="15"/>
  <c r="AI150" i="12"/>
  <c r="AI85" i="14"/>
  <c r="AJ98" i="15"/>
  <c r="BA145" i="10"/>
  <c r="AQ109" i="12"/>
  <c r="AD61" i="5"/>
  <c r="BT97" i="10"/>
  <c r="AD111" i="5"/>
  <c r="BG135" i="12"/>
  <c r="AK58" i="12"/>
  <c r="BV148" i="14"/>
  <c r="BN139" i="14"/>
  <c r="AR69" i="15"/>
  <c r="AP65" i="10"/>
  <c r="AS63" i="15"/>
  <c r="AY150" i="14"/>
  <c r="AH117" i="15"/>
  <c r="AG62" i="12"/>
  <c r="AU148" i="10"/>
  <c r="BD117" i="5"/>
  <c r="BI145" i="5"/>
  <c r="BV150" i="10"/>
  <c r="AT101" i="14"/>
  <c r="AI93" i="14"/>
  <c r="AR133" i="10"/>
  <c r="BE105" i="13"/>
  <c r="AB71" i="12"/>
  <c r="BB80" i="13"/>
  <c r="BO71" i="12"/>
  <c r="AP68" i="12"/>
  <c r="AG55" i="12"/>
  <c r="AI151" i="14"/>
  <c r="AW99" i="12"/>
  <c r="BR89" i="12"/>
  <c r="AP130" i="15"/>
  <c r="AV135" i="10"/>
  <c r="AP111" i="14"/>
  <c r="AG72" i="13"/>
  <c r="BM117" i="14"/>
  <c r="AT152" i="10"/>
  <c r="AF112" i="13"/>
  <c r="BS81" i="10"/>
  <c r="BS95" i="15"/>
  <c r="BK57" i="13"/>
  <c r="AL123" i="13"/>
  <c r="BO95" i="5"/>
  <c r="AC115" i="5"/>
  <c r="AR102" i="14"/>
  <c r="AY147" i="14"/>
  <c r="AB64" i="12"/>
  <c r="BU112" i="12"/>
  <c r="BM112" i="14"/>
  <c r="BP77" i="14"/>
  <c r="BG128" i="12"/>
  <c r="BN121" i="12"/>
  <c r="BM89" i="10"/>
  <c r="BV78" i="15"/>
  <c r="AR64" i="13"/>
  <c r="BD128" i="10"/>
  <c r="AG107" i="14"/>
  <c r="BH55" i="5"/>
  <c r="BN110" i="12"/>
  <c r="AE134" i="13"/>
  <c r="AX76" i="10"/>
  <c r="BN104" i="15"/>
  <c r="BB55" i="13"/>
  <c r="AW85" i="13"/>
  <c r="BB147" i="10"/>
  <c r="BK75" i="13"/>
  <c r="AS86" i="15"/>
  <c r="AP123" i="12"/>
  <c r="AL67" i="10"/>
  <c r="AE119" i="10"/>
  <c r="BS132" i="13"/>
  <c r="AP110" i="12"/>
  <c r="AB141" i="15"/>
  <c r="BP149" i="15"/>
  <c r="AY72" i="10"/>
  <c r="BR96" i="15"/>
  <c r="AN75" i="14"/>
  <c r="AP149" i="12"/>
  <c r="BL99" i="13"/>
  <c r="AN73" i="15"/>
  <c r="BE143" i="12"/>
  <c r="AN119" i="12"/>
  <c r="BB88" i="5"/>
  <c r="BP115" i="14"/>
  <c r="BP84" i="15"/>
  <c r="AC81" i="5"/>
  <c r="BQ138" i="10"/>
  <c r="BC90" i="15"/>
  <c r="AZ104" i="12"/>
  <c r="AX69" i="14"/>
  <c r="BL121" i="14"/>
  <c r="BI59" i="12"/>
  <c r="AN139" i="15"/>
  <c r="AN154" i="15"/>
  <c r="AN76" i="14"/>
  <c r="BJ76" i="15"/>
  <c r="AW101" i="12"/>
  <c r="AE65" i="12"/>
  <c r="AF57" i="12"/>
  <c r="BT56" i="12"/>
  <c r="AT60" i="15"/>
  <c r="AG143" i="14"/>
  <c r="BT125" i="15"/>
  <c r="AH120" i="15"/>
  <c r="AK151" i="15"/>
  <c r="BQ77" i="12"/>
  <c r="AH116" i="15"/>
  <c r="BD74" i="5"/>
  <c r="BK127" i="14"/>
  <c r="BP98" i="10"/>
  <c r="AD88" i="13"/>
  <c r="BO97" i="14"/>
  <c r="BH93" i="10"/>
  <c r="AX72" i="13"/>
  <c r="AO115" i="13"/>
  <c r="AE56" i="10"/>
  <c r="AZ103" i="12"/>
  <c r="BT111" i="15"/>
  <c r="AC104" i="12"/>
  <c r="AD145" i="10"/>
  <c r="AR99" i="13"/>
  <c r="AQ135" i="14"/>
  <c r="AV116" i="10"/>
  <c r="AY125" i="10"/>
  <c r="AX104" i="5"/>
  <c r="BU145" i="12"/>
  <c r="BM114" i="10"/>
  <c r="BE104" i="14"/>
  <c r="BO140" i="14"/>
  <c r="BQ150" i="15"/>
  <c r="AT97" i="14"/>
  <c r="BV89" i="5"/>
  <c r="BN93" i="13"/>
  <c r="BO70" i="12"/>
  <c r="BD55" i="14"/>
  <c r="BG122" i="12"/>
  <c r="AF85" i="14"/>
  <c r="AC122" i="5"/>
  <c r="AS124" i="5"/>
  <c r="AF154" i="10"/>
  <c r="AI119" i="5"/>
  <c r="BJ77" i="5"/>
  <c r="BQ62" i="15"/>
  <c r="BJ122" i="15"/>
  <c r="AZ98" i="15"/>
  <c r="AB142" i="14"/>
  <c r="BI63" i="14"/>
  <c r="BM147" i="12"/>
  <c r="AH65" i="15"/>
  <c r="AR136" i="13"/>
  <c r="AQ120" i="13"/>
  <c r="BM154" i="14"/>
  <c r="AO92" i="10"/>
  <c r="BB138" i="10"/>
  <c r="AO68" i="12"/>
  <c r="BN108" i="13"/>
  <c r="AK75" i="13"/>
  <c r="BC149" i="13"/>
  <c r="BM95" i="12"/>
  <c r="BK104" i="10"/>
  <c r="BQ100" i="12"/>
  <c r="AQ128" i="15"/>
  <c r="AH121" i="5"/>
  <c r="BN126" i="10"/>
  <c r="BC128" i="13"/>
  <c r="AB76" i="12"/>
  <c r="AS136" i="5"/>
  <c r="BC79" i="15"/>
  <c r="BK72" i="13"/>
  <c r="AK128" i="12"/>
  <c r="BR106" i="5"/>
  <c r="BI81" i="5"/>
  <c r="BJ60" i="5"/>
  <c r="AW99" i="14"/>
  <c r="AU113" i="10"/>
  <c r="BK118" i="15"/>
  <c r="BO101" i="14"/>
  <c r="AU118" i="12"/>
  <c r="BA131" i="15"/>
  <c r="AP112" i="14"/>
  <c r="BF111" i="12"/>
  <c r="AC107" i="15"/>
  <c r="AH67" i="13"/>
  <c r="AC143" i="12"/>
  <c r="BI90" i="5"/>
  <c r="BB134" i="15"/>
  <c r="AC125" i="10"/>
  <c r="AW56" i="15"/>
  <c r="AY94" i="10"/>
  <c r="BA56" i="10"/>
  <c r="AB144" i="13"/>
  <c r="BE133" i="5"/>
  <c r="AB122" i="10"/>
  <c r="AK117" i="15"/>
  <c r="AT151" i="5"/>
  <c r="AI110" i="15"/>
  <c r="AD138" i="12"/>
  <c r="AI107" i="13"/>
  <c r="AD144" i="13"/>
  <c r="BD138" i="5"/>
  <c r="AF105" i="12"/>
  <c r="AQ76" i="12"/>
  <c r="BE83" i="15"/>
  <c r="AN104" i="10"/>
  <c r="AC67" i="14"/>
  <c r="AP95" i="14"/>
  <c r="BP147" i="5"/>
  <c r="BR58" i="14"/>
  <c r="AW79" i="14"/>
  <c r="AC148" i="15"/>
  <c r="AP147" i="12"/>
  <c r="AN107" i="14"/>
  <c r="AC137" i="14"/>
  <c r="AN113" i="10"/>
  <c r="BS59" i="13"/>
  <c r="AV129" i="5"/>
  <c r="BH152" i="15"/>
  <c r="BN152" i="10"/>
  <c r="AG126" i="10"/>
  <c r="BN148" i="5"/>
  <c r="BS71" i="15"/>
  <c r="BB60" i="14"/>
  <c r="AE81" i="15"/>
  <c r="BI117" i="12"/>
  <c r="BN135" i="15"/>
  <c r="AD127" i="15"/>
  <c r="AC68" i="15"/>
  <c r="AZ106" i="12"/>
  <c r="AT111" i="14"/>
  <c r="BD99" i="10"/>
  <c r="AO123" i="5"/>
  <c r="AT89" i="13"/>
  <c r="BO144" i="5"/>
  <c r="BT103" i="10"/>
  <c r="BB71" i="15"/>
  <c r="BI104" i="5"/>
  <c r="AN116" i="14"/>
  <c r="AN145" i="5"/>
  <c r="AD114" i="15"/>
  <c r="AC152" i="14"/>
  <c r="AM91" i="10"/>
  <c r="AV101" i="13"/>
  <c r="AQ93" i="5"/>
  <c r="AR56" i="10"/>
  <c r="BI126" i="13"/>
  <c r="AK88" i="5"/>
  <c r="BD66" i="15"/>
  <c r="BH81" i="14"/>
  <c r="AU128" i="13"/>
  <c r="BC153" i="14"/>
  <c r="BK90" i="5"/>
  <c r="AI129" i="15"/>
  <c r="AM94" i="12"/>
  <c r="AB103" i="13"/>
  <c r="AZ63" i="14"/>
  <c r="BB67" i="14"/>
  <c r="AW121" i="12"/>
  <c r="BR77" i="10"/>
  <c r="AX80" i="14"/>
  <c r="BJ124" i="14"/>
  <c r="AY55" i="12"/>
  <c r="BE109" i="14"/>
  <c r="AN94" i="12"/>
  <c r="BN134" i="5"/>
  <c r="AD90" i="13"/>
  <c r="AK137" i="5"/>
  <c r="AL60" i="5"/>
  <c r="AX132" i="14"/>
  <c r="BQ93" i="14"/>
  <c r="AN98" i="10"/>
  <c r="AN130" i="12"/>
  <c r="BI120" i="12"/>
  <c r="AN108" i="10"/>
  <c r="AF121" i="12"/>
  <c r="BJ110" i="5"/>
  <c r="AU135" i="5"/>
  <c r="BD147" i="13"/>
  <c r="BB88" i="15"/>
  <c r="BC111" i="12"/>
  <c r="AZ128" i="14"/>
  <c r="BI67" i="10"/>
  <c r="BV83" i="5"/>
  <c r="BH104" i="13"/>
  <c r="AG114" i="15"/>
  <c r="BC79" i="5"/>
  <c r="BS147" i="12"/>
  <c r="AL82" i="10"/>
  <c r="AD97" i="13"/>
  <c r="BJ142" i="15"/>
  <c r="BU90" i="14"/>
  <c r="AY137" i="5"/>
  <c r="AP93" i="14"/>
  <c r="BI99" i="5"/>
  <c r="AM80" i="5"/>
  <c r="AS79" i="10"/>
  <c r="BF69" i="10"/>
  <c r="AY144" i="13"/>
  <c r="BB107" i="13"/>
  <c r="AH134" i="5"/>
  <c r="AR108" i="10"/>
  <c r="AT82" i="5"/>
  <c r="AL149" i="14"/>
  <c r="BP137" i="15"/>
  <c r="BL65" i="13"/>
  <c r="AT66" i="5"/>
  <c r="AB121" i="5"/>
  <c r="BS136" i="13"/>
  <c r="AN57" i="12"/>
  <c r="BP75" i="12"/>
  <c r="AO140" i="12"/>
  <c r="BH107" i="12"/>
  <c r="BQ100" i="15"/>
  <c r="BU115" i="5"/>
  <c r="AG78" i="10"/>
  <c r="BF104" i="14"/>
  <c r="BC144" i="10"/>
  <c r="BR102" i="12"/>
  <c r="BI96" i="5"/>
  <c r="AO122" i="13"/>
  <c r="BC118" i="10"/>
  <c r="BT144" i="5"/>
  <c r="BE75" i="15"/>
  <c r="AP112" i="15"/>
  <c r="AX154" i="14"/>
  <c r="AK79" i="14"/>
  <c r="AN103" i="15"/>
  <c r="BB114" i="15"/>
  <c r="AN57" i="5"/>
  <c r="BG106" i="12"/>
  <c r="AR130" i="10"/>
  <c r="BO91" i="12"/>
  <c r="AV72" i="5"/>
  <c r="BA72" i="5"/>
  <c r="BK139" i="14"/>
  <c r="BV123" i="15"/>
  <c r="BK148" i="12"/>
  <c r="AT85" i="13"/>
  <c r="BI124" i="10"/>
  <c r="BV104" i="12"/>
  <c r="BM61" i="14"/>
  <c r="BS133" i="14"/>
  <c r="AB67" i="10"/>
  <c r="AO109" i="12"/>
  <c r="BH93" i="5"/>
  <c r="AC55" i="5"/>
  <c r="BJ119" i="10"/>
  <c r="BT127" i="12"/>
  <c r="AX85" i="14"/>
  <c r="BS121" i="5"/>
  <c r="AO108" i="14"/>
  <c r="AD55" i="14"/>
  <c r="AB59" i="12"/>
  <c r="AY139" i="5"/>
  <c r="AM92" i="5"/>
  <c r="BQ127" i="12"/>
  <c r="AL112" i="13"/>
  <c r="BR56" i="13"/>
  <c r="BA96" i="14"/>
  <c r="BS132" i="15"/>
  <c r="AH70" i="5"/>
  <c r="AR116" i="12"/>
  <c r="BH151" i="10"/>
  <c r="AQ103" i="15"/>
  <c r="AB149" i="10"/>
  <c r="BA116" i="12"/>
  <c r="BN115" i="5"/>
  <c r="AD59" i="15"/>
  <c r="BV74" i="10"/>
  <c r="AZ136" i="5"/>
  <c r="AV131" i="15"/>
  <c r="BJ132" i="10"/>
  <c r="BO115" i="14"/>
  <c r="BF70" i="14"/>
  <c r="BM84" i="12"/>
  <c r="AM126" i="5"/>
  <c r="AH116" i="14"/>
  <c r="BD113" i="5"/>
  <c r="BT80" i="14"/>
  <c r="AT153" i="5"/>
  <c r="AE57" i="12"/>
  <c r="AM140" i="12"/>
  <c r="AY144" i="12"/>
  <c r="AS145" i="15"/>
  <c r="BQ112" i="14"/>
  <c r="BM149" i="14"/>
  <c r="AP118" i="12"/>
  <c r="BI59" i="15"/>
  <c r="BF98" i="15"/>
  <c r="AM123" i="13"/>
  <c r="AW134" i="12"/>
  <c r="AD141" i="15"/>
  <c r="BC116" i="15"/>
  <c r="AJ59" i="5"/>
  <c r="BP74" i="10"/>
  <c r="AJ151" i="10"/>
  <c r="AK136" i="10"/>
  <c r="BL151" i="5"/>
  <c r="AP135" i="5"/>
  <c r="AH85" i="5"/>
  <c r="AZ154" i="5"/>
  <c r="BU86" i="5"/>
  <c r="AM62" i="15"/>
  <c r="AL55" i="5"/>
  <c r="AT82" i="10"/>
  <c r="BS100" i="13"/>
  <c r="AL142" i="13"/>
  <c r="AZ135" i="5"/>
  <c r="AM74" i="13"/>
  <c r="BU150" i="12"/>
  <c r="BG139" i="13"/>
  <c r="BM135" i="10"/>
  <c r="AJ109" i="10"/>
  <c r="BK141" i="15"/>
  <c r="AP138" i="10"/>
  <c r="BD148" i="13"/>
  <c r="AC145" i="10"/>
  <c r="AT62" i="5"/>
  <c r="BB140" i="10"/>
  <c r="BO56" i="13"/>
  <c r="BU134" i="14"/>
  <c r="AK84" i="10"/>
  <c r="BG134" i="12"/>
  <c r="AL132" i="14"/>
  <c r="AW95" i="15"/>
  <c r="BI66" i="10"/>
  <c r="AH90" i="14"/>
  <c r="AP95" i="5"/>
  <c r="AQ90" i="5"/>
  <c r="AI111" i="10"/>
  <c r="BP109" i="14"/>
  <c r="BL154" i="5"/>
  <c r="AU141" i="15"/>
  <c r="AV143" i="14"/>
  <c r="AV87" i="14"/>
  <c r="BN130" i="14"/>
  <c r="BA66" i="5"/>
  <c r="AJ103" i="14"/>
  <c r="BB74" i="10"/>
  <c r="AG127" i="14"/>
  <c r="AQ102" i="5"/>
  <c r="AQ64" i="14"/>
  <c r="BT86" i="13"/>
  <c r="BB80" i="10"/>
  <c r="BD70" i="14"/>
  <c r="AH93" i="12"/>
  <c r="AH100" i="12"/>
  <c r="BR135" i="13"/>
  <c r="AN115" i="12"/>
  <c r="AS66" i="15"/>
  <c r="AI79" i="13"/>
  <c r="BG67" i="14"/>
  <c r="BG125" i="12"/>
  <c r="BD100" i="5"/>
  <c r="AB136" i="13"/>
  <c r="BJ63" i="5"/>
  <c r="AF56" i="14"/>
  <c r="AO143" i="14"/>
  <c r="AI80" i="10"/>
  <c r="AQ70" i="5"/>
  <c r="BG81" i="12"/>
  <c r="BM108" i="13"/>
  <c r="AC110" i="14"/>
  <c r="AJ147" i="13"/>
  <c r="BR144" i="10"/>
  <c r="AJ123" i="5"/>
  <c r="AJ151" i="12"/>
  <c r="BU75" i="15"/>
  <c r="AL140" i="15"/>
  <c r="BJ88" i="12"/>
  <c r="AM79" i="12"/>
  <c r="AS111" i="5"/>
  <c r="AH152" i="5"/>
  <c r="BI137" i="13"/>
  <c r="BN122" i="10"/>
  <c r="BQ150" i="14"/>
  <c r="BD123" i="15"/>
  <c r="AT78" i="14"/>
  <c r="AP91" i="10"/>
  <c r="BV105" i="13"/>
  <c r="AD126" i="10"/>
  <c r="BV69" i="5"/>
  <c r="AK125" i="5"/>
  <c r="AQ121" i="5"/>
  <c r="BK139" i="5"/>
  <c r="BI154" i="15"/>
  <c r="AQ148" i="14"/>
  <c r="AG113" i="5"/>
  <c r="AE77" i="10"/>
  <c r="BS108" i="10"/>
  <c r="AJ76" i="14"/>
  <c r="AN92" i="14"/>
  <c r="AH98" i="13"/>
  <c r="BG120" i="5"/>
  <c r="AC120" i="13"/>
  <c r="AK154" i="5"/>
  <c r="AW130" i="13"/>
  <c r="AP101" i="10"/>
  <c r="BJ86" i="5"/>
  <c r="AB92" i="15"/>
  <c r="AY114" i="13"/>
  <c r="AC63" i="14"/>
  <c r="AO69" i="12"/>
  <c r="BU106" i="5"/>
  <c r="AH62" i="12"/>
  <c r="AD110" i="10"/>
  <c r="AH94" i="15"/>
  <c r="AT58" i="14"/>
  <c r="AB146" i="12"/>
  <c r="AF139" i="10"/>
  <c r="AG70" i="5"/>
  <c r="BF100" i="13"/>
  <c r="BE67" i="15"/>
  <c r="AB110" i="10"/>
  <c r="AR109" i="13"/>
  <c r="BH133" i="15"/>
  <c r="BE120" i="5"/>
  <c r="AQ100" i="13"/>
  <c r="AK107" i="10"/>
  <c r="AX122" i="5"/>
  <c r="BV75" i="12"/>
  <c r="AQ152" i="14"/>
  <c r="AH63" i="10"/>
  <c r="AE104" i="5"/>
  <c r="BP60" i="15"/>
  <c r="AU126" i="13"/>
  <c r="AY111" i="14"/>
  <c r="BT77" i="14"/>
  <c r="BA60" i="10"/>
  <c r="AV103" i="10"/>
  <c r="BM75" i="14"/>
  <c r="AM154" i="5"/>
  <c r="AZ120" i="5"/>
  <c r="AD140" i="15"/>
  <c r="AW138" i="13"/>
  <c r="BL70" i="15"/>
  <c r="AP137" i="10"/>
  <c r="BM74" i="13"/>
  <c r="AK143" i="5"/>
  <c r="BU68" i="5"/>
  <c r="AQ61" i="12"/>
  <c r="BN69" i="12"/>
  <c r="AB114" i="10"/>
  <c r="AG115" i="10"/>
  <c r="AY150" i="12"/>
  <c r="BB84" i="5"/>
  <c r="AV132" i="15"/>
  <c r="BQ66" i="13"/>
  <c r="BE96" i="12"/>
  <c r="AM89" i="14"/>
  <c r="AV62" i="12"/>
  <c r="BP141" i="5"/>
  <c r="BB116" i="14"/>
  <c r="BS97" i="5"/>
  <c r="BT72" i="15"/>
  <c r="BO66" i="13"/>
  <c r="BK146" i="15"/>
  <c r="AQ135" i="13"/>
  <c r="BR112" i="5"/>
  <c r="AH57" i="5"/>
  <c r="AQ107" i="10"/>
  <c r="AP76" i="12"/>
  <c r="BI69" i="5"/>
  <c r="AJ121" i="14"/>
  <c r="BV132" i="10"/>
  <c r="BI98" i="10"/>
  <c r="BI97" i="14"/>
  <c r="AN107" i="5"/>
  <c r="BM69" i="10"/>
  <c r="BM122" i="10"/>
  <c r="AZ84" i="5"/>
  <c r="BA136" i="10"/>
  <c r="AJ115" i="13"/>
  <c r="AD88" i="14"/>
  <c r="BO118" i="10"/>
  <c r="BA150" i="15"/>
  <c r="AV89" i="10"/>
  <c r="BK122" i="12"/>
  <c r="AW95" i="13"/>
  <c r="AH77" i="13"/>
  <c r="BA104" i="12"/>
  <c r="AU132" i="12"/>
  <c r="AY108" i="13"/>
  <c r="BR113" i="13"/>
  <c r="BR147" i="14"/>
  <c r="BU143" i="5"/>
  <c r="BI55" i="15"/>
  <c r="BO149" i="15"/>
  <c r="AT79" i="13"/>
  <c r="BJ82" i="14"/>
  <c r="BD121" i="14"/>
  <c r="BT146" i="5"/>
  <c r="BF75" i="10"/>
  <c r="BH65" i="5"/>
  <c r="AL95" i="10"/>
  <c r="AE61" i="14"/>
  <c r="AW129" i="5"/>
  <c r="AO133" i="15"/>
  <c r="AV72" i="12"/>
  <c r="AC86" i="10"/>
  <c r="AY144" i="10"/>
  <c r="AD109" i="14"/>
  <c r="AF150" i="12"/>
  <c r="AR87" i="12"/>
  <c r="BP96" i="14"/>
  <c r="AJ110" i="15"/>
  <c r="AV79" i="15"/>
  <c r="BC82" i="15"/>
  <c r="BR61" i="14"/>
  <c r="BS113" i="15"/>
  <c r="BP153" i="14"/>
  <c r="BR73" i="10"/>
  <c r="AE89" i="13"/>
  <c r="AZ145" i="5"/>
  <c r="AO89" i="13"/>
  <c r="AT140" i="5"/>
  <c r="AC116" i="14"/>
  <c r="BA68" i="13"/>
  <c r="AG105" i="10"/>
  <c r="AS111" i="10"/>
  <c r="AC69" i="5"/>
  <c r="AV135" i="13"/>
  <c r="AO145" i="10"/>
  <c r="AX55" i="12"/>
  <c r="BP151" i="15"/>
  <c r="AF103" i="15"/>
  <c r="BL133" i="15"/>
  <c r="BN113" i="15"/>
  <c r="AH102" i="14"/>
  <c r="AI148" i="5"/>
  <c r="BS101" i="13"/>
  <c r="AS115" i="5"/>
  <c r="AI149" i="12"/>
  <c r="AB122" i="14"/>
  <c r="AY78" i="10"/>
  <c r="AR148" i="12"/>
  <c r="AX75" i="10"/>
  <c r="AP148" i="15"/>
  <c r="AG95" i="14"/>
  <c r="BI147" i="10"/>
  <c r="AH80" i="12"/>
  <c r="AR87" i="13"/>
  <c r="BL112" i="5"/>
  <c r="BL122" i="13"/>
  <c r="AM109" i="5"/>
  <c r="BI64" i="12"/>
  <c r="AJ115" i="14"/>
  <c r="AV138" i="15"/>
  <c r="AS125" i="12"/>
  <c r="BK84" i="14"/>
  <c r="BP98" i="12"/>
  <c r="AZ129" i="13"/>
  <c r="AH66" i="10"/>
  <c r="BV129" i="14"/>
  <c r="AF92" i="12"/>
  <c r="BD105" i="14"/>
  <c r="BA63" i="13"/>
  <c r="BI113" i="10"/>
  <c r="AD58" i="5"/>
  <c r="AB61" i="12"/>
  <c r="AY108" i="12"/>
  <c r="AK121" i="12"/>
  <c r="BA68" i="14"/>
  <c r="BN66" i="5"/>
  <c r="BE66" i="12"/>
  <c r="BS100" i="14"/>
  <c r="BB109" i="14"/>
  <c r="BE140" i="14"/>
  <c r="AF59" i="13"/>
  <c r="BI118" i="14"/>
  <c r="BP143" i="5"/>
  <c r="BG98" i="12"/>
  <c r="AU129" i="15"/>
  <c r="BJ99" i="12"/>
  <c r="BO98" i="15"/>
  <c r="AB110" i="5"/>
  <c r="BB89" i="10"/>
  <c r="AV154" i="12"/>
  <c r="BU83" i="13"/>
  <c r="BN131" i="10"/>
  <c r="BU153" i="5"/>
  <c r="AU63" i="12"/>
  <c r="BB127" i="15"/>
  <c r="BE65" i="13"/>
  <c r="AR142" i="15"/>
  <c r="BQ144" i="13"/>
  <c r="AC109" i="14"/>
  <c r="BV122" i="13"/>
  <c r="AG140" i="14"/>
  <c r="AI74" i="5"/>
  <c r="BU89" i="13"/>
  <c r="BS110" i="5"/>
  <c r="BN145" i="5"/>
  <c r="BT82" i="14"/>
  <c r="AD63" i="12"/>
  <c r="AK94" i="14"/>
  <c r="BQ142" i="10"/>
  <c r="BP144" i="13"/>
  <c r="AP119" i="13"/>
  <c r="BQ56" i="5"/>
  <c r="BI76" i="15"/>
  <c r="BT126" i="14"/>
  <c r="AY67" i="12"/>
  <c r="AZ124" i="15"/>
  <c r="BT67" i="10"/>
  <c r="AQ150" i="13"/>
  <c r="AM112" i="5"/>
  <c r="BF78" i="10"/>
  <c r="BC101" i="10"/>
  <c r="BH134" i="10"/>
  <c r="AX132" i="15"/>
  <c r="BE83" i="10"/>
  <c r="AC85" i="14"/>
  <c r="AN132" i="13"/>
  <c r="BF121" i="15"/>
  <c r="AM66" i="12"/>
  <c r="BL90" i="10"/>
  <c r="BD110" i="10"/>
  <c r="AJ81" i="15"/>
  <c r="BM72" i="5"/>
  <c r="BM77" i="12"/>
  <c r="AW64" i="12"/>
  <c r="AB79" i="5"/>
  <c r="AE99" i="12"/>
  <c r="BP139" i="10"/>
  <c r="BH94" i="15"/>
  <c r="AU60" i="13"/>
  <c r="AK107" i="13"/>
  <c r="AR134" i="5"/>
  <c r="BI77" i="14"/>
  <c r="AY89" i="14"/>
  <c r="BE69" i="13"/>
  <c r="BQ140" i="13"/>
  <c r="BQ73" i="14"/>
  <c r="BA70" i="5"/>
  <c r="BI131" i="12"/>
  <c r="BK116" i="10"/>
  <c r="BN133" i="15"/>
  <c r="BK131" i="15"/>
  <c r="AD86" i="13"/>
  <c r="BM134" i="14"/>
  <c r="AR90" i="5"/>
  <c r="BN86" i="14"/>
  <c r="AI115" i="12"/>
  <c r="BJ115" i="14"/>
  <c r="BP111" i="10"/>
  <c r="BI100" i="13"/>
  <c r="BM127" i="14"/>
  <c r="AH89" i="15"/>
  <c r="AQ56" i="14"/>
  <c r="AR96" i="12"/>
  <c r="BS66" i="15"/>
  <c r="BJ124" i="10"/>
  <c r="AF100" i="15"/>
  <c r="AP133" i="13"/>
  <c r="AC112" i="5"/>
  <c r="AJ91" i="12"/>
  <c r="AX68" i="14"/>
  <c r="BQ147" i="12"/>
  <c r="BO65" i="13"/>
  <c r="AG150" i="15"/>
  <c r="AG138" i="13"/>
  <c r="BU77" i="14"/>
  <c r="BP88" i="12"/>
  <c r="BR57" i="12"/>
  <c r="AK56" i="10"/>
  <c r="AG55" i="13"/>
  <c r="BG98" i="15"/>
  <c r="BM67" i="12"/>
  <c r="BO137" i="13"/>
  <c r="BV115" i="14"/>
  <c r="BJ111" i="10"/>
  <c r="AR126" i="12"/>
  <c r="BF147" i="5"/>
  <c r="AR117" i="10"/>
  <c r="AR136" i="5"/>
  <c r="AZ92" i="12"/>
  <c r="AY130" i="13"/>
  <c r="BB110" i="5"/>
  <c r="BB135" i="12"/>
  <c r="BR86" i="15"/>
  <c r="BJ103" i="15"/>
  <c r="AT69" i="12"/>
  <c r="AW153" i="13"/>
  <c r="AR101" i="14"/>
  <c r="BJ113" i="10"/>
  <c r="AJ129" i="10"/>
  <c r="AG59" i="10"/>
  <c r="AZ127" i="12"/>
  <c r="BI130" i="14"/>
  <c r="BC136" i="5"/>
  <c r="AU74" i="12"/>
  <c r="BB99" i="14"/>
  <c r="AT139" i="15"/>
  <c r="AV122" i="13"/>
  <c r="AV99" i="5"/>
  <c r="BI113" i="15"/>
  <c r="AZ58" i="14"/>
  <c r="AR91" i="5"/>
  <c r="AO71" i="10"/>
  <c r="AI94" i="14"/>
  <c r="AX70" i="10"/>
  <c r="AU73" i="10"/>
  <c r="AM57" i="13"/>
  <c r="AZ55" i="14"/>
  <c r="BV102" i="12"/>
  <c r="AX153" i="5"/>
  <c r="AJ110" i="13"/>
  <c r="AF126" i="10"/>
  <c r="BI129" i="13"/>
  <c r="BN115" i="13"/>
  <c r="BB147" i="13"/>
  <c r="BB60" i="13"/>
  <c r="BA70" i="15"/>
  <c r="AP119" i="12"/>
  <c r="AV133" i="12"/>
  <c r="AF85" i="5"/>
  <c r="BH154" i="15"/>
  <c r="AG98" i="14"/>
  <c r="BO142" i="12"/>
  <c r="AY60" i="14"/>
  <c r="AN88" i="14"/>
  <c r="BD79" i="5"/>
  <c r="AI128" i="10"/>
  <c r="BN139" i="12"/>
  <c r="AP105" i="10"/>
  <c r="AI69" i="15"/>
  <c r="AH111" i="10"/>
  <c r="BC136" i="12"/>
  <c r="AF99" i="15"/>
  <c r="BN100" i="14"/>
  <c r="AH55" i="12"/>
  <c r="BK75" i="14"/>
  <c r="AD134" i="5"/>
  <c r="AQ76" i="5"/>
  <c r="AZ87" i="12"/>
  <c r="BL134" i="12"/>
  <c r="AV120" i="12"/>
  <c r="AI89" i="13"/>
  <c r="BF80" i="12"/>
  <c r="BC78" i="15"/>
  <c r="BG75" i="12"/>
  <c r="BD92" i="10"/>
  <c r="BB131" i="12"/>
  <c r="AU133" i="14"/>
  <c r="AT140" i="13"/>
  <c r="AL85" i="13"/>
  <c r="AW105" i="12"/>
  <c r="AN99" i="15"/>
  <c r="BA97" i="14"/>
  <c r="AX70" i="15"/>
  <c r="BE154" i="15"/>
  <c r="BL95" i="13"/>
  <c r="AM74" i="15"/>
  <c r="BJ93" i="13"/>
  <c r="AS100" i="13"/>
  <c r="BN140" i="15"/>
  <c r="AD108" i="13"/>
  <c r="BU102" i="10"/>
  <c r="AS104" i="13"/>
  <c r="AV57" i="13"/>
  <c r="AI112" i="12"/>
  <c r="BS100" i="10"/>
  <c r="AV82" i="10"/>
  <c r="AK88" i="15"/>
  <c r="AM123" i="10"/>
  <c r="BL129" i="5"/>
  <c r="BS105" i="14"/>
  <c r="AI137" i="14"/>
  <c r="BA97" i="5"/>
  <c r="BM126" i="13"/>
  <c r="BM129" i="13"/>
  <c r="BF115" i="12"/>
  <c r="AC78" i="12"/>
  <c r="AY104" i="5"/>
  <c r="AG78" i="14"/>
  <c r="AU147" i="14"/>
  <c r="BH139" i="13"/>
  <c r="AS126" i="12"/>
  <c r="BN80" i="15"/>
  <c r="BQ109" i="10"/>
  <c r="BS69" i="5"/>
  <c r="AE120" i="10"/>
  <c r="AE84" i="13"/>
  <c r="BB143" i="5"/>
  <c r="BU74" i="10"/>
  <c r="BN103" i="13"/>
  <c r="BR136" i="5"/>
  <c r="AU69" i="14"/>
  <c r="BM84" i="5"/>
  <c r="BQ151" i="15"/>
  <c r="AL133" i="5"/>
  <c r="BD129" i="13"/>
  <c r="BI139" i="10"/>
  <c r="AT148" i="12"/>
  <c r="BL116" i="12"/>
  <c r="AE121" i="10"/>
  <c r="AP114" i="5"/>
  <c r="AW62" i="14"/>
  <c r="AN62" i="13"/>
  <c r="AV70" i="12"/>
  <c r="AU125" i="12"/>
  <c r="AJ107" i="5"/>
  <c r="AP72" i="10"/>
  <c r="BK108" i="10"/>
  <c r="AV134" i="13"/>
  <c r="BT64" i="5"/>
  <c r="BN147" i="13"/>
  <c r="BB59" i="14"/>
  <c r="BG148" i="5"/>
  <c r="BF140" i="12"/>
  <c r="AL77" i="15"/>
  <c r="AQ77" i="15"/>
  <c r="BA126" i="14"/>
  <c r="AC137" i="12"/>
  <c r="AV117" i="10"/>
  <c r="BV86" i="10"/>
  <c r="BD131" i="14"/>
  <c r="BI109" i="12"/>
  <c r="AJ86" i="5"/>
  <c r="BG142" i="14"/>
  <c r="AL76" i="15"/>
  <c r="AT109" i="15"/>
  <c r="AS71" i="14"/>
  <c r="AR113" i="14"/>
  <c r="AM128" i="10"/>
  <c r="AB76" i="15"/>
  <c r="BL91" i="10"/>
  <c r="BS96" i="13"/>
  <c r="AE127" i="13"/>
  <c r="AD136" i="10"/>
  <c r="BV63" i="10"/>
  <c r="BS69" i="14"/>
  <c r="AJ61" i="15"/>
  <c r="AO68" i="13"/>
  <c r="AD111" i="15"/>
  <c r="AG121" i="15"/>
  <c r="AN118" i="13"/>
  <c r="AK107" i="15"/>
  <c r="BU113" i="13"/>
  <c r="AN110" i="5"/>
  <c r="BD84" i="12"/>
  <c r="AJ105" i="5"/>
  <c r="BT149" i="12"/>
  <c r="AK130" i="10"/>
  <c r="BV121" i="5"/>
  <c r="BH94" i="13"/>
  <c r="BC138" i="13"/>
  <c r="AR99" i="12"/>
  <c r="BP66" i="14"/>
  <c r="BC139" i="14"/>
  <c r="BU60" i="12"/>
  <c r="AC144" i="14"/>
  <c r="BA151" i="14"/>
  <c r="AQ103" i="10"/>
  <c r="AH107" i="13"/>
  <c r="BR125" i="15"/>
  <c r="AX58" i="15"/>
  <c r="BI68" i="5"/>
  <c r="AH72" i="15"/>
  <c r="AM57" i="15"/>
  <c r="AJ59" i="14"/>
  <c r="AS119" i="12"/>
  <c r="BC128" i="14"/>
  <c r="AW95" i="12"/>
  <c r="BV120" i="14"/>
  <c r="AD115" i="15"/>
  <c r="AL129" i="13"/>
  <c r="BU78" i="12"/>
  <c r="BB138" i="13"/>
  <c r="AE117" i="13"/>
  <c r="BA109" i="10"/>
  <c r="BF143" i="14"/>
  <c r="BM63" i="14"/>
  <c r="AS81" i="13"/>
  <c r="AU117" i="5"/>
  <c r="BV144" i="13"/>
  <c r="BR110" i="14"/>
  <c r="AQ147" i="12"/>
  <c r="BK103" i="10"/>
  <c r="AC63" i="10"/>
  <c r="AL99" i="5"/>
  <c r="AN113" i="12"/>
  <c r="BU135" i="12"/>
  <c r="AE60" i="15"/>
  <c r="AJ61" i="14"/>
  <c r="AN79" i="10"/>
  <c r="AL103" i="13"/>
  <c r="BJ97" i="15"/>
  <c r="AO105" i="5"/>
  <c r="BM101" i="10"/>
  <c r="BF61" i="13"/>
  <c r="BH148" i="14"/>
  <c r="AM74" i="12"/>
  <c r="BM88" i="13"/>
  <c r="BG124" i="12"/>
  <c r="AS143" i="14"/>
  <c r="AB78" i="13"/>
  <c r="BI116" i="10"/>
  <c r="AL133" i="10"/>
  <c r="AN110" i="14"/>
  <c r="AH109" i="10"/>
  <c r="BS67" i="15"/>
  <c r="AZ139" i="5"/>
  <c r="AH113" i="5"/>
  <c r="AB118" i="14"/>
  <c r="BH129" i="13"/>
  <c r="AG92" i="12"/>
  <c r="BI116" i="15"/>
  <c r="BF112" i="15"/>
  <c r="AR128" i="15"/>
  <c r="AN85" i="13"/>
  <c r="AZ82" i="10"/>
  <c r="BT135" i="10"/>
  <c r="BM102" i="15"/>
  <c r="AK55" i="12"/>
  <c r="AC62" i="14"/>
  <c r="AJ137" i="10"/>
  <c r="AT55" i="15"/>
  <c r="AU77" i="12"/>
  <c r="AP104" i="12"/>
  <c r="BQ103" i="10"/>
  <c r="AD78" i="12"/>
  <c r="BQ84" i="15"/>
  <c r="AU104" i="10"/>
  <c r="BH149" i="12"/>
  <c r="AV121" i="14"/>
  <c r="AG147" i="13"/>
  <c r="AR55" i="12"/>
  <c r="BC72" i="14"/>
  <c r="AZ148" i="13"/>
  <c r="BN133" i="10"/>
  <c r="BF70" i="5"/>
  <c r="BR121" i="12"/>
  <c r="BD59" i="12"/>
  <c r="AJ97" i="15"/>
  <c r="AJ96" i="12"/>
  <c r="AY87" i="10"/>
  <c r="BL127" i="14"/>
  <c r="BG85" i="15"/>
  <c r="AL148" i="14"/>
  <c r="AY120" i="14"/>
  <c r="BM65" i="14"/>
  <c r="AC78" i="15"/>
  <c r="AR114" i="13"/>
  <c r="BN65" i="14"/>
  <c r="BF65" i="15"/>
  <c r="BL143" i="15"/>
  <c r="BE101" i="13"/>
  <c r="BH61" i="12"/>
  <c r="BU76" i="10"/>
  <c r="AK119" i="13"/>
  <c r="AH150" i="13"/>
  <c r="AN140" i="13"/>
  <c r="AM59" i="14"/>
  <c r="AV88" i="15"/>
  <c r="BT98" i="15"/>
  <c r="AV122" i="12"/>
  <c r="BO115" i="15"/>
  <c r="AV75" i="10"/>
  <c r="AO106" i="10"/>
  <c r="AI62" i="12"/>
  <c r="BG79" i="12"/>
  <c r="BJ71" i="12"/>
  <c r="AH57" i="12"/>
  <c r="AH129" i="14"/>
  <c r="BK87" i="10"/>
  <c r="AH61" i="12"/>
  <c r="AN122" i="13"/>
  <c r="BE152" i="14"/>
  <c r="BC98" i="15"/>
  <c r="AD69" i="13"/>
  <c r="BO58" i="14"/>
  <c r="AR138" i="14"/>
  <c r="AJ102" i="12"/>
  <c r="AJ70" i="15"/>
  <c r="BB89" i="13"/>
  <c r="AQ68" i="15"/>
  <c r="BL81" i="10"/>
  <c r="AD67" i="15"/>
  <c r="BU77" i="15"/>
  <c r="BA61" i="13"/>
  <c r="AP153" i="10"/>
  <c r="BE72" i="14"/>
  <c r="BK85" i="14"/>
  <c r="AU75" i="5"/>
  <c r="BH75" i="13"/>
  <c r="BI64" i="14"/>
  <c r="AF119" i="12"/>
  <c r="BK81" i="13"/>
  <c r="AQ90" i="10"/>
  <c r="AU145" i="13"/>
  <c r="BB104" i="10"/>
  <c r="AR109" i="10"/>
  <c r="BQ90" i="13"/>
  <c r="BK69" i="14"/>
  <c r="AC68" i="10"/>
  <c r="AE97" i="5"/>
  <c r="AV129" i="10"/>
  <c r="BF91" i="15"/>
  <c r="AC90" i="15"/>
  <c r="BL82" i="5"/>
  <c r="BH124" i="12"/>
  <c r="BV102" i="13"/>
  <c r="AK57" i="15"/>
  <c r="AV63" i="13"/>
  <c r="AN83" i="14"/>
  <c r="BU68" i="13"/>
  <c r="AT132" i="10"/>
  <c r="BQ56" i="10"/>
  <c r="AH100" i="14"/>
  <c r="BS111" i="15"/>
  <c r="BM128" i="15"/>
  <c r="AI112" i="13"/>
  <c r="BH95" i="10"/>
  <c r="AE102" i="12"/>
  <c r="AB105" i="5"/>
  <c r="AD127" i="12"/>
  <c r="AJ112" i="15"/>
  <c r="AI140" i="10"/>
  <c r="BS148" i="10"/>
  <c r="AX79" i="12"/>
  <c r="AW61" i="14"/>
  <c r="AE106" i="10"/>
  <c r="BU101" i="14"/>
  <c r="AH119" i="5"/>
  <c r="AY92" i="13"/>
  <c r="BV150" i="12"/>
  <c r="BS95" i="12"/>
  <c r="BK119" i="13"/>
  <c r="BE104" i="12"/>
  <c r="BR104" i="14"/>
  <c r="AZ88" i="5"/>
  <c r="AE116" i="13"/>
  <c r="BK124" i="15"/>
  <c r="AD61" i="14"/>
  <c r="AK127" i="12"/>
  <c r="BJ138" i="12"/>
  <c r="BM62" i="5"/>
  <c r="AJ137" i="12"/>
  <c r="AQ98" i="14"/>
  <c r="BG147" i="14"/>
  <c r="AM146" i="12"/>
  <c r="BK108" i="13"/>
  <c r="BO60" i="10"/>
  <c r="BJ78" i="15"/>
  <c r="BD65" i="10"/>
  <c r="AX97" i="13"/>
  <c r="AV154" i="13"/>
  <c r="AD70" i="12"/>
  <c r="BN103" i="15"/>
  <c r="BV142" i="12"/>
  <c r="BK84" i="5"/>
  <c r="BQ148" i="14"/>
  <c r="AG66" i="5"/>
  <c r="BJ143" i="10"/>
  <c r="BO123" i="15"/>
  <c r="AZ67" i="12"/>
  <c r="BI130" i="5"/>
  <c r="BV111" i="15"/>
  <c r="AV116" i="12"/>
  <c r="AH87" i="14"/>
  <c r="AP100" i="5"/>
  <c r="BT114" i="14"/>
  <c r="BL123" i="10"/>
  <c r="AG81" i="14"/>
  <c r="AF69" i="13"/>
  <c r="BH78" i="5"/>
  <c r="AE141" i="10"/>
  <c r="AS93" i="12"/>
  <c r="AC154" i="14"/>
  <c r="BU108" i="13"/>
  <c r="AB136" i="5"/>
  <c r="BM66" i="10"/>
  <c r="AM101" i="13"/>
  <c r="AY152" i="13"/>
  <c r="BG73" i="10"/>
  <c r="AQ116" i="10"/>
  <c r="AV94" i="13"/>
  <c r="BI125" i="13"/>
  <c r="BB143" i="10"/>
  <c r="AH80" i="10"/>
  <c r="AM85" i="12"/>
  <c r="BG102" i="12"/>
  <c r="AL100" i="14"/>
  <c r="AB108" i="13"/>
  <c r="BT121" i="12"/>
  <c r="AC93" i="5"/>
  <c r="AD71" i="10"/>
  <c r="BR138" i="15"/>
  <c r="AS80" i="13"/>
  <c r="BD93" i="10"/>
  <c r="AD152" i="12"/>
  <c r="AL66" i="15"/>
  <c r="AT84" i="10"/>
  <c r="AB100" i="14"/>
  <c r="BR80" i="15"/>
  <c r="AK131" i="10"/>
  <c r="BF82" i="12"/>
  <c r="AP67" i="10"/>
  <c r="BK57" i="12"/>
  <c r="AG118" i="10"/>
  <c r="BQ92" i="5"/>
  <c r="AV83" i="15"/>
  <c r="AI60" i="5"/>
  <c r="BA78" i="15"/>
  <c r="AG144" i="5"/>
  <c r="BB56" i="12"/>
  <c r="BN142" i="10"/>
  <c r="BM104" i="14"/>
  <c r="AH126" i="12"/>
  <c r="AL109" i="5"/>
  <c r="BQ67" i="14"/>
  <c r="AP140" i="15"/>
  <c r="BB72" i="14"/>
  <c r="BP77" i="12"/>
  <c r="AX143" i="10"/>
  <c r="AX143" i="5"/>
  <c r="BO154" i="13"/>
  <c r="AS56" i="5"/>
  <c r="AC87" i="10"/>
  <c r="AU105" i="12"/>
  <c r="AB111" i="12"/>
  <c r="BE140" i="5"/>
  <c r="AY118" i="12"/>
  <c r="AQ124" i="5"/>
  <c r="AO118" i="15"/>
  <c r="AL134" i="14"/>
  <c r="BM101" i="13"/>
  <c r="AL111" i="13"/>
  <c r="BB127" i="13"/>
  <c r="AI92" i="15"/>
  <c r="AY56" i="5"/>
  <c r="BO112" i="15"/>
  <c r="AS153" i="5"/>
  <c r="BM132" i="14"/>
  <c r="BG104" i="12"/>
  <c r="AU77" i="5"/>
  <c r="AJ84" i="5"/>
  <c r="BD63" i="15"/>
  <c r="AF124" i="5"/>
  <c r="BC58" i="14"/>
  <c r="AZ110" i="5"/>
  <c r="BC133" i="10"/>
  <c r="BK134" i="12"/>
  <c r="AZ123" i="15"/>
  <c r="AB140" i="12"/>
  <c r="AB119" i="14"/>
  <c r="BK89" i="13"/>
  <c r="BC99" i="5"/>
  <c r="BK79" i="10"/>
  <c r="BL154" i="12"/>
  <c r="AT116" i="15"/>
  <c r="AH134" i="13"/>
  <c r="AS92" i="14"/>
  <c r="AY114" i="5"/>
  <c r="AO153" i="15"/>
  <c r="AJ90" i="15"/>
  <c r="BD64" i="5"/>
  <c r="BV147" i="10"/>
  <c r="BJ129" i="10"/>
  <c r="AD68" i="14"/>
  <c r="AC94" i="12"/>
  <c r="AM64" i="14"/>
  <c r="BQ154" i="5"/>
  <c r="AI127" i="10"/>
  <c r="BH74" i="12"/>
  <c r="BQ56" i="14"/>
  <c r="BV89" i="13"/>
  <c r="AR95" i="13"/>
  <c r="AJ141" i="15"/>
  <c r="BO137" i="12"/>
  <c r="AH62" i="10"/>
  <c r="BE109" i="5"/>
  <c r="AO92" i="14"/>
  <c r="AV105" i="10"/>
  <c r="AS105" i="14"/>
  <c r="AH82" i="15"/>
  <c r="AD153" i="12"/>
  <c r="AU102" i="12"/>
  <c r="AO123" i="15"/>
  <c r="BR152" i="5"/>
  <c r="BL57" i="14"/>
  <c r="BR130" i="14"/>
  <c r="BC134" i="12"/>
  <c r="AT69" i="14"/>
  <c r="AZ100" i="14"/>
  <c r="BC138" i="10"/>
  <c r="BU102" i="14"/>
  <c r="AB86" i="5"/>
  <c r="AZ126" i="12"/>
  <c r="AH141" i="10"/>
  <c r="AK72" i="14"/>
  <c r="AK142" i="12"/>
  <c r="BR117" i="12"/>
  <c r="AK123" i="12"/>
  <c r="BM60" i="5"/>
  <c r="AG118" i="13"/>
  <c r="AG140" i="5"/>
  <c r="BL85" i="15"/>
  <c r="BI59" i="13"/>
  <c r="BK132" i="10"/>
  <c r="AD132" i="12"/>
  <c r="AX88" i="12"/>
  <c r="BQ119" i="10"/>
  <c r="BD74" i="10"/>
  <c r="AT62" i="12"/>
  <c r="BR131" i="10"/>
  <c r="BD111" i="13"/>
  <c r="BF135" i="12"/>
  <c r="AT105" i="5"/>
  <c r="BV108" i="10"/>
  <c r="BV80" i="12"/>
  <c r="AP71" i="13"/>
  <c r="BM123" i="14"/>
  <c r="BG119" i="12"/>
  <c r="BN56" i="10"/>
  <c r="BT92" i="10"/>
  <c r="BS121" i="15"/>
  <c r="AT95" i="12"/>
  <c r="AW64" i="5"/>
  <c r="AL138" i="14"/>
  <c r="BN55" i="5"/>
  <c r="AD64" i="5"/>
  <c r="AZ125" i="13"/>
  <c r="BI99" i="15"/>
  <c r="AF137" i="5"/>
  <c r="AO62" i="15"/>
  <c r="BN127" i="10"/>
  <c r="AK96" i="14"/>
  <c r="BJ120" i="15"/>
  <c r="BF137" i="10"/>
  <c r="AC143" i="14"/>
  <c r="AL69" i="5"/>
  <c r="AR120" i="13"/>
  <c r="AL147" i="13"/>
  <c r="BS88" i="10"/>
  <c r="AQ154" i="12"/>
  <c r="BH84" i="15"/>
  <c r="AN78" i="14"/>
  <c r="BQ119" i="12"/>
  <c r="AR88" i="12"/>
  <c r="BV117" i="15"/>
  <c r="BE147" i="10"/>
  <c r="BM119" i="5"/>
  <c r="AE125" i="5"/>
  <c r="AT109" i="14"/>
  <c r="AL71" i="13"/>
  <c r="AY85" i="13"/>
  <c r="AV139" i="12"/>
  <c r="BN73" i="14"/>
  <c r="AV71" i="13"/>
  <c r="AS111" i="13"/>
  <c r="BB64" i="10"/>
  <c r="AX60" i="13"/>
  <c r="AK68" i="13"/>
  <c r="BS125" i="13"/>
  <c r="AH132" i="14"/>
  <c r="AX143" i="12"/>
  <c r="AT104" i="5"/>
  <c r="BL128" i="15"/>
  <c r="AO89" i="10"/>
  <c r="AE135" i="5"/>
  <c r="BP138" i="14"/>
  <c r="BF79" i="10"/>
  <c r="AH112" i="14"/>
  <c r="BB124" i="5"/>
  <c r="BH118" i="5"/>
  <c r="AS148" i="15"/>
  <c r="BV89" i="10"/>
  <c r="BN55" i="12"/>
  <c r="AM110" i="15"/>
  <c r="BO107" i="13"/>
  <c r="AK138" i="5"/>
  <c r="AL127" i="15"/>
  <c r="BE59" i="13"/>
  <c r="BH110" i="14"/>
  <c r="BG145" i="15"/>
  <c r="AO98" i="5"/>
  <c r="AP65" i="5"/>
  <c r="BO126" i="5"/>
  <c r="BL124" i="5"/>
  <c r="BP94" i="5"/>
  <c r="AX107" i="12"/>
  <c r="BU141" i="10"/>
  <c r="AT87" i="5"/>
  <c r="BO139" i="13"/>
  <c r="AT67" i="15"/>
  <c r="AV114" i="10"/>
  <c r="AH104" i="10"/>
  <c r="BC71" i="5"/>
  <c r="BO62" i="10"/>
  <c r="AM126" i="15"/>
  <c r="AW123" i="10"/>
  <c r="BP67" i="5"/>
  <c r="BV97" i="12"/>
  <c r="BP124" i="14"/>
  <c r="BN68" i="14"/>
  <c r="BB85" i="10"/>
  <c r="AE97" i="14"/>
  <c r="AZ70" i="10"/>
  <c r="BC120" i="13"/>
  <c r="BI106" i="14"/>
  <c r="BK138" i="13"/>
  <c r="BD149" i="5"/>
  <c r="AB104" i="12"/>
  <c r="AQ59" i="13"/>
  <c r="AF61" i="15"/>
  <c r="BG129" i="12"/>
  <c r="AJ98" i="14"/>
  <c r="BH114" i="14"/>
  <c r="BF55" i="13"/>
  <c r="AK123" i="14"/>
  <c r="AO152" i="12"/>
  <c r="AJ127" i="15"/>
  <c r="BC94" i="12"/>
  <c r="AF123" i="13"/>
  <c r="AU141" i="13"/>
  <c r="AH94" i="14"/>
  <c r="AE80" i="14"/>
  <c r="BD59" i="13"/>
  <c r="AS126" i="5"/>
  <c r="BN89" i="12"/>
  <c r="AG81" i="15"/>
  <c r="BT118" i="14"/>
  <c r="AY131" i="14"/>
  <c r="BK154" i="10"/>
  <c r="AR86" i="10"/>
  <c r="BV101" i="14"/>
  <c r="AK97" i="5"/>
  <c r="AS58" i="12"/>
  <c r="BO59" i="10"/>
  <c r="AX93" i="13"/>
  <c r="AT57" i="15"/>
  <c r="AQ142" i="10"/>
  <c r="BA84" i="5"/>
  <c r="BL72" i="14"/>
  <c r="BV137" i="13"/>
  <c r="BQ112" i="10"/>
  <c r="AK83" i="12"/>
  <c r="BN60" i="15"/>
  <c r="BB111" i="12"/>
  <c r="BJ86" i="12"/>
  <c r="AV140" i="14"/>
  <c r="AR106" i="12"/>
  <c r="BF112" i="12"/>
  <c r="AN83" i="10"/>
  <c r="AM141" i="10"/>
  <c r="AH56" i="5"/>
  <c r="BA140" i="14"/>
  <c r="AT65" i="10"/>
  <c r="BH123" i="13"/>
  <c r="BM129" i="14"/>
  <c r="BF133" i="5"/>
  <c r="AS96" i="14"/>
  <c r="AT133" i="10"/>
  <c r="BP96" i="5"/>
  <c r="AD67" i="13"/>
  <c r="BS113" i="5"/>
  <c r="AI98" i="15"/>
  <c r="BA75" i="10"/>
  <c r="AR146" i="14"/>
  <c r="BG62" i="12"/>
  <c r="AM61" i="14"/>
  <c r="BV61" i="13"/>
  <c r="BL67" i="12"/>
  <c r="BC117" i="5"/>
  <c r="BS147" i="5"/>
  <c r="AK101" i="14"/>
  <c r="AP64" i="14"/>
  <c r="BB87" i="10"/>
  <c r="BH90" i="15"/>
  <c r="AR141" i="10"/>
  <c r="BA89" i="13"/>
  <c r="BJ94" i="5"/>
  <c r="BK56" i="5"/>
  <c r="BU120" i="14"/>
  <c r="AR61" i="15"/>
  <c r="AU151" i="15"/>
  <c r="BQ126" i="14"/>
  <c r="AJ145" i="12"/>
  <c r="AK68" i="5"/>
  <c r="AE119" i="15"/>
  <c r="AR144" i="12"/>
  <c r="BN83" i="15"/>
  <c r="BL61" i="12"/>
  <c r="AV147" i="10"/>
  <c r="BN116" i="15"/>
  <c r="AZ138" i="15"/>
  <c r="AS102" i="12"/>
  <c r="BR71" i="10"/>
  <c r="BM145" i="15"/>
  <c r="BQ152" i="5"/>
  <c r="BV66" i="10"/>
  <c r="BA85" i="5"/>
  <c r="AT76" i="15"/>
  <c r="AP87" i="15"/>
  <c r="BI65" i="13"/>
  <c r="BM125" i="15"/>
  <c r="AV85" i="14"/>
  <c r="BL109" i="10"/>
  <c r="BG105" i="12"/>
  <c r="AE146" i="5"/>
  <c r="BQ142" i="12"/>
  <c r="AO92" i="15"/>
  <c r="BM150" i="5"/>
  <c r="BD142" i="13"/>
  <c r="BD78" i="12"/>
  <c r="AD60" i="14"/>
  <c r="AU134" i="10"/>
  <c r="AK129" i="10"/>
  <c r="BD58" i="10"/>
  <c r="BL84" i="15"/>
  <c r="AC75" i="14"/>
  <c r="BO139" i="15"/>
  <c r="AG67" i="12"/>
  <c r="AS106" i="5"/>
  <c r="AS125" i="14"/>
  <c r="AK96" i="12"/>
  <c r="BC126" i="15"/>
  <c r="AE78" i="10"/>
  <c r="AX96" i="13"/>
  <c r="AN120" i="10"/>
  <c r="BM93" i="14"/>
  <c r="BC104" i="13"/>
  <c r="BO90" i="10"/>
  <c r="AQ137" i="10"/>
  <c r="AS153" i="15"/>
  <c r="BH119" i="14"/>
  <c r="BA101" i="12"/>
  <c r="AC105" i="15"/>
  <c r="AE66" i="10"/>
  <c r="BQ55" i="13"/>
  <c r="AE135" i="12"/>
  <c r="BD119" i="10"/>
  <c r="AF68" i="13"/>
  <c r="AK154" i="15"/>
  <c r="BT63" i="15"/>
  <c r="BH95" i="12"/>
  <c r="AX136" i="10"/>
  <c r="BR93" i="14"/>
  <c r="BO112" i="14"/>
  <c r="AT108" i="13"/>
  <c r="AQ149" i="10"/>
  <c r="BV150" i="13"/>
  <c r="AP146" i="13"/>
  <c r="AX104" i="15"/>
  <c r="BL93" i="10"/>
  <c r="BA134" i="10"/>
  <c r="BE90" i="15"/>
  <c r="AL68" i="14"/>
  <c r="AV133" i="14"/>
  <c r="BE70" i="5"/>
  <c r="BS74" i="14"/>
  <c r="BT150" i="14"/>
  <c r="BG78" i="14"/>
  <c r="BJ72" i="10"/>
  <c r="AH113" i="13"/>
  <c r="BM126" i="12"/>
  <c r="BV115" i="12"/>
  <c r="AK63" i="10"/>
  <c r="AJ127" i="13"/>
  <c r="BO117" i="5"/>
  <c r="AO149" i="5"/>
  <c r="BE130" i="12"/>
  <c r="AL107" i="5"/>
  <c r="BK111" i="13"/>
  <c r="AM60" i="13"/>
  <c r="AY123" i="13"/>
  <c r="AH59" i="5"/>
  <c r="AD96" i="5"/>
  <c r="BL78" i="14"/>
  <c r="AD108" i="10"/>
  <c r="AW105" i="15"/>
  <c r="AF105" i="10"/>
  <c r="AI78" i="13"/>
  <c r="BI81" i="15"/>
  <c r="BH67" i="15"/>
  <c r="AT132" i="5"/>
  <c r="BN90" i="10"/>
  <c r="AT128" i="14"/>
  <c r="BC98" i="10"/>
  <c r="BT113" i="10"/>
  <c r="AY127" i="14"/>
  <c r="BI57" i="12"/>
  <c r="BH111" i="5"/>
  <c r="AN124" i="13"/>
  <c r="AG83" i="13"/>
  <c r="BJ143" i="5"/>
  <c r="AS76" i="10"/>
  <c r="AW90" i="13"/>
  <c r="AV74" i="14"/>
  <c r="BM129" i="5"/>
  <c r="AX152" i="5"/>
  <c r="AH67" i="5"/>
  <c r="BN145" i="14"/>
  <c r="BU106" i="15"/>
  <c r="AO115" i="14"/>
  <c r="AR149" i="12"/>
  <c r="BS81" i="15"/>
  <c r="AK147" i="5"/>
  <c r="AB148" i="15"/>
  <c r="AO109" i="13"/>
  <c r="AO130" i="10"/>
  <c r="AM138" i="15"/>
  <c r="BL78" i="13"/>
  <c r="AO88" i="10"/>
  <c r="AK105" i="13"/>
  <c r="BS114" i="5"/>
  <c r="AY69" i="13"/>
  <c r="BT57" i="5"/>
  <c r="AI141" i="15"/>
  <c r="BR124" i="12"/>
  <c r="AL114" i="13"/>
  <c r="BV147" i="15"/>
  <c r="BC83" i="15"/>
  <c r="AM141" i="12"/>
  <c r="BL60" i="13"/>
  <c r="AR133" i="14"/>
  <c r="AU59" i="15"/>
  <c r="AH55" i="15"/>
  <c r="AJ77" i="10"/>
  <c r="BT143" i="5"/>
  <c r="BO126" i="10"/>
  <c r="BR82" i="5"/>
  <c r="AE112" i="5"/>
  <c r="AQ64" i="15"/>
  <c r="AV115" i="12"/>
  <c r="AN138" i="13"/>
  <c r="BI129" i="14"/>
  <c r="AU126" i="14"/>
  <c r="BV89" i="15"/>
  <c r="AQ130" i="14"/>
  <c r="AC110" i="13"/>
  <c r="BN99" i="13"/>
  <c r="AB88" i="5"/>
  <c r="BL112" i="15"/>
  <c r="AT57" i="12"/>
  <c r="AD115" i="13"/>
  <c r="BM105" i="15"/>
  <c r="AD117" i="15"/>
  <c r="AO131" i="5"/>
  <c r="BO121" i="10"/>
  <c r="BK142" i="13"/>
  <c r="AI66" i="10"/>
  <c r="BM140" i="12"/>
  <c r="BE123" i="13"/>
  <c r="AH61" i="10"/>
  <c r="AO57" i="13"/>
  <c r="AZ137" i="15"/>
  <c r="AF129" i="10"/>
  <c r="AW75" i="5"/>
  <c r="AE107" i="5"/>
  <c r="BM77" i="10"/>
  <c r="AJ142" i="12"/>
  <c r="BI151" i="12"/>
  <c r="BD148" i="15"/>
  <c r="AH67" i="12"/>
  <c r="BR81" i="14"/>
  <c r="BV93" i="5"/>
  <c r="BH97" i="10"/>
  <c r="BD83" i="13"/>
  <c r="BG107" i="12"/>
  <c r="AP139" i="12"/>
  <c r="AJ93" i="15"/>
  <c r="BQ85" i="13"/>
  <c r="AW148" i="12"/>
  <c r="BN63" i="13"/>
  <c r="AF153" i="10"/>
  <c r="BC132" i="5"/>
  <c r="BV87" i="13"/>
  <c r="AG102" i="15"/>
  <c r="AL127" i="14"/>
  <c r="BU135" i="13"/>
  <c r="AF96" i="13"/>
  <c r="BI119" i="12"/>
  <c r="BQ88" i="12"/>
  <c r="AS112" i="12"/>
  <c r="AN117" i="12"/>
  <c r="AM84" i="15"/>
  <c r="BF98" i="5"/>
  <c r="AS152" i="15"/>
  <c r="AU66" i="15"/>
  <c r="BK141" i="13"/>
  <c r="AZ147" i="13"/>
  <c r="BB117" i="12"/>
  <c r="BU65" i="15"/>
  <c r="BP123" i="12"/>
  <c r="BB55" i="15"/>
  <c r="BN116" i="14"/>
  <c r="AS139" i="15"/>
  <c r="BP77" i="13"/>
  <c r="BE146" i="12"/>
  <c r="AW153" i="5"/>
  <c r="BS67" i="10"/>
  <c r="BE58" i="10"/>
  <c r="BH103" i="13"/>
  <c r="AC55" i="14"/>
  <c r="AC70" i="13"/>
  <c r="BA121" i="14"/>
  <c r="AI67" i="12"/>
  <c r="BF135" i="10"/>
  <c r="BB95" i="14"/>
  <c r="AR103" i="14"/>
  <c r="BG79" i="14"/>
  <c r="BD150" i="10"/>
  <c r="AZ133" i="13"/>
  <c r="BC98" i="13"/>
  <c r="AH127" i="15"/>
  <c r="BB63" i="5"/>
  <c r="BS120" i="15"/>
  <c r="AY105" i="10"/>
  <c r="BN151" i="5"/>
  <c r="AD91" i="14"/>
  <c r="BN95" i="14"/>
  <c r="BR130" i="5"/>
  <c r="BH117" i="14"/>
  <c r="AX120" i="13"/>
  <c r="AF71" i="5"/>
  <c r="AO84" i="15"/>
  <c r="AV103" i="15"/>
  <c r="AS140" i="15"/>
  <c r="AG61" i="10"/>
  <c r="BU116" i="13"/>
  <c r="AE89" i="15"/>
  <c r="AL62" i="14"/>
  <c r="BV68" i="10"/>
  <c r="AT127" i="13"/>
  <c r="BO117" i="15"/>
  <c r="AC104" i="15"/>
  <c r="AM70" i="5"/>
  <c r="AL124" i="15"/>
  <c r="BK104" i="13"/>
  <c r="BQ85" i="5"/>
  <c r="BV142" i="15"/>
  <c r="AE93" i="10"/>
  <c r="AK141" i="10"/>
  <c r="AE93" i="13"/>
  <c r="AT150" i="12"/>
  <c r="BF73" i="15"/>
  <c r="BC134" i="15"/>
  <c r="BH109" i="10"/>
  <c r="AK131" i="12"/>
  <c r="BM113" i="12"/>
  <c r="BT131" i="15"/>
  <c r="BF72" i="12"/>
  <c r="BK87" i="5"/>
  <c r="BT148" i="15"/>
  <c r="BM105" i="12"/>
  <c r="BJ110" i="12"/>
  <c r="AY81" i="12"/>
  <c r="BC128" i="5"/>
  <c r="BG56" i="10"/>
  <c r="AC84" i="13"/>
  <c r="BJ99" i="5"/>
  <c r="AN95" i="5"/>
  <c r="AU135" i="10"/>
  <c r="AB106" i="15"/>
  <c r="AM125" i="14"/>
  <c r="BU151" i="12"/>
  <c r="AK89" i="14"/>
  <c r="AW152" i="14"/>
  <c r="BL143" i="14"/>
  <c r="AY129" i="10"/>
  <c r="BV97" i="5"/>
  <c r="BV85" i="13"/>
  <c r="AU133" i="12"/>
  <c r="AL126" i="14"/>
  <c r="AS68" i="10"/>
  <c r="AB98" i="13"/>
  <c r="AN145" i="14"/>
  <c r="AL58" i="15"/>
  <c r="BD67" i="15"/>
  <c r="BE84" i="5"/>
  <c r="AQ92" i="14"/>
  <c r="BJ81" i="14"/>
  <c r="AB136" i="15"/>
  <c r="AD135" i="14"/>
  <c r="AO141" i="12"/>
  <c r="AH132" i="10"/>
  <c r="AR64" i="5"/>
  <c r="BD110" i="15"/>
  <c r="AQ81" i="14"/>
  <c r="AL71" i="5"/>
  <c r="AU91" i="15"/>
  <c r="BT89" i="10"/>
  <c r="AG104" i="14"/>
  <c r="AZ83" i="10"/>
  <c r="AJ143" i="15"/>
  <c r="BJ145" i="13"/>
  <c r="AW94" i="10"/>
  <c r="AG76" i="10"/>
  <c r="BK62" i="5"/>
  <c r="AE75" i="10"/>
  <c r="AS82" i="14"/>
  <c r="AC102" i="15"/>
  <c r="BG117" i="13"/>
  <c r="AD110" i="12"/>
  <c r="BV71" i="14"/>
  <c r="AX67" i="14"/>
  <c r="BV129" i="10"/>
  <c r="BL148" i="12"/>
  <c r="AR130" i="14"/>
  <c r="AG64" i="10"/>
  <c r="BR72" i="10"/>
  <c r="BK152" i="14"/>
  <c r="AT68" i="5"/>
  <c r="BC70" i="12"/>
  <c r="BS130" i="10"/>
  <c r="BP127" i="10"/>
  <c r="BN119" i="13"/>
  <c r="AO107" i="10"/>
  <c r="BB144" i="13"/>
  <c r="BC138" i="5"/>
  <c r="AH88" i="12"/>
  <c r="AZ121" i="5"/>
  <c r="BF99" i="5"/>
  <c r="AI99" i="5"/>
  <c r="AH135" i="13"/>
  <c r="BG134" i="13"/>
  <c r="BS84" i="13"/>
  <c r="BQ66" i="12"/>
  <c r="BT119" i="13"/>
  <c r="AH130" i="13"/>
  <c r="BB99" i="15"/>
  <c r="AJ84" i="10"/>
  <c r="AC65" i="10"/>
  <c r="BP73" i="5"/>
  <c r="BH70" i="12"/>
  <c r="AK80" i="5"/>
  <c r="AJ66" i="13"/>
  <c r="BR77" i="15"/>
  <c r="AH131" i="12"/>
  <c r="BL64" i="10"/>
  <c r="BL102" i="12"/>
  <c r="AG58" i="12"/>
  <c r="AQ148" i="13"/>
  <c r="AI85" i="5"/>
  <c r="AO79" i="10"/>
  <c r="BJ148" i="14"/>
  <c r="AK142" i="14"/>
  <c r="AO97" i="15"/>
  <c r="BS61" i="5"/>
  <c r="BF109" i="15"/>
  <c r="BQ77" i="10"/>
  <c r="BA58" i="14"/>
  <c r="BB145" i="12"/>
  <c r="BH98" i="10"/>
  <c r="AY77" i="12"/>
  <c r="BO117" i="12"/>
  <c r="AH142" i="15"/>
  <c r="AL110" i="10"/>
  <c r="AQ89" i="13"/>
  <c r="AL63" i="13"/>
  <c r="AR62" i="10"/>
  <c r="BO71" i="5"/>
  <c r="BH141" i="15"/>
  <c r="AB112" i="5"/>
  <c r="BO75" i="5"/>
  <c r="AZ119" i="14"/>
  <c r="AR136" i="15"/>
  <c r="BH110" i="10"/>
  <c r="BV63" i="5"/>
  <c r="AU73" i="14"/>
  <c r="BM104" i="5"/>
  <c r="BT112" i="15"/>
  <c r="BM66" i="13"/>
  <c r="AS81" i="10"/>
  <c r="AQ140" i="10"/>
  <c r="AX141" i="14"/>
  <c r="AV154" i="15"/>
  <c r="BR84" i="15"/>
  <c r="BL107" i="12"/>
  <c r="AK63" i="12"/>
  <c r="AU146" i="15"/>
  <c r="BP70" i="10"/>
  <c r="BL62" i="15"/>
  <c r="BI109" i="14"/>
  <c r="AI98" i="5"/>
  <c r="AF107" i="13"/>
  <c r="AH112" i="5"/>
  <c r="AY85" i="14"/>
  <c r="BS65" i="14"/>
  <c r="AN90" i="15"/>
  <c r="BH60" i="5"/>
  <c r="BS109" i="14"/>
  <c r="BT105" i="13"/>
  <c r="BQ58" i="15"/>
  <c r="BA106" i="10"/>
  <c r="BV57" i="14"/>
  <c r="BR148" i="12"/>
  <c r="BG64" i="10"/>
  <c r="AC127" i="5"/>
  <c r="BJ111" i="5"/>
  <c r="AF93" i="15"/>
  <c r="BQ88" i="13"/>
  <c r="AY90" i="15"/>
  <c r="BP91" i="13"/>
  <c r="AF71" i="14"/>
  <c r="BB114" i="14"/>
  <c r="AY103" i="10"/>
  <c r="BL75" i="13"/>
  <c r="BO151" i="10"/>
  <c r="AC128" i="5"/>
  <c r="AW124" i="10"/>
  <c r="AK56" i="12"/>
  <c r="BG71" i="10"/>
  <c r="AR142" i="14"/>
  <c r="AO98" i="15"/>
  <c r="AH97" i="5"/>
  <c r="BJ69" i="12"/>
  <c r="BQ82" i="13"/>
  <c r="BV73" i="12"/>
  <c r="AC108" i="15"/>
  <c r="AS103" i="12"/>
  <c r="BL68" i="10"/>
  <c r="AD130" i="15"/>
  <c r="BB139" i="10"/>
  <c r="BM123" i="12"/>
  <c r="BC57" i="10"/>
  <c r="AD61" i="13"/>
  <c r="AH82" i="12"/>
  <c r="AF127" i="15"/>
  <c r="AG127" i="12"/>
  <c r="BO85" i="13"/>
  <c r="BF112" i="10"/>
  <c r="BK63" i="10"/>
  <c r="AY110" i="14"/>
  <c r="AB125" i="15"/>
  <c r="AB82" i="5"/>
  <c r="BJ66" i="14"/>
  <c r="AL102" i="13"/>
  <c r="BC89" i="12"/>
  <c r="BB75" i="13"/>
  <c r="BM142" i="10"/>
  <c r="AY79" i="5"/>
  <c r="AP147" i="15"/>
  <c r="BB83" i="5"/>
  <c r="BL143" i="5"/>
  <c r="AE92" i="12"/>
  <c r="BD118" i="14"/>
  <c r="BC133" i="12"/>
  <c r="BF131" i="15"/>
  <c r="BA79" i="14"/>
  <c r="BE59" i="15"/>
  <c r="AB109" i="10"/>
  <c r="AQ56" i="12"/>
  <c r="AO90" i="12"/>
  <c r="AC92" i="15"/>
  <c r="AC68" i="14"/>
  <c r="BT153" i="13"/>
  <c r="AX117" i="14"/>
  <c r="AY64" i="5"/>
  <c r="BF69" i="15"/>
  <c r="AR89" i="10"/>
  <c r="BB120" i="12"/>
  <c r="BF97" i="12"/>
  <c r="BS132" i="14"/>
  <c r="AH118" i="15"/>
  <c r="BC119" i="5"/>
  <c r="AW151" i="15"/>
  <c r="AN148" i="5"/>
  <c r="AP87" i="12"/>
  <c r="AT150" i="14"/>
  <c r="BS135" i="10"/>
  <c r="BA66" i="13"/>
  <c r="BF85" i="15"/>
  <c r="BP133" i="12"/>
  <c r="BF116" i="14"/>
  <c r="BB150" i="14"/>
  <c r="AU126" i="15"/>
  <c r="AQ68" i="12"/>
  <c r="AT135" i="10"/>
  <c r="AS130" i="13"/>
  <c r="AE94" i="12"/>
  <c r="BG106" i="14"/>
  <c r="AS104" i="5"/>
  <c r="AI153" i="10"/>
  <c r="AS117" i="15"/>
  <c r="BI148" i="13"/>
  <c r="BQ63" i="14"/>
  <c r="AL110" i="15"/>
  <c r="BH83" i="14"/>
  <c r="BA108" i="12"/>
  <c r="BH80" i="14"/>
  <c r="BC83" i="13"/>
  <c r="AQ74" i="13"/>
  <c r="BQ71" i="13"/>
  <c r="BR124" i="13"/>
  <c r="BI128" i="14"/>
  <c r="AS122" i="14"/>
  <c r="AV97" i="12"/>
  <c r="BC57" i="15"/>
  <c r="BP154" i="10"/>
  <c r="AT56" i="13"/>
  <c r="AU64" i="10"/>
  <c r="BB149" i="12"/>
  <c r="AX84" i="15"/>
  <c r="AN101" i="13"/>
  <c r="BA58" i="5"/>
  <c r="AB114" i="12"/>
  <c r="BQ87" i="10"/>
  <c r="BO91" i="13"/>
  <c r="AC133" i="10"/>
  <c r="BD64" i="13"/>
  <c r="BL95" i="15"/>
  <c r="AX152" i="12"/>
  <c r="AH67" i="15"/>
  <c r="BD92" i="5"/>
  <c r="AU126" i="10"/>
  <c r="BK61" i="5"/>
  <c r="BF85" i="14"/>
  <c r="BC80" i="15"/>
  <c r="AU148" i="15"/>
  <c r="AX120" i="15"/>
  <c r="BB122" i="13"/>
  <c r="AF138" i="15"/>
  <c r="AH133" i="12"/>
  <c r="BU134" i="5"/>
  <c r="AN134" i="10"/>
  <c r="AE116" i="14"/>
  <c r="BG136" i="15"/>
  <c r="BE123" i="14"/>
  <c r="AD90" i="10"/>
  <c r="BC76" i="14"/>
  <c r="BG110" i="5"/>
  <c r="AY70" i="15"/>
  <c r="AX115" i="12"/>
  <c r="AJ138" i="15"/>
  <c r="AW92" i="15"/>
  <c r="AY98" i="13"/>
  <c r="BS125" i="5"/>
  <c r="AQ110" i="12"/>
  <c r="AF65" i="14"/>
  <c r="AF114" i="10"/>
  <c r="BU119" i="15"/>
  <c r="BH145" i="5"/>
  <c r="BI91" i="13"/>
  <c r="BR108" i="15"/>
  <c r="BJ97" i="12"/>
  <c r="AL65" i="14"/>
  <c r="AM71" i="5"/>
  <c r="BO63" i="14"/>
  <c r="BF99" i="14"/>
  <c r="BT143" i="13"/>
  <c r="AW95" i="14"/>
  <c r="AB68" i="10"/>
  <c r="BJ57" i="10"/>
  <c r="BR109" i="14"/>
  <c r="AB150" i="10"/>
  <c r="AF109" i="13"/>
  <c r="AL94" i="14"/>
  <c r="AR90" i="15"/>
  <c r="AV153" i="14"/>
  <c r="BU76" i="12"/>
  <c r="AS77" i="13"/>
  <c r="BG127" i="5"/>
  <c r="AY146" i="13"/>
  <c r="AD107" i="15"/>
  <c r="BH131" i="12"/>
  <c r="AE105" i="10"/>
  <c r="AB85" i="14"/>
  <c r="AE59" i="14"/>
  <c r="AU118" i="10"/>
  <c r="BH106" i="10"/>
  <c r="BQ87" i="14"/>
  <c r="BP135" i="10"/>
  <c r="BO66" i="12"/>
  <c r="BN67" i="14"/>
  <c r="AX130" i="10"/>
  <c r="AU140" i="12"/>
  <c r="BU78" i="10"/>
  <c r="BB89" i="12"/>
  <c r="BH151" i="15"/>
  <c r="BI151" i="14"/>
  <c r="BP86" i="13"/>
  <c r="BT102" i="12"/>
  <c r="BQ138" i="13"/>
  <c r="AZ111" i="14"/>
  <c r="AU117" i="10"/>
  <c r="AN60" i="10"/>
  <c r="AV74" i="13"/>
  <c r="AH131" i="10"/>
  <c r="AH79" i="10"/>
  <c r="BV94" i="14"/>
  <c r="BN98" i="13"/>
  <c r="AH93" i="10"/>
  <c r="AY115" i="5"/>
  <c r="BD63" i="13"/>
  <c r="BL100" i="12"/>
  <c r="AJ65" i="10"/>
  <c r="BV64" i="5"/>
  <c r="BH129" i="14"/>
  <c r="AB111" i="10"/>
  <c r="BM109" i="12"/>
  <c r="BM66" i="15"/>
  <c r="BH134" i="14"/>
  <c r="BM89" i="12"/>
  <c r="AP130" i="10"/>
  <c r="AJ61" i="13"/>
  <c r="AF75" i="5"/>
  <c r="AP114" i="10"/>
  <c r="AK86" i="5"/>
  <c r="AO151" i="13"/>
  <c r="BJ58" i="14"/>
  <c r="BB62" i="10"/>
  <c r="AL80" i="15"/>
  <c r="BN95" i="15"/>
  <c r="AF148" i="5"/>
  <c r="BP91" i="14"/>
  <c r="AO93" i="10"/>
  <c r="BT105" i="12"/>
  <c r="AB133" i="12"/>
  <c r="AT80" i="14"/>
  <c r="BA140" i="5"/>
  <c r="AS139" i="13"/>
  <c r="BV95" i="13"/>
  <c r="AK60" i="12"/>
  <c r="BC94" i="13"/>
  <c r="AP91" i="5"/>
  <c r="AX73" i="15"/>
  <c r="AO70" i="5"/>
  <c r="BJ91" i="5"/>
  <c r="BG119" i="14"/>
  <c r="BU79" i="13"/>
  <c r="AB150" i="5"/>
  <c r="AG106" i="15"/>
  <c r="AB74" i="10"/>
  <c r="AY77" i="10"/>
  <c r="AH150" i="10"/>
  <c r="AT142" i="14"/>
  <c r="AD64" i="12"/>
  <c r="BQ127" i="10"/>
  <c r="BR75" i="13"/>
  <c r="AS65" i="12"/>
  <c r="AP150" i="13"/>
  <c r="AI77" i="12"/>
  <c r="AU136" i="13"/>
  <c r="BJ102" i="12"/>
  <c r="AR128" i="10"/>
  <c r="BO91" i="5"/>
  <c r="AD56" i="13"/>
  <c r="AS148" i="13"/>
  <c r="AX131" i="15"/>
  <c r="BQ132" i="14"/>
  <c r="BS97" i="14"/>
  <c r="BI149" i="13"/>
  <c r="BL100" i="15"/>
  <c r="AN86" i="15"/>
  <c r="AQ115" i="12"/>
  <c r="BR74" i="5"/>
  <c r="BU137" i="5"/>
  <c r="AW102" i="12"/>
  <c r="BC144" i="12"/>
  <c r="BQ139" i="10"/>
  <c r="BG65" i="10"/>
  <c r="AS72" i="5"/>
  <c r="BU83" i="15"/>
  <c r="BP67" i="10"/>
  <c r="AX85" i="13"/>
  <c r="AJ107" i="14"/>
  <c r="BR112" i="12"/>
  <c r="AR57" i="15"/>
  <c r="BM121" i="10"/>
  <c r="BS93" i="13"/>
  <c r="AP117" i="14"/>
  <c r="AF83" i="14"/>
  <c r="AY139" i="10"/>
  <c r="BN82" i="12"/>
  <c r="BQ150" i="5"/>
  <c r="AQ113" i="10"/>
  <c r="BR73" i="13"/>
  <c r="AT131" i="14"/>
  <c r="AO104" i="15"/>
  <c r="BM149" i="10"/>
  <c r="AY82" i="13"/>
  <c r="AX73" i="12"/>
  <c r="AI99" i="13"/>
  <c r="AK88" i="12"/>
  <c r="AX147" i="15"/>
  <c r="BO87" i="12"/>
  <c r="BK129" i="14"/>
  <c r="AN150" i="5"/>
  <c r="AH123" i="15"/>
  <c r="AG95" i="13"/>
  <c r="AC77" i="12"/>
  <c r="BB125" i="10"/>
  <c r="AD130" i="5"/>
  <c r="BQ66" i="14"/>
  <c r="BR95" i="5"/>
  <c r="AE76" i="5"/>
  <c r="BT138" i="12"/>
  <c r="AC126" i="10"/>
  <c r="BU84" i="15"/>
  <c r="AY77" i="13"/>
  <c r="AP134" i="5"/>
  <c r="BL60" i="15"/>
  <c r="AZ153" i="5"/>
  <c r="BO83" i="15"/>
  <c r="BK71" i="13"/>
  <c r="BU90" i="10"/>
  <c r="BU105" i="10"/>
  <c r="BR80" i="13"/>
  <c r="BF67" i="15"/>
  <c r="BV92" i="12"/>
  <c r="AW76" i="15"/>
  <c r="BQ105" i="13"/>
  <c r="BN92" i="14"/>
  <c r="AZ130" i="13"/>
  <c r="BI119" i="15"/>
  <c r="BJ134" i="12"/>
  <c r="AJ70" i="10"/>
  <c r="AB147" i="15"/>
  <c r="BS124" i="14"/>
  <c r="BR76" i="10"/>
  <c r="BJ82" i="12"/>
  <c r="AP130" i="13"/>
  <c r="BN59" i="13"/>
  <c r="AY149" i="12"/>
  <c r="AN148" i="13"/>
  <c r="AZ141" i="5"/>
  <c r="AG129" i="12"/>
  <c r="AL95" i="14"/>
  <c r="BT86" i="15"/>
  <c r="AU82" i="15"/>
  <c r="BS146" i="15"/>
  <c r="AB101" i="10"/>
  <c r="BR128" i="15"/>
  <c r="BQ77" i="14"/>
  <c r="BR141" i="15"/>
  <c r="AX135" i="14"/>
  <c r="AX65" i="10"/>
  <c r="BV154" i="5"/>
  <c r="BV62" i="15"/>
  <c r="AJ85" i="5"/>
  <c r="AF135" i="15"/>
  <c r="BR150" i="10"/>
  <c r="AD148" i="5"/>
  <c r="AM132" i="10"/>
  <c r="AB139" i="14"/>
  <c r="AM101" i="14"/>
  <c r="AF100" i="13"/>
  <c r="BN76" i="14"/>
  <c r="BE102" i="5"/>
  <c r="AV71" i="5"/>
  <c r="BR100" i="10"/>
  <c r="AW102" i="5"/>
  <c r="AV60" i="13"/>
  <c r="AP102" i="13"/>
  <c r="AB71" i="15"/>
  <c r="BO99" i="15"/>
  <c r="AD116" i="14"/>
  <c r="BV94" i="12"/>
  <c r="AW103" i="14"/>
  <c r="AD117" i="5"/>
  <c r="AM144" i="15"/>
  <c r="AY147" i="12"/>
  <c r="BE114" i="5"/>
  <c r="AT88" i="12"/>
  <c r="BV141" i="14"/>
  <c r="AS88" i="15"/>
  <c r="BS77" i="13"/>
  <c r="AG119" i="14"/>
  <c r="BS90" i="14"/>
  <c r="BO91" i="10"/>
  <c r="BS139" i="13"/>
  <c r="BM88" i="15"/>
  <c r="BP136" i="5"/>
  <c r="BG97" i="15"/>
  <c r="BM80" i="14"/>
  <c r="BH104" i="5"/>
  <c r="AX87" i="12"/>
  <c r="AX145" i="12"/>
  <c r="AE125" i="14"/>
  <c r="AK104" i="13"/>
  <c r="AM122" i="5"/>
  <c r="AF144" i="12"/>
  <c r="AK84" i="5"/>
  <c r="AU93" i="14"/>
  <c r="BE135" i="12"/>
  <c r="BJ130" i="10"/>
  <c r="BD133" i="14"/>
  <c r="AF91" i="10"/>
  <c r="AF128" i="10"/>
  <c r="BE107" i="5"/>
  <c r="AK150" i="10"/>
  <c r="AP98" i="14"/>
  <c r="BE104" i="5"/>
  <c r="BK75" i="5"/>
  <c r="AX142" i="13"/>
  <c r="AQ84" i="15"/>
  <c r="AJ87" i="10"/>
  <c r="AR143" i="15"/>
  <c r="AU147" i="15"/>
  <c r="AJ68" i="14"/>
  <c r="BV148" i="15"/>
  <c r="AW105" i="5"/>
  <c r="AJ102" i="5"/>
  <c r="BD124" i="5"/>
  <c r="BG132" i="14"/>
  <c r="BJ138" i="14"/>
  <c r="BE61" i="15"/>
  <c r="AU62" i="12"/>
  <c r="AM64" i="12"/>
  <c r="AF145" i="13"/>
  <c r="AC83" i="12"/>
  <c r="AP77" i="12"/>
  <c r="AC72" i="12"/>
  <c r="BO139" i="10"/>
  <c r="BU57" i="10"/>
  <c r="BQ93" i="10"/>
  <c r="AP135" i="10"/>
  <c r="BI84" i="5"/>
  <c r="BD116" i="15"/>
  <c r="BS78" i="13"/>
  <c r="BT139" i="14"/>
  <c r="AH135" i="10"/>
  <c r="AK72" i="15"/>
  <c r="AD148" i="13"/>
  <c r="BJ102" i="14"/>
  <c r="BD141" i="12"/>
  <c r="AU68" i="13"/>
  <c r="BA82" i="13"/>
  <c r="AC131" i="5"/>
  <c r="BU66" i="5"/>
  <c r="BJ67" i="5"/>
  <c r="BM92" i="15"/>
  <c r="AE103" i="10"/>
  <c r="AV139" i="10"/>
  <c r="BN55" i="10"/>
  <c r="BJ144" i="13"/>
  <c r="AZ126" i="14"/>
  <c r="AY80" i="5"/>
  <c r="AN139" i="14"/>
  <c r="AB104" i="13"/>
  <c r="BM75" i="10"/>
  <c r="BA117" i="13"/>
  <c r="AP140" i="13"/>
  <c r="BJ114" i="5"/>
  <c r="BA144" i="15"/>
  <c r="AJ147" i="15"/>
  <c r="AY67" i="10"/>
  <c r="BS145" i="14"/>
  <c r="AH151" i="5"/>
  <c r="BA136" i="12"/>
  <c r="BH147" i="12"/>
  <c r="BO104" i="10"/>
  <c r="BG81" i="5"/>
  <c r="AE66" i="5"/>
  <c r="AL138" i="12"/>
  <c r="BC131" i="13"/>
  <c r="BA84" i="13"/>
  <c r="AK114" i="13"/>
  <c r="AW99" i="13"/>
  <c r="AQ62" i="5"/>
  <c r="AP78" i="14"/>
  <c r="BE101" i="5"/>
  <c r="AH65" i="13"/>
  <c r="AR122" i="15"/>
  <c r="BV143" i="14"/>
  <c r="AG128" i="13"/>
  <c r="AP148" i="5"/>
  <c r="BO113" i="5"/>
  <c r="BQ135" i="5"/>
  <c r="AF92" i="14"/>
  <c r="BN114" i="10"/>
  <c r="BI123" i="5"/>
  <c r="AX100" i="15"/>
  <c r="AZ95" i="12"/>
  <c r="BS77" i="12"/>
  <c r="BN137" i="12"/>
  <c r="BF95" i="15"/>
  <c r="AK135" i="5"/>
  <c r="AZ131" i="14"/>
  <c r="BC93" i="5"/>
  <c r="BA55" i="15"/>
  <c r="BH84" i="10"/>
  <c r="AI73" i="15"/>
  <c r="BL84" i="12"/>
  <c r="AE128" i="15"/>
  <c r="AE92" i="14"/>
  <c r="BU143" i="15"/>
  <c r="AT93" i="14"/>
  <c r="BL153" i="14"/>
  <c r="BE55" i="13"/>
  <c r="BP78" i="14"/>
  <c r="BC111" i="5"/>
  <c r="BL84" i="5"/>
  <c r="BU60" i="13"/>
  <c r="AK149" i="10"/>
  <c r="AY144" i="15"/>
  <c r="AV128" i="15"/>
  <c r="BK93" i="14"/>
  <c r="AE141" i="14"/>
  <c r="AE98" i="10"/>
  <c r="AS92" i="13"/>
  <c r="AZ100" i="15"/>
  <c r="AD132" i="14"/>
  <c r="AH83" i="5"/>
  <c r="AG145" i="10"/>
  <c r="BC127" i="13"/>
  <c r="BO96" i="12"/>
  <c r="AK105" i="10"/>
  <c r="AO83" i="13"/>
  <c r="AU101" i="12"/>
  <c r="BV104" i="10"/>
  <c r="AY108" i="5"/>
  <c r="BV144" i="10"/>
  <c r="BV93" i="14"/>
  <c r="AK75" i="15"/>
  <c r="BH104" i="12"/>
  <c r="BT84" i="15"/>
  <c r="AC67" i="12"/>
  <c r="AJ94" i="13"/>
  <c r="AO105" i="13"/>
  <c r="AT112" i="5"/>
  <c r="BI69" i="15"/>
  <c r="BK151" i="13"/>
  <c r="AE74" i="13"/>
  <c r="BJ147" i="10"/>
  <c r="BJ114" i="15"/>
  <c r="AH122" i="14"/>
  <c r="AO132" i="15"/>
  <c r="AN137" i="15"/>
  <c r="BS70" i="14"/>
  <c r="AO141" i="5"/>
  <c r="AE95" i="5"/>
  <c r="AS135" i="5"/>
  <c r="BQ151" i="5"/>
  <c r="AM90" i="12"/>
  <c r="AQ80" i="10"/>
  <c r="BI141" i="10"/>
  <c r="AZ116" i="14"/>
  <c r="BD56" i="12"/>
  <c r="BN66" i="15"/>
  <c r="AQ103" i="13"/>
  <c r="BR59" i="10"/>
  <c r="AV131" i="12"/>
  <c r="AK133" i="14"/>
  <c r="AX100" i="5"/>
  <c r="BN113" i="14"/>
  <c r="BQ121" i="15"/>
  <c r="BV92" i="15"/>
  <c r="BF99" i="12"/>
  <c r="BV138" i="10"/>
  <c r="AO80" i="13"/>
  <c r="BE61" i="14"/>
  <c r="BA98" i="13"/>
  <c r="AF101" i="12"/>
  <c r="BA110" i="12"/>
  <c r="AC111" i="12"/>
  <c r="BC127" i="14"/>
  <c r="AZ147" i="14"/>
  <c r="BQ109" i="14"/>
  <c r="BB146" i="12"/>
  <c r="BG108" i="13"/>
  <c r="BL129" i="12"/>
  <c r="BI153" i="14"/>
  <c r="BM107" i="10"/>
  <c r="AI136" i="5"/>
  <c r="BV104" i="14"/>
  <c r="BD110" i="14"/>
  <c r="BL116" i="5"/>
  <c r="BJ79" i="12"/>
  <c r="AY121" i="12"/>
  <c r="BC133" i="15"/>
  <c r="BB77" i="14"/>
  <c r="BL124" i="14"/>
  <c r="AQ125" i="5"/>
  <c r="AD125" i="5"/>
  <c r="BH66" i="13"/>
  <c r="AX85" i="10"/>
  <c r="BU72" i="13"/>
  <c r="BV57" i="15"/>
  <c r="AF114" i="12"/>
  <c r="AO88" i="13"/>
  <c r="AD154" i="14"/>
  <c r="BB128" i="13"/>
  <c r="AD85" i="5"/>
  <c r="BJ86" i="15"/>
  <c r="AT70" i="13"/>
  <c r="BR84" i="12"/>
  <c r="BN144" i="10"/>
  <c r="BJ120" i="12"/>
  <c r="AJ139" i="14"/>
  <c r="BO133" i="5"/>
  <c r="BP108" i="5"/>
  <c r="BM132" i="15"/>
  <c r="AO97" i="5"/>
  <c r="AN136" i="12"/>
  <c r="AD154" i="15"/>
  <c r="AL128" i="15"/>
  <c r="AJ112" i="5"/>
  <c r="AW109" i="13"/>
  <c r="AN74" i="10"/>
  <c r="AQ104" i="5"/>
  <c r="BO116" i="10"/>
  <c r="BH91" i="13"/>
  <c r="AT102" i="14"/>
  <c r="AW105" i="14"/>
  <c r="AP89" i="14"/>
  <c r="AH103" i="13"/>
  <c r="BO150" i="13"/>
  <c r="AV60" i="15"/>
  <c r="BE113" i="5"/>
  <c r="AM82" i="5"/>
  <c r="AB99" i="14"/>
  <c r="AP151" i="10"/>
  <c r="AB134" i="14"/>
  <c r="AP144" i="15"/>
  <c r="AC97" i="14"/>
  <c r="BD120" i="10"/>
  <c r="AC123" i="10"/>
  <c r="AB131" i="15"/>
  <c r="BE69" i="14"/>
  <c r="AL125" i="12"/>
  <c r="BL55" i="14"/>
  <c r="BS117" i="10"/>
  <c r="AG106" i="14"/>
  <c r="BD122" i="15"/>
  <c r="AN137" i="12"/>
  <c r="BL91" i="15"/>
  <c r="BC130" i="13"/>
  <c r="BU65" i="5"/>
  <c r="BF75" i="14"/>
  <c r="AP65" i="14"/>
  <c r="BB131" i="10"/>
  <c r="AW138" i="10"/>
  <c r="AH59" i="12"/>
  <c r="AW137" i="10"/>
  <c r="AV103" i="13"/>
  <c r="BE86" i="15"/>
  <c r="BJ106" i="12"/>
  <c r="AV124" i="13"/>
  <c r="BB71" i="12"/>
  <c r="BN95" i="12"/>
  <c r="BK74" i="14"/>
  <c r="AM96" i="15"/>
  <c r="AZ118" i="15"/>
  <c r="AR130" i="12"/>
  <c r="BA102" i="10"/>
  <c r="BB69" i="14"/>
  <c r="AK109" i="5"/>
  <c r="AW142" i="10"/>
  <c r="BV96" i="12"/>
  <c r="BJ91" i="15"/>
  <c r="BM114" i="5"/>
  <c r="BM70" i="10"/>
  <c r="AF122" i="5"/>
  <c r="BT93" i="14"/>
  <c r="BC114" i="12"/>
  <c r="BV110" i="15"/>
  <c r="AO137" i="14"/>
  <c r="AQ81" i="13"/>
  <c r="AD56" i="5"/>
  <c r="AO110" i="14"/>
  <c r="AF65" i="5"/>
  <c r="AM79" i="10"/>
  <c r="BD69" i="14"/>
  <c r="BU55" i="14"/>
  <c r="AM84" i="5"/>
  <c r="AY84" i="13"/>
  <c r="AG147" i="10"/>
  <c r="AU139" i="12"/>
  <c r="AQ94" i="10"/>
  <c r="BH78" i="15"/>
  <c r="AN81" i="5"/>
  <c r="BP68" i="10"/>
  <c r="AT75" i="10"/>
  <c r="AQ102" i="15"/>
  <c r="BH96" i="13"/>
  <c r="AL122" i="15"/>
  <c r="AZ104" i="13"/>
  <c r="AU121" i="12"/>
  <c r="BS92" i="15"/>
  <c r="BE122" i="15"/>
  <c r="BA138" i="10"/>
  <c r="AU146" i="5"/>
  <c r="AU113" i="12"/>
  <c r="AX57" i="14"/>
  <c r="BI87" i="10"/>
  <c r="AZ116" i="13"/>
  <c r="BI146" i="12"/>
  <c r="AH104" i="14"/>
  <c r="AI147" i="13"/>
  <c r="BL140" i="5"/>
  <c r="BU96" i="14"/>
  <c r="BN70" i="12"/>
  <c r="AS131" i="13"/>
  <c r="BO135" i="15"/>
  <c r="BK145" i="15"/>
  <c r="AI89" i="12"/>
  <c r="BL67" i="10"/>
  <c r="AH121" i="15"/>
  <c r="AZ116" i="10"/>
  <c r="AQ144" i="15"/>
  <c r="BR94" i="5"/>
  <c r="AI104" i="10"/>
  <c r="AX74" i="12"/>
  <c r="AH144" i="10"/>
  <c r="AM82" i="15"/>
  <c r="AJ97" i="12"/>
  <c r="BR56" i="10"/>
  <c r="AU142" i="5"/>
  <c r="AD67" i="10"/>
  <c r="AB132" i="12"/>
  <c r="AS154" i="5"/>
  <c r="AE122" i="13"/>
  <c r="BQ130" i="13"/>
  <c r="BE110" i="10"/>
  <c r="AV102" i="10"/>
  <c r="AK78" i="15"/>
  <c r="AW115" i="12"/>
  <c r="BB137" i="5"/>
  <c r="AY98" i="10"/>
  <c r="AR67" i="14"/>
  <c r="BE55" i="5"/>
  <c r="BG109" i="12"/>
  <c r="BN82" i="14"/>
  <c r="AO94" i="12"/>
  <c r="AB65" i="10"/>
  <c r="AE151" i="13"/>
  <c r="AK95" i="15"/>
  <c r="BV87" i="14"/>
  <c r="AZ152" i="14"/>
  <c r="AP112" i="12"/>
  <c r="AF84" i="5"/>
  <c r="BQ69" i="10"/>
  <c r="BG56" i="5"/>
  <c r="BF115" i="13"/>
  <c r="AR106" i="5"/>
  <c r="BD94" i="5"/>
  <c r="AS110" i="13"/>
  <c r="AK83" i="14"/>
  <c r="BD70" i="12"/>
  <c r="AI103" i="13"/>
  <c r="AB74" i="14"/>
  <c r="AV72" i="10"/>
  <c r="BB110" i="15"/>
  <c r="AO72" i="14"/>
  <c r="AP150" i="15"/>
  <c r="AX144" i="10"/>
  <c r="AR86" i="5"/>
  <c r="AH153" i="15"/>
  <c r="BV124" i="13"/>
  <c r="AY135" i="13"/>
  <c r="AG110" i="5"/>
  <c r="AW71" i="12"/>
  <c r="BU148" i="5"/>
  <c r="AS123" i="12"/>
  <c r="AP98" i="10"/>
  <c r="BE91" i="12"/>
  <c r="BR134" i="12"/>
  <c r="AH87" i="5"/>
  <c r="BF102" i="13"/>
  <c r="BF110" i="10"/>
  <c r="BV113" i="10"/>
  <c r="BM57" i="10"/>
  <c r="BD74" i="12"/>
  <c r="AJ117" i="14"/>
  <c r="BR117" i="14"/>
  <c r="AZ111" i="13"/>
  <c r="AV113" i="15"/>
  <c r="BQ108" i="15"/>
  <c r="AG83" i="5"/>
  <c r="AP75" i="15"/>
  <c r="BT117" i="5"/>
  <c r="AO61" i="14"/>
  <c r="BL150" i="14"/>
  <c r="AO124" i="10"/>
  <c r="AE118" i="10"/>
  <c r="BC143" i="15"/>
  <c r="BQ140" i="10"/>
  <c r="AG64" i="5"/>
  <c r="BJ86" i="13"/>
  <c r="AQ96" i="5"/>
  <c r="AP148" i="13"/>
  <c r="BL132" i="5"/>
  <c r="BN102" i="14"/>
  <c r="AW85" i="10"/>
  <c r="AX146" i="13"/>
  <c r="AN112" i="10"/>
  <c r="AL59" i="5"/>
  <c r="BF110" i="5"/>
  <c r="BS87" i="12"/>
  <c r="BK154" i="15"/>
  <c r="AJ151" i="14"/>
  <c r="AZ73" i="15"/>
  <c r="BP76" i="5"/>
  <c r="AJ82" i="15"/>
  <c r="BS88" i="13"/>
  <c r="AV76" i="10"/>
  <c r="AB76" i="14"/>
  <c r="AM136" i="5"/>
  <c r="AQ104" i="13"/>
  <c r="AH62" i="5"/>
  <c r="AM131" i="14"/>
  <c r="AL121" i="10"/>
  <c r="AL132" i="15"/>
  <c r="BR154" i="5"/>
  <c r="BG84" i="13"/>
  <c r="AJ95" i="14"/>
  <c r="AB136" i="10"/>
  <c r="BQ151" i="12"/>
  <c r="BJ105" i="13"/>
  <c r="BU150" i="15"/>
  <c r="AO72" i="5"/>
  <c r="BU71" i="10"/>
  <c r="BQ60" i="15"/>
  <c r="BN107" i="13"/>
  <c r="AD131" i="14"/>
  <c r="AL76" i="12"/>
  <c r="AC140" i="13"/>
  <c r="AQ150" i="5"/>
  <c r="BO100" i="14"/>
  <c r="BR95" i="14"/>
  <c r="BD125" i="14"/>
  <c r="BF83" i="15"/>
  <c r="AB105" i="12"/>
  <c r="AI85" i="10"/>
  <c r="AG76" i="12"/>
  <c r="BD102" i="13"/>
  <c r="BR55" i="14"/>
  <c r="AI114" i="12"/>
  <c r="AP61" i="10"/>
  <c r="BT62" i="13"/>
  <c r="BA90" i="10"/>
  <c r="BN135" i="13"/>
  <c r="AG143" i="13"/>
  <c r="AL114" i="15"/>
  <c r="BG112" i="15"/>
  <c r="BI82" i="12"/>
  <c r="AX135" i="10"/>
  <c r="AD143" i="10"/>
  <c r="AB63" i="14"/>
  <c r="AL55" i="12"/>
  <c r="BJ89" i="14"/>
  <c r="AF67" i="5"/>
  <c r="AV136" i="15"/>
  <c r="AK116" i="14"/>
  <c r="BB57" i="5"/>
  <c r="BP141" i="12"/>
  <c r="BM86" i="15"/>
  <c r="AE136" i="5"/>
  <c r="BL116" i="13"/>
  <c r="BF62" i="12"/>
  <c r="AZ58" i="5"/>
  <c r="AR89" i="15"/>
  <c r="BR151" i="15"/>
  <c r="AI88" i="5"/>
  <c r="BJ107" i="10"/>
  <c r="AG103" i="15"/>
  <c r="BS129" i="15"/>
  <c r="AC82" i="13"/>
  <c r="AV108" i="14"/>
  <c r="AF71" i="15"/>
  <c r="AJ71" i="12"/>
  <c r="AN128" i="13"/>
  <c r="BF141" i="10"/>
  <c r="AG58" i="15"/>
  <c r="BU111" i="5"/>
  <c r="AS131" i="10"/>
  <c r="AQ121" i="13"/>
  <c r="AL129" i="10"/>
  <c r="AV108" i="10"/>
  <c r="BV124" i="14"/>
  <c r="AD57" i="10"/>
  <c r="AE115" i="10"/>
  <c r="BN143" i="15"/>
  <c r="AK140" i="14"/>
  <c r="BM97" i="12"/>
  <c r="AQ81" i="12"/>
  <c r="AY136" i="5"/>
  <c r="BA118" i="13"/>
  <c r="BV73" i="15"/>
  <c r="BE141" i="13"/>
  <c r="AJ108" i="5"/>
  <c r="AS61" i="13"/>
  <c r="AV68" i="15"/>
  <c r="AQ68" i="5"/>
  <c r="BN127" i="15"/>
  <c r="BR143" i="14"/>
  <c r="AQ55" i="12"/>
  <c r="AK59" i="12"/>
  <c r="AX62" i="12"/>
  <c r="AP136" i="15"/>
  <c r="AP132" i="14"/>
  <c r="BD113" i="15"/>
  <c r="AJ79" i="13"/>
  <c r="BF139" i="5"/>
  <c r="AB126" i="12"/>
  <c r="AH117" i="5"/>
  <c r="BJ116" i="10"/>
  <c r="AX95" i="10"/>
  <c r="AL137" i="12"/>
  <c r="AI95" i="10"/>
  <c r="BF133" i="12"/>
  <c r="BB142" i="14"/>
  <c r="AW141" i="12"/>
  <c r="AU61" i="13"/>
  <c r="AN108" i="5"/>
  <c r="BU126" i="12"/>
  <c r="BP60" i="14"/>
  <c r="BU83" i="5"/>
  <c r="AJ69" i="15"/>
  <c r="BG98" i="10"/>
  <c r="AB79" i="14"/>
  <c r="AD126" i="15"/>
  <c r="BA85" i="10"/>
  <c r="BN64" i="15"/>
  <c r="AT149" i="10"/>
  <c r="AJ71" i="13"/>
  <c r="AT95" i="5"/>
  <c r="BJ101" i="14"/>
  <c r="BG154" i="14"/>
  <c r="BT123" i="13"/>
  <c r="BN57" i="13"/>
  <c r="BL76" i="15"/>
  <c r="AE133" i="13"/>
  <c r="BR55" i="12"/>
  <c r="AT134" i="12"/>
  <c r="AQ87" i="15"/>
  <c r="AD95" i="12"/>
  <c r="AE109" i="12"/>
  <c r="AC105" i="5"/>
  <c r="AV68" i="14"/>
  <c r="AY57" i="5"/>
  <c r="BM73" i="12"/>
  <c r="BO145" i="12"/>
  <c r="AF61" i="14"/>
  <c r="BC95" i="10"/>
  <c r="BS146" i="13"/>
  <c r="AE139" i="5"/>
  <c r="AF77" i="10"/>
  <c r="AW134" i="15"/>
  <c r="AG151" i="12"/>
  <c r="BI136" i="10"/>
  <c r="AN65" i="14"/>
  <c r="BA142" i="10"/>
  <c r="AU153" i="12"/>
  <c r="AR130" i="15"/>
  <c r="AN136" i="5"/>
  <c r="BJ79" i="15"/>
  <c r="AD78" i="10"/>
  <c r="AT125" i="13"/>
  <c r="BR64" i="5"/>
  <c r="AT87" i="14"/>
  <c r="AM78" i="12"/>
  <c r="AY92" i="10"/>
  <c r="AU143" i="15"/>
  <c r="BI78" i="12"/>
  <c r="AY81" i="14"/>
  <c r="AC136" i="14"/>
  <c r="AW151" i="14"/>
  <c r="BT76" i="13"/>
  <c r="AN70" i="12"/>
  <c r="BG103" i="10"/>
  <c r="AU154" i="5"/>
  <c r="BN63" i="5"/>
  <c r="BP55" i="5"/>
  <c r="BH113" i="5"/>
  <c r="AY71" i="13"/>
  <c r="BI108" i="12"/>
  <c r="AR101" i="10"/>
  <c r="AI75" i="13"/>
  <c r="AL94" i="12"/>
  <c r="AD80" i="13"/>
  <c r="AW100" i="15"/>
  <c r="BG68" i="5"/>
  <c r="BD154" i="10"/>
  <c r="AE83" i="14"/>
  <c r="BN132" i="10"/>
  <c r="BP76" i="12"/>
  <c r="BJ107" i="15"/>
  <c r="AY93" i="14"/>
  <c r="AP104" i="13"/>
  <c r="AW84" i="5"/>
  <c r="AY100" i="14"/>
  <c r="AU141" i="14"/>
  <c r="AH113" i="12"/>
  <c r="BO130" i="13"/>
  <c r="BI104" i="13"/>
  <c r="BR75" i="14"/>
  <c r="AY137" i="13"/>
  <c r="AT124" i="14"/>
  <c r="AK137" i="14"/>
  <c r="AX128" i="14"/>
  <c r="AS110" i="10"/>
  <c r="AI73" i="13"/>
  <c r="AT106" i="12"/>
  <c r="BQ94" i="5"/>
  <c r="BN131" i="14"/>
  <c r="AB91" i="12"/>
  <c r="AE72" i="5"/>
  <c r="AD141" i="5"/>
  <c r="AC115" i="10"/>
  <c r="BH127" i="15"/>
  <c r="AX111" i="10"/>
  <c r="BN106" i="5"/>
  <c r="BR113" i="10"/>
  <c r="AW57" i="14"/>
  <c r="AY112" i="13"/>
  <c r="BI136" i="14"/>
  <c r="AK123" i="10"/>
  <c r="BE77" i="12"/>
  <c r="BV148" i="12"/>
  <c r="AO58" i="15"/>
  <c r="AO129" i="14"/>
  <c r="AP75" i="12"/>
  <c r="BP105" i="15"/>
  <c r="AY84" i="12"/>
  <c r="AI153" i="14"/>
  <c r="AC126" i="5"/>
  <c r="AP67" i="12"/>
  <c r="BD63" i="10"/>
  <c r="AJ83" i="14"/>
  <c r="BR123" i="13"/>
  <c r="BV150" i="5"/>
  <c r="BS121" i="13"/>
  <c r="AT147" i="10"/>
  <c r="BF78" i="5"/>
  <c r="BQ125" i="13"/>
  <c r="BB95" i="15"/>
  <c r="AM146" i="10"/>
  <c r="AB126" i="14"/>
  <c r="BM128" i="5"/>
  <c r="AF110" i="10"/>
  <c r="AT131" i="10"/>
  <c r="AD78" i="5"/>
  <c r="AE137" i="13"/>
  <c r="AJ119" i="13"/>
  <c r="AL108" i="12"/>
  <c r="BE98" i="13"/>
  <c r="AR109" i="15"/>
  <c r="BS123" i="15"/>
  <c r="AX115" i="5"/>
  <c r="AT105" i="15"/>
  <c r="AO81" i="14"/>
  <c r="AI107" i="5"/>
  <c r="BE125" i="10"/>
  <c r="BT71" i="5"/>
  <c r="BF99" i="15"/>
  <c r="BC93" i="12"/>
  <c r="BC96" i="14"/>
  <c r="AK93" i="12"/>
  <c r="AJ82" i="10"/>
  <c r="BC150" i="14"/>
  <c r="BR72" i="13"/>
  <c r="AW62" i="12"/>
  <c r="AH101" i="10"/>
  <c r="AX85" i="15"/>
  <c r="BP149" i="13"/>
  <c r="BL82" i="12"/>
  <c r="BV106" i="12"/>
  <c r="BN63" i="15"/>
  <c r="AI144" i="12"/>
  <c r="BD133" i="10"/>
  <c r="BS109" i="10"/>
  <c r="AG88" i="14"/>
  <c r="AJ85" i="14"/>
  <c r="BI71" i="10"/>
  <c r="BC74" i="5"/>
  <c r="BV95" i="12"/>
  <c r="AN80" i="15"/>
  <c r="AW127" i="13"/>
  <c r="BT65" i="5"/>
  <c r="BH64" i="5"/>
  <c r="AJ100" i="14"/>
  <c r="AW78" i="10"/>
  <c r="AO117" i="13"/>
  <c r="AM142" i="10"/>
  <c r="BP79" i="13"/>
  <c r="AH66" i="14"/>
  <c r="AY125" i="15"/>
  <c r="AT111" i="5"/>
  <c r="AE106" i="13"/>
  <c r="BS123" i="12"/>
  <c r="BA135" i="15"/>
  <c r="AP144" i="13"/>
  <c r="BE108" i="12"/>
  <c r="AM107" i="13"/>
  <c r="AP69" i="15"/>
  <c r="AI58" i="5"/>
  <c r="BE141" i="10"/>
  <c r="BL131" i="12"/>
  <c r="AR137" i="5"/>
  <c r="AR55" i="13"/>
  <c r="AL105" i="14"/>
  <c r="AO114" i="5"/>
  <c r="BQ115" i="14"/>
  <c r="BR76" i="14"/>
  <c r="BD60" i="14"/>
  <c r="AI66" i="5"/>
  <c r="BO120" i="15"/>
  <c r="BI147" i="12"/>
  <c r="AO93" i="5"/>
  <c r="BI101" i="12"/>
  <c r="AP113" i="12"/>
  <c r="BE101" i="15"/>
  <c r="AJ72" i="13"/>
  <c r="AX123" i="13"/>
  <c r="BB67" i="15"/>
  <c r="AP91" i="14"/>
  <c r="BP117" i="12"/>
  <c r="AX130" i="12"/>
  <c r="BE145" i="10"/>
  <c r="AF63" i="13"/>
  <c r="AY124" i="15"/>
  <c r="BN125" i="12"/>
  <c r="AW142" i="12"/>
  <c r="AX56" i="13"/>
  <c r="AD128" i="10"/>
  <c r="AK124" i="15"/>
  <c r="BP149" i="14"/>
  <c r="AQ116" i="12"/>
  <c r="BR149" i="15"/>
  <c r="BO152" i="13"/>
  <c r="BP76" i="10"/>
  <c r="BH141" i="5"/>
  <c r="BE133" i="14"/>
  <c r="AZ74" i="12"/>
  <c r="AE58" i="14"/>
  <c r="AC151" i="10"/>
  <c r="BG65" i="13"/>
  <c r="AS70" i="5"/>
  <c r="BP107" i="13"/>
  <c r="AW56" i="13"/>
  <c r="BU115" i="15"/>
  <c r="AH124" i="12"/>
  <c r="AJ131" i="14"/>
  <c r="AO105" i="12"/>
  <c r="AG126" i="5"/>
  <c r="AE91" i="5"/>
  <c r="BE103" i="10"/>
  <c r="AB126" i="13"/>
  <c r="AQ142" i="5"/>
  <c r="AP76" i="10"/>
  <c r="BU133" i="13"/>
  <c r="BG87" i="15"/>
  <c r="AK101" i="13"/>
  <c r="AP71" i="12"/>
  <c r="BM133" i="15"/>
  <c r="AG120" i="10"/>
  <c r="AJ119" i="15"/>
  <c r="BK95" i="10"/>
  <c r="AS103" i="15"/>
  <c r="BU86" i="13"/>
  <c r="BK135" i="15"/>
  <c r="AK98" i="10"/>
  <c r="BS144" i="13"/>
  <c r="AR84" i="5"/>
  <c r="AQ108" i="5"/>
  <c r="BG154" i="10"/>
  <c r="AL118" i="12"/>
  <c r="BS140" i="5"/>
  <c r="AN144" i="5"/>
  <c r="AC146" i="15"/>
  <c r="AH69" i="12"/>
  <c r="AM105" i="13"/>
  <c r="AE136" i="12"/>
  <c r="BF96" i="12"/>
  <c r="AY116" i="10"/>
  <c r="AJ108" i="10"/>
  <c r="BM86" i="10"/>
  <c r="AR107" i="15"/>
  <c r="BH121" i="15"/>
  <c r="AB98" i="14"/>
  <c r="AV118" i="10"/>
  <c r="AD72" i="5"/>
  <c r="AP84" i="12"/>
  <c r="BG149" i="13"/>
  <c r="AX138" i="5"/>
  <c r="BU123" i="10"/>
  <c r="BL113" i="5"/>
  <c r="BS91" i="5"/>
  <c r="AS131" i="14"/>
  <c r="BK92" i="14"/>
  <c r="AU99" i="5"/>
  <c r="BA70" i="14"/>
  <c r="AY119" i="15"/>
  <c r="AQ93" i="12"/>
  <c r="AI151" i="12"/>
  <c r="BO100" i="5"/>
  <c r="AW130" i="12"/>
  <c r="AZ94" i="10"/>
  <c r="AX93" i="15"/>
  <c r="BF121" i="13"/>
  <c r="BR86" i="10"/>
  <c r="AO89" i="5"/>
  <c r="BG103" i="5"/>
  <c r="BV93" i="12"/>
  <c r="BH105" i="5"/>
  <c r="AG136" i="12"/>
  <c r="BK153" i="5"/>
  <c r="AP58" i="14"/>
  <c r="BG107" i="13"/>
  <c r="AD150" i="13"/>
  <c r="AM100" i="12"/>
  <c r="AP75" i="10"/>
  <c r="BV70" i="12"/>
  <c r="AF81" i="13"/>
  <c r="BK97" i="14"/>
  <c r="BV152" i="12"/>
  <c r="BC92" i="14"/>
  <c r="AZ103" i="13"/>
  <c r="BP107" i="10"/>
  <c r="AM96" i="10"/>
  <c r="BO66" i="5"/>
  <c r="BQ154" i="12"/>
  <c r="AN111" i="13"/>
  <c r="BD56" i="10"/>
  <c r="AC152" i="12"/>
  <c r="BA145" i="13"/>
  <c r="BP93" i="13"/>
  <c r="AP129" i="5"/>
  <c r="AV81" i="14"/>
  <c r="AK120" i="12"/>
  <c r="BD128" i="13"/>
  <c r="BU147" i="15"/>
  <c r="AQ120" i="10"/>
  <c r="BV120" i="5"/>
  <c r="BC75" i="5"/>
  <c r="BF143" i="10"/>
  <c r="AZ134" i="15"/>
  <c r="AF85" i="13"/>
  <c r="AK151" i="14"/>
  <c r="AR140" i="10"/>
  <c r="BP103" i="15"/>
  <c r="BC60" i="10"/>
  <c r="BH134" i="15"/>
  <c r="AM64" i="10"/>
  <c r="AV154" i="14"/>
  <c r="BC68" i="13"/>
  <c r="AW98" i="12"/>
  <c r="BN115" i="14"/>
  <c r="BP100" i="5"/>
  <c r="BA101" i="14"/>
  <c r="AG93" i="12"/>
  <c r="AY105" i="5"/>
  <c r="BK66" i="15"/>
  <c r="AJ88" i="12"/>
  <c r="AX61" i="10"/>
  <c r="BB139" i="12"/>
  <c r="BA114" i="5"/>
  <c r="AU88" i="12"/>
  <c r="BB132" i="5"/>
  <c r="AR59" i="5"/>
  <c r="BH63" i="15"/>
  <c r="AM128" i="12"/>
  <c r="AG127" i="15"/>
  <c r="AG72" i="14"/>
  <c r="BJ77" i="12"/>
  <c r="BQ143" i="5"/>
  <c r="BF74" i="15"/>
  <c r="AW151" i="13"/>
  <c r="BR90" i="10"/>
  <c r="BU78" i="5"/>
  <c r="AC144" i="5"/>
  <c r="AN124" i="12"/>
  <c r="BM137" i="15"/>
  <c r="BE77" i="13"/>
  <c r="BR62" i="13"/>
  <c r="BA116" i="5"/>
  <c r="AR80" i="10"/>
  <c r="AX103" i="15"/>
  <c r="BR115" i="5"/>
  <c r="AE79" i="10"/>
  <c r="AK76" i="15"/>
  <c r="AM148" i="10"/>
  <c r="AQ82" i="10"/>
  <c r="AF115" i="12"/>
  <c r="AU138" i="13"/>
  <c r="AT73" i="14"/>
  <c r="BS146" i="12"/>
  <c r="AY148" i="5"/>
  <c r="BQ115" i="10"/>
  <c r="BP146" i="15"/>
  <c r="AP141" i="5"/>
  <c r="BE92" i="15"/>
  <c r="AP90" i="13"/>
  <c r="BE59" i="5"/>
  <c r="BG63" i="14"/>
  <c r="AC59" i="5"/>
  <c r="AR70" i="13"/>
  <c r="BR126" i="15"/>
  <c r="AN147" i="15"/>
  <c r="AH143" i="10"/>
  <c r="AE80" i="5"/>
  <c r="AW116" i="5"/>
  <c r="AB115" i="12"/>
  <c r="AI98" i="10"/>
  <c r="BN130" i="5"/>
  <c r="AR80" i="14"/>
  <c r="AZ69" i="13"/>
  <c r="AB99" i="12"/>
  <c r="BR150" i="12"/>
  <c r="AH96" i="15"/>
  <c r="BG150" i="13"/>
  <c r="AV152" i="12"/>
  <c r="BT112" i="12"/>
  <c r="AU121" i="14"/>
  <c r="BA118" i="10"/>
  <c r="BP139" i="13"/>
  <c r="AV154" i="5"/>
  <c r="AY73" i="10"/>
  <c r="AM57" i="5"/>
  <c r="AR126" i="15"/>
  <c r="AT99" i="15"/>
  <c r="AP73" i="13"/>
  <c r="AJ135" i="13"/>
  <c r="AU150" i="5"/>
  <c r="AZ146" i="5"/>
  <c r="AZ80" i="15"/>
  <c r="BP83" i="14"/>
  <c r="BE139" i="15"/>
  <c r="AL68" i="13"/>
  <c r="AJ132" i="5"/>
  <c r="AT125" i="12"/>
  <c r="AI152" i="15"/>
  <c r="AN56" i="15"/>
  <c r="AN87" i="12"/>
  <c r="BU99" i="13"/>
  <c r="AU70" i="5"/>
  <c r="BU109" i="12"/>
  <c r="BF84" i="15"/>
  <c r="BI136" i="5"/>
  <c r="AF148" i="14"/>
  <c r="AG149" i="15"/>
  <c r="AN143" i="14"/>
  <c r="AX121" i="12"/>
  <c r="AB67" i="13"/>
  <c r="BF58" i="10"/>
  <c r="AH98" i="10"/>
  <c r="AK119" i="14"/>
  <c r="BC116" i="12"/>
  <c r="AV60" i="14"/>
  <c r="AT100" i="13"/>
  <c r="BS108" i="5"/>
  <c r="AM124" i="14"/>
  <c r="AH91" i="13"/>
  <c r="BS56" i="13"/>
  <c r="AT122" i="15"/>
  <c r="BN65" i="5"/>
  <c r="BG82" i="12"/>
  <c r="BK87" i="14"/>
  <c r="AF133" i="13"/>
  <c r="AD153" i="5"/>
  <c r="AL141" i="10"/>
  <c r="BT61" i="12"/>
  <c r="AM74" i="14"/>
  <c r="AT117" i="14"/>
  <c r="BA83" i="15"/>
  <c r="BS116" i="5"/>
  <c r="AY148" i="13"/>
  <c r="BA77" i="5"/>
  <c r="AU68" i="14"/>
  <c r="AV70" i="5"/>
  <c r="AC69" i="13"/>
  <c r="AD108" i="5"/>
  <c r="AD80" i="5"/>
  <c r="AY117" i="14"/>
  <c r="BK138" i="12"/>
  <c r="BD72" i="10"/>
  <c r="AU117" i="13"/>
  <c r="BP97" i="13"/>
  <c r="AY98" i="15"/>
  <c r="BV128" i="14"/>
  <c r="AF150" i="5"/>
  <c r="AD75" i="5"/>
  <c r="BV114" i="10"/>
  <c r="AB137" i="12"/>
  <c r="BN75" i="10"/>
  <c r="AS78" i="12"/>
  <c r="AH151" i="12"/>
  <c r="BJ129" i="12"/>
  <c r="BT82" i="13"/>
  <c r="AF118" i="10"/>
  <c r="AM67" i="13"/>
  <c r="AK62" i="5"/>
  <c r="AV107" i="5"/>
  <c r="BV141" i="13"/>
  <c r="BE74" i="5"/>
  <c r="BR81" i="12"/>
  <c r="BM70" i="13"/>
  <c r="AR125" i="15"/>
  <c r="AI76" i="14"/>
  <c r="AL129" i="12"/>
  <c r="BN80" i="12"/>
  <c r="AP55" i="10"/>
  <c r="BK77" i="10"/>
  <c r="BA79" i="15"/>
  <c r="AX82" i="5"/>
  <c r="AW126" i="14"/>
  <c r="AJ154" i="12"/>
  <c r="AL80" i="10"/>
  <c r="BN94" i="13"/>
  <c r="BG88" i="14"/>
  <c r="BL94" i="5"/>
  <c r="BL120" i="10"/>
  <c r="AO121" i="5"/>
  <c r="AU85" i="12"/>
  <c r="AB108" i="12"/>
  <c r="AK72" i="10"/>
  <c r="BQ98" i="5"/>
  <c r="AT111" i="12"/>
  <c r="BQ77" i="5"/>
  <c r="BH87" i="12"/>
  <c r="BU142" i="13"/>
  <c r="BQ134" i="5"/>
  <c r="AK64" i="14"/>
  <c r="BQ138" i="14"/>
  <c r="AU97" i="14"/>
  <c r="AY136" i="14"/>
  <c r="BM140" i="13"/>
  <c r="AJ63" i="10"/>
  <c r="BK138" i="14"/>
  <c r="AL102" i="12"/>
  <c r="BF86" i="14"/>
  <c r="BG141" i="13"/>
  <c r="AW58" i="12"/>
  <c r="AZ107" i="5"/>
  <c r="BB128" i="14"/>
  <c r="AM111" i="5"/>
  <c r="BG126" i="12"/>
  <c r="BG138" i="14"/>
  <c r="AF137" i="13"/>
  <c r="AW130" i="14"/>
  <c r="BU146" i="12"/>
  <c r="AD151" i="5"/>
  <c r="AR131" i="13"/>
  <c r="BT150" i="5"/>
  <c r="BG91" i="5"/>
  <c r="AX65" i="12"/>
  <c r="BO114" i="13"/>
  <c r="BG111" i="15"/>
  <c r="AD101" i="12"/>
  <c r="BD98" i="5"/>
  <c r="BM79" i="15"/>
  <c r="AC81" i="14"/>
  <c r="BH74" i="5"/>
  <c r="AN129" i="10"/>
  <c r="BI72" i="14"/>
  <c r="AX118" i="5"/>
  <c r="BU95" i="5"/>
  <c r="BA108" i="14"/>
  <c r="BL141" i="12"/>
  <c r="AQ70" i="12"/>
  <c r="BH87" i="10"/>
  <c r="BL145" i="12"/>
  <c r="BG57" i="14"/>
  <c r="BF138" i="10"/>
  <c r="BT111" i="5"/>
  <c r="BC97" i="15"/>
  <c r="AS62" i="13"/>
  <c r="BC122" i="15"/>
  <c r="AS63" i="14"/>
  <c r="AO115" i="12"/>
  <c r="AW129" i="13"/>
  <c r="AY115" i="14"/>
  <c r="BB141" i="13"/>
  <c r="BV131" i="5"/>
  <c r="BA60" i="5"/>
  <c r="AP138" i="12"/>
  <c r="BE96" i="10"/>
  <c r="BN98" i="5"/>
  <c r="BM141" i="13"/>
  <c r="BU152" i="15"/>
  <c r="AD106" i="15"/>
  <c r="AZ65" i="5"/>
  <c r="AX133" i="5"/>
  <c r="BV98" i="15"/>
  <c r="BB144" i="10"/>
  <c r="BG82" i="14"/>
  <c r="AC108" i="13"/>
  <c r="AP57" i="14"/>
  <c r="AS56" i="10"/>
  <c r="AU107" i="10"/>
  <c r="AQ100" i="10"/>
  <c r="BO128" i="5"/>
  <c r="BJ70" i="13"/>
  <c r="AN96" i="14"/>
  <c r="AE81" i="5"/>
  <c r="AU143" i="12"/>
  <c r="BD82" i="5"/>
  <c r="BI79" i="10"/>
  <c r="AU85" i="10"/>
  <c r="BL144" i="5"/>
  <c r="AC148" i="13"/>
  <c r="AU78" i="5"/>
  <c r="AB106" i="13"/>
  <c r="AR118" i="13"/>
  <c r="BM58" i="14"/>
  <c r="BU87" i="14"/>
  <c r="AV58" i="5"/>
  <c r="AX62" i="13"/>
  <c r="AC78" i="5"/>
  <c r="AG147" i="12"/>
  <c r="AQ66" i="13"/>
  <c r="BJ73" i="14"/>
  <c r="BQ146" i="15"/>
  <c r="AL100" i="10"/>
  <c r="AZ115" i="15"/>
  <c r="BR139" i="14"/>
  <c r="BT85" i="15"/>
  <c r="AX81" i="13"/>
  <c r="BS80" i="14"/>
  <c r="AM55" i="15"/>
  <c r="AZ82" i="13"/>
  <c r="BO128" i="10"/>
  <c r="AI146" i="13"/>
  <c r="BF121" i="10"/>
  <c r="AW90" i="5"/>
  <c r="BN118" i="5"/>
  <c r="BR77" i="12"/>
  <c r="BI148" i="10"/>
  <c r="AH96" i="12"/>
  <c r="BP142" i="12"/>
  <c r="AG122" i="14"/>
  <c r="AS127" i="10"/>
  <c r="BT70" i="14"/>
  <c r="BQ114" i="12"/>
  <c r="BS116" i="12"/>
  <c r="BV116" i="5"/>
  <c r="BB97" i="14"/>
  <c r="BH133" i="13"/>
  <c r="BH55" i="10"/>
  <c r="AF68" i="10"/>
  <c r="BS144" i="10"/>
  <c r="AZ126" i="10"/>
  <c r="AR127" i="14"/>
  <c r="BD127" i="15"/>
  <c r="BJ102" i="13"/>
  <c r="BA143" i="13"/>
  <c r="BN153" i="15"/>
  <c r="AG105" i="12"/>
  <c r="AK108" i="12"/>
  <c r="BO145" i="14"/>
  <c r="AI60" i="12"/>
  <c r="AL146" i="5"/>
  <c r="AU149" i="5"/>
  <c r="BS92" i="13"/>
  <c r="BQ134" i="10"/>
  <c r="AC71" i="13"/>
  <c r="AM134" i="5"/>
  <c r="AO105" i="15"/>
  <c r="AW119" i="10"/>
  <c r="BH106" i="5"/>
  <c r="AF113" i="15"/>
  <c r="BK142" i="5"/>
  <c r="AD74" i="15"/>
  <c r="AG95" i="12"/>
  <c r="AK63" i="15"/>
  <c r="BR84" i="10"/>
  <c r="BL132" i="13"/>
  <c r="AW100" i="5"/>
  <c r="BJ67" i="13"/>
  <c r="AM104" i="10"/>
  <c r="BN123" i="13"/>
  <c r="BQ101" i="13"/>
  <c r="BR61" i="10"/>
  <c r="BN107" i="14"/>
  <c r="AU144" i="15"/>
  <c r="AY140" i="14"/>
  <c r="BO57" i="13"/>
  <c r="AM73" i="10"/>
  <c r="BL150" i="12"/>
  <c r="BO66" i="15"/>
  <c r="BI61" i="12"/>
  <c r="BQ89" i="14"/>
  <c r="AQ100" i="5"/>
  <c r="BB108" i="14"/>
  <c r="BS91" i="14"/>
  <c r="BJ68" i="5"/>
  <c r="AU60" i="14"/>
  <c r="BS112" i="13"/>
  <c r="AI137" i="10"/>
  <c r="BL70" i="13"/>
  <c r="BR133" i="15"/>
  <c r="AP118" i="14"/>
  <c r="AD147" i="10"/>
  <c r="AE71" i="12"/>
  <c r="BB103" i="15"/>
  <c r="AG117" i="12"/>
  <c r="AN71" i="14"/>
  <c r="AD115" i="5"/>
  <c r="BK116" i="15"/>
  <c r="AE121" i="12"/>
  <c r="AR78" i="15"/>
  <c r="BG113" i="12"/>
  <c r="AM144" i="13"/>
  <c r="AK130" i="14"/>
  <c r="BJ93" i="12"/>
  <c r="AJ63" i="15"/>
  <c r="BB117" i="14"/>
  <c r="AN94" i="10"/>
  <c r="BO98" i="14"/>
  <c r="AG86" i="14"/>
  <c r="AQ151" i="15"/>
  <c r="AE90" i="12"/>
  <c r="BT137" i="12"/>
  <c r="AO116" i="14"/>
  <c r="AI121" i="15"/>
  <c r="AY146" i="15"/>
  <c r="AG102" i="14"/>
  <c r="BI120" i="10"/>
  <c r="AQ70" i="15"/>
  <c r="AO89" i="12"/>
  <c r="BU75" i="10"/>
  <c r="AI68" i="14"/>
  <c r="AL81" i="15"/>
  <c r="BP150" i="13"/>
  <c r="BV90" i="5"/>
  <c r="BE153" i="15"/>
  <c r="AX125" i="15"/>
  <c r="AU125" i="5"/>
  <c r="AO149" i="10"/>
  <c r="AZ133" i="15"/>
  <c r="AR112" i="13"/>
  <c r="AN67" i="12"/>
  <c r="AS133" i="10"/>
  <c r="AT61" i="14"/>
  <c r="AY105" i="15"/>
  <c r="BJ153" i="5"/>
  <c r="AI145" i="12"/>
  <c r="AE144" i="14"/>
  <c r="BC138" i="15"/>
  <c r="AY83" i="12"/>
  <c r="AC119" i="10"/>
  <c r="AI95" i="12"/>
  <c r="AW104" i="14"/>
  <c r="BT62" i="5"/>
  <c r="BE61" i="5"/>
  <c r="AE78" i="12"/>
  <c r="AB123" i="13"/>
  <c r="BS124" i="5"/>
  <c r="AE131" i="12"/>
  <c r="BM125" i="14"/>
  <c r="AI143" i="15"/>
  <c r="BM93" i="15"/>
  <c r="AU88" i="10"/>
  <c r="AF101" i="13"/>
  <c r="AY117" i="15"/>
  <c r="AI130" i="10"/>
  <c r="BM127" i="10"/>
  <c r="AM88" i="15"/>
  <c r="AQ120" i="5"/>
  <c r="AO137" i="10"/>
  <c r="BO123" i="14"/>
  <c r="AQ91" i="13"/>
  <c r="AX107" i="15"/>
  <c r="BP55" i="15"/>
  <c r="AU84" i="15"/>
  <c r="BD152" i="5"/>
  <c r="AO126" i="14"/>
  <c r="BD115" i="5"/>
  <c r="BT154" i="5"/>
  <c r="AK112" i="12"/>
  <c r="AF84" i="13"/>
  <c r="AF57" i="5"/>
  <c r="BU76" i="15"/>
  <c r="AC105" i="13"/>
  <c r="AF115" i="15"/>
  <c r="AZ76" i="13"/>
  <c r="BK141" i="14"/>
  <c r="BS120" i="10"/>
  <c r="AX108" i="12"/>
  <c r="BS135" i="12"/>
  <c r="AW102" i="14"/>
  <c r="AV119" i="15"/>
  <c r="AU91" i="12"/>
  <c r="AW122" i="15"/>
  <c r="BD147" i="15"/>
  <c r="BV56" i="5"/>
  <c r="AU102" i="13"/>
  <c r="AV149" i="5"/>
  <c r="BG58" i="10"/>
  <c r="BV76" i="10"/>
  <c r="AY123" i="10"/>
  <c r="AY60" i="15"/>
  <c r="BT103" i="14"/>
  <c r="AV57" i="14"/>
  <c r="BI101" i="14"/>
  <c r="BV86" i="5"/>
  <c r="AD121" i="12"/>
  <c r="BM67" i="13"/>
  <c r="AE149" i="12"/>
  <c r="BF82" i="10"/>
  <c r="BJ87" i="5"/>
  <c r="AG110" i="13"/>
  <c r="AR153" i="13"/>
  <c r="AK84" i="12"/>
  <c r="BS146" i="10"/>
  <c r="BQ97" i="12"/>
  <c r="BH58" i="10"/>
  <c r="AC65" i="12"/>
  <c r="BR154" i="14"/>
  <c r="AV114" i="13"/>
  <c r="BE100" i="13"/>
  <c r="AH146" i="5"/>
  <c r="AQ74" i="10"/>
  <c r="AM116" i="13"/>
  <c r="BF134" i="13"/>
  <c r="BQ95" i="10"/>
  <c r="AD122" i="13"/>
  <c r="BO106" i="12"/>
  <c r="BE149" i="15"/>
  <c r="AX112" i="12"/>
  <c r="AU108" i="10"/>
  <c r="BC60" i="12"/>
  <c r="AM136" i="14"/>
  <c r="BV143" i="15"/>
  <c r="BO147" i="12"/>
  <c r="BL70" i="5"/>
  <c r="BL59" i="10"/>
  <c r="AY143" i="15"/>
  <c r="BA112" i="12"/>
  <c r="AG142" i="12"/>
  <c r="BV102" i="14"/>
  <c r="BL97" i="10"/>
  <c r="BH135" i="15"/>
  <c r="AJ101" i="14"/>
  <c r="AT72" i="13"/>
  <c r="BJ109" i="5"/>
  <c r="BU108" i="12"/>
  <c r="BO69" i="10"/>
  <c r="AV61" i="13"/>
  <c r="BT70" i="15"/>
  <c r="AZ114" i="15"/>
  <c r="AU145" i="5"/>
  <c r="AF101" i="14"/>
  <c r="BQ134" i="15"/>
  <c r="AB113" i="13"/>
  <c r="BP69" i="13"/>
  <c r="AY151" i="10"/>
  <c r="BB142" i="5"/>
  <c r="AJ147" i="14"/>
  <c r="AT102" i="5"/>
  <c r="BG64" i="12"/>
  <c r="BT152" i="14"/>
  <c r="AZ112" i="5"/>
  <c r="AX132" i="10"/>
  <c r="AF116" i="5"/>
  <c r="BL57" i="10"/>
  <c r="BQ120" i="10"/>
  <c r="BP106" i="13"/>
  <c r="AQ58" i="10"/>
  <c r="BT150" i="10"/>
  <c r="BB137" i="10"/>
  <c r="AG112" i="15"/>
  <c r="AK98" i="15"/>
  <c r="AS142" i="5"/>
  <c r="BS98" i="14"/>
  <c r="AS78" i="13"/>
  <c r="BM126" i="14"/>
  <c r="AM64" i="5"/>
  <c r="BA123" i="5"/>
  <c r="BA63" i="14"/>
  <c r="AK64" i="13"/>
  <c r="BT106" i="10"/>
  <c r="BS142" i="13"/>
  <c r="BF134" i="5"/>
  <c r="BC79" i="10"/>
  <c r="AI154" i="12"/>
  <c r="AH117" i="10"/>
  <c r="AS69" i="10"/>
  <c r="AE70" i="13"/>
  <c r="BM119" i="15"/>
  <c r="AK64" i="12"/>
  <c r="BF88" i="5"/>
  <c r="BN112" i="5"/>
  <c r="AT110" i="14"/>
  <c r="BS102" i="14"/>
  <c r="AU115" i="10"/>
  <c r="BK110" i="5"/>
  <c r="BC116" i="14"/>
  <c r="BF130" i="12"/>
  <c r="AB125" i="12"/>
  <c r="AN62" i="15"/>
  <c r="BP149" i="12"/>
  <c r="AG95" i="15"/>
  <c r="AU78" i="14"/>
  <c r="BG97" i="13"/>
  <c r="AZ129" i="10"/>
  <c r="AD110" i="15"/>
  <c r="AY64" i="13"/>
  <c r="AM145" i="10"/>
  <c r="BS148" i="14"/>
  <c r="BE137" i="13"/>
  <c r="AJ134" i="5"/>
  <c r="BQ111" i="15"/>
  <c r="BL62" i="5"/>
  <c r="AE94" i="10"/>
  <c r="BP139" i="14"/>
  <c r="BA116" i="10"/>
  <c r="AP84" i="15"/>
  <c r="AS131" i="15"/>
  <c r="AF78" i="10"/>
  <c r="AV148" i="5"/>
  <c r="BI133" i="15"/>
  <c r="BQ110" i="15"/>
  <c r="BI68" i="15"/>
  <c r="AR118" i="5"/>
  <c r="BL101" i="13"/>
  <c r="AU58" i="13"/>
  <c r="BF83" i="13"/>
  <c r="BR63" i="10"/>
  <c r="AY96" i="10"/>
  <c r="AQ78" i="12"/>
  <c r="AD139" i="10"/>
  <c r="BC117" i="13"/>
  <c r="AO62" i="5"/>
  <c r="AL147" i="15"/>
  <c r="BA152" i="13"/>
  <c r="BS131" i="15"/>
  <c r="AM102" i="5"/>
  <c r="BO110" i="5"/>
  <c r="AN59" i="13"/>
  <c r="AG70" i="15"/>
  <c r="BR88" i="5"/>
  <c r="BO70" i="15"/>
  <c r="BD113" i="13"/>
  <c r="AG97" i="5"/>
  <c r="BV140" i="5"/>
  <c r="AS84" i="5"/>
  <c r="BJ106" i="15"/>
  <c r="AJ148" i="12"/>
  <c r="AV140" i="5"/>
  <c r="BI100" i="10"/>
  <c r="BT103" i="15"/>
  <c r="AL101" i="14"/>
  <c r="AV84" i="12"/>
  <c r="BS59" i="10"/>
  <c r="AL102" i="5"/>
  <c r="BB66" i="5"/>
  <c r="AV124" i="14"/>
  <c r="AQ118" i="12"/>
  <c r="AS55" i="10"/>
  <c r="AO134" i="5"/>
  <c r="BB79" i="12"/>
  <c r="BU116" i="12"/>
  <c r="BO131" i="10"/>
  <c r="AV90" i="10"/>
  <c r="BS86" i="14"/>
  <c r="BU103" i="5"/>
  <c r="BH136" i="10"/>
  <c r="AX117" i="5"/>
  <c r="BK120" i="10"/>
  <c r="AE120" i="15"/>
  <c r="AS85" i="14"/>
  <c r="AZ124" i="13"/>
  <c r="BL92" i="5"/>
  <c r="BC129" i="12"/>
  <c r="BO72" i="5"/>
  <c r="BR65" i="15"/>
  <c r="AB153" i="10"/>
  <c r="BN128" i="10"/>
  <c r="BQ135" i="12"/>
  <c r="BI114" i="15"/>
  <c r="BL93" i="13"/>
  <c r="BE71" i="15"/>
  <c r="BN111" i="12"/>
  <c r="AO124" i="5"/>
  <c r="AQ140" i="14"/>
  <c r="AJ71" i="5"/>
  <c r="BC127" i="15"/>
  <c r="AZ138" i="14"/>
  <c r="BC96" i="13"/>
  <c r="BM150" i="10"/>
  <c r="AC153" i="13"/>
  <c r="AJ144" i="14"/>
  <c r="AU81" i="13"/>
  <c r="BS89" i="10"/>
  <c r="AO77" i="14"/>
  <c r="AG99" i="5"/>
  <c r="AW133" i="12"/>
  <c r="BK123" i="15"/>
  <c r="AF77" i="14"/>
  <c r="BL85" i="12"/>
  <c r="AX121" i="13"/>
  <c r="BP83" i="15"/>
  <c r="AN92" i="15"/>
  <c r="BF143" i="5"/>
  <c r="AY126" i="12"/>
  <c r="BJ91" i="12"/>
  <c r="BH89" i="12"/>
  <c r="BD63" i="5"/>
  <c r="BV129" i="12"/>
  <c r="AV152" i="13"/>
  <c r="AB94" i="12"/>
  <c r="AL69" i="12"/>
  <c r="AP82" i="13"/>
  <c r="AQ92" i="15"/>
  <c r="BR72" i="15"/>
  <c r="AV95" i="5"/>
  <c r="AX100" i="12"/>
  <c r="BA154" i="13"/>
  <c r="BB108" i="12"/>
  <c r="AI121" i="12"/>
  <c r="AC119" i="13"/>
  <c r="AC82" i="15"/>
  <c r="BV58" i="14"/>
  <c r="BJ117" i="14"/>
  <c r="AY59" i="13"/>
  <c r="BK71" i="14"/>
  <c r="AS124" i="13"/>
  <c r="AP70" i="14"/>
  <c r="AU55" i="12"/>
  <c r="AQ145" i="13"/>
  <c r="BA128" i="15"/>
  <c r="AJ111" i="10"/>
  <c r="BQ70" i="14"/>
  <c r="BM82" i="13"/>
  <c r="AY69" i="15"/>
  <c r="AB96" i="13"/>
  <c r="AQ94" i="5"/>
  <c r="AE148" i="12"/>
  <c r="BA136" i="15"/>
  <c r="AC129" i="5"/>
  <c r="AG57" i="5"/>
  <c r="BE108" i="15"/>
  <c r="AR147" i="10"/>
  <c r="AY97" i="14"/>
  <c r="AB73" i="15"/>
  <c r="BR65" i="12"/>
  <c r="AJ82" i="14"/>
  <c r="BH131" i="5"/>
  <c r="BU111" i="15"/>
  <c r="AB114" i="15"/>
  <c r="BR131" i="14"/>
  <c r="AI73" i="10"/>
  <c r="BV59" i="13"/>
  <c r="BK127" i="5"/>
  <c r="BT148" i="12"/>
  <c r="BE82" i="15"/>
  <c r="BR76" i="12"/>
  <c r="BO131" i="15"/>
  <c r="AD145" i="15"/>
  <c r="AM138" i="14"/>
  <c r="BP69" i="15"/>
  <c r="AI63" i="15"/>
  <c r="AP152" i="13"/>
  <c r="AK118" i="5"/>
  <c r="BR139" i="15"/>
  <c r="AS129" i="13"/>
  <c r="AW144" i="10"/>
  <c r="BP91" i="15"/>
  <c r="AO125" i="15"/>
  <c r="BU110" i="15"/>
  <c r="BV125" i="5"/>
  <c r="AQ76" i="10"/>
  <c r="AP90" i="14"/>
  <c r="BP109" i="15"/>
  <c r="AV116" i="13"/>
  <c r="BA117" i="12"/>
  <c r="BS94" i="12"/>
  <c r="BB67" i="10"/>
  <c r="AH69" i="5"/>
  <c r="AT139" i="5"/>
  <c r="BB60" i="5"/>
  <c r="BF131" i="5"/>
  <c r="AC86" i="14"/>
  <c r="BN71" i="13"/>
  <c r="AU79" i="14"/>
  <c r="BQ131" i="14"/>
  <c r="AI72" i="5"/>
  <c r="AC124" i="14"/>
  <c r="AX74" i="10"/>
  <c r="AW142" i="13"/>
  <c r="AW124" i="12"/>
  <c r="AI151" i="13"/>
  <c r="AM116" i="15"/>
  <c r="AV65" i="15"/>
  <c r="BT140" i="14"/>
  <c r="AJ138" i="12"/>
  <c r="AD114" i="13"/>
  <c r="AY142" i="13"/>
  <c r="BF123" i="14"/>
  <c r="BJ153" i="13"/>
  <c r="BC122" i="13"/>
  <c r="AX138" i="10"/>
  <c r="AP90" i="15"/>
  <c r="AJ153" i="13"/>
  <c r="AZ109" i="15"/>
  <c r="BH92" i="5"/>
  <c r="BA87" i="12"/>
  <c r="AB62" i="13"/>
  <c r="BO107" i="5"/>
  <c r="AV152" i="5"/>
  <c r="AO143" i="5"/>
  <c r="AZ88" i="12"/>
  <c r="BK112" i="10"/>
  <c r="AK113" i="13"/>
  <c r="BB72" i="13"/>
  <c r="BJ80" i="13"/>
  <c r="BB102" i="10"/>
  <c r="AB66" i="15"/>
  <c r="AY130" i="14"/>
  <c r="BK88" i="10"/>
  <c r="AQ115" i="14"/>
  <c r="BO73" i="13"/>
  <c r="AY109" i="10"/>
  <c r="BP116" i="14"/>
  <c r="AC120" i="14"/>
  <c r="AB86" i="14"/>
  <c r="BH69" i="12"/>
  <c r="AR57" i="13"/>
  <c r="BM118" i="10"/>
  <c r="BT121" i="14"/>
  <c r="AK146" i="10"/>
  <c r="BI77" i="15"/>
  <c r="AO106" i="15"/>
  <c r="AY131" i="5"/>
  <c r="BD104" i="13"/>
  <c r="AR110" i="15"/>
  <c r="AU99" i="13"/>
  <c r="AY95" i="10"/>
  <c r="AO121" i="13"/>
  <c r="BC123" i="5"/>
  <c r="AX106" i="14"/>
  <c r="BM99" i="15"/>
  <c r="BM106" i="13"/>
  <c r="AY59" i="5"/>
  <c r="AL122" i="12"/>
  <c r="BS141" i="15"/>
  <c r="AR79" i="14"/>
  <c r="AD74" i="5"/>
  <c r="AG120" i="12"/>
  <c r="BQ98" i="12"/>
  <c r="AW122" i="13"/>
  <c r="BG92" i="13"/>
  <c r="BJ135" i="10"/>
  <c r="AE68" i="14"/>
  <c r="AM68" i="10"/>
  <c r="BP134" i="13"/>
  <c r="BO153" i="15"/>
  <c r="AV150" i="15"/>
  <c r="AK84" i="15"/>
  <c r="BS62" i="13"/>
  <c r="BF73" i="13"/>
  <c r="AK104" i="10"/>
  <c r="BT60" i="15"/>
  <c r="BG68" i="14"/>
  <c r="AQ86" i="10"/>
  <c r="AO98" i="12"/>
  <c r="BH93" i="15"/>
  <c r="AV101" i="5"/>
  <c r="AF121" i="14"/>
  <c r="BU118" i="12"/>
  <c r="BV108" i="5"/>
  <c r="AW101" i="10"/>
  <c r="AV108" i="13"/>
  <c r="AR77" i="15"/>
  <c r="BV84" i="15"/>
  <c r="BG127" i="15"/>
  <c r="BL133" i="12"/>
  <c r="AN115" i="14"/>
  <c r="AJ86" i="10"/>
  <c r="BR84" i="14"/>
  <c r="BK133" i="12"/>
  <c r="AB59" i="10"/>
  <c r="BG90" i="12"/>
  <c r="AI142" i="12"/>
  <c r="AI113" i="13"/>
  <c r="BA92" i="5"/>
  <c r="AH123" i="14"/>
  <c r="AG82" i="15"/>
  <c r="AV144" i="12"/>
  <c r="AD121" i="5"/>
  <c r="BS81" i="13"/>
  <c r="AY56" i="12"/>
  <c r="AF134" i="12"/>
  <c r="AN58" i="10"/>
  <c r="AD132" i="10"/>
  <c r="AW69" i="12"/>
  <c r="AC148" i="12"/>
  <c r="BK130" i="15"/>
  <c r="BG71" i="13"/>
  <c r="AL145" i="5"/>
  <c r="AL85" i="10"/>
  <c r="AF149" i="13"/>
  <c r="AZ96" i="10"/>
  <c r="BB145" i="14"/>
  <c r="AR88" i="5"/>
  <c r="AF134" i="13"/>
  <c r="BQ132" i="5"/>
  <c r="AH110" i="14"/>
  <c r="BT151" i="12"/>
  <c r="AG62" i="15"/>
  <c r="AE126" i="10"/>
  <c r="AW135" i="12"/>
  <c r="AP125" i="12"/>
  <c r="AO136" i="10"/>
  <c r="AD119" i="5"/>
  <c r="AK83" i="13"/>
  <c r="BV154" i="15"/>
  <c r="BB67" i="12"/>
  <c r="BJ131" i="10"/>
  <c r="BQ88" i="5"/>
  <c r="BA118" i="5"/>
  <c r="AD93" i="12"/>
  <c r="AL93" i="12"/>
  <c r="AX63" i="14"/>
  <c r="AX148" i="14"/>
  <c r="BL114" i="14"/>
  <c r="BR127" i="13"/>
  <c r="BR73" i="5"/>
  <c r="BC105" i="14"/>
  <c r="BU122" i="13"/>
  <c r="BR143" i="12"/>
  <c r="BG144" i="5"/>
  <c r="AU138" i="12"/>
  <c r="BA93" i="13"/>
  <c r="AR91" i="12"/>
  <c r="BQ79" i="14"/>
  <c r="AI61" i="13"/>
  <c r="BM151" i="10"/>
  <c r="AY149" i="14"/>
  <c r="AM81" i="10"/>
  <c r="BB143" i="12"/>
  <c r="AX76" i="12"/>
  <c r="AI132" i="14"/>
  <c r="AD75" i="15"/>
  <c r="BL144" i="14"/>
  <c r="AT72" i="14"/>
  <c r="BN99" i="15"/>
  <c r="AD98" i="15"/>
  <c r="AR57" i="12"/>
  <c r="BU154" i="10"/>
  <c r="BV112" i="13"/>
  <c r="BF122" i="10"/>
  <c r="AF108" i="14"/>
  <c r="AN116" i="15"/>
  <c r="BF134" i="15"/>
  <c r="AO135" i="12"/>
  <c r="BF136" i="12"/>
  <c r="BH140" i="12"/>
  <c r="AO62" i="12"/>
  <c r="BR71" i="12"/>
  <c r="AZ111" i="12"/>
  <c r="AL67" i="5"/>
  <c r="AU65" i="13"/>
  <c r="BH84" i="14"/>
  <c r="BC141" i="13"/>
  <c r="AH74" i="12"/>
  <c r="BU125" i="5"/>
  <c r="BD89" i="10"/>
  <c r="AS151" i="14"/>
  <c r="BP112" i="12"/>
  <c r="AE134" i="15"/>
  <c r="AV86" i="12"/>
  <c r="BL64" i="5"/>
  <c r="AI116" i="5"/>
  <c r="BG65" i="15"/>
  <c r="BR94" i="12"/>
  <c r="BD132" i="12"/>
  <c r="AX108" i="14"/>
  <c r="BT66" i="14"/>
  <c r="AN94" i="14"/>
  <c r="AQ147" i="13"/>
  <c r="AW94" i="14"/>
  <c r="BS104" i="12"/>
  <c r="BU152" i="10"/>
  <c r="BD132" i="15"/>
  <c r="BG66" i="15"/>
  <c r="BQ110" i="13"/>
  <c r="AP67" i="14"/>
  <c r="AN132" i="10"/>
  <c r="BD108" i="10"/>
  <c r="BI89" i="12"/>
  <c r="BQ57" i="12"/>
  <c r="AT141" i="13"/>
  <c r="AG82" i="12"/>
  <c r="BJ127" i="15"/>
  <c r="BF91" i="5"/>
  <c r="AP63" i="10"/>
  <c r="BH112" i="12"/>
  <c r="AG67" i="14"/>
  <c r="BU112" i="15"/>
  <c r="AX129" i="13"/>
  <c r="AW119" i="12"/>
  <c r="AJ136" i="12"/>
  <c r="AQ143" i="10"/>
  <c r="BJ66" i="15"/>
  <c r="AT102" i="15"/>
  <c r="AL60" i="12"/>
  <c r="AG92" i="14"/>
  <c r="AR120" i="14"/>
  <c r="AU105" i="5"/>
  <c r="AX81" i="10"/>
  <c r="AB68" i="13"/>
  <c r="AE63" i="13"/>
  <c r="AU112" i="13"/>
  <c r="AQ78" i="5"/>
  <c r="AI88" i="12"/>
  <c r="AW133" i="15"/>
  <c r="BE106" i="12"/>
  <c r="BM117" i="5"/>
  <c r="BG119" i="10"/>
  <c r="BO87" i="10"/>
  <c r="BV93" i="15"/>
  <c r="AI71" i="13"/>
  <c r="AP81" i="5"/>
  <c r="AC56" i="14"/>
  <c r="AL132" i="12"/>
  <c r="BV122" i="5"/>
  <c r="AJ86" i="14"/>
  <c r="AM129" i="15"/>
  <c r="AE75" i="12"/>
  <c r="AX84" i="10"/>
  <c r="BJ106" i="14"/>
  <c r="BN60" i="13"/>
  <c r="BU93" i="15"/>
  <c r="AT89" i="12"/>
  <c r="AQ125" i="12"/>
  <c r="AQ136" i="15"/>
  <c r="BK117" i="13"/>
  <c r="BB148" i="12"/>
  <c r="AP83" i="12"/>
  <c r="AV95" i="12"/>
  <c r="AX78" i="13"/>
  <c r="BD75" i="5"/>
  <c r="AP136" i="10"/>
  <c r="BC88" i="5"/>
  <c r="AI90" i="14"/>
  <c r="AT81" i="15"/>
  <c r="BJ56" i="12"/>
  <c r="AO153" i="13"/>
  <c r="BP64" i="15"/>
  <c r="AC85" i="13"/>
  <c r="AY146" i="14"/>
  <c r="AG80" i="12"/>
  <c r="BV112" i="5"/>
  <c r="AY78" i="14"/>
  <c r="BB109" i="12"/>
  <c r="AG82" i="10"/>
  <c r="AZ72" i="13"/>
  <c r="AU133" i="13"/>
  <c r="BI135" i="5"/>
  <c r="AZ122" i="15"/>
  <c r="AF143" i="13"/>
  <c r="BE101" i="10"/>
  <c r="BI90" i="12"/>
  <c r="BI89" i="5"/>
  <c r="BN74" i="12"/>
  <c r="AJ91" i="13"/>
  <c r="BC142" i="10"/>
  <c r="AH105" i="14"/>
  <c r="AB85" i="15"/>
  <c r="AU106" i="5"/>
  <c r="AR56" i="13"/>
  <c r="AR93" i="10"/>
  <c r="AR65" i="14"/>
  <c r="AR65" i="5"/>
  <c r="BJ137" i="5"/>
  <c r="BE110" i="13"/>
  <c r="AW91" i="15"/>
  <c r="AV147" i="5"/>
  <c r="AS77" i="15"/>
  <c r="AY142" i="15"/>
  <c r="AB143" i="15"/>
  <c r="BI104" i="15"/>
  <c r="BC67" i="10"/>
  <c r="AV87" i="13"/>
  <c r="BS58" i="5"/>
  <c r="BI65" i="5"/>
  <c r="AZ77" i="13"/>
  <c r="AH149" i="13"/>
  <c r="BO146" i="5"/>
  <c r="BL82" i="13"/>
  <c r="BC137" i="10"/>
  <c r="AY67" i="5"/>
  <c r="AX124" i="15"/>
  <c r="AO67" i="13"/>
  <c r="AT69" i="13"/>
  <c r="AG102" i="12"/>
  <c r="BU95" i="14"/>
  <c r="AG115" i="12"/>
  <c r="AR104" i="14"/>
  <c r="AB138" i="5"/>
  <c r="AE110" i="13"/>
  <c r="BA127" i="15"/>
  <c r="AF79" i="10"/>
  <c r="BQ113" i="14"/>
  <c r="AO152" i="10"/>
  <c r="AU66" i="5"/>
  <c r="AC86" i="15"/>
  <c r="BD80" i="5"/>
  <c r="BJ109" i="14"/>
  <c r="AZ81" i="14"/>
  <c r="AT65" i="12"/>
  <c r="AF124" i="15"/>
  <c r="BJ64" i="10"/>
  <c r="BC129" i="15"/>
  <c r="AZ116" i="15"/>
  <c r="BN150" i="5"/>
  <c r="BF115" i="10"/>
  <c r="AC111" i="13"/>
  <c r="AD150" i="10"/>
  <c r="AE133" i="10"/>
  <c r="AH74" i="14"/>
  <c r="BS138" i="14"/>
  <c r="AW121" i="10"/>
  <c r="BC138" i="12"/>
  <c r="BK67" i="12"/>
  <c r="AR139" i="12"/>
  <c r="BB59" i="12"/>
  <c r="BT67" i="15"/>
  <c r="AX83" i="5"/>
  <c r="BL110" i="5"/>
  <c r="BR91" i="12"/>
  <c r="AS76" i="5"/>
  <c r="BT73" i="13"/>
  <c r="AQ119" i="14"/>
  <c r="AE55" i="15"/>
  <c r="AU133" i="5"/>
  <c r="AN124" i="5"/>
  <c r="AZ107" i="12"/>
  <c r="BT57" i="12"/>
  <c r="BR65" i="10"/>
  <c r="AE140" i="5"/>
  <c r="AZ120" i="12"/>
  <c r="AR70" i="10"/>
  <c r="BD153" i="13"/>
  <c r="BS98" i="10"/>
  <c r="AK103" i="12"/>
  <c r="BQ123" i="10"/>
  <c r="BG70" i="5"/>
  <c r="BT123" i="14"/>
  <c r="BG147" i="10"/>
  <c r="BQ106" i="5"/>
  <c r="AB94" i="10"/>
  <c r="AI80" i="13"/>
  <c r="AB97" i="12"/>
  <c r="BG148" i="12"/>
  <c r="BA67" i="15"/>
  <c r="AY87" i="14"/>
  <c r="BR94" i="14"/>
  <c r="AV66" i="15"/>
  <c r="BG67" i="13"/>
  <c r="BT85" i="12"/>
  <c r="BV61" i="14"/>
  <c r="BV65" i="13"/>
  <c r="BB57" i="13"/>
  <c r="AE70" i="10"/>
  <c r="AT103" i="5"/>
  <c r="AV151" i="13"/>
  <c r="BV143" i="12"/>
  <c r="AB61" i="15"/>
  <c r="AN146" i="15"/>
  <c r="AQ64" i="10"/>
  <c r="AW111" i="10"/>
  <c r="BC150" i="10"/>
  <c r="BH113" i="14"/>
  <c r="AV140" i="13"/>
  <c r="AB104" i="14"/>
  <c r="BL92" i="15"/>
  <c r="BN60" i="14"/>
  <c r="AO146" i="13"/>
  <c r="AW152" i="10"/>
  <c r="AX85" i="12"/>
  <c r="BH70" i="5"/>
  <c r="AY128" i="5"/>
  <c r="BD152" i="12"/>
  <c r="AI86" i="13"/>
  <c r="BD117" i="15"/>
  <c r="BS133" i="12"/>
  <c r="AJ68" i="15"/>
  <c r="AG106" i="10"/>
  <c r="BN78" i="14"/>
  <c r="AV91" i="5"/>
  <c r="AF104" i="15"/>
  <c r="AP86" i="12"/>
  <c r="BN126" i="15"/>
  <c r="AX94" i="14"/>
  <c r="AF134" i="15"/>
  <c r="AE78" i="15"/>
  <c r="AW122" i="10"/>
  <c r="BA60" i="13"/>
  <c r="AH62" i="13"/>
  <c r="AQ124" i="15"/>
  <c r="BA88" i="15"/>
  <c r="BB55" i="10"/>
  <c r="BB153" i="5"/>
  <c r="AO98" i="13"/>
  <c r="AB111" i="13"/>
  <c r="AR99" i="5"/>
  <c r="AS125" i="5"/>
  <c r="BH84" i="13"/>
  <c r="AY119" i="10"/>
  <c r="BP111" i="12"/>
  <c r="AW93" i="13"/>
  <c r="AQ98" i="5"/>
  <c r="AS117" i="14"/>
  <c r="AP154" i="5"/>
  <c r="AP108" i="14"/>
  <c r="BK145" i="14"/>
  <c r="AF103" i="5"/>
  <c r="BQ64" i="14"/>
  <c r="BU128" i="10"/>
  <c r="AO108" i="10"/>
  <c r="AP74" i="12"/>
  <c r="AJ140" i="12"/>
  <c r="BM63" i="5"/>
  <c r="BK102" i="13"/>
  <c r="BP97" i="12"/>
  <c r="BO87" i="15"/>
  <c r="BR119" i="10"/>
  <c r="BH154" i="14"/>
  <c r="AF141" i="13"/>
  <c r="AJ120" i="12"/>
  <c r="BA95" i="14"/>
  <c r="BO96" i="10"/>
  <c r="BT139" i="12"/>
  <c r="AB154" i="15"/>
  <c r="BF80" i="5"/>
  <c r="AP151" i="13"/>
  <c r="BV58" i="13"/>
  <c r="BO127" i="13"/>
  <c r="BJ96" i="13"/>
  <c r="AQ58" i="13"/>
  <c r="AY100" i="12"/>
  <c r="AS133" i="15"/>
  <c r="BA117" i="15"/>
  <c r="BD97" i="5"/>
  <c r="AI112" i="5"/>
  <c r="BD100" i="13"/>
  <c r="BF62" i="14"/>
  <c r="AJ75" i="10"/>
  <c r="AT88" i="5"/>
  <c r="AR82" i="13"/>
  <c r="AL145" i="12"/>
  <c r="AK68" i="14"/>
  <c r="BP70" i="5"/>
  <c r="BI126" i="15"/>
  <c r="BS87" i="5"/>
  <c r="BA92" i="12"/>
  <c r="BO126" i="14"/>
  <c r="BV105" i="14"/>
  <c r="BD136" i="15"/>
  <c r="BR93" i="10"/>
  <c r="BH114" i="13"/>
  <c r="AT99" i="10"/>
  <c r="AF56" i="10"/>
  <c r="BE142" i="14"/>
  <c r="AF59" i="5"/>
  <c r="BQ99" i="12"/>
  <c r="BG113" i="15"/>
  <c r="BQ116" i="5"/>
  <c r="AU147" i="10"/>
  <c r="BI142" i="12"/>
  <c r="BC136" i="10"/>
  <c r="BM99" i="13"/>
  <c r="BL77" i="13"/>
  <c r="BA59" i="13"/>
  <c r="AQ121" i="15"/>
  <c r="AR86" i="12"/>
  <c r="BB55" i="14"/>
  <c r="BU65" i="13"/>
  <c r="AI103" i="10"/>
  <c r="AV62" i="15"/>
  <c r="BJ146" i="13"/>
  <c r="BE63" i="10"/>
  <c r="BT101" i="13"/>
  <c r="BO151" i="12"/>
  <c r="AQ138" i="12"/>
  <c r="AV117" i="15"/>
  <c r="AX70" i="12"/>
  <c r="AG143" i="12"/>
  <c r="BK145" i="10"/>
  <c r="BM131" i="10"/>
  <c r="BT63" i="14"/>
  <c r="BU92" i="10"/>
  <c r="BE115" i="13"/>
  <c r="BA134" i="13"/>
  <c r="AF94" i="12"/>
  <c r="AS134" i="5"/>
  <c r="BD142" i="12"/>
  <c r="BU123" i="15"/>
  <c r="AR82" i="15"/>
  <c r="BE117" i="13"/>
  <c r="BT144" i="12"/>
  <c r="AW142" i="14"/>
  <c r="BK64" i="15"/>
  <c r="AX89" i="15"/>
  <c r="BP105" i="12"/>
  <c r="AO120" i="10"/>
  <c r="BB71" i="14"/>
  <c r="AK139" i="10"/>
  <c r="BV76" i="12"/>
  <c r="AI71" i="12"/>
  <c r="BE112" i="14"/>
  <c r="AC85" i="15"/>
  <c r="AW121" i="5"/>
  <c r="BH81" i="10"/>
  <c r="BD101" i="14"/>
  <c r="AJ134" i="15"/>
  <c r="BK115" i="13"/>
  <c r="BU89" i="14"/>
  <c r="BE153" i="5"/>
  <c r="AI97" i="5"/>
  <c r="AK103" i="13"/>
  <c r="AT79" i="15"/>
  <c r="BV66" i="14"/>
  <c r="BH119" i="10"/>
  <c r="BB129" i="15"/>
  <c r="AR89" i="13"/>
  <c r="AK55" i="13"/>
  <c r="AF64" i="15"/>
  <c r="AY58" i="12"/>
  <c r="AK100" i="5"/>
  <c r="BC82" i="14"/>
  <c r="BH73" i="15"/>
  <c r="AZ79" i="10"/>
  <c r="BI75" i="12"/>
  <c r="AD146" i="14"/>
  <c r="AB140" i="13"/>
  <c r="BD142" i="14"/>
  <c r="BS63" i="13"/>
  <c r="BE111" i="12"/>
  <c r="AP97" i="10"/>
  <c r="BQ59" i="13"/>
  <c r="AN76" i="15"/>
  <c r="BO58" i="15"/>
  <c r="BH107" i="14"/>
  <c r="AT65" i="15"/>
  <c r="AU109" i="15"/>
  <c r="AT85" i="5"/>
  <c r="AO133" i="5"/>
  <c r="AD95" i="13"/>
  <c r="BK68" i="13"/>
  <c r="BJ95" i="14"/>
  <c r="AN109" i="14"/>
  <c r="AB58" i="12"/>
  <c r="AO127" i="14"/>
  <c r="BB97" i="15"/>
  <c r="BC57" i="12"/>
  <c r="BN110" i="13"/>
  <c r="BM96" i="13"/>
  <c r="BH120" i="12"/>
  <c r="AW154" i="14"/>
  <c r="AO141" i="14"/>
  <c r="AD136" i="15"/>
  <c r="AS142" i="13"/>
  <c r="BH65" i="12"/>
  <c r="BI127" i="10"/>
  <c r="BP132" i="13"/>
  <c r="BR108" i="12"/>
  <c r="BF136" i="13"/>
  <c r="BO67" i="12"/>
  <c r="AE139" i="12"/>
  <c r="BA102" i="13"/>
  <c r="AJ83" i="5"/>
  <c r="AL150" i="13"/>
  <c r="BU102" i="5"/>
  <c r="AI56" i="15"/>
  <c r="AD60" i="12"/>
  <c r="AE126" i="14"/>
  <c r="BK124" i="14"/>
  <c r="AE112" i="14"/>
  <c r="BN112" i="13"/>
  <c r="BU121" i="10"/>
  <c r="AL127" i="12"/>
  <c r="AF62" i="5"/>
  <c r="BD113" i="14"/>
  <c r="AO124" i="14"/>
  <c r="AW61" i="5"/>
  <c r="AB94" i="14"/>
  <c r="AY90" i="5"/>
  <c r="BV70" i="5"/>
  <c r="BI83" i="5"/>
  <c r="AW74" i="10"/>
  <c r="AC91" i="13"/>
  <c r="AG111" i="13"/>
  <c r="AU153" i="5"/>
  <c r="AF112" i="14"/>
  <c r="AD98" i="14"/>
  <c r="BG152" i="13"/>
  <c r="BG141" i="15"/>
  <c r="BC124" i="14"/>
  <c r="BK112" i="5"/>
  <c r="AS142" i="15"/>
  <c r="AX63" i="10"/>
  <c r="BK73" i="10"/>
  <c r="AP101" i="5"/>
  <c r="AS153" i="13"/>
  <c r="AR84" i="12"/>
  <c r="BP140" i="15"/>
  <c r="BV122" i="12"/>
  <c r="BF102" i="5"/>
  <c r="AF136" i="14"/>
  <c r="BH87" i="14"/>
  <c r="BQ135" i="13"/>
  <c r="BK125" i="10"/>
  <c r="BE135" i="15"/>
  <c r="AS127" i="13"/>
  <c r="BL152" i="14"/>
  <c r="BP152" i="15"/>
  <c r="BS75" i="15"/>
  <c r="AS89" i="10"/>
  <c r="BE83" i="12"/>
  <c r="AR63" i="15"/>
  <c r="AJ85" i="15"/>
  <c r="BN151" i="14"/>
  <c r="BI84" i="12"/>
  <c r="BI114" i="13"/>
  <c r="AZ58" i="15"/>
  <c r="BO140" i="10"/>
  <c r="AP89" i="5"/>
  <c r="AW73" i="12"/>
  <c r="AB116" i="10"/>
  <c r="AN61" i="5"/>
  <c r="BU109" i="15"/>
  <c r="BC56" i="13"/>
  <c r="BA149" i="5"/>
  <c r="BI106" i="12"/>
  <c r="BE152" i="12"/>
  <c r="AU77" i="15"/>
  <c r="BQ92" i="12"/>
  <c r="AJ144" i="10"/>
  <c r="AO91" i="12"/>
  <c r="BD148" i="10"/>
  <c r="BF147" i="12"/>
  <c r="BP75" i="5"/>
  <c r="AR116" i="13"/>
  <c r="BD76" i="5"/>
  <c r="AE137" i="12"/>
  <c r="BG72" i="12"/>
  <c r="AE118" i="15"/>
  <c r="AC132" i="13"/>
  <c r="AF84" i="12"/>
  <c r="AS130" i="5"/>
  <c r="AV80" i="14"/>
  <c r="BQ108" i="13"/>
  <c r="BH125" i="12"/>
  <c r="BF72" i="13"/>
  <c r="AZ86" i="10"/>
  <c r="AQ133" i="14"/>
  <c r="BJ97" i="5"/>
  <c r="AG121" i="12"/>
  <c r="BO90" i="5"/>
  <c r="AJ98" i="12"/>
  <c r="AC62" i="5"/>
  <c r="AS68" i="12"/>
  <c r="BG122" i="14"/>
  <c r="BO74" i="15"/>
  <c r="BT80" i="13"/>
  <c r="AE112" i="10"/>
  <c r="AI124" i="5"/>
  <c r="BR150" i="5"/>
  <c r="AV91" i="12"/>
  <c r="AM150" i="13"/>
  <c r="AR135" i="15"/>
  <c r="AM102" i="12"/>
  <c r="AV148" i="15"/>
  <c r="AY66" i="5"/>
  <c r="AY111" i="12"/>
  <c r="AS71" i="15"/>
  <c r="BD61" i="5"/>
  <c r="BV144" i="15"/>
  <c r="BK56" i="13"/>
  <c r="BS129" i="5"/>
  <c r="AU132" i="14"/>
  <c r="AY117" i="13"/>
  <c r="AM122" i="13"/>
  <c r="AV138" i="10"/>
  <c r="AX150" i="5"/>
  <c r="AQ120" i="12"/>
  <c r="AF77" i="15"/>
  <c r="AC139" i="5"/>
  <c r="BG150" i="12"/>
  <c r="BE110" i="14"/>
  <c r="AI116" i="14"/>
  <c r="AK138" i="10"/>
  <c r="AO92" i="13"/>
  <c r="AF81" i="15"/>
  <c r="AT59" i="14"/>
  <c r="AU141" i="10"/>
  <c r="AW118" i="15"/>
  <c r="AI68" i="5"/>
  <c r="BC111" i="15"/>
  <c r="BT134" i="5"/>
  <c r="BP112" i="14"/>
  <c r="BV55" i="12"/>
  <c r="AU90" i="10"/>
  <c r="AR103" i="10"/>
  <c r="BB79" i="14"/>
  <c r="AZ79" i="12"/>
  <c r="AB60" i="14"/>
  <c r="BL61" i="5"/>
  <c r="BQ114" i="14"/>
  <c r="BJ81" i="13"/>
  <c r="AI140" i="12"/>
  <c r="AY66" i="13"/>
  <c r="BQ73" i="10"/>
  <c r="BC87" i="12"/>
  <c r="BQ123" i="15"/>
  <c r="BD91" i="12"/>
  <c r="BI82" i="15"/>
  <c r="AB80" i="13"/>
  <c r="AF126" i="12"/>
  <c r="BJ138" i="15"/>
  <c r="AN68" i="13"/>
  <c r="AP120" i="15"/>
  <c r="BJ56" i="14"/>
  <c r="BL75" i="15"/>
  <c r="AV88" i="10"/>
  <c r="BJ85" i="10"/>
  <c r="AJ115" i="15"/>
  <c r="AV119" i="10"/>
  <c r="BF62" i="15"/>
  <c r="AI145" i="10"/>
  <c r="BV100" i="10"/>
  <c r="AM126" i="10"/>
  <c r="AK141" i="12"/>
  <c r="BV128" i="10"/>
  <c r="AU62" i="5"/>
  <c r="BC62" i="13"/>
  <c r="BH125" i="14"/>
  <c r="BI130" i="15"/>
  <c r="AL113" i="10"/>
  <c r="AG101" i="10"/>
  <c r="BM147" i="5"/>
  <c r="BD144" i="5"/>
  <c r="AP82" i="12"/>
  <c r="BS83" i="14"/>
  <c r="BE140" i="13"/>
  <c r="AO111" i="15"/>
  <c r="AE117" i="15"/>
  <c r="AE123" i="13"/>
  <c r="BM148" i="5"/>
  <c r="BK88" i="12"/>
  <c r="AF153" i="15"/>
  <c r="AU130" i="12"/>
  <c r="AQ154" i="14"/>
  <c r="BF101" i="10"/>
  <c r="AY149" i="10"/>
  <c r="AK67" i="13"/>
  <c r="BO139" i="12"/>
  <c r="AT124" i="10"/>
  <c r="AX78" i="5"/>
  <c r="AF63" i="14"/>
  <c r="BB100" i="13"/>
  <c r="AS140" i="13"/>
  <c r="BO79" i="13"/>
  <c r="AN113" i="5"/>
  <c r="AS144" i="12"/>
  <c r="BF100" i="14"/>
  <c r="BH76" i="13"/>
  <c r="AT101" i="12"/>
  <c r="BF79" i="13"/>
  <c r="BD126" i="13"/>
  <c r="AC99" i="13"/>
  <c r="AO132" i="5"/>
  <c r="BC60" i="14"/>
  <c r="AK59" i="15"/>
  <c r="BI111" i="12"/>
  <c r="AD96" i="10"/>
  <c r="BP110" i="12"/>
  <c r="AV126" i="10"/>
  <c r="BV124" i="5"/>
  <c r="AX110" i="15"/>
  <c r="AS85" i="15"/>
  <c r="AH107" i="5"/>
  <c r="AJ66" i="5"/>
  <c r="AY129" i="12"/>
  <c r="BT151" i="5"/>
  <c r="AC140" i="14"/>
  <c r="AQ82" i="5"/>
  <c r="BU147" i="13"/>
  <c r="BI141" i="5"/>
  <c r="AM136" i="12"/>
  <c r="BS79" i="5"/>
  <c r="AI150" i="10"/>
  <c r="AK64" i="5"/>
  <c r="AY55" i="15"/>
  <c r="AL97" i="10"/>
  <c r="BR128" i="12"/>
  <c r="AX121" i="5"/>
  <c r="BI142" i="5"/>
  <c r="AJ143" i="5"/>
  <c r="AD148" i="15"/>
  <c r="BR88" i="12"/>
  <c r="AO125" i="10"/>
  <c r="BS91" i="10"/>
  <c r="AT59" i="10"/>
  <c r="BL138" i="14"/>
  <c r="BM86" i="13"/>
  <c r="BS120" i="14"/>
  <c r="BC69" i="12"/>
  <c r="BF114" i="10"/>
  <c r="AZ73" i="10"/>
  <c r="AW147" i="5"/>
  <c r="AZ94" i="12"/>
  <c r="BQ89" i="15"/>
  <c r="AO116" i="15"/>
  <c r="BD134" i="10"/>
  <c r="AI67" i="10"/>
  <c r="AL63" i="14"/>
  <c r="AX62" i="10"/>
  <c r="BG76" i="5"/>
  <c r="AT91" i="10"/>
  <c r="BB76" i="5"/>
  <c r="AE76" i="12"/>
  <c r="BL93" i="5"/>
  <c r="BT76" i="12"/>
  <c r="BR69" i="12"/>
  <c r="BD123" i="5"/>
  <c r="BO100" i="12"/>
  <c r="AM63" i="10"/>
  <c r="AW78" i="5"/>
  <c r="AY80" i="13"/>
  <c r="AW129" i="10"/>
  <c r="AS143" i="15"/>
  <c r="BJ92" i="13"/>
  <c r="AZ68" i="5"/>
  <c r="BD96" i="15"/>
  <c r="AG105" i="15"/>
  <c r="AX55" i="5"/>
  <c r="AW135" i="5"/>
  <c r="BL139" i="12"/>
  <c r="BL123" i="13"/>
  <c r="AM139" i="15"/>
  <c r="AQ94" i="15"/>
  <c r="AE116" i="12"/>
  <c r="AY60" i="12"/>
  <c r="BK114" i="14"/>
  <c r="AL75" i="5"/>
  <c r="BJ58" i="12"/>
  <c r="AL148" i="12"/>
  <c r="AW128" i="12"/>
  <c r="BE62" i="5"/>
  <c r="AG153" i="10"/>
  <c r="AL142" i="5"/>
  <c r="AP120" i="10"/>
  <c r="AB133" i="13"/>
  <c r="BK103" i="13"/>
  <c r="BR81" i="10"/>
  <c r="BS128" i="15"/>
  <c r="AW58" i="5"/>
  <c r="BD107" i="10"/>
  <c r="BT89" i="14"/>
  <c r="AG84" i="5"/>
  <c r="AI63" i="10"/>
  <c r="AJ96" i="15"/>
  <c r="AD87" i="12"/>
  <c r="AS70" i="15"/>
  <c r="AK67" i="14"/>
  <c r="AN77" i="12"/>
  <c r="AU116" i="5"/>
  <c r="BH140" i="10"/>
  <c r="AZ63" i="10"/>
  <c r="BS55" i="13"/>
  <c r="BD123" i="10"/>
  <c r="AL143" i="15"/>
  <c r="AH92" i="14"/>
  <c r="BR100" i="15"/>
  <c r="AQ74" i="14"/>
  <c r="BB80" i="15"/>
  <c r="BL97" i="15"/>
  <c r="AO101" i="5"/>
  <c r="BF109" i="5"/>
  <c r="AW151" i="5"/>
  <c r="AL73" i="13"/>
  <c r="BC119" i="10"/>
  <c r="BR141" i="14"/>
  <c r="AS136" i="14"/>
  <c r="AT74" i="14"/>
  <c r="AB130" i="12"/>
  <c r="BQ129" i="15"/>
  <c r="BD130" i="5"/>
  <c r="AI108" i="5"/>
  <c r="AX74" i="14"/>
  <c r="BJ117" i="5"/>
  <c r="AK95" i="14"/>
  <c r="BL102" i="13"/>
  <c r="AM111" i="12"/>
  <c r="AZ124" i="12"/>
  <c r="AZ100" i="10"/>
  <c r="AO129" i="13"/>
  <c r="BO108" i="13"/>
  <c r="AR71" i="10"/>
  <c r="AX87" i="13"/>
  <c r="BD132" i="5"/>
  <c r="AG105" i="5"/>
  <c r="AI94" i="15"/>
  <c r="AF145" i="5"/>
  <c r="AM100" i="14"/>
  <c r="BS60" i="15"/>
  <c r="BL91" i="5"/>
  <c r="BQ118" i="10"/>
  <c r="AB151" i="10"/>
  <c r="AM77" i="5"/>
  <c r="AX107" i="10"/>
  <c r="AE83" i="13"/>
  <c r="AU79" i="15"/>
  <c r="AE140" i="13"/>
  <c r="BF106" i="10"/>
  <c r="BE93" i="10"/>
  <c r="AT81" i="5"/>
  <c r="BE58" i="12"/>
  <c r="BK117" i="14"/>
  <c r="AW88" i="12"/>
  <c r="AZ146" i="10"/>
  <c r="AK79" i="15"/>
  <c r="BB105" i="13"/>
  <c r="BE75" i="10"/>
  <c r="BA149" i="15"/>
  <c r="BU61" i="15"/>
  <c r="AG62" i="10"/>
  <c r="AZ148" i="15"/>
  <c r="BE66" i="13"/>
  <c r="BG58" i="15"/>
  <c r="AO63" i="14"/>
  <c r="BD87" i="13"/>
  <c r="BQ71" i="14"/>
  <c r="AN120" i="13"/>
  <c r="AU113" i="15"/>
  <c r="AT109" i="10"/>
  <c r="BQ144" i="5"/>
  <c r="AC84" i="14"/>
  <c r="AB150" i="14"/>
  <c r="BM146" i="14"/>
  <c r="BG79" i="15"/>
  <c r="BS148" i="13"/>
  <c r="AB129" i="14"/>
  <c r="AO77" i="13"/>
  <c r="AM119" i="10"/>
  <c r="BL134" i="15"/>
  <c r="AY134" i="10"/>
  <c r="BN69" i="5"/>
  <c r="BR115" i="10"/>
  <c r="BK112" i="13"/>
  <c r="AY132" i="13"/>
  <c r="AO131" i="15"/>
  <c r="BP146" i="13"/>
  <c r="AO154" i="14"/>
  <c r="BT95" i="12"/>
  <c r="AK144" i="13"/>
  <c r="AX66" i="12"/>
  <c r="AU115" i="13"/>
  <c r="AK73" i="14"/>
  <c r="BG116" i="10"/>
  <c r="AD69" i="10"/>
  <c r="AV137" i="12"/>
  <c r="AU72" i="12"/>
  <c r="AZ114" i="12"/>
  <c r="BV102" i="15"/>
  <c r="AO68" i="14"/>
  <c r="BC135" i="15"/>
  <c r="BU62" i="5"/>
  <c r="BE62" i="15"/>
  <c r="AZ83" i="15"/>
  <c r="BF96" i="13"/>
  <c r="AL117" i="10"/>
  <c r="AZ137" i="5"/>
  <c r="AJ89" i="10"/>
  <c r="BN59" i="14"/>
  <c r="AF86" i="5"/>
  <c r="AS109" i="15"/>
  <c r="BT78" i="12"/>
  <c r="AL71" i="14"/>
  <c r="AM66" i="14"/>
  <c r="AN133" i="14"/>
  <c r="BP70" i="15"/>
  <c r="BO80" i="14"/>
  <c r="BH101" i="5"/>
  <c r="AD73" i="15"/>
  <c r="BD123" i="14"/>
  <c r="BG76" i="10"/>
  <c r="AQ139" i="15"/>
  <c r="AY103" i="13"/>
  <c r="BC149" i="12"/>
  <c r="BP74" i="12"/>
  <c r="AH106" i="13"/>
  <c r="BT84" i="5"/>
  <c r="BV114" i="5"/>
  <c r="BV115" i="15"/>
  <c r="BN56" i="15"/>
  <c r="AO126" i="12"/>
  <c r="AR153" i="5"/>
  <c r="BN94" i="5"/>
  <c r="BT70" i="10"/>
  <c r="AM85" i="5"/>
  <c r="AL144" i="12"/>
  <c r="BN89" i="10"/>
  <c r="AM70" i="13"/>
  <c r="AD119" i="10"/>
  <c r="AZ102" i="13"/>
  <c r="BI112" i="12"/>
  <c r="BG99" i="5"/>
  <c r="BL118" i="5"/>
  <c r="BG77" i="14"/>
  <c r="BK111" i="12"/>
  <c r="AM147" i="10"/>
  <c r="BN99" i="5"/>
  <c r="AD105" i="10"/>
  <c r="AW146" i="5"/>
  <c r="BI86" i="14"/>
  <c r="BT98" i="14"/>
  <c r="BF123" i="13"/>
  <c r="AF120" i="10"/>
  <c r="AG73" i="13"/>
  <c r="BD99" i="5"/>
  <c r="AC103" i="10"/>
  <c r="BQ148" i="15"/>
  <c r="AN97" i="15"/>
  <c r="AK65" i="14"/>
  <c r="AU106" i="13"/>
  <c r="BE128" i="15"/>
  <c r="BB147" i="5"/>
  <c r="BP138" i="13"/>
  <c r="BO122" i="14"/>
  <c r="AX89" i="14"/>
  <c r="AB80" i="14"/>
  <c r="BF153" i="14"/>
  <c r="AT68" i="12"/>
  <c r="AN137" i="5"/>
  <c r="BF150" i="12"/>
  <c r="BP75" i="13"/>
  <c r="AK150" i="5"/>
  <c r="BH60" i="10"/>
  <c r="AD115" i="10"/>
  <c r="AJ125" i="14"/>
  <c r="BH103" i="14"/>
  <c r="BO134" i="15"/>
  <c r="AE74" i="12"/>
  <c r="AB102" i="13"/>
  <c r="AH135" i="14"/>
  <c r="BA97" i="15"/>
  <c r="AS99" i="12"/>
  <c r="BA142" i="12"/>
  <c r="AS78" i="14"/>
  <c r="AX80" i="5"/>
  <c r="AT76" i="14"/>
  <c r="BN131" i="12"/>
  <c r="AQ147" i="15"/>
  <c r="AB115" i="5"/>
  <c r="AF149" i="12"/>
  <c r="AU87" i="15"/>
  <c r="AK119" i="5"/>
  <c r="BD129" i="15"/>
  <c r="BA103" i="14"/>
  <c r="BD140" i="5"/>
  <c r="AF99" i="14"/>
  <c r="AP56" i="12"/>
  <c r="AL118" i="14"/>
  <c r="BK89" i="10"/>
  <c r="AY60" i="10"/>
  <c r="BJ100" i="14"/>
  <c r="AQ83" i="5"/>
  <c r="BO129" i="5"/>
  <c r="AT73" i="13"/>
  <c r="BE121" i="13"/>
  <c r="BN120" i="15"/>
  <c r="AG66" i="14"/>
  <c r="AI115" i="5"/>
  <c r="AJ62" i="14"/>
  <c r="BO133" i="13"/>
  <c r="BI60" i="15"/>
  <c r="AB72" i="12"/>
  <c r="AQ103" i="14"/>
  <c r="BE84" i="10"/>
  <c r="BB78" i="5"/>
  <c r="AE82" i="12"/>
  <c r="BC142" i="5"/>
  <c r="BI132" i="10"/>
  <c r="AW90" i="12"/>
  <c r="BJ131" i="14"/>
  <c r="AD106" i="5"/>
  <c r="BP152" i="5"/>
  <c r="AI55" i="10"/>
  <c r="BI147" i="15"/>
  <c r="BD81" i="10"/>
  <c r="BI93" i="13"/>
  <c r="AO66" i="14"/>
  <c r="BR145" i="13"/>
  <c r="AC95" i="5"/>
  <c r="BK73" i="15"/>
  <c r="BJ141" i="10"/>
  <c r="BR80" i="10"/>
  <c r="AS120" i="10"/>
  <c r="AX97" i="10"/>
  <c r="AL88" i="5"/>
  <c r="BV134" i="10"/>
  <c r="AE70" i="12"/>
  <c r="BE74" i="13"/>
  <c r="AI104" i="13"/>
  <c r="BN130" i="12"/>
  <c r="AQ88" i="5"/>
  <c r="BN131" i="13"/>
  <c r="AO94" i="15"/>
  <c r="BK117" i="15"/>
  <c r="AV123" i="14"/>
  <c r="BG60" i="13"/>
  <c r="BT153" i="14"/>
  <c r="BS149" i="5"/>
  <c r="AO71" i="13"/>
  <c r="AV125" i="10"/>
  <c r="AV66" i="14"/>
  <c r="AT153" i="14"/>
  <c r="BM65" i="13"/>
  <c r="BG56" i="15"/>
  <c r="BM123" i="15"/>
  <c r="AW64" i="10"/>
  <c r="AR87" i="5"/>
  <c r="BO87" i="14"/>
  <c r="AR144" i="15"/>
  <c r="BT80" i="12"/>
  <c r="AD65" i="12"/>
  <c r="AC150" i="14"/>
  <c r="BG73" i="13"/>
  <c r="AH118" i="5"/>
  <c r="AI114" i="15"/>
  <c r="AD62" i="15"/>
  <c r="AY153" i="14"/>
  <c r="AV63" i="15"/>
  <c r="AI145" i="15"/>
  <c r="AD154" i="5"/>
  <c r="BN121" i="13"/>
  <c r="AI124" i="15"/>
  <c r="AS151" i="12"/>
  <c r="AS90" i="10"/>
  <c r="AN142" i="14"/>
  <c r="AU66" i="14"/>
  <c r="BM140" i="15"/>
  <c r="BS151" i="14"/>
  <c r="BL140" i="15"/>
  <c r="AL109" i="12"/>
  <c r="AC133" i="14"/>
  <c r="AR92" i="14"/>
  <c r="AN90" i="13"/>
  <c r="AC97" i="12"/>
  <c r="BB151" i="12"/>
  <c r="AI137" i="13"/>
  <c r="AS80" i="15"/>
  <c r="AJ128" i="13"/>
  <c r="BJ143" i="12"/>
  <c r="AH145" i="12"/>
  <c r="BS129" i="12"/>
  <c r="BR117" i="10"/>
  <c r="BS113" i="14"/>
  <c r="BA76" i="5"/>
  <c r="BE55" i="15"/>
  <c r="BU61" i="14"/>
  <c r="AB68" i="15"/>
  <c r="AM143" i="5"/>
  <c r="BR114" i="13"/>
  <c r="AF82" i="5"/>
  <c r="BQ78" i="12"/>
  <c r="AM154" i="10"/>
  <c r="BQ143" i="13"/>
  <c r="AG76" i="14"/>
  <c r="AK87" i="13"/>
  <c r="AG59" i="13"/>
  <c r="BM108" i="15"/>
  <c r="BE152" i="5"/>
  <c r="BC112" i="10"/>
  <c r="AQ140" i="12"/>
  <c r="AB140" i="10"/>
  <c r="AK92" i="15"/>
  <c r="BP154" i="15"/>
  <c r="BL114" i="10"/>
  <c r="BR89" i="13"/>
  <c r="AS115" i="13"/>
  <c r="AP145" i="14"/>
  <c r="BM154" i="15"/>
  <c r="BP85" i="12"/>
  <c r="AP74" i="15"/>
  <c r="AK153" i="15"/>
  <c r="AW123" i="14"/>
  <c r="BH56" i="10"/>
  <c r="BD127" i="14"/>
  <c r="BV95" i="15"/>
  <c r="AK55" i="14"/>
  <c r="AJ111" i="5"/>
  <c r="AU61" i="5"/>
  <c r="AF85" i="15"/>
  <c r="BU87" i="13"/>
  <c r="AQ111" i="14"/>
  <c r="BB64" i="5"/>
  <c r="BH66" i="14"/>
  <c r="BT72" i="5"/>
  <c r="AD93" i="14"/>
  <c r="BD115" i="15"/>
  <c r="AQ133" i="12"/>
  <c r="AT90" i="13"/>
  <c r="AH139" i="12"/>
  <c r="BE102" i="10"/>
  <c r="AL152" i="12"/>
  <c r="AT133" i="15"/>
  <c r="BO69" i="5"/>
  <c r="AH147" i="12"/>
  <c r="AE58" i="13"/>
  <c r="AE113" i="14"/>
  <c r="AW132" i="10"/>
  <c r="AC87" i="15"/>
  <c r="AM69" i="13"/>
  <c r="AU143" i="10"/>
  <c r="BG144" i="12"/>
  <c r="BC87" i="15"/>
  <c r="AE68" i="12"/>
  <c r="BM114" i="15"/>
  <c r="AV108" i="5"/>
  <c r="BG84" i="14"/>
  <c r="AD109" i="5"/>
  <c r="AS112" i="14"/>
  <c r="AE152" i="13"/>
  <c r="BV80" i="15"/>
  <c r="AE70" i="14"/>
  <c r="AN139" i="13"/>
  <c r="BE92" i="14"/>
  <c r="BT78" i="15"/>
  <c r="AZ130" i="5"/>
  <c r="AQ57" i="10"/>
  <c r="AB79" i="15"/>
  <c r="BN111" i="13"/>
  <c r="AS91" i="15"/>
  <c r="AP150" i="14"/>
  <c r="BV63" i="15"/>
  <c r="BI152" i="15"/>
  <c r="AB108" i="5"/>
  <c r="AD99" i="14"/>
  <c r="BN106" i="10"/>
  <c r="BP134" i="10"/>
  <c r="BN72" i="12"/>
  <c r="AH148" i="15"/>
  <c r="AS136" i="10"/>
  <c r="BP114" i="10"/>
  <c r="BT140" i="5"/>
  <c r="AB134" i="5"/>
  <c r="BL130" i="12"/>
  <c r="BI140" i="15"/>
  <c r="BE141" i="14"/>
  <c r="BC125" i="5"/>
  <c r="BE144" i="10"/>
  <c r="AE143" i="13"/>
  <c r="AY107" i="14"/>
  <c r="AL65" i="15"/>
  <c r="AU72" i="5"/>
  <c r="AG126" i="14"/>
  <c r="AB81" i="12"/>
  <c r="BF94" i="5"/>
  <c r="BH101" i="14"/>
  <c r="BL121" i="12"/>
  <c r="AO64" i="12"/>
  <c r="BE97" i="10"/>
  <c r="AP124" i="15"/>
  <c r="AH100" i="13"/>
  <c r="AO119" i="13"/>
  <c r="BD142" i="10"/>
  <c r="BP150" i="12"/>
  <c r="AJ115" i="5"/>
  <c r="AK114" i="14"/>
  <c r="BS154" i="14"/>
  <c r="BM133" i="13"/>
  <c r="AW62" i="10"/>
  <c r="AT113" i="10"/>
  <c r="AG62" i="5"/>
  <c r="AW146" i="10"/>
  <c r="AE57" i="10"/>
  <c r="AQ150" i="10"/>
  <c r="BG129" i="15"/>
  <c r="BA66" i="12"/>
  <c r="BG80" i="14"/>
  <c r="BM92" i="13"/>
  <c r="AF57" i="13"/>
  <c r="BN61" i="12"/>
  <c r="BE134" i="13"/>
  <c r="AG138" i="15"/>
  <c r="BD114" i="13"/>
  <c r="AX97" i="15"/>
  <c r="AJ139" i="13"/>
  <c r="BU126" i="10"/>
  <c r="AV78" i="13"/>
  <c r="AL145" i="15"/>
  <c r="AS123" i="14"/>
  <c r="BB120" i="15"/>
  <c r="AN71" i="10"/>
  <c r="BB141" i="12"/>
  <c r="BE117" i="10"/>
  <c r="AZ77" i="15"/>
  <c r="BC59" i="14"/>
  <c r="BJ78" i="5"/>
  <c r="AN118" i="14"/>
  <c r="BA128" i="13"/>
  <c r="AT141" i="14"/>
  <c r="AG67" i="15"/>
  <c r="AJ68" i="12"/>
  <c r="AC150" i="5"/>
  <c r="AW113" i="10"/>
  <c r="BI97" i="5"/>
  <c r="BC121" i="12"/>
  <c r="AH84" i="12"/>
  <c r="AQ65" i="12"/>
  <c r="BJ59" i="15"/>
  <c r="AW135" i="13"/>
  <c r="BA140" i="15"/>
  <c r="AT134" i="10"/>
  <c r="BH70" i="13"/>
  <c r="AD68" i="13"/>
  <c r="BE154" i="13"/>
  <c r="BN87" i="10"/>
  <c r="AR56" i="5"/>
  <c r="BR61" i="15"/>
  <c r="BJ105" i="12"/>
  <c r="BJ77" i="15"/>
  <c r="AF113" i="12"/>
  <c r="BM91" i="5"/>
  <c r="BS123" i="13"/>
  <c r="AU100" i="12"/>
  <c r="AN138" i="12"/>
  <c r="BV78" i="10"/>
  <c r="BB129" i="14"/>
  <c r="BJ59" i="10"/>
  <c r="BI152" i="10"/>
  <c r="BH82" i="5"/>
  <c r="BV151" i="14"/>
  <c r="AL122" i="10"/>
  <c r="BU82" i="12"/>
  <c r="AT127" i="5"/>
  <c r="AI84" i="15"/>
  <c r="AD118" i="14"/>
  <c r="AF57" i="14"/>
  <c r="AZ154" i="14"/>
  <c r="AF117" i="5"/>
  <c r="BV141" i="12"/>
  <c r="AH148" i="13"/>
  <c r="AG60" i="14"/>
  <c r="BN79" i="15"/>
  <c r="AH62" i="15"/>
  <c r="AG65" i="12"/>
  <c r="BD99" i="15"/>
  <c r="BH117" i="5"/>
  <c r="AL91" i="14"/>
  <c r="BJ148" i="5"/>
  <c r="AJ126" i="13"/>
  <c r="AN67" i="14"/>
  <c r="AG134" i="10"/>
  <c r="BN64" i="14"/>
  <c r="BO93" i="15"/>
  <c r="AN87" i="5"/>
  <c r="BL71" i="12"/>
  <c r="AK95" i="13"/>
  <c r="BM141" i="12"/>
  <c r="BF56" i="5"/>
  <c r="AW114" i="15"/>
  <c r="AV102" i="15"/>
  <c r="BG111" i="14"/>
  <c r="AC87" i="5"/>
  <c r="AI121" i="13"/>
  <c r="BV100" i="13"/>
  <c r="AG146" i="14"/>
  <c r="AS144" i="15"/>
  <c r="AD83" i="5"/>
  <c r="BB78" i="13"/>
  <c r="BT119" i="5"/>
  <c r="BU114" i="14"/>
  <c r="BS136" i="10"/>
  <c r="BS76" i="12"/>
  <c r="AI90" i="10"/>
  <c r="BR124" i="15"/>
  <c r="AV92" i="14"/>
  <c r="AL134" i="13"/>
  <c r="AX146" i="15"/>
  <c r="AX143" i="14"/>
  <c r="BL136" i="14"/>
  <c r="AB80" i="12"/>
  <c r="AS130" i="12"/>
  <c r="BN108" i="12"/>
  <c r="AS73" i="5"/>
  <c r="BJ130" i="13"/>
  <c r="BE153" i="10"/>
  <c r="BQ58" i="10"/>
  <c r="AM150" i="5"/>
  <c r="BU84" i="5"/>
  <c r="BL127" i="10"/>
  <c r="AW81" i="12"/>
  <c r="AC116" i="13"/>
  <c r="BC126" i="10"/>
  <c r="BT92" i="13"/>
  <c r="BV63" i="13"/>
  <c r="BP71" i="14"/>
  <c r="BH83" i="13"/>
  <c r="AT66" i="10"/>
  <c r="AL64" i="15"/>
  <c r="AS59" i="5"/>
  <c r="BO91" i="14"/>
  <c r="AG119" i="15"/>
  <c r="AX105" i="12"/>
  <c r="AH56" i="14"/>
  <c r="BT62" i="15"/>
  <c r="AI90" i="5"/>
  <c r="BR75" i="10"/>
  <c r="AI72" i="12"/>
  <c r="BQ100" i="10"/>
  <c r="AC57" i="12"/>
  <c r="BM97" i="10"/>
  <c r="BE121" i="14"/>
  <c r="BV109" i="14"/>
  <c r="AE59" i="15"/>
  <c r="AN153" i="14"/>
  <c r="AF129" i="12"/>
  <c r="BF154" i="5"/>
  <c r="AT84" i="5"/>
  <c r="BR135" i="10"/>
  <c r="AQ116" i="5"/>
  <c r="BD120" i="15"/>
  <c r="BI71" i="15"/>
  <c r="AG120" i="15"/>
  <c r="AS116" i="13"/>
  <c r="BG123" i="13"/>
  <c r="AD152" i="15"/>
  <c r="BV77" i="10"/>
  <c r="BG130" i="10"/>
  <c r="AM125" i="15"/>
  <c r="BF67" i="12"/>
  <c r="BV64" i="12"/>
  <c r="BO60" i="13"/>
  <c r="BC134" i="14"/>
  <c r="BJ84" i="5"/>
  <c r="BL123" i="15"/>
  <c r="AZ86" i="12"/>
  <c r="BK126" i="10"/>
  <c r="AU71" i="10"/>
  <c r="AF59" i="15"/>
  <c r="BI151" i="13"/>
  <c r="BB143" i="15"/>
  <c r="BG63" i="12"/>
  <c r="AQ58" i="12"/>
  <c r="AZ57" i="14"/>
  <c r="AR107" i="14"/>
  <c r="AY116" i="12"/>
  <c r="BD126" i="12"/>
  <c r="BM146" i="12"/>
  <c r="BC97" i="13"/>
  <c r="AP66" i="14"/>
  <c r="AN102" i="12"/>
  <c r="BJ80" i="12"/>
  <c r="AR76" i="14"/>
  <c r="AJ100" i="12"/>
  <c r="AP98" i="12"/>
  <c r="BS150" i="13"/>
  <c r="AU89" i="13"/>
  <c r="BB80" i="5"/>
  <c r="BQ87" i="13"/>
  <c r="BV106" i="14"/>
  <c r="BJ82" i="5"/>
  <c r="AQ102" i="10"/>
  <c r="BV84" i="13"/>
  <c r="AP55" i="13"/>
  <c r="AT131" i="13"/>
  <c r="BH115" i="12"/>
  <c r="AG141" i="15"/>
  <c r="AR129" i="10"/>
  <c r="BQ114" i="10"/>
  <c r="AN74" i="12"/>
  <c r="AE100" i="15"/>
  <c r="BQ117" i="10"/>
  <c r="BT100" i="10"/>
  <c r="AP116" i="15"/>
  <c r="AT117" i="15"/>
  <c r="AG94" i="14"/>
  <c r="AH56" i="13"/>
  <c r="BT136" i="15"/>
  <c r="BT100" i="15"/>
  <c r="AW121" i="15"/>
  <c r="AX147" i="14"/>
  <c r="AC83" i="5"/>
  <c r="BD90" i="13"/>
  <c r="AZ101" i="14"/>
  <c r="AK128" i="10"/>
  <c r="BK64" i="13"/>
  <c r="BE129" i="15"/>
  <c r="AI148" i="10"/>
  <c r="BG96" i="15"/>
  <c r="BC118" i="12"/>
  <c r="AP106" i="15"/>
  <c r="AJ110" i="14"/>
  <c r="BV107" i="15"/>
  <c r="AN84" i="15"/>
  <c r="AC95" i="15"/>
  <c r="BE134" i="14"/>
  <c r="BR60" i="5"/>
  <c r="BU142" i="12"/>
  <c r="BA73" i="14"/>
  <c r="AQ114" i="13"/>
  <c r="BL98" i="12"/>
  <c r="AL98" i="5"/>
  <c r="AD136" i="14"/>
  <c r="AM95" i="10"/>
  <c r="BB106" i="5"/>
  <c r="AD100" i="14"/>
  <c r="BH122" i="13"/>
  <c r="AH57" i="13"/>
  <c r="BP78" i="5"/>
  <c r="AD142" i="10"/>
  <c r="AP111" i="12"/>
  <c r="BG80" i="12"/>
  <c r="BU109" i="13"/>
  <c r="AH150" i="15"/>
  <c r="AB107" i="15"/>
  <c r="BF131" i="14"/>
  <c r="BC82" i="10"/>
  <c r="AC96" i="15"/>
  <c r="BT84" i="13"/>
  <c r="BQ89" i="10"/>
  <c r="AV86" i="14"/>
  <c r="BQ120" i="5"/>
  <c r="BP117" i="15"/>
  <c r="BB108" i="15"/>
  <c r="AK115" i="5"/>
  <c r="BJ126" i="15"/>
  <c r="BK63" i="14"/>
  <c r="AK125" i="14"/>
  <c r="AJ64" i="5"/>
  <c r="BJ58" i="5"/>
  <c r="AF55" i="15"/>
  <c r="BD137" i="14"/>
  <c r="BF148" i="12"/>
  <c r="AT137" i="5"/>
  <c r="AC133" i="13"/>
  <c r="BG153" i="15"/>
  <c r="BS119" i="15"/>
  <c r="BR137" i="15"/>
  <c r="BF145" i="5"/>
  <c r="BH86" i="15"/>
  <c r="BO152" i="5"/>
  <c r="AC57" i="15"/>
  <c r="AV85" i="12"/>
  <c r="BE90" i="14"/>
  <c r="BS99" i="5"/>
  <c r="AV127" i="13"/>
  <c r="BA135" i="12"/>
  <c r="AD87" i="5"/>
  <c r="AO129" i="5"/>
  <c r="AQ127" i="10"/>
  <c r="AZ113" i="5"/>
  <c r="BF136" i="5"/>
  <c r="BO128" i="13"/>
  <c r="AB92" i="10"/>
  <c r="AE145" i="10"/>
  <c r="AD62" i="12"/>
  <c r="AQ133" i="15"/>
  <c r="AY99" i="12"/>
  <c r="BE136" i="5"/>
  <c r="BC56" i="10"/>
  <c r="AC151" i="12"/>
  <c r="BU140" i="15"/>
  <c r="AK148" i="13"/>
  <c r="BA131" i="5"/>
  <c r="AJ143" i="14"/>
  <c r="BA133" i="5"/>
  <c r="BV80" i="10"/>
  <c r="BJ141" i="12"/>
  <c r="BQ152" i="12"/>
  <c r="AC118" i="14"/>
  <c r="AD104" i="15"/>
  <c r="BM132" i="10"/>
  <c r="AN91" i="15"/>
  <c r="BS98" i="13"/>
  <c r="BL90" i="5"/>
  <c r="AR85" i="5"/>
  <c r="BP56" i="15"/>
  <c r="BC140" i="14"/>
  <c r="BO72" i="12"/>
  <c r="BE60" i="5"/>
  <c r="AT66" i="14"/>
  <c r="BH103" i="15"/>
  <c r="AK119" i="10"/>
  <c r="AK130" i="13"/>
  <c r="BS116" i="14"/>
  <c r="BN96" i="15"/>
  <c r="BN83" i="12"/>
  <c r="AX139" i="13"/>
  <c r="BE86" i="10"/>
  <c r="BH86" i="14"/>
  <c r="AX149" i="12"/>
  <c r="AX124" i="13"/>
  <c r="AU64" i="12"/>
  <c r="AP95" i="10"/>
  <c r="AS96" i="12"/>
  <c r="BA133" i="10"/>
  <c r="BD134" i="12"/>
  <c r="BA56" i="13"/>
  <c r="AY136" i="15"/>
  <c r="AT145" i="13"/>
  <c r="BR131" i="5"/>
  <c r="AU120" i="12"/>
  <c r="AW139" i="15"/>
  <c r="BD137" i="10"/>
  <c r="BD58" i="14"/>
  <c r="AC70" i="12"/>
  <c r="BS59" i="12"/>
  <c r="AF121" i="15"/>
  <c r="AM78" i="14"/>
  <c r="BQ129" i="13"/>
  <c r="AV67" i="12"/>
  <c r="AY137" i="14"/>
  <c r="BD110" i="5"/>
  <c r="BQ65" i="15"/>
  <c r="AF146" i="12"/>
  <c r="AU141" i="12"/>
  <c r="AZ141" i="10"/>
  <c r="BR115" i="15"/>
  <c r="AD137" i="13"/>
  <c r="AZ128" i="13"/>
  <c r="AK153" i="10"/>
  <c r="BA138" i="12"/>
  <c r="BP110" i="13"/>
  <c r="AR131" i="10"/>
  <c r="AU87" i="10"/>
  <c r="AU80" i="15"/>
  <c r="AX82" i="13"/>
  <c r="BN105" i="12"/>
  <c r="AK128" i="14"/>
  <c r="AH148" i="10"/>
  <c r="AC104" i="5"/>
  <c r="AC135" i="13"/>
  <c r="BS116" i="13"/>
  <c r="BJ120" i="5"/>
  <c r="AG99" i="14"/>
  <c r="AZ99" i="14"/>
  <c r="BM138" i="12"/>
  <c r="BI86" i="12"/>
  <c r="AS90" i="13"/>
  <c r="BU154" i="13"/>
  <c r="AH152" i="13"/>
  <c r="AH61" i="15"/>
  <c r="BL93" i="15"/>
  <c r="AH75" i="12"/>
  <c r="BO135" i="14"/>
  <c r="AW123" i="13"/>
  <c r="BH110" i="12"/>
  <c r="BJ87" i="10"/>
  <c r="AV126" i="14"/>
  <c r="BC102" i="15"/>
  <c r="BI94" i="5"/>
  <c r="AB137" i="15"/>
  <c r="AP137" i="13"/>
  <c r="AW67" i="5"/>
  <c r="BG130" i="14"/>
  <c r="BJ89" i="13"/>
  <c r="AZ133" i="5"/>
  <c r="BS79" i="12"/>
  <c r="AN108" i="12"/>
  <c r="BN139" i="15"/>
  <c r="BE135" i="13"/>
  <c r="AQ72" i="12"/>
  <c r="AH82" i="10"/>
  <c r="AF152" i="14"/>
  <c r="BU146" i="13"/>
  <c r="AC129" i="10"/>
  <c r="BC104" i="5"/>
  <c r="AW147" i="15"/>
  <c r="BJ152" i="12"/>
  <c r="BE141" i="12"/>
  <c r="AH97" i="12"/>
  <c r="AO134" i="15"/>
  <c r="AM78" i="10"/>
  <c r="BI142" i="13"/>
  <c r="BH77" i="10"/>
  <c r="AK82" i="5"/>
  <c r="AB112" i="13"/>
  <c r="BT73" i="12"/>
  <c r="AJ55" i="13"/>
  <c r="AN115" i="5"/>
  <c r="AZ121" i="14"/>
  <c r="BK124" i="13"/>
  <c r="AU55" i="5"/>
  <c r="AD103" i="10"/>
  <c r="BQ141" i="12"/>
  <c r="BB133" i="5"/>
  <c r="BP101" i="14"/>
  <c r="BE85" i="10"/>
  <c r="BQ125" i="10"/>
  <c r="AP88" i="12"/>
  <c r="BJ63" i="15"/>
  <c r="BA137" i="15"/>
  <c r="AB144" i="15"/>
  <c r="BI80" i="14"/>
  <c r="AO79" i="14"/>
  <c r="AZ152" i="10"/>
  <c r="AR68" i="15"/>
  <c r="AH68" i="12"/>
  <c r="BE145" i="13"/>
  <c r="BC112" i="14"/>
  <c r="AE65" i="15"/>
  <c r="AZ103" i="15"/>
  <c r="AB100" i="13"/>
  <c r="BA78" i="10"/>
  <c r="BM79" i="14"/>
  <c r="AS79" i="14"/>
  <c r="AJ150" i="14"/>
  <c r="AG130" i="12"/>
  <c r="BG109" i="5"/>
  <c r="BL103" i="14"/>
  <c r="AP143" i="10"/>
  <c r="BR100" i="5"/>
  <c r="BS152" i="14"/>
  <c r="BV142" i="13"/>
  <c r="BL77" i="10"/>
  <c r="AJ79" i="10"/>
  <c r="AJ73" i="12"/>
  <c r="BR133" i="13"/>
  <c r="BH106" i="12"/>
  <c r="BV127" i="5"/>
  <c r="AV132" i="5"/>
  <c r="AT134" i="14"/>
  <c r="AV104" i="10"/>
  <c r="AP79" i="12"/>
  <c r="AH108" i="15"/>
  <c r="AZ57" i="13"/>
  <c r="AQ80" i="5"/>
  <c r="AN65" i="5"/>
  <c r="AD114" i="10"/>
  <c r="BI122" i="15"/>
  <c r="BJ125" i="15"/>
  <c r="BC87" i="14"/>
  <c r="AH92" i="10"/>
  <c r="AE150" i="5"/>
  <c r="BP106" i="14"/>
  <c r="BP71" i="10"/>
  <c r="BI91" i="12"/>
  <c r="AE91" i="13"/>
  <c r="AU134" i="12"/>
  <c r="BQ126" i="12"/>
  <c r="AS71" i="12"/>
  <c r="AW118" i="5"/>
  <c r="AY93" i="5"/>
  <c r="AR75" i="5"/>
  <c r="BG94" i="10"/>
  <c r="BP84" i="14"/>
  <c r="AH111" i="15"/>
  <c r="AI148" i="15"/>
  <c r="AE106" i="5"/>
  <c r="BU108" i="5"/>
  <c r="AC59" i="10"/>
  <c r="BH70" i="14"/>
  <c r="AM71" i="10"/>
  <c r="BK140" i="5"/>
  <c r="AK153" i="12"/>
  <c r="BR73" i="14"/>
  <c r="AW61" i="10"/>
  <c r="AM67" i="14"/>
  <c r="AY90" i="13"/>
  <c r="BK74" i="5"/>
  <c r="BJ129" i="15"/>
  <c r="AW63" i="15"/>
  <c r="BI83" i="12"/>
  <c r="AL78" i="15"/>
  <c r="BD119" i="12"/>
  <c r="BT88" i="12"/>
  <c r="BO146" i="14"/>
  <c r="AO87" i="12"/>
  <c r="AK133" i="10"/>
  <c r="BD153" i="15"/>
  <c r="BD116" i="5"/>
  <c r="BM139" i="13"/>
  <c r="AZ85" i="5"/>
  <c r="BN86" i="15"/>
  <c r="AS93" i="14"/>
  <c r="AW82" i="13"/>
  <c r="AD79" i="15"/>
  <c r="AM126" i="12"/>
  <c r="AP94" i="10"/>
  <c r="BG66" i="13"/>
  <c r="AQ149" i="15"/>
  <c r="BG142" i="10"/>
  <c r="BD113" i="10"/>
  <c r="BI151" i="5"/>
  <c r="BN87" i="15"/>
  <c r="AO123" i="13"/>
  <c r="AM107" i="5"/>
  <c r="AX122" i="15"/>
  <c r="BO131" i="14"/>
  <c r="AT63" i="14"/>
  <c r="BU137" i="10"/>
  <c r="AV121" i="5"/>
  <c r="AF149" i="10"/>
  <c r="AO148" i="5"/>
  <c r="AK86" i="12"/>
  <c r="AG108" i="12"/>
  <c r="BM55" i="12"/>
  <c r="BG59" i="15"/>
  <c r="BT64" i="15"/>
  <c r="AY107" i="5"/>
  <c r="BF142" i="15"/>
  <c r="BB150" i="10"/>
  <c r="BF79" i="5"/>
  <c r="BT74" i="12"/>
  <c r="AE132" i="13"/>
  <c r="BE119" i="15"/>
  <c r="AX140" i="15"/>
  <c r="AD153" i="15"/>
  <c r="AG69" i="14"/>
  <c r="BK99" i="12"/>
  <c r="BK135" i="5"/>
  <c r="AC148" i="10"/>
  <c r="AE84" i="10"/>
  <c r="BC96" i="5"/>
  <c r="AH153" i="13"/>
  <c r="BE105" i="12"/>
  <c r="BM66" i="14"/>
  <c r="BO98" i="13"/>
  <c r="BM62" i="10"/>
  <c r="AR132" i="5"/>
  <c r="BU112" i="13"/>
  <c r="BT75" i="10"/>
  <c r="AX65" i="5"/>
  <c r="BG93" i="13"/>
  <c r="BR128" i="10"/>
  <c r="BD92" i="13"/>
  <c r="AZ139" i="15"/>
  <c r="AW107" i="13"/>
  <c r="BN153" i="10"/>
  <c r="AE145" i="15"/>
  <c r="BN96" i="13"/>
  <c r="AP79" i="15"/>
  <c r="AU87" i="13"/>
  <c r="AX93" i="10"/>
  <c r="BP148" i="15"/>
  <c r="AG132" i="10"/>
  <c r="BD96" i="14"/>
  <c r="BQ110" i="14"/>
  <c r="BK59" i="13"/>
  <c r="AV61" i="15"/>
  <c r="BM111" i="15"/>
  <c r="BB139" i="5"/>
  <c r="AH132" i="5"/>
  <c r="AX118" i="14"/>
  <c r="AI99" i="10"/>
  <c r="BL92" i="14"/>
  <c r="BG99" i="14"/>
  <c r="BQ95" i="13"/>
  <c r="AB97" i="10"/>
  <c r="AF114" i="13"/>
  <c r="AK116" i="10"/>
  <c r="AZ76" i="15"/>
  <c r="AU84" i="14"/>
  <c r="AR72" i="12"/>
  <c r="AD84" i="13"/>
  <c r="BN149" i="13"/>
  <c r="BL67" i="14"/>
  <c r="AG61" i="12"/>
  <c r="BQ78" i="5"/>
  <c r="BH117" i="12"/>
  <c r="AC88" i="10"/>
  <c r="AI133" i="13"/>
  <c r="BL90" i="14"/>
  <c r="AC126" i="14"/>
  <c r="BI96" i="10"/>
  <c r="AO55" i="5"/>
  <c r="AP93" i="12"/>
  <c r="BC110" i="5"/>
  <c r="AR118" i="12"/>
  <c r="AI102" i="14"/>
  <c r="BD88" i="14"/>
  <c r="BE89" i="10"/>
  <c r="AL144" i="5"/>
  <c r="AW124" i="14"/>
  <c r="AB117" i="14"/>
  <c r="AM153" i="15"/>
  <c r="BD136" i="12"/>
  <c r="AN109" i="12"/>
  <c r="BC140" i="5"/>
  <c r="BB98" i="12"/>
  <c r="AE76" i="10"/>
  <c r="BM132" i="13"/>
  <c r="AI109" i="15"/>
  <c r="AI92" i="5"/>
  <c r="BL134" i="10"/>
  <c r="BU84" i="13"/>
  <c r="BJ131" i="15"/>
  <c r="AP92" i="12"/>
  <c r="BL95" i="12"/>
  <c r="BC85" i="12"/>
  <c r="BF138" i="15"/>
  <c r="BH152" i="12"/>
  <c r="AU55" i="13"/>
  <c r="BA69" i="5"/>
  <c r="AU147" i="13"/>
  <c r="AJ129" i="12"/>
  <c r="BL97" i="12"/>
  <c r="BL117" i="15"/>
  <c r="BR110" i="5"/>
  <c r="AY127" i="12"/>
  <c r="BQ73" i="12"/>
  <c r="BV117" i="13"/>
  <c r="AH99" i="13"/>
  <c r="AW131" i="15"/>
  <c r="BR89" i="5"/>
  <c r="BF118" i="13"/>
  <c r="AS95" i="14"/>
  <c r="BU76" i="13"/>
  <c r="BO132" i="13"/>
  <c r="AE146" i="15"/>
  <c r="AF111" i="14"/>
  <c r="BV107" i="14"/>
  <c r="BD68" i="10"/>
  <c r="BH103" i="10"/>
  <c r="BL107" i="5"/>
  <c r="AP59" i="14"/>
  <c r="AR126" i="13"/>
  <c r="BK143" i="10"/>
  <c r="AJ75" i="15"/>
  <c r="BJ113" i="12"/>
  <c r="BJ134" i="13"/>
  <c r="AZ127" i="13"/>
  <c r="AG111" i="10"/>
  <c r="BU101" i="5"/>
  <c r="BT94" i="14"/>
  <c r="AS95" i="13"/>
  <c r="AE144" i="13"/>
  <c r="BU90" i="15"/>
  <c r="AY137" i="10"/>
  <c r="AF81" i="5"/>
  <c r="AI139" i="5"/>
  <c r="AE105" i="12"/>
  <c r="AE88" i="14"/>
  <c r="BC70" i="15"/>
  <c r="BA97" i="12"/>
  <c r="BP113" i="10"/>
  <c r="AQ151" i="10"/>
  <c r="BF104" i="12"/>
  <c r="BC107" i="13"/>
  <c r="AQ67" i="13"/>
  <c r="AY140" i="5"/>
  <c r="AR95" i="15"/>
  <c r="AD134" i="14"/>
  <c r="AJ127" i="12"/>
  <c r="BJ108" i="12"/>
  <c r="AZ92" i="10"/>
  <c r="BL115" i="14"/>
  <c r="AE110" i="14"/>
  <c r="AT151" i="14"/>
  <c r="AM121" i="14"/>
  <c r="BG122" i="15"/>
  <c r="BT138" i="10"/>
  <c r="AC150" i="13"/>
  <c r="AO74" i="14"/>
  <c r="BC101" i="5"/>
  <c r="BG60" i="10"/>
  <c r="AZ70" i="15"/>
  <c r="BR119" i="13"/>
  <c r="BC86" i="10"/>
  <c r="BI72" i="15"/>
  <c r="AV126" i="15"/>
  <c r="BU89" i="15"/>
  <c r="AO103" i="15"/>
  <c r="AB70" i="10"/>
  <c r="BR56" i="12"/>
  <c r="AQ98" i="10"/>
  <c r="BG134" i="14"/>
  <c r="BK105" i="12"/>
  <c r="BS75" i="5"/>
  <c r="BG69" i="13"/>
  <c r="AL146" i="14"/>
  <c r="AW154" i="5"/>
  <c r="BM70" i="5"/>
  <c r="BV77" i="13"/>
  <c r="AK106" i="12"/>
  <c r="BG128" i="15"/>
  <c r="BB126" i="5"/>
  <c r="BS56" i="12"/>
  <c r="BF58" i="5"/>
  <c r="BM87" i="15"/>
  <c r="BS127" i="15"/>
  <c r="AL113" i="5"/>
  <c r="AS69" i="13"/>
  <c r="BA148" i="5"/>
  <c r="AM128" i="5"/>
  <c r="BQ104" i="15"/>
  <c r="BL125" i="15"/>
  <c r="BP119" i="14"/>
  <c r="AH64" i="10"/>
  <c r="BO141" i="12"/>
  <c r="AQ126" i="13"/>
  <c r="AP121" i="14"/>
  <c r="BR130" i="15"/>
  <c r="BL145" i="5"/>
  <c r="AG78" i="5"/>
  <c r="BC124" i="5"/>
  <c r="AY126" i="13"/>
  <c r="BC113" i="14"/>
  <c r="BF148" i="13"/>
  <c r="AQ68" i="13"/>
  <c r="AU59" i="5"/>
  <c r="AQ103" i="5"/>
  <c r="AN96" i="5"/>
  <c r="AG73" i="15"/>
  <c r="AC103" i="14"/>
  <c r="AY100" i="15"/>
  <c r="BF110" i="15"/>
  <c r="AN85" i="14"/>
  <c r="AX58" i="13"/>
  <c r="BU110" i="13"/>
  <c r="AS119" i="10"/>
  <c r="AK72" i="12"/>
  <c r="AY78" i="12"/>
  <c r="BS67" i="14"/>
  <c r="BF66" i="12"/>
  <c r="BA74" i="10"/>
  <c r="AQ60" i="12"/>
  <c r="BV77" i="5"/>
  <c r="AM78" i="13"/>
  <c r="BR74" i="12"/>
  <c r="BL80" i="15"/>
  <c r="BO117" i="13"/>
  <c r="AF63" i="12"/>
  <c r="BM58" i="13"/>
  <c r="BL81" i="12"/>
  <c r="AD90" i="12"/>
  <c r="BN77" i="14"/>
  <c r="BV98" i="12"/>
  <c r="BH56" i="13"/>
  <c r="BP152" i="14"/>
  <c r="AJ104" i="15"/>
  <c r="BO61" i="14"/>
  <c r="AQ56" i="15"/>
  <c r="BQ83" i="13"/>
  <c r="AT142" i="10"/>
  <c r="BO71" i="10"/>
  <c r="AZ140" i="10"/>
  <c r="AW136" i="14"/>
  <c r="AE103" i="15"/>
  <c r="BE116" i="12"/>
  <c r="AO121" i="15"/>
  <c r="AX151" i="13"/>
  <c r="AI69" i="5"/>
  <c r="AL135" i="14"/>
  <c r="BF139" i="15"/>
  <c r="AG93" i="5"/>
  <c r="AC70" i="14"/>
  <c r="AP152" i="10"/>
  <c r="BA107" i="15"/>
  <c r="BA111" i="5"/>
  <c r="AV121" i="10"/>
  <c r="AQ129" i="5"/>
  <c r="BV68" i="5"/>
  <c r="BG106" i="5"/>
  <c r="AP122" i="12"/>
  <c r="AQ118" i="14"/>
  <c r="AI143" i="10"/>
  <c r="BM130" i="10"/>
  <c r="BN100" i="5"/>
  <c r="BD135" i="15"/>
  <c r="BF127" i="5"/>
  <c r="BB60" i="12"/>
  <c r="AX87" i="5"/>
  <c r="BH145" i="14"/>
  <c r="AK139" i="12"/>
  <c r="BR114" i="10"/>
  <c r="BU123" i="13"/>
  <c r="BA153" i="10"/>
  <c r="BU129" i="5"/>
  <c r="BG129" i="14"/>
  <c r="AB110" i="13"/>
  <c r="AR65" i="13"/>
  <c r="BT132" i="14"/>
  <c r="AT58" i="13"/>
  <c r="BA68" i="12"/>
  <c r="BM124" i="10"/>
  <c r="AL115" i="14"/>
  <c r="BE137" i="10"/>
  <c r="BF77" i="14"/>
  <c r="BG132" i="15"/>
  <c r="BH78" i="12"/>
  <c r="BM92" i="10"/>
  <c r="BF89" i="14"/>
  <c r="BE123" i="5"/>
  <c r="AG68" i="10"/>
  <c r="BL142" i="5"/>
  <c r="AK99" i="13"/>
  <c r="AO128" i="15"/>
  <c r="AV126" i="13"/>
  <c r="BH146" i="12"/>
  <c r="BS57" i="10"/>
  <c r="AC154" i="5"/>
  <c r="BM56" i="12"/>
  <c r="BO145" i="13"/>
  <c r="AV67" i="15"/>
  <c r="AO91" i="5"/>
  <c r="BC70" i="13"/>
  <c r="BU99" i="5"/>
  <c r="BP128" i="10"/>
  <c r="AJ106" i="5"/>
  <c r="BO97" i="5"/>
  <c r="BK128" i="5"/>
  <c r="AB128" i="12"/>
  <c r="AB119" i="5"/>
  <c r="BV87" i="10"/>
  <c r="BU70" i="15"/>
  <c r="BN147" i="14"/>
  <c r="BK126" i="15"/>
  <c r="BK154" i="13"/>
  <c r="BS139" i="12"/>
  <c r="BA105" i="13"/>
  <c r="AK124" i="14"/>
  <c r="BG63" i="13"/>
  <c r="AW145" i="10"/>
  <c r="AY79" i="14"/>
  <c r="BM74" i="14"/>
  <c r="AZ101" i="12"/>
  <c r="AO56" i="15"/>
  <c r="AV55" i="14"/>
  <c r="BF68" i="10"/>
  <c r="BH130" i="14"/>
  <c r="AJ66" i="12"/>
  <c r="BM88" i="14"/>
  <c r="AZ104" i="15"/>
  <c r="BF96" i="10"/>
  <c r="AL114" i="14"/>
  <c r="AF120" i="15"/>
  <c r="BN68" i="15"/>
  <c r="AE138" i="15"/>
  <c r="BT116" i="15"/>
  <c r="AP129" i="15"/>
  <c r="BP66" i="5"/>
  <c r="BV127" i="10"/>
  <c r="AI68" i="15"/>
  <c r="AY133" i="14"/>
  <c r="AX108" i="13"/>
  <c r="AK148" i="10"/>
  <c r="AP122" i="14"/>
  <c r="BO71" i="14"/>
  <c r="BT88" i="5"/>
  <c r="BE61" i="10"/>
  <c r="AR76" i="5"/>
  <c r="BR74" i="10"/>
  <c r="AV122" i="10"/>
  <c r="AP107" i="14"/>
  <c r="BV122" i="10"/>
  <c r="BN154" i="12"/>
  <c r="BH85" i="13"/>
  <c r="AC82" i="5"/>
  <c r="BH98" i="14"/>
  <c r="BM139" i="15"/>
  <c r="BD55" i="13"/>
  <c r="AZ132" i="13"/>
  <c r="BM88" i="10"/>
  <c r="BI104" i="14"/>
  <c r="AN151" i="10"/>
  <c r="AP66" i="10"/>
  <c r="AD139" i="5"/>
  <c r="AO150" i="15"/>
  <c r="AQ69" i="12"/>
  <c r="BI111" i="13"/>
  <c r="AY67" i="13"/>
  <c r="AN56" i="13"/>
  <c r="AC117" i="10"/>
  <c r="AW133" i="13"/>
  <c r="AS135" i="13"/>
  <c r="AE129" i="13"/>
  <c r="BC73" i="13"/>
  <c r="AP133" i="15"/>
  <c r="BR72" i="14"/>
  <c r="BT81" i="13"/>
  <c r="AD77" i="5"/>
  <c r="BA144" i="14"/>
  <c r="AX111" i="14"/>
  <c r="AQ73" i="13"/>
  <c r="BM71" i="12"/>
  <c r="BT67" i="14"/>
  <c r="BP143" i="12"/>
  <c r="AI148" i="12"/>
  <c r="AP149" i="15"/>
  <c r="AY132" i="10"/>
  <c r="AX154" i="13"/>
  <c r="AJ105" i="10"/>
  <c r="AK140" i="5"/>
  <c r="BK69" i="13"/>
  <c r="BL102" i="10"/>
  <c r="AH113" i="14"/>
  <c r="BN143" i="13"/>
  <c r="AK95" i="5"/>
  <c r="AL59" i="14"/>
  <c r="AB126" i="10"/>
  <c r="BC70" i="10"/>
  <c r="BD92" i="14"/>
  <c r="BJ132" i="14"/>
  <c r="AF147" i="15"/>
  <c r="BK88" i="5"/>
  <c r="BF148" i="10"/>
  <c r="BV91" i="14"/>
  <c r="AW58" i="10"/>
  <c r="AW118" i="10"/>
  <c r="AC132" i="10"/>
  <c r="AE113" i="15"/>
  <c r="AK128" i="15"/>
  <c r="BA154" i="5"/>
  <c r="BG124" i="10"/>
  <c r="AV77" i="15"/>
  <c r="BH63" i="10"/>
  <c r="AZ88" i="10"/>
  <c r="BU127" i="10"/>
  <c r="BI144" i="10"/>
  <c r="BS73" i="15"/>
  <c r="BS58" i="14"/>
  <c r="AK124" i="12"/>
  <c r="AQ134" i="14"/>
  <c r="AT105" i="10"/>
  <c r="AR145" i="13"/>
  <c r="AC104" i="13"/>
  <c r="AI55" i="5"/>
  <c r="BD117" i="13"/>
  <c r="AR151" i="15"/>
  <c r="AG151" i="14"/>
  <c r="BS149" i="12"/>
  <c r="AY77" i="14"/>
  <c r="BQ84" i="10"/>
  <c r="AJ100" i="10"/>
  <c r="AW84" i="13"/>
  <c r="AU110" i="13"/>
  <c r="AO56" i="14"/>
  <c r="AS143" i="12"/>
  <c r="AL145" i="13"/>
  <c r="BM55" i="14"/>
  <c r="BC58" i="13"/>
  <c r="BE126" i="15"/>
  <c r="BO113" i="15"/>
  <c r="BE115" i="5"/>
  <c r="AW83" i="5"/>
  <c r="AN86" i="14"/>
  <c r="BM122" i="14"/>
  <c r="BV133" i="13"/>
  <c r="BU139" i="14"/>
  <c r="AJ135" i="15"/>
  <c r="BO125" i="13"/>
  <c r="AQ125" i="15"/>
  <c r="AT145" i="15"/>
  <c r="AU97" i="5"/>
  <c r="BJ93" i="15"/>
  <c r="BF80" i="10"/>
  <c r="BC97" i="14"/>
  <c r="AV138" i="12"/>
  <c r="BN88" i="13"/>
  <c r="BK144" i="5"/>
  <c r="AE151" i="15"/>
  <c r="AJ98" i="5"/>
  <c r="BF86" i="13"/>
  <c r="BB111" i="15"/>
  <c r="BO106" i="10"/>
  <c r="BV82" i="12"/>
  <c r="BL101" i="14"/>
  <c r="AW105" i="10"/>
  <c r="AE101" i="13"/>
  <c r="BJ81" i="10"/>
  <c r="BR100" i="14"/>
  <c r="BA104" i="15"/>
  <c r="AX67" i="5"/>
  <c r="AB93" i="5"/>
  <c r="BT98" i="10"/>
  <c r="BQ60" i="5"/>
  <c r="AU120" i="15"/>
  <c r="AK99" i="10"/>
  <c r="BM117" i="15"/>
  <c r="AD101" i="5"/>
  <c r="AF104" i="10"/>
  <c r="AI62" i="15"/>
  <c r="BA84" i="14"/>
  <c r="BR85" i="13"/>
  <c r="AZ126" i="5"/>
  <c r="BE147" i="12"/>
  <c r="AV128" i="5"/>
  <c r="AI89" i="14"/>
  <c r="BI65" i="15"/>
  <c r="AI132" i="13"/>
  <c r="AF58" i="12"/>
  <c r="AK55" i="10"/>
  <c r="AT106" i="13"/>
  <c r="AS85" i="12"/>
  <c r="BR84" i="5"/>
  <c r="AT126" i="12"/>
  <c r="BT79" i="15"/>
  <c r="AB151" i="13"/>
  <c r="AV117" i="5"/>
  <c r="AK145" i="5"/>
  <c r="BE113" i="14"/>
  <c r="AS149" i="13"/>
  <c r="BP63" i="14"/>
  <c r="BE72" i="12"/>
  <c r="AR94" i="10"/>
  <c r="AK145" i="10"/>
  <c r="AD129" i="13"/>
  <c r="BI56" i="14"/>
  <c r="BU92" i="12"/>
  <c r="AD66" i="12"/>
  <c r="BS67" i="13"/>
  <c r="AV61" i="12"/>
  <c r="AX88" i="13"/>
  <c r="AC88" i="5"/>
  <c r="BH57" i="10"/>
  <c r="BR149" i="12"/>
  <c r="AS142" i="14"/>
  <c r="BK109" i="14"/>
  <c r="AU96" i="13"/>
  <c r="BR130" i="13"/>
  <c r="BB120" i="10"/>
  <c r="BK136" i="5"/>
  <c r="AY125" i="14"/>
  <c r="AG128" i="12"/>
  <c r="AW137" i="5"/>
  <c r="AN114" i="10"/>
  <c r="AJ74" i="10"/>
  <c r="AF131" i="12"/>
  <c r="BI150" i="15"/>
  <c r="BJ79" i="5"/>
  <c r="AX153" i="15"/>
  <c r="BR148" i="5"/>
  <c r="BQ67" i="13"/>
  <c r="BH70" i="10"/>
  <c r="AF82" i="14"/>
  <c r="AB57" i="5"/>
  <c r="AS64" i="13"/>
  <c r="AJ149" i="14"/>
  <c r="BR103" i="10"/>
  <c r="BF106" i="12"/>
  <c r="AP69" i="10"/>
  <c r="BC59" i="10"/>
  <c r="AD99" i="13"/>
  <c r="AU117" i="14"/>
  <c r="BO120" i="12"/>
  <c r="AL62" i="10"/>
  <c r="AU78" i="15"/>
  <c r="BV133" i="5"/>
  <c r="BU58" i="12"/>
  <c r="BP129" i="12"/>
  <c r="BN142" i="14"/>
  <c r="AW140" i="5"/>
  <c r="BM98" i="12"/>
  <c r="AL66" i="10"/>
  <c r="AT82" i="14"/>
  <c r="AQ79" i="12"/>
  <c r="AT99" i="13"/>
  <c r="AR145" i="10"/>
  <c r="AZ151" i="13"/>
  <c r="AE62" i="12"/>
  <c r="AR63" i="13"/>
  <c r="BS99" i="15"/>
  <c r="AR56" i="15"/>
  <c r="AY138" i="12"/>
  <c r="AS97" i="13"/>
  <c r="AZ134" i="14"/>
  <c r="AM66" i="13"/>
  <c r="BO144" i="12"/>
  <c r="AP120" i="5"/>
  <c r="AS146" i="10"/>
  <c r="BM139" i="14"/>
  <c r="BF125" i="12"/>
  <c r="AK111" i="5"/>
  <c r="AS65" i="14"/>
  <c r="AJ67" i="10"/>
  <c r="AG131" i="14"/>
  <c r="AJ123" i="10"/>
  <c r="AQ146" i="14"/>
  <c r="BJ92" i="10"/>
  <c r="BF56" i="10"/>
  <c r="AY110" i="12"/>
  <c r="BG123" i="15"/>
  <c r="BA120" i="12"/>
  <c r="AG125" i="15"/>
  <c r="AM71" i="14"/>
  <c r="AK65" i="10"/>
  <c r="BJ74" i="13"/>
  <c r="AL70" i="13"/>
  <c r="BD109" i="14"/>
  <c r="AZ97" i="12"/>
  <c r="AM69" i="15"/>
  <c r="AT112" i="13"/>
  <c r="AG69" i="15"/>
  <c r="BT154" i="10"/>
  <c r="AP118" i="15"/>
  <c r="BM115" i="5"/>
  <c r="AO90" i="14"/>
  <c r="AY108" i="14"/>
  <c r="BD108" i="14"/>
  <c r="AW78" i="12"/>
  <c r="AZ67" i="14"/>
  <c r="BM64" i="12"/>
  <c r="AI138" i="10"/>
  <c r="BA87" i="13"/>
  <c r="AT70" i="15"/>
  <c r="BJ56" i="5"/>
  <c r="AN84" i="14"/>
  <c r="BH137" i="10"/>
  <c r="BR56" i="15"/>
  <c r="BI136" i="15"/>
  <c r="AI117" i="12"/>
  <c r="AG129" i="15"/>
  <c r="BF127" i="10"/>
  <c r="AG107" i="10"/>
  <c r="BB118" i="14"/>
  <c r="AO57" i="12"/>
  <c r="BH89" i="13"/>
  <c r="AN143" i="10"/>
  <c r="BI128" i="10"/>
  <c r="AQ89" i="15"/>
  <c r="BD93" i="12"/>
  <c r="BD105" i="13"/>
  <c r="AW115" i="10"/>
  <c r="AV139" i="14"/>
  <c r="BH112" i="13"/>
  <c r="AN148" i="12"/>
  <c r="BJ113" i="13"/>
  <c r="BT109" i="12"/>
  <c r="AF64" i="13"/>
  <c r="AM142" i="5"/>
  <c r="BH120" i="13"/>
  <c r="AX98" i="12"/>
  <c r="BF152" i="5"/>
  <c r="BC88" i="15"/>
  <c r="BT88" i="14"/>
  <c r="AJ74" i="14"/>
  <c r="AX83" i="15"/>
  <c r="BC153" i="10"/>
  <c r="AX115" i="13"/>
  <c r="AU125" i="15"/>
  <c r="BG65" i="12"/>
  <c r="AH139" i="5"/>
  <c r="AV79" i="5"/>
  <c r="BN129" i="14"/>
  <c r="BG69" i="15"/>
  <c r="BS147" i="15"/>
  <c r="AV81" i="13"/>
  <c r="AT87" i="10"/>
  <c r="BV99" i="14"/>
  <c r="AQ61" i="15"/>
  <c r="BM63" i="12"/>
  <c r="AX139" i="5"/>
  <c r="AW129" i="15"/>
  <c r="AC106" i="14"/>
  <c r="BN81" i="10"/>
  <c r="BU71" i="12"/>
  <c r="AM135" i="5"/>
  <c r="BK102" i="14"/>
  <c r="AU110" i="15"/>
  <c r="AT143" i="13"/>
  <c r="AT83" i="14"/>
  <c r="AN71" i="12"/>
  <c r="BS120" i="13"/>
  <c r="AU99" i="15"/>
  <c r="BJ121" i="14"/>
  <c r="BN91" i="12"/>
  <c r="AP60" i="14"/>
  <c r="AT69" i="10"/>
  <c r="AT104" i="10"/>
  <c r="AB111" i="5"/>
  <c r="AP143" i="13"/>
  <c r="AF127" i="5"/>
  <c r="BG151" i="5"/>
  <c r="AQ141" i="10"/>
  <c r="AB121" i="10"/>
  <c r="BB142" i="13"/>
  <c r="AS80" i="5"/>
  <c r="AF77" i="5"/>
  <c r="AT103" i="13"/>
  <c r="BQ148" i="12"/>
  <c r="AN130" i="10"/>
  <c r="AJ134" i="14"/>
  <c r="AC146" i="5"/>
  <c r="AI66" i="12"/>
  <c r="BK77" i="13"/>
  <c r="BO76" i="14"/>
  <c r="AZ128" i="12"/>
  <c r="AW125" i="5"/>
  <c r="AD125" i="12"/>
  <c r="AN120" i="14"/>
  <c r="BG116" i="12"/>
  <c r="AO108" i="13"/>
  <c r="AS132" i="14"/>
  <c r="AW127" i="12"/>
  <c r="BE109" i="12"/>
  <c r="BH133" i="10"/>
  <c r="BA85" i="14"/>
  <c r="BO72" i="15"/>
  <c r="BF126" i="12"/>
  <c r="BE121" i="15"/>
  <c r="AI61" i="14"/>
  <c r="AS87" i="5"/>
  <c r="AH58" i="5"/>
  <c r="AO110" i="10"/>
  <c r="BF146" i="5"/>
  <c r="BU77" i="10"/>
  <c r="BU139" i="10"/>
  <c r="AU82" i="10"/>
  <c r="BS153" i="15"/>
  <c r="BL96" i="14"/>
  <c r="BO105" i="13"/>
  <c r="BN143" i="5"/>
  <c r="BV59" i="15"/>
  <c r="AZ57" i="15"/>
  <c r="BH65" i="13"/>
  <c r="AZ101" i="10"/>
  <c r="BF135" i="13"/>
  <c r="BQ65" i="14"/>
  <c r="BE137" i="15"/>
  <c r="BA75" i="15"/>
  <c r="AT114" i="12"/>
  <c r="AX135" i="5"/>
  <c r="BJ101" i="15"/>
  <c r="AW67" i="13"/>
  <c r="AG55" i="15"/>
  <c r="AD72" i="15"/>
  <c r="AX144" i="15"/>
  <c r="BA143" i="14"/>
  <c r="BH75" i="10"/>
  <c r="AB67" i="5"/>
  <c r="AZ137" i="10"/>
  <c r="AW60" i="12"/>
  <c r="AP69" i="12"/>
  <c r="AY93" i="13"/>
  <c r="BN92" i="15"/>
  <c r="AV70" i="15"/>
  <c r="AJ62" i="15"/>
  <c r="AK61" i="13"/>
  <c r="AO63" i="12"/>
  <c r="AK98" i="14"/>
  <c r="AQ83" i="14"/>
  <c r="AB72" i="5"/>
  <c r="AD76" i="5"/>
  <c r="AY151" i="15"/>
  <c r="BO75" i="13"/>
  <c r="AO136" i="5"/>
  <c r="BS152" i="10"/>
  <c r="AD123" i="13"/>
  <c r="BT108" i="13"/>
  <c r="BN99" i="14"/>
  <c r="BN143" i="10"/>
  <c r="AG57" i="10"/>
  <c r="AZ95" i="15"/>
  <c r="AS96" i="15"/>
  <c r="AP108" i="12"/>
  <c r="AT142" i="5"/>
  <c r="BB90" i="13"/>
  <c r="BD101" i="15"/>
  <c r="AJ99" i="14"/>
  <c r="BO97" i="15"/>
  <c r="AR125" i="5"/>
  <c r="AM86" i="13"/>
  <c r="AK114" i="15"/>
  <c r="BU72" i="12"/>
  <c r="AY89" i="15"/>
  <c r="BS97" i="12"/>
  <c r="BO67" i="13"/>
  <c r="BJ98" i="10"/>
  <c r="BI105" i="5"/>
  <c r="AE88" i="10"/>
  <c r="AJ142" i="13"/>
  <c r="AB126" i="5"/>
  <c r="AP146" i="10"/>
  <c r="AQ101" i="15"/>
  <c r="AY94" i="14"/>
  <c r="BN131" i="5"/>
  <c r="BH133" i="14"/>
  <c r="BB144" i="15"/>
  <c r="AV121" i="13"/>
  <c r="BC90" i="14"/>
  <c r="AG77" i="5"/>
  <c r="AU95" i="13"/>
  <c r="AZ138" i="5"/>
  <c r="AM148" i="12"/>
  <c r="AY97" i="10"/>
  <c r="BC112" i="5"/>
  <c r="AF106" i="10"/>
  <c r="AL131" i="10"/>
  <c r="AS74" i="10"/>
  <c r="BG85" i="14"/>
  <c r="AK85" i="10"/>
  <c r="AL62" i="12"/>
  <c r="AR102" i="15"/>
  <c r="BD62" i="15"/>
  <c r="BS71" i="5"/>
  <c r="AF97" i="10"/>
  <c r="BA80" i="15"/>
  <c r="AH99" i="10"/>
  <c r="AQ106" i="13"/>
  <c r="AL143" i="5"/>
  <c r="BF78" i="14"/>
  <c r="BC86" i="12"/>
  <c r="BK147" i="5"/>
  <c r="BR145" i="10"/>
  <c r="AD85" i="15"/>
  <c r="BR69" i="13"/>
  <c r="BL58" i="15"/>
  <c r="AQ76" i="13"/>
  <c r="BI118" i="12"/>
  <c r="BQ147" i="15"/>
  <c r="AM87" i="12"/>
  <c r="BL150" i="5"/>
  <c r="BE108" i="5"/>
  <c r="AW152" i="15"/>
  <c r="AJ62" i="13"/>
  <c r="AU132" i="15"/>
  <c r="AW109" i="14"/>
  <c r="BO93" i="12"/>
  <c r="AQ119" i="5"/>
  <c r="AH64" i="5"/>
  <c r="BV99" i="13"/>
  <c r="AS85" i="13"/>
  <c r="BS68" i="13"/>
  <c r="AQ140" i="5"/>
  <c r="BA115" i="5"/>
  <c r="AY91" i="15"/>
  <c r="BM148" i="15"/>
  <c r="BV93" i="13"/>
  <c r="AP91" i="13"/>
  <c r="AQ87" i="14"/>
  <c r="BU85" i="10"/>
  <c r="BN94" i="14"/>
  <c r="BT55" i="13"/>
  <c r="AW85" i="15"/>
  <c r="BD114" i="12"/>
  <c r="AN75" i="13"/>
  <c r="BK137" i="12"/>
  <c r="AB138" i="10"/>
  <c r="AF92" i="15"/>
  <c r="AH114" i="5"/>
  <c r="BF64" i="5"/>
  <c r="AN96" i="10"/>
  <c r="BI133" i="13"/>
  <c r="BC61" i="10"/>
  <c r="AD125" i="15"/>
  <c r="AX150" i="14"/>
  <c r="AB154" i="5"/>
  <c r="AV77" i="13"/>
  <c r="AN88" i="10"/>
  <c r="AG150" i="13"/>
  <c r="AI107" i="14"/>
  <c r="AC113" i="13"/>
  <c r="AS137" i="10"/>
  <c r="AN112" i="15"/>
  <c r="AV116" i="15"/>
  <c r="BT108" i="15"/>
  <c r="AU111" i="13"/>
  <c r="AC70" i="10"/>
  <c r="BF87" i="12"/>
  <c r="BB126" i="13"/>
  <c r="BL127" i="5"/>
  <c r="BG62" i="14"/>
  <c r="AP60" i="13"/>
  <c r="BP60" i="10"/>
  <c r="AC112" i="15"/>
  <c r="AR85" i="10"/>
  <c r="AI111" i="14"/>
  <c r="BT60" i="14"/>
  <c r="BU110" i="10"/>
  <c r="BB101" i="15"/>
  <c r="AR126" i="10"/>
  <c r="BR122" i="14"/>
  <c r="AE69" i="13"/>
  <c r="BB154" i="12"/>
  <c r="AM106" i="14"/>
  <c r="BM108" i="14"/>
  <c r="AG88" i="13"/>
  <c r="AF105" i="13"/>
  <c r="BF116" i="15"/>
  <c r="AD71" i="5"/>
  <c r="BF77" i="12"/>
  <c r="BL92" i="12"/>
  <c r="BC68" i="10"/>
  <c r="AV109" i="15"/>
  <c r="AQ138" i="14"/>
  <c r="AV92" i="10"/>
  <c r="BL104" i="12"/>
  <c r="AE151" i="14"/>
  <c r="AK116" i="13"/>
  <c r="AV88" i="5"/>
  <c r="AN112" i="14"/>
  <c r="BE71" i="10"/>
  <c r="AI154" i="15"/>
  <c r="AB141" i="12"/>
  <c r="BU70" i="13"/>
  <c r="BK58" i="13"/>
  <c r="AR69" i="12"/>
  <c r="AN135" i="12"/>
  <c r="AL85" i="12"/>
  <c r="BS64" i="14"/>
  <c r="AH55" i="5"/>
  <c r="AR92" i="12"/>
  <c r="BA125" i="12"/>
  <c r="BF150" i="14"/>
  <c r="AV146" i="13"/>
  <c r="AI58" i="12"/>
  <c r="BF119" i="10"/>
  <c r="AN69" i="5"/>
  <c r="BS126" i="15"/>
  <c r="BJ140" i="5"/>
  <c r="AZ100" i="5"/>
  <c r="AU111" i="5"/>
  <c r="BS101" i="5"/>
  <c r="AZ73" i="5"/>
  <c r="BL58" i="12"/>
  <c r="AT101" i="13"/>
  <c r="BK78" i="13"/>
  <c r="BN153" i="14"/>
  <c r="BD101" i="5"/>
  <c r="AJ87" i="14"/>
  <c r="AK79" i="12"/>
  <c r="AY129" i="15"/>
  <c r="BF130" i="10"/>
  <c r="AI152" i="13"/>
  <c r="BL138" i="15"/>
  <c r="AU119" i="12"/>
  <c r="AK124" i="10"/>
  <c r="AQ88" i="13"/>
  <c r="AF86" i="12"/>
  <c r="AG84" i="13"/>
  <c r="AM104" i="13"/>
  <c r="BO66" i="14"/>
  <c r="BG75" i="13"/>
  <c r="BN152" i="13"/>
  <c r="BD106" i="5"/>
  <c r="AR81" i="15"/>
  <c r="BG62" i="10"/>
  <c r="BT100" i="5"/>
  <c r="AQ122" i="12"/>
  <c r="BF127" i="12"/>
  <c r="AE61" i="13"/>
  <c r="AY104" i="15"/>
  <c r="BK130" i="5"/>
  <c r="AT58" i="10"/>
  <c r="BU149" i="15"/>
  <c r="AL83" i="14"/>
  <c r="AG85" i="10"/>
  <c r="AQ77" i="13"/>
  <c r="AI108" i="14"/>
  <c r="BK75" i="15"/>
  <c r="AG94" i="15"/>
  <c r="BI118" i="15"/>
  <c r="AH154" i="5"/>
  <c r="AK122" i="14"/>
  <c r="AK143" i="14"/>
  <c r="AX71" i="15"/>
  <c r="AG120" i="13"/>
  <c r="BR64" i="12"/>
  <c r="AD144" i="14"/>
  <c r="AU96" i="12"/>
  <c r="AC154" i="12"/>
  <c r="BO112" i="13"/>
  <c r="BC122" i="10"/>
  <c r="BM72" i="12"/>
  <c r="AT92" i="10"/>
  <c r="BH149" i="13"/>
  <c r="AV123" i="5"/>
  <c r="AC74" i="15"/>
  <c r="BS59" i="15"/>
  <c r="AO116" i="10"/>
  <c r="AO110" i="13"/>
  <c r="BI74" i="15"/>
  <c r="AE147" i="14"/>
  <c r="AT116" i="13"/>
  <c r="AH69" i="13"/>
  <c r="BL126" i="13"/>
  <c r="AO72" i="10"/>
  <c r="AL99" i="10"/>
  <c r="AF63" i="15"/>
  <c r="BK108" i="12"/>
  <c r="AH110" i="5"/>
  <c r="AF60" i="15"/>
  <c r="BH139" i="5"/>
  <c r="BC91" i="13"/>
  <c r="AT116" i="5"/>
  <c r="BQ124" i="15"/>
  <c r="BD150" i="15"/>
  <c r="BS152" i="13"/>
  <c r="AL120" i="12"/>
  <c r="BG83" i="12"/>
  <c r="BR99" i="14"/>
  <c r="AT145" i="12"/>
  <c r="AK112" i="10"/>
  <c r="BU108" i="14"/>
  <c r="AW67" i="14"/>
  <c r="AJ130" i="5"/>
  <c r="BG60" i="14"/>
  <c r="AB61" i="14"/>
  <c r="AR143" i="10"/>
  <c r="BH141" i="10"/>
  <c r="AT75" i="14"/>
  <c r="BN60" i="12"/>
  <c r="AG55" i="10"/>
  <c r="AU87" i="14"/>
  <c r="AC153" i="12"/>
  <c r="BA110" i="10"/>
  <c r="BS146" i="5"/>
  <c r="BN119" i="10"/>
  <c r="AT137" i="12"/>
  <c r="AW108" i="12"/>
  <c r="BT134" i="13"/>
  <c r="AY92" i="15"/>
  <c r="BB129" i="5"/>
  <c r="BJ63" i="12"/>
  <c r="BI91" i="10"/>
  <c r="AH121" i="13"/>
  <c r="BD128" i="5"/>
  <c r="AU57" i="10"/>
  <c r="BI102" i="14"/>
  <c r="AR67" i="5"/>
  <c r="BG92" i="15"/>
  <c r="AK85" i="5"/>
  <c r="AE55" i="10"/>
  <c r="BN79" i="10"/>
  <c r="BJ101" i="10"/>
  <c r="AK150" i="14"/>
  <c r="BJ143" i="14"/>
  <c r="BI76" i="13"/>
  <c r="BH98" i="15"/>
  <c r="AI133" i="12"/>
  <c r="AY79" i="12"/>
  <c r="AF138" i="5"/>
  <c r="AL73" i="10"/>
  <c r="BK115" i="5"/>
  <c r="AR75" i="14"/>
  <c r="BS145" i="5"/>
  <c r="BD153" i="5"/>
  <c r="BM137" i="5"/>
  <c r="BJ113" i="14"/>
  <c r="AV80" i="5"/>
  <c r="BP132" i="15"/>
  <c r="AP112" i="10"/>
  <c r="AV143" i="12"/>
  <c r="AP121" i="5"/>
  <c r="BF121" i="14"/>
  <c r="AQ77" i="12"/>
  <c r="BP113" i="5"/>
  <c r="BO143" i="14"/>
  <c r="BF146" i="14"/>
  <c r="BF147" i="15"/>
  <c r="AY66" i="14"/>
  <c r="BT70" i="13"/>
  <c r="AY72" i="5"/>
  <c r="BD88" i="13"/>
  <c r="AL64" i="13"/>
  <c r="AO127" i="10"/>
  <c r="BV112" i="15"/>
  <c r="BP152" i="13"/>
  <c r="BQ63" i="15"/>
  <c r="BR126" i="5"/>
  <c r="AR106" i="14"/>
  <c r="BP72" i="13"/>
  <c r="AW147" i="13"/>
  <c r="AH116" i="12"/>
  <c r="AC73" i="10"/>
  <c r="BM130" i="5"/>
  <c r="BT110" i="13"/>
  <c r="AO94" i="10"/>
  <c r="BE76" i="5"/>
  <c r="AP71" i="14"/>
  <c r="BE78" i="13"/>
  <c r="AZ148" i="10"/>
  <c r="AX125" i="5"/>
  <c r="AP115" i="5"/>
  <c r="BA153" i="15"/>
  <c r="AF107" i="15"/>
  <c r="BN136" i="14"/>
  <c r="BQ92" i="10"/>
  <c r="AK120" i="10"/>
  <c r="BM81" i="10"/>
  <c r="BG137" i="5"/>
  <c r="AZ107" i="13"/>
  <c r="AX135" i="13"/>
  <c r="AT80" i="15"/>
  <c r="AZ89" i="10"/>
  <c r="AJ145" i="5"/>
  <c r="BF56" i="12"/>
  <c r="BJ57" i="15"/>
  <c r="BK77" i="15"/>
  <c r="BN122" i="15"/>
  <c r="BQ64" i="13"/>
  <c r="AQ126" i="5"/>
  <c r="AX132" i="12"/>
  <c r="BB130" i="14"/>
  <c r="BT66" i="15"/>
  <c r="BO121" i="14"/>
  <c r="AJ123" i="12"/>
  <c r="AK69" i="14"/>
  <c r="AG100" i="13"/>
  <c r="BE98" i="12"/>
  <c r="AE111" i="5"/>
  <c r="BO134" i="10"/>
  <c r="AD128" i="13"/>
  <c r="BL65" i="5"/>
  <c r="BF70" i="12"/>
  <c r="BC135" i="12"/>
  <c r="AQ145" i="14"/>
  <c r="AL148" i="13"/>
  <c r="AY106" i="5"/>
  <c r="BQ79" i="15"/>
  <c r="AY104" i="12"/>
  <c r="BT145" i="14"/>
  <c r="AZ119" i="12"/>
  <c r="BP56" i="5"/>
  <c r="AD137" i="12"/>
  <c r="BC82" i="5"/>
  <c r="BU82" i="14"/>
  <c r="BE85" i="14"/>
  <c r="AJ58" i="12"/>
  <c r="BG147" i="5"/>
  <c r="AK115" i="15"/>
  <c r="AR70" i="14"/>
  <c r="AD97" i="14"/>
  <c r="AM121" i="13"/>
  <c r="AY123" i="12"/>
  <c r="AE100" i="13"/>
  <c r="BT152" i="12"/>
  <c r="AV137" i="10"/>
  <c r="BV116" i="13"/>
  <c r="BT87" i="13"/>
  <c r="BE122" i="14"/>
  <c r="AS133" i="13"/>
  <c r="AU152" i="5"/>
  <c r="AV82" i="5"/>
  <c r="BR132" i="10"/>
  <c r="BK147" i="10"/>
  <c r="BF63" i="13"/>
  <c r="AO136" i="13"/>
  <c r="AM133" i="13"/>
  <c r="AO138" i="10"/>
  <c r="BO93" i="10"/>
  <c r="BK152" i="12"/>
  <c r="BT56" i="10"/>
  <c r="BV143" i="13"/>
  <c r="AM95" i="13"/>
  <c r="BJ133" i="14"/>
  <c r="BK126" i="13"/>
  <c r="AE85" i="15"/>
  <c r="BJ68" i="13"/>
  <c r="AO109" i="5"/>
  <c r="BK152" i="15"/>
  <c r="BN55" i="13"/>
  <c r="AB78" i="5"/>
  <c r="BE56" i="10"/>
  <c r="AY141" i="10"/>
  <c r="BT144" i="10"/>
  <c r="AT87" i="13"/>
  <c r="BG68" i="13"/>
  <c r="AP145" i="13"/>
  <c r="BE89" i="5"/>
  <c r="AF87" i="10"/>
  <c r="BK129" i="15"/>
  <c r="AS58" i="10"/>
  <c r="AU82" i="14"/>
  <c r="BJ78" i="13"/>
  <c r="BQ117" i="15"/>
  <c r="BU67" i="15"/>
  <c r="AU140" i="15"/>
  <c r="BI75" i="14"/>
  <c r="BF92" i="13"/>
  <c r="AJ133" i="13"/>
  <c r="BS86" i="15"/>
  <c r="AJ154" i="10"/>
  <c r="AK104" i="15"/>
  <c r="BV97" i="10"/>
  <c r="AJ67" i="12"/>
  <c r="BK126" i="14"/>
  <c r="BF108" i="14"/>
  <c r="AH115" i="12"/>
  <c r="AI152" i="12"/>
  <c r="AM118" i="10"/>
  <c r="BI85" i="10"/>
  <c r="AF132" i="14"/>
  <c r="AD86" i="12"/>
  <c r="BN150" i="13"/>
  <c r="AK85" i="15"/>
  <c r="AE134" i="12"/>
  <c r="BP87" i="10"/>
  <c r="AR131" i="5"/>
  <c r="BT154" i="15"/>
  <c r="BH56" i="12"/>
  <c r="BL151" i="13"/>
  <c r="AR58" i="15"/>
  <c r="AO125" i="12"/>
  <c r="AM58" i="10"/>
  <c r="AY73" i="12"/>
  <c r="AZ115" i="12"/>
  <c r="BV137" i="10"/>
  <c r="AZ75" i="14"/>
  <c r="AC57" i="14"/>
  <c r="AQ73" i="15"/>
  <c r="BH124" i="14"/>
  <c r="AR139" i="14"/>
  <c r="BR136" i="14"/>
  <c r="BF117" i="14"/>
  <c r="AT141" i="12"/>
  <c r="AH151" i="13"/>
  <c r="BS70" i="15"/>
  <c r="BI137" i="12"/>
  <c r="AQ72" i="10"/>
  <c r="BE103" i="14"/>
  <c r="BE70" i="14"/>
  <c r="AS87" i="12"/>
  <c r="AL118" i="10"/>
  <c r="AJ62" i="12"/>
  <c r="AH90" i="12"/>
  <c r="AC83" i="10"/>
  <c r="BO94" i="12"/>
  <c r="BQ76" i="5"/>
  <c r="AW136" i="5"/>
  <c r="AQ139" i="14"/>
  <c r="BO109" i="12"/>
  <c r="BE105" i="14"/>
  <c r="AD80" i="15"/>
  <c r="AD110" i="5"/>
  <c r="BC80" i="10"/>
  <c r="AC66" i="13"/>
  <c r="BO104" i="5"/>
  <c r="BN112" i="12"/>
  <c r="AO99" i="10"/>
  <c r="AN56" i="5"/>
  <c r="AE128" i="13"/>
  <c r="AF142" i="10"/>
  <c r="AW120" i="13"/>
  <c r="BB110" i="10"/>
  <c r="BE142" i="15"/>
  <c r="AN106" i="5"/>
  <c r="AE63" i="10"/>
  <c r="AX61" i="13"/>
  <c r="BL124" i="15"/>
  <c r="AV131" i="10"/>
  <c r="AJ94" i="14"/>
  <c r="AV130" i="15"/>
  <c r="BG80" i="5"/>
  <c r="BR90" i="12"/>
  <c r="BT69" i="10"/>
  <c r="BG114" i="15"/>
  <c r="AD147" i="15"/>
  <c r="AP69" i="5"/>
  <c r="AM138" i="5"/>
  <c r="BT67" i="5"/>
  <c r="AQ153" i="14"/>
  <c r="AK61" i="10"/>
  <c r="BO57" i="15"/>
  <c r="BF136" i="15"/>
  <c r="AG100" i="14"/>
  <c r="BC96" i="12"/>
  <c r="AI128" i="15"/>
  <c r="BG126" i="14"/>
  <c r="AX107" i="5"/>
  <c r="AT72" i="5"/>
  <c r="AD108" i="12"/>
  <c r="AP125" i="14"/>
  <c r="AH102" i="10"/>
  <c r="BF78" i="15"/>
  <c r="AF119" i="13"/>
  <c r="AL74" i="5"/>
  <c r="BF111" i="13"/>
  <c r="AW148" i="15"/>
  <c r="AV96" i="12"/>
  <c r="AS108" i="15"/>
  <c r="AD100" i="13"/>
  <c r="BU103" i="15"/>
  <c r="BP88" i="5"/>
  <c r="BJ123" i="10"/>
  <c r="AT128" i="15"/>
  <c r="BL111" i="10"/>
  <c r="BG136" i="5"/>
  <c r="AP150" i="10"/>
  <c r="BE154" i="14"/>
  <c r="BA146" i="13"/>
  <c r="BN73" i="13"/>
  <c r="AZ117" i="10"/>
  <c r="BC108" i="12"/>
  <c r="AJ130" i="15"/>
  <c r="AC150" i="12"/>
  <c r="AF105" i="15"/>
  <c r="AP109" i="5"/>
  <c r="AF136" i="5"/>
  <c r="BU63" i="13"/>
  <c r="BF62" i="5"/>
  <c r="AX75" i="12"/>
  <c r="AU120" i="13"/>
  <c r="BU126" i="5"/>
  <c r="BI124" i="12"/>
  <c r="AR58" i="13"/>
  <c r="AM92" i="15"/>
  <c r="BJ133" i="10"/>
  <c r="AW139" i="13"/>
  <c r="AZ73" i="14"/>
  <c r="AB112" i="10"/>
  <c r="BJ112" i="14"/>
  <c r="AM105" i="15"/>
  <c r="BP57" i="5"/>
  <c r="AZ71" i="14"/>
  <c r="AT97" i="13"/>
  <c r="AH124" i="15"/>
  <c r="BI60" i="14"/>
  <c r="AF61" i="5"/>
  <c r="AV99" i="14"/>
  <c r="AN92" i="10"/>
  <c r="BQ136" i="5"/>
  <c r="BJ78" i="14"/>
  <c r="AS98" i="5"/>
  <c r="AZ72" i="5"/>
  <c r="AI142" i="5"/>
  <c r="BC84" i="13"/>
  <c r="AS129" i="15"/>
  <c r="AQ135" i="15"/>
  <c r="AD107" i="14"/>
  <c r="AR76" i="10"/>
  <c r="BU110" i="12"/>
  <c r="BQ74" i="14"/>
  <c r="AZ125" i="5"/>
  <c r="AX55" i="10"/>
  <c r="BP134" i="12"/>
  <c r="BJ127" i="10"/>
  <c r="BV71" i="5"/>
  <c r="AG150" i="5"/>
  <c r="AB116" i="5"/>
  <c r="AO78" i="13"/>
  <c r="BP106" i="15"/>
  <c r="BU87" i="12"/>
  <c r="AL112" i="14"/>
  <c r="AK137" i="12"/>
  <c r="BP146" i="14"/>
  <c r="BF119" i="15"/>
  <c r="BR130" i="12"/>
  <c r="BL72" i="12"/>
  <c r="AF80" i="14"/>
  <c r="AE141" i="15"/>
  <c r="AV57" i="12"/>
  <c r="AD129" i="14"/>
  <c r="AH141" i="14"/>
  <c r="AN115" i="10"/>
  <c r="BR67" i="10"/>
  <c r="AX72" i="5"/>
  <c r="AU103" i="13"/>
  <c r="AO70" i="15"/>
  <c r="AN103" i="10"/>
  <c r="AT67" i="14"/>
  <c r="BE59" i="12"/>
  <c r="AM109" i="12"/>
  <c r="AN89" i="14"/>
  <c r="AX131" i="10"/>
  <c r="AS126" i="13"/>
  <c r="AW98" i="5"/>
  <c r="AG65" i="5"/>
  <c r="AO135" i="15"/>
  <c r="AE84" i="14"/>
  <c r="AG138" i="10"/>
  <c r="AJ68" i="5"/>
  <c r="AE129" i="12"/>
  <c r="BS70" i="12"/>
  <c r="AO144" i="12"/>
  <c r="AI57" i="5"/>
  <c r="AO118" i="5"/>
  <c r="BL98" i="15"/>
  <c r="AB58" i="5"/>
  <c r="BR121" i="5"/>
  <c r="AO137" i="13"/>
  <c r="BU60" i="10"/>
  <c r="AY86" i="15"/>
  <c r="BR131" i="12"/>
  <c r="AT74" i="12"/>
  <c r="AB131" i="13"/>
  <c r="AQ55" i="15"/>
  <c r="AO142" i="10"/>
  <c r="BE68" i="14"/>
  <c r="AI107" i="12"/>
  <c r="AH138" i="15"/>
  <c r="AD131" i="12"/>
  <c r="BT148" i="14"/>
  <c r="BK118" i="10"/>
  <c r="AQ72" i="14"/>
  <c r="AG124" i="12"/>
  <c r="BC128" i="15"/>
  <c r="AS101" i="12"/>
  <c r="AS154" i="12"/>
  <c r="AM59" i="15"/>
  <c r="AL150" i="15"/>
  <c r="BP115" i="13"/>
  <c r="BA89" i="15"/>
  <c r="BN104" i="14"/>
  <c r="AU77" i="10"/>
  <c r="BK123" i="10"/>
  <c r="BU59" i="12"/>
  <c r="BO136" i="5"/>
  <c r="BV151" i="15"/>
  <c r="BC91" i="12"/>
  <c r="AR142" i="5"/>
  <c r="BS66" i="14"/>
  <c r="BV150" i="14"/>
  <c r="BH119" i="15"/>
  <c r="BJ148" i="10"/>
  <c r="AY145" i="14"/>
  <c r="AF88" i="13"/>
  <c r="BJ116" i="5"/>
  <c r="BL68" i="13"/>
  <c r="BH112" i="15"/>
  <c r="AZ140" i="14"/>
  <c r="AC134" i="12"/>
  <c r="AB78" i="14"/>
  <c r="AI65" i="13"/>
  <c r="AN81" i="13"/>
  <c r="AG101" i="13"/>
  <c r="BO116" i="13"/>
  <c r="AS83" i="5"/>
  <c r="AP131" i="13"/>
  <c r="AH120" i="13"/>
  <c r="AJ150" i="10"/>
  <c r="BT75" i="15"/>
  <c r="AH136" i="5"/>
  <c r="AV104" i="5"/>
  <c r="AY86" i="10"/>
  <c r="AI59" i="14"/>
  <c r="BG152" i="10"/>
  <c r="AH119" i="14"/>
  <c r="BD121" i="10"/>
  <c r="BA56" i="15"/>
  <c r="BR127" i="14"/>
  <c r="AU105" i="13"/>
  <c r="AZ121" i="15"/>
  <c r="BD138" i="14"/>
  <c r="BP82" i="14"/>
  <c r="AU95" i="12"/>
  <c r="BH82" i="14"/>
  <c r="AK127" i="14"/>
  <c r="AI89" i="10"/>
  <c r="AH64" i="15"/>
  <c r="AE130" i="10"/>
  <c r="AW147" i="14"/>
  <c r="BR137" i="14"/>
  <c r="BF92" i="15"/>
  <c r="AC117" i="12"/>
  <c r="AY62" i="15"/>
  <c r="AG151" i="10"/>
  <c r="BH59" i="12"/>
  <c r="AJ122" i="15"/>
  <c r="AY98" i="5"/>
  <c r="AP91" i="12"/>
  <c r="BB104" i="15"/>
  <c r="AT69" i="15"/>
  <c r="AT67" i="13"/>
  <c r="AW154" i="12"/>
  <c r="AK57" i="10"/>
  <c r="AF147" i="14"/>
  <c r="AS115" i="14"/>
  <c r="BL62" i="12"/>
  <c r="AJ74" i="5"/>
  <c r="BI99" i="14"/>
  <c r="BL55" i="5"/>
  <c r="AE116" i="15"/>
  <c r="BJ79" i="10"/>
  <c r="AI104" i="14"/>
  <c r="AR118" i="14"/>
  <c r="BN117" i="12"/>
  <c r="BI64" i="5"/>
  <c r="AU127" i="13"/>
  <c r="AR151" i="12"/>
  <c r="BO80" i="10"/>
  <c r="BU125" i="12"/>
  <c r="AF60" i="5"/>
  <c r="AS107" i="10"/>
  <c r="AB132" i="10"/>
  <c r="BB87" i="12"/>
  <c r="AK68" i="10"/>
  <c r="AB57" i="13"/>
  <c r="AP134" i="14"/>
  <c r="AI131" i="10"/>
  <c r="BT90" i="15"/>
  <c r="BJ115" i="13"/>
  <c r="BO65" i="12"/>
  <c r="BO117" i="14"/>
  <c r="BQ142" i="5"/>
  <c r="AE82" i="13"/>
  <c r="BG88" i="12"/>
  <c r="AO88" i="15"/>
  <c r="AO77" i="15"/>
  <c r="AX149" i="14"/>
  <c r="AK58" i="15"/>
  <c r="BT153" i="12"/>
  <c r="BJ96" i="14"/>
  <c r="AN130" i="14"/>
  <c r="AT115" i="14"/>
  <c r="BM131" i="15"/>
  <c r="BA96" i="10"/>
  <c r="BN96" i="14"/>
  <c r="AI109" i="10"/>
  <c r="AS93" i="5"/>
  <c r="AJ120" i="15"/>
  <c r="BE128" i="5"/>
  <c r="AU105" i="15"/>
  <c r="AZ148" i="12"/>
  <c r="AU104" i="13"/>
  <c r="AG148" i="10"/>
  <c r="AJ70" i="5"/>
  <c r="AV144" i="14"/>
  <c r="BD104" i="12"/>
  <c r="AY154" i="12"/>
  <c r="AM83" i="10"/>
  <c r="AN106" i="14"/>
  <c r="AB64" i="14"/>
  <c r="AI85" i="15"/>
  <c r="BT98" i="13"/>
  <c r="BA71" i="10"/>
  <c r="AT143" i="12"/>
  <c r="BT93" i="12"/>
  <c r="AI106" i="5"/>
  <c r="BE145" i="5"/>
  <c r="BM90" i="15"/>
  <c r="AU115" i="14"/>
  <c r="AG107" i="13"/>
  <c r="BD60" i="10"/>
  <c r="AZ82" i="15"/>
  <c r="BN80" i="14"/>
  <c r="AW117" i="13"/>
  <c r="AO114" i="10"/>
  <c r="BD133" i="12"/>
  <c r="BB134" i="14"/>
  <c r="AT119" i="10"/>
  <c r="AJ114" i="10"/>
  <c r="AF124" i="13"/>
  <c r="AB64" i="10"/>
  <c r="BF117" i="15"/>
  <c r="AL129" i="5"/>
  <c r="BJ72" i="15"/>
  <c r="BD73" i="10"/>
  <c r="BS83" i="5"/>
  <c r="BL56" i="10"/>
  <c r="AI115" i="10"/>
  <c r="BR110" i="12"/>
  <c r="BA114" i="10"/>
  <c r="BU64" i="12"/>
  <c r="BL64" i="12"/>
  <c r="AW149" i="14"/>
  <c r="AC106" i="15"/>
  <c r="BS153" i="13"/>
  <c r="AD81" i="15"/>
  <c r="AF98" i="13"/>
  <c r="AS113" i="14"/>
  <c r="AB122" i="12"/>
  <c r="BF108" i="12"/>
  <c r="AE85" i="13"/>
  <c r="BF144" i="13"/>
  <c r="AW78" i="14"/>
  <c r="AI144" i="14"/>
  <c r="BT111" i="14"/>
  <c r="AM103" i="5"/>
  <c r="AR60" i="10"/>
  <c r="BH123" i="15"/>
  <c r="AY130" i="12"/>
  <c r="BF77" i="5"/>
  <c r="AX149" i="10"/>
  <c r="BT132" i="5"/>
  <c r="AG149" i="5"/>
  <c r="AG149" i="10"/>
  <c r="BU58" i="5"/>
  <c r="AV129" i="12"/>
  <c r="BO124" i="13"/>
  <c r="AK153" i="5"/>
  <c r="AI79" i="15"/>
  <c r="BI135" i="15"/>
  <c r="AJ68" i="13"/>
  <c r="AR150" i="15"/>
  <c r="AU153" i="15"/>
  <c r="AY75" i="5"/>
  <c r="AE125" i="15"/>
  <c r="BN56" i="5"/>
  <c r="AR96" i="14"/>
  <c r="BC57" i="5"/>
  <c r="AM92" i="10"/>
  <c r="BN151" i="12"/>
  <c r="AU99" i="14"/>
  <c r="BF125" i="14"/>
  <c r="BB101" i="5"/>
  <c r="AX108" i="5"/>
  <c r="AO114" i="12"/>
  <c r="BF143" i="12"/>
  <c r="AN134" i="15"/>
  <c r="BB62" i="15"/>
  <c r="AW116" i="13"/>
  <c r="BT101" i="14"/>
  <c r="BM82" i="12"/>
  <c r="AE56" i="14"/>
  <c r="BE122" i="12"/>
  <c r="AC61" i="14"/>
  <c r="BH95" i="5"/>
  <c r="BQ138" i="15"/>
  <c r="BI105" i="13"/>
  <c r="BF85" i="5"/>
  <c r="BT58" i="5"/>
  <c r="AU70" i="15"/>
  <c r="BQ127" i="5"/>
  <c r="BV92" i="14"/>
  <c r="BS125" i="10"/>
  <c r="BO104" i="15"/>
  <c r="AR63" i="12"/>
  <c r="BH73" i="14"/>
  <c r="AH116" i="10"/>
  <c r="BJ114" i="10"/>
  <c r="BU125" i="14"/>
  <c r="AT139" i="12"/>
  <c r="BH147" i="14"/>
  <c r="BV122" i="14"/>
  <c r="AG150" i="12"/>
  <c r="BS121" i="14"/>
  <c r="BO149" i="14"/>
  <c r="AO76" i="5"/>
  <c r="AO103" i="10"/>
  <c r="BR82" i="14"/>
  <c r="AN91" i="10"/>
  <c r="AC140" i="12"/>
  <c r="BN109" i="15"/>
  <c r="BG89" i="12"/>
  <c r="AJ100" i="15"/>
  <c r="AW141" i="13"/>
  <c r="BQ75" i="14"/>
  <c r="AH56" i="15"/>
  <c r="AQ73" i="10"/>
  <c r="BI138" i="14"/>
  <c r="BT141" i="14"/>
  <c r="BN93" i="12"/>
  <c r="BE101" i="14"/>
  <c r="AT84" i="12"/>
  <c r="AV137" i="14"/>
  <c r="BO85" i="12"/>
  <c r="AS61" i="10"/>
  <c r="BF113" i="14"/>
  <c r="AW135" i="15"/>
  <c r="BS71" i="14"/>
  <c r="AD101" i="13"/>
  <c r="AK115" i="14"/>
  <c r="BG112" i="13"/>
  <c r="AE110" i="15"/>
  <c r="AP97" i="13"/>
  <c r="AB65" i="13"/>
  <c r="AU77" i="13"/>
  <c r="AM73" i="5"/>
  <c r="BK118" i="5"/>
  <c r="BM142" i="14"/>
  <c r="AQ137" i="12"/>
  <c r="AG117" i="14"/>
  <c r="AD117" i="14"/>
  <c r="AD144" i="10"/>
  <c r="AQ117" i="12"/>
  <c r="AU114" i="10"/>
  <c r="AF96" i="15"/>
  <c r="BL89" i="10"/>
  <c r="AI125" i="12"/>
  <c r="AF111" i="12"/>
  <c r="AY143" i="12"/>
  <c r="AT152" i="15"/>
  <c r="AV143" i="5"/>
  <c r="AP67" i="15"/>
  <c r="AN128" i="15"/>
  <c r="AM127" i="10"/>
  <c r="AT55" i="13"/>
  <c r="BG113" i="13"/>
  <c r="AT125" i="5"/>
  <c r="BA92" i="14"/>
  <c r="AD94" i="14"/>
  <c r="AG57" i="15"/>
  <c r="BU141" i="14"/>
  <c r="BS116" i="15"/>
  <c r="AM146" i="13"/>
  <c r="BH111" i="12"/>
  <c r="AL148" i="15"/>
  <c r="BE108" i="13"/>
  <c r="BD97" i="15"/>
  <c r="AD60" i="15"/>
  <c r="BB109" i="5"/>
  <c r="BV136" i="13"/>
  <c r="AX106" i="12"/>
  <c r="AB69" i="13"/>
  <c r="AW112" i="10"/>
  <c r="AO73" i="14"/>
  <c r="AW143" i="10"/>
  <c r="BL70" i="10"/>
  <c r="AM131" i="12"/>
  <c r="AF95" i="10"/>
  <c r="BA95" i="12"/>
  <c r="AL80" i="13"/>
  <c r="AM132" i="14"/>
  <c r="AV129" i="15"/>
  <c r="AP107" i="10"/>
  <c r="BN67" i="13"/>
  <c r="AP134" i="13"/>
  <c r="BU149" i="12"/>
  <c r="AQ67" i="5"/>
  <c r="AO113" i="5"/>
  <c r="AK89" i="15"/>
  <c r="AQ88" i="12"/>
  <c r="AI149" i="13"/>
  <c r="AO107" i="5"/>
  <c r="BR108" i="10"/>
  <c r="BR96" i="10"/>
  <c r="AH121" i="14"/>
  <c r="AT133" i="14"/>
  <c r="BM87" i="12"/>
  <c r="BE115" i="15"/>
  <c r="BJ88" i="14"/>
  <c r="BA82" i="10"/>
  <c r="BR101" i="12"/>
  <c r="AD86" i="5"/>
  <c r="AN73" i="14"/>
  <c r="BV129" i="15"/>
  <c r="AQ145" i="10"/>
  <c r="BS150" i="12"/>
  <c r="AS87" i="15"/>
  <c r="AW150" i="5"/>
  <c r="AF55" i="10"/>
  <c r="AK111" i="14"/>
  <c r="BA92" i="10"/>
  <c r="BL94" i="15"/>
  <c r="AX152" i="10"/>
  <c r="AD138" i="14"/>
  <c r="AM102" i="15"/>
  <c r="AZ114" i="13"/>
  <c r="BV141" i="5"/>
  <c r="BB142" i="10"/>
  <c r="AD95" i="10"/>
  <c r="BC84" i="12"/>
  <c r="BA78" i="13"/>
  <c r="AB55" i="5"/>
  <c r="BL149" i="12"/>
  <c r="AE90" i="5"/>
  <c r="AW86" i="12"/>
  <c r="BB130" i="10"/>
  <c r="AI130" i="13"/>
  <c r="AQ154" i="10"/>
  <c r="AK139" i="15"/>
  <c r="BO62" i="14"/>
  <c r="BO136" i="10"/>
  <c r="AF136" i="10"/>
  <c r="AY125" i="13"/>
  <c r="BR84" i="13"/>
  <c r="BB70" i="13"/>
  <c r="BJ95" i="15"/>
  <c r="AV150" i="12"/>
  <c r="AP85" i="10"/>
  <c r="BT145" i="13"/>
  <c r="AB119" i="10"/>
  <c r="AB127" i="12"/>
  <c r="AH90" i="10"/>
  <c r="BK67" i="10"/>
  <c r="AQ67" i="14"/>
  <c r="AS64" i="5"/>
  <c r="AJ121" i="13"/>
  <c r="BB141" i="14"/>
  <c r="AE123" i="15"/>
  <c r="BM110" i="10"/>
  <c r="BH65" i="10"/>
  <c r="AN105" i="13"/>
  <c r="BA100" i="13"/>
  <c r="BT144" i="15"/>
  <c r="BT125" i="14"/>
  <c r="AR83" i="15"/>
  <c r="AO75" i="5"/>
  <c r="BG108" i="5"/>
  <c r="AL64" i="5"/>
  <c r="BM83" i="13"/>
  <c r="AG130" i="5"/>
  <c r="BD111" i="5"/>
  <c r="BG86" i="15"/>
  <c r="BQ90" i="10"/>
  <c r="AY78" i="5"/>
  <c r="BE95" i="12"/>
  <c r="AV96" i="13"/>
  <c r="AJ73" i="5"/>
  <c r="BQ152" i="15"/>
  <c r="BR154" i="10"/>
  <c r="BL135" i="14"/>
  <c r="AQ96" i="12"/>
  <c r="AC137" i="13"/>
  <c r="AT129" i="14"/>
  <c r="AB95" i="13"/>
  <c r="AM152" i="5"/>
  <c r="AB137" i="13"/>
  <c r="AB70" i="12"/>
  <c r="AC102" i="14"/>
  <c r="BN116" i="5"/>
  <c r="AK107" i="14"/>
  <c r="BL136" i="13"/>
  <c r="BA151" i="15"/>
  <c r="AS91" i="14"/>
  <c r="AP96" i="12"/>
  <c r="BJ148" i="12"/>
  <c r="AW128" i="5"/>
  <c r="BQ80" i="5"/>
  <c r="AL98" i="15"/>
  <c r="AQ147" i="10"/>
  <c r="AH128" i="14"/>
  <c r="AC118" i="12"/>
  <c r="AE65" i="14"/>
  <c r="AS117" i="13"/>
  <c r="AM82" i="13"/>
  <c r="AR91" i="10"/>
  <c r="BE143" i="10"/>
  <c r="BR107" i="14"/>
  <c r="BS60" i="5"/>
  <c r="BF109" i="14"/>
  <c r="BR80" i="5"/>
  <c r="BS72" i="13"/>
  <c r="BG91" i="14"/>
  <c r="BR55" i="5"/>
  <c r="AG81" i="13"/>
  <c r="AP128" i="14"/>
  <c r="AE138" i="10"/>
  <c r="AG152" i="10"/>
  <c r="AN106" i="13"/>
  <c r="BM65" i="5"/>
  <c r="AM120" i="12"/>
  <c r="AR142" i="13"/>
  <c r="AD96" i="12"/>
  <c r="AM87" i="13"/>
  <c r="AE147" i="15"/>
  <c r="AZ136" i="10"/>
  <c r="BA65" i="14"/>
  <c r="AX88" i="5"/>
  <c r="BT71" i="10"/>
  <c r="BU56" i="10"/>
  <c r="BS154" i="5"/>
  <c r="BF92" i="5"/>
  <c r="BS142" i="12"/>
  <c r="AL143" i="12"/>
  <c r="AO104" i="14"/>
  <c r="BM139" i="5"/>
  <c r="AI68" i="13"/>
  <c r="AZ63" i="12"/>
  <c r="BA95" i="15"/>
  <c r="BA127" i="13"/>
  <c r="BD79" i="12"/>
  <c r="BH140" i="5"/>
  <c r="AL140" i="12"/>
  <c r="BS88" i="14"/>
  <c r="AE109" i="14"/>
  <c r="BF92" i="12"/>
  <c r="AY79" i="15"/>
  <c r="BO107" i="14"/>
  <c r="AN55" i="5"/>
  <c r="AO123" i="12"/>
  <c r="BP67" i="12"/>
  <c r="AG133" i="15"/>
  <c r="BM95" i="15"/>
  <c r="AG88" i="10"/>
  <c r="BS83" i="10"/>
  <c r="BP136" i="12"/>
  <c r="BQ122" i="12"/>
  <c r="AQ68" i="14"/>
  <c r="BQ87" i="5"/>
  <c r="BK65" i="5"/>
  <c r="AK152" i="10"/>
  <c r="AQ99" i="5"/>
  <c r="BV153" i="5"/>
  <c r="BK97" i="5"/>
  <c r="BQ127" i="13"/>
  <c r="BM123" i="10"/>
  <c r="BR119" i="5"/>
  <c r="BA87" i="15"/>
  <c r="BJ68" i="12"/>
  <c r="BQ108" i="12"/>
  <c r="AZ106" i="5"/>
  <c r="AV124" i="15"/>
  <c r="BJ60" i="10"/>
  <c r="AX75" i="15"/>
  <c r="AG111" i="12"/>
  <c r="BA95" i="5"/>
  <c r="BV123" i="14"/>
  <c r="BC80" i="14"/>
  <c r="AQ121" i="14"/>
  <c r="AL119" i="14"/>
  <c r="AW100" i="12"/>
  <c r="BO73" i="5"/>
  <c r="BE134" i="15"/>
  <c r="AL91" i="5"/>
  <c r="AV112" i="14"/>
  <c r="BQ143" i="15"/>
  <c r="BC121" i="5"/>
  <c r="AV128" i="12"/>
  <c r="BB134" i="13"/>
  <c r="AG80" i="13"/>
  <c r="BS74" i="5"/>
  <c r="BM71" i="5"/>
  <c r="BF124" i="15"/>
  <c r="AY85" i="15"/>
  <c r="AU103" i="5"/>
  <c r="AM140" i="5"/>
  <c r="AC125" i="15"/>
  <c r="AP142" i="15"/>
  <c r="AM86" i="14"/>
  <c r="AB124" i="12"/>
  <c r="AC141" i="5"/>
  <c r="AU110" i="12"/>
  <c r="BE123" i="15"/>
  <c r="AE69" i="12"/>
  <c r="AI118" i="5"/>
  <c r="AD133" i="5"/>
  <c r="AT151" i="10"/>
  <c r="AL60" i="13"/>
  <c r="AM141" i="15"/>
  <c r="AB99" i="13"/>
  <c r="AS76" i="15"/>
  <c r="AM90" i="10"/>
  <c r="AE111" i="14"/>
  <c r="AZ67" i="5"/>
  <c r="BT108" i="12"/>
  <c r="AQ123" i="14"/>
  <c r="BM138" i="15"/>
  <c r="AQ97" i="15"/>
  <c r="AL100" i="13"/>
  <c r="BD147" i="5"/>
  <c r="AK57" i="13"/>
  <c r="AB128" i="10"/>
  <c r="BC124" i="13"/>
  <c r="AF60" i="12"/>
  <c r="AP66" i="13"/>
  <c r="AE103" i="13"/>
  <c r="BN127" i="14"/>
  <c r="BA79" i="10"/>
  <c r="BE87" i="12"/>
  <c r="BG134" i="5"/>
  <c r="BS55" i="14"/>
  <c r="AT134" i="15"/>
  <c r="BT86" i="12"/>
  <c r="AT115" i="10"/>
  <c r="AL97" i="5"/>
  <c r="AU149" i="13"/>
  <c r="AG63" i="15"/>
  <c r="AL95" i="15"/>
  <c r="BH130" i="5"/>
  <c r="BU80" i="13"/>
  <c r="BV57" i="12"/>
  <c r="BI114" i="5"/>
  <c r="AK136" i="13"/>
  <c r="BB151" i="10"/>
  <c r="BR92" i="13"/>
  <c r="BA85" i="15"/>
  <c r="BP120" i="15"/>
  <c r="AY138" i="13"/>
  <c r="AZ85" i="15"/>
  <c r="AN116" i="12"/>
  <c r="BS57" i="12"/>
  <c r="BA125" i="14"/>
  <c r="BF113" i="15"/>
  <c r="BG55" i="12"/>
  <c r="AI89" i="15"/>
  <c r="BO141" i="15"/>
  <c r="BO138" i="15"/>
  <c r="BO78" i="5"/>
  <c r="AQ141" i="15"/>
  <c r="AN136" i="13"/>
  <c r="AT88" i="10"/>
  <c r="AC150" i="10"/>
  <c r="AO134" i="13"/>
  <c r="BE72" i="5"/>
  <c r="AN117" i="5"/>
  <c r="AF115" i="5"/>
  <c r="BF96" i="5"/>
  <c r="BU72" i="14"/>
  <c r="AL55" i="15"/>
  <c r="AM68" i="14"/>
  <c r="AV98" i="13"/>
  <c r="AF70" i="13"/>
  <c r="BH125" i="13"/>
  <c r="BP71" i="13"/>
  <c r="BD96" i="13"/>
  <c r="BP88" i="10"/>
  <c r="BM93" i="13"/>
  <c r="BE151" i="14"/>
  <c r="BK70" i="14"/>
  <c r="AT136" i="5"/>
  <c r="AX71" i="14"/>
  <c r="AF67" i="10"/>
  <c r="AB85" i="12"/>
  <c r="AR68" i="14"/>
  <c r="AV82" i="15"/>
  <c r="AK67" i="5"/>
  <c r="BH88" i="10"/>
  <c r="BH77" i="13"/>
  <c r="AE67" i="12"/>
  <c r="AX141" i="13"/>
  <c r="BG59" i="5"/>
  <c r="BG143" i="5"/>
  <c r="BR67" i="12"/>
  <c r="BE103" i="13"/>
  <c r="AS105" i="15"/>
  <c r="BA127" i="14"/>
  <c r="AX154" i="5"/>
  <c r="BQ100" i="14"/>
  <c r="BS139" i="14"/>
  <c r="AX112" i="5"/>
  <c r="AK143" i="13"/>
  <c r="BH95" i="13"/>
  <c r="AJ147" i="12"/>
  <c r="AW87" i="13"/>
  <c r="AW154" i="15"/>
  <c r="BS110" i="13"/>
  <c r="AW153" i="10"/>
  <c r="AB60" i="10"/>
  <c r="BV72" i="12"/>
  <c r="BC106" i="10"/>
  <c r="BA111" i="12"/>
  <c r="AS106" i="14"/>
  <c r="AZ142" i="13"/>
  <c r="AU131" i="14"/>
  <c r="AT92" i="13"/>
  <c r="BH80" i="5"/>
  <c r="BA55" i="14"/>
  <c r="AU131" i="10"/>
  <c r="AC83" i="13"/>
  <c r="AQ113" i="5"/>
  <c r="BM58" i="5"/>
  <c r="BO125" i="15"/>
  <c r="AW135" i="10"/>
  <c r="AT128" i="13"/>
  <c r="BG134" i="15"/>
  <c r="BN123" i="12"/>
  <c r="BQ153" i="5"/>
  <c r="AQ134" i="5"/>
  <c r="BN124" i="15"/>
  <c r="AP92" i="14"/>
  <c r="AJ138" i="14"/>
  <c r="AF133" i="15"/>
  <c r="AN69" i="10"/>
  <c r="BK62" i="13"/>
  <c r="BL110" i="15"/>
  <c r="BL85" i="14"/>
  <c r="AD113" i="13"/>
  <c r="AT130" i="15"/>
  <c r="BC136" i="14"/>
  <c r="AN151" i="5"/>
  <c r="BM108" i="5"/>
  <c r="AL69" i="13"/>
  <c r="BF102" i="14"/>
  <c r="BG70" i="15"/>
  <c r="AL131" i="13"/>
  <c r="AT64" i="12"/>
  <c r="BR134" i="13"/>
  <c r="AK118" i="15"/>
  <c r="AT61" i="13"/>
  <c r="AF144" i="13"/>
  <c r="BC74" i="14"/>
  <c r="BJ67" i="15"/>
  <c r="AY150" i="10"/>
  <c r="BH80" i="15"/>
  <c r="AM130" i="5"/>
  <c r="BD55" i="12"/>
  <c r="AP88" i="10"/>
  <c r="BN61" i="15"/>
  <c r="BQ109" i="5"/>
  <c r="AC74" i="13"/>
  <c r="BR83" i="13"/>
  <c r="AS116" i="15"/>
  <c r="BQ105" i="15"/>
  <c r="AI83" i="12"/>
  <c r="AR64" i="15"/>
  <c r="AZ128" i="15"/>
  <c r="BR97" i="15"/>
  <c r="BN72" i="13"/>
  <c r="BR128" i="13"/>
  <c r="AJ118" i="15"/>
  <c r="BV119" i="5"/>
  <c r="BQ104" i="14"/>
  <c r="BP151" i="14"/>
  <c r="AE133" i="12"/>
  <c r="AB117" i="13"/>
  <c r="BL139" i="15"/>
  <c r="BI87" i="13"/>
  <c r="AK123" i="13"/>
  <c r="AJ81" i="10"/>
  <c r="BG98" i="13"/>
  <c r="BV111" i="12"/>
  <c r="AZ77" i="5"/>
  <c r="AT60" i="14"/>
  <c r="AE146" i="13"/>
  <c r="AH106" i="5"/>
  <c r="BJ100" i="13"/>
  <c r="AY63" i="14"/>
  <c r="AJ119" i="14"/>
  <c r="AJ74" i="15"/>
  <c r="AI99" i="15"/>
  <c r="BB63" i="12"/>
  <c r="AH93" i="15"/>
  <c r="AN102" i="14"/>
  <c r="AL61" i="14"/>
  <c r="BG78" i="10"/>
  <c r="BJ77" i="13"/>
  <c r="AY144" i="14"/>
  <c r="BV103" i="10"/>
  <c r="BH126" i="5"/>
  <c r="AZ122" i="13"/>
  <c r="BV130" i="14"/>
  <c r="AJ101" i="10"/>
  <c r="AE56" i="12"/>
  <c r="AO59" i="14"/>
  <c r="AG113" i="10"/>
  <c r="AI81" i="15"/>
  <c r="AS101" i="5"/>
  <c r="BQ113" i="5"/>
  <c r="AX91" i="14"/>
  <c r="AN85" i="5"/>
  <c r="AF152" i="5"/>
  <c r="AB84" i="13"/>
  <c r="AG80" i="10"/>
  <c r="AR113" i="10"/>
  <c r="AI146" i="12"/>
  <c r="AQ90" i="13"/>
  <c r="BB98" i="15"/>
  <c r="AQ84" i="14"/>
  <c r="AC105" i="12"/>
  <c r="AB127" i="13"/>
  <c r="AY111" i="15"/>
  <c r="BV108" i="13"/>
  <c r="BT140" i="15"/>
  <c r="BD109" i="15"/>
  <c r="BH60" i="14"/>
  <c r="BI103" i="10"/>
  <c r="AX150" i="13"/>
  <c r="BR63" i="12"/>
  <c r="BD151" i="12"/>
  <c r="AB84" i="10"/>
  <c r="BM68" i="14"/>
  <c r="BJ94" i="14"/>
  <c r="AN111" i="10"/>
  <c r="BI139" i="12"/>
  <c r="BT115" i="10"/>
  <c r="AY125" i="12"/>
  <c r="BB140" i="13"/>
  <c r="AD149" i="12"/>
  <c r="BE133" i="12"/>
  <c r="BJ63" i="10"/>
  <c r="BC59" i="12"/>
  <c r="BI122" i="14"/>
  <c r="BI138" i="12"/>
  <c r="AU101" i="5"/>
  <c r="BO125" i="14"/>
  <c r="AR119" i="14"/>
  <c r="BJ64" i="5"/>
  <c r="AV65" i="14"/>
  <c r="BF117" i="5"/>
  <c r="BQ152" i="10"/>
  <c r="BI126" i="12"/>
  <c r="BO112" i="10"/>
  <c r="AC92" i="10"/>
  <c r="BV68" i="13"/>
  <c r="AP124" i="12"/>
  <c r="BE112" i="13"/>
  <c r="AS140" i="12"/>
  <c r="AI82" i="5"/>
  <c r="BE141" i="5"/>
  <c r="AT90" i="15"/>
  <c r="AG79" i="5"/>
  <c r="AI113" i="14"/>
  <c r="BH152" i="13"/>
  <c r="BV118" i="5"/>
  <c r="BI80" i="15"/>
  <c r="BT129" i="10"/>
  <c r="AE148" i="5"/>
  <c r="AX60" i="15"/>
  <c r="BG92" i="10"/>
  <c r="AP149" i="10"/>
  <c r="BG126" i="10"/>
  <c r="BL91" i="14"/>
  <c r="AX134" i="15"/>
  <c r="AL92" i="10"/>
  <c r="BK86" i="14"/>
  <c r="BT122" i="10"/>
  <c r="AQ82" i="12"/>
  <c r="AF131" i="5"/>
  <c r="BP65" i="10"/>
  <c r="BH111" i="10"/>
  <c r="AN132" i="12"/>
  <c r="BQ143" i="10"/>
  <c r="AN126" i="14"/>
  <c r="BN121" i="14"/>
  <c r="AR103" i="5"/>
  <c r="BK146" i="5"/>
  <c r="AY63" i="10"/>
  <c r="AI77" i="10"/>
  <c r="BP153" i="13"/>
  <c r="BE105" i="10"/>
  <c r="BJ65" i="12"/>
  <c r="BN61" i="13"/>
  <c r="BR107" i="13"/>
  <c r="BQ60" i="10"/>
  <c r="BP61" i="14"/>
  <c r="BM99" i="14"/>
  <c r="BO92" i="14"/>
  <c r="BR115" i="14"/>
  <c r="AG80" i="15"/>
  <c r="AI139" i="12"/>
  <c r="BO137" i="10"/>
  <c r="BC137" i="14"/>
  <c r="BD94" i="15"/>
  <c r="AG90" i="13"/>
  <c r="BT85" i="14"/>
  <c r="AU60" i="10"/>
  <c r="BH97" i="5"/>
  <c r="BP81" i="14"/>
  <c r="BF65" i="12"/>
  <c r="AC55" i="15"/>
  <c r="BB74" i="5"/>
  <c r="AU72" i="15"/>
  <c r="AN94" i="5"/>
  <c r="AK122" i="5"/>
  <c r="AI90" i="13"/>
  <c r="BI86" i="13"/>
  <c r="AD64" i="15"/>
  <c r="BT71" i="12"/>
  <c r="BB57" i="10"/>
  <c r="AW148" i="13"/>
  <c r="BV152" i="15"/>
  <c r="AH65" i="5"/>
  <c r="BV119" i="10"/>
  <c r="AN131" i="14"/>
  <c r="BL114" i="13"/>
  <c r="AU99" i="10"/>
  <c r="BP126" i="15"/>
  <c r="AD150" i="5"/>
  <c r="BV142" i="14"/>
  <c r="AF154" i="14"/>
  <c r="BQ138" i="5"/>
  <c r="AS70" i="10"/>
  <c r="BG150" i="14"/>
  <c r="AT55" i="12"/>
  <c r="BP58" i="12"/>
  <c r="AB139" i="12"/>
  <c r="BM78" i="15"/>
  <c r="BU74" i="5"/>
  <c r="AF90" i="13"/>
  <c r="BO114" i="10"/>
  <c r="BU83" i="10"/>
  <c r="AU123" i="5"/>
  <c r="BQ103" i="13"/>
  <c r="AN59" i="10"/>
  <c r="BE112" i="5"/>
  <c r="AM58" i="15"/>
  <c r="AQ144" i="12"/>
  <c r="AD59" i="5"/>
  <c r="AC144" i="10"/>
  <c r="BB64" i="15"/>
  <c r="AX138" i="15"/>
  <c r="BI73" i="15"/>
  <c r="BI109" i="15"/>
  <c r="BO68" i="14"/>
  <c r="AF143" i="14"/>
  <c r="AS76" i="12"/>
  <c r="BD136" i="13"/>
  <c r="BM68" i="5"/>
  <c r="BP102" i="13"/>
  <c r="BE95" i="13"/>
  <c r="AQ75" i="10"/>
  <c r="BV62" i="5"/>
  <c r="BJ146" i="14"/>
  <c r="BN124" i="14"/>
  <c r="AP133" i="14"/>
  <c r="AE98" i="13"/>
  <c r="AP96" i="14"/>
  <c r="AS112" i="5"/>
  <c r="BV72" i="14"/>
  <c r="AP112" i="13"/>
  <c r="BQ139" i="5"/>
  <c r="AR97" i="10"/>
  <c r="AO86" i="15"/>
  <c r="AV110" i="5"/>
  <c r="BL115" i="13"/>
  <c r="BG115" i="10"/>
  <c r="BI116" i="14"/>
  <c r="AE153" i="5"/>
  <c r="AK59" i="14"/>
  <c r="BD97" i="14"/>
  <c r="AG94" i="10"/>
  <c r="BV100" i="12"/>
  <c r="BR151" i="5"/>
  <c r="AQ63" i="14"/>
  <c r="BQ63" i="12"/>
  <c r="BJ72" i="13"/>
  <c r="BH100" i="5"/>
  <c r="BG59" i="10"/>
  <c r="BS86" i="12"/>
  <c r="AI139" i="13"/>
  <c r="BI112" i="10"/>
  <c r="AY62" i="12"/>
  <c r="AV92" i="15"/>
  <c r="AT137" i="15"/>
  <c r="BU136" i="15"/>
  <c r="BT147" i="5"/>
  <c r="BG114" i="5"/>
  <c r="BN58" i="5"/>
  <c r="BQ104" i="5"/>
  <c r="AM142" i="15"/>
  <c r="AH79" i="5"/>
  <c r="AT55" i="5"/>
  <c r="AR84" i="10"/>
  <c r="BE91" i="15"/>
  <c r="BT74" i="10"/>
  <c r="AX128" i="5"/>
  <c r="BU102" i="15"/>
  <c r="AY68" i="5"/>
  <c r="BP119" i="15"/>
  <c r="AS107" i="13"/>
  <c r="AE65" i="13"/>
  <c r="BD115" i="14"/>
  <c r="AE148" i="14"/>
  <c r="BK115" i="14"/>
  <c r="BK59" i="12"/>
  <c r="BD101" i="10"/>
  <c r="BN78" i="12"/>
  <c r="BU133" i="12"/>
  <c r="BL80" i="10"/>
  <c r="AF87" i="13"/>
  <c r="BH122" i="10"/>
  <c r="BO148" i="12"/>
  <c r="BV130" i="13"/>
  <c r="BA139" i="10"/>
  <c r="AH76" i="12"/>
  <c r="BB104" i="12"/>
  <c r="BS62" i="14"/>
  <c r="BN102" i="10"/>
  <c r="AV90" i="14"/>
  <c r="BG91" i="15"/>
  <c r="AK60" i="14"/>
  <c r="BQ123" i="13"/>
  <c r="BB146" i="15"/>
  <c r="BD56" i="5"/>
  <c r="AV148" i="12"/>
  <c r="BC153" i="12"/>
  <c r="BT130" i="13"/>
  <c r="BF79" i="12"/>
  <c r="AI83" i="10"/>
  <c r="BM153" i="12"/>
  <c r="BQ93" i="13"/>
  <c r="BV105" i="15"/>
  <c r="AF97" i="12"/>
  <c r="BR118" i="5"/>
  <c r="AE98" i="14"/>
  <c r="BL147" i="15"/>
  <c r="BQ76" i="12"/>
  <c r="BJ150" i="5"/>
  <c r="BE65" i="5"/>
  <c r="BA124" i="15"/>
  <c r="BC83" i="10"/>
  <c r="AZ118" i="5"/>
  <c r="BI137" i="15"/>
  <c r="BP67" i="15"/>
  <c r="BR91" i="14"/>
  <c r="BN84" i="15"/>
  <c r="BI78" i="15"/>
  <c r="BH60" i="12"/>
  <c r="BH101" i="10"/>
  <c r="BU112" i="5"/>
  <c r="BT151" i="15"/>
  <c r="BJ133" i="13"/>
  <c r="AZ101" i="13"/>
  <c r="BM140" i="10"/>
  <c r="AL146" i="10"/>
  <c r="AI81" i="10"/>
  <c r="AZ59" i="10"/>
  <c r="BC68" i="5"/>
  <c r="BG87" i="14"/>
  <c r="AI120" i="13"/>
  <c r="BJ90" i="10"/>
  <c r="AJ89" i="13"/>
  <c r="BC75" i="12"/>
  <c r="BA140" i="13"/>
  <c r="AK93" i="13"/>
  <c r="AF117" i="14"/>
  <c r="AE83" i="15"/>
  <c r="BS101" i="10"/>
  <c r="AF109" i="10"/>
  <c r="BG121" i="10"/>
  <c r="BE99" i="15"/>
  <c r="AI154" i="5"/>
  <c r="AE152" i="15"/>
  <c r="BI87" i="12"/>
  <c r="BK116" i="13"/>
  <c r="AQ85" i="5"/>
  <c r="AS108" i="5"/>
  <c r="AD98" i="10"/>
  <c r="BU81" i="5"/>
  <c r="AF131" i="10"/>
  <c r="BP130" i="10"/>
  <c r="AH61" i="13"/>
  <c r="BR57" i="5"/>
  <c r="AR153" i="14"/>
  <c r="AC105" i="10"/>
  <c r="BU148" i="14"/>
  <c r="BC56" i="15"/>
  <c r="BK114" i="10"/>
  <c r="BI103" i="13"/>
  <c r="AF136" i="12"/>
  <c r="AF99" i="5"/>
  <c r="AM106" i="10"/>
  <c r="AO104" i="13"/>
  <c r="AK136" i="15"/>
  <c r="AD130" i="10"/>
  <c r="BU65" i="10"/>
  <c r="AJ77" i="12"/>
  <c r="BH132" i="13"/>
  <c r="BG128" i="13"/>
  <c r="BT87" i="12"/>
  <c r="BD83" i="12"/>
  <c r="AW154" i="10"/>
  <c r="AT142" i="15"/>
  <c r="AU90" i="13"/>
  <c r="BD105" i="10"/>
  <c r="AF136" i="15"/>
  <c r="BG132" i="10"/>
  <c r="BI124" i="15"/>
  <c r="AO93" i="14"/>
  <c r="BC142" i="12"/>
  <c r="AD126" i="13"/>
  <c r="AN66" i="14"/>
  <c r="BV72" i="15"/>
  <c r="BI97" i="10"/>
  <c r="AS99" i="15"/>
  <c r="BC122" i="12"/>
  <c r="AI130" i="12"/>
  <c r="AG125" i="5"/>
  <c r="AN138" i="10"/>
  <c r="AB137" i="14"/>
  <c r="AG66" i="15"/>
  <c r="AT66" i="13"/>
  <c r="AO130" i="14"/>
  <c r="BP90" i="15"/>
  <c r="BH136" i="12"/>
  <c r="AE105" i="14"/>
  <c r="BA104" i="13"/>
  <c r="AT126" i="14"/>
  <c r="BU107" i="15"/>
  <c r="AG97" i="12"/>
  <c r="BB96" i="5"/>
  <c r="AF73" i="5"/>
  <c r="BQ98" i="10"/>
  <c r="BG140" i="5"/>
  <c r="AJ132" i="15"/>
  <c r="BE59" i="14"/>
  <c r="AP124" i="10"/>
  <c r="BO98" i="5"/>
  <c r="AD104" i="5"/>
  <c r="BP143" i="10"/>
  <c r="BE87" i="13"/>
  <c r="AU73" i="5"/>
  <c r="AT125" i="10"/>
  <c r="AW153" i="14"/>
  <c r="BS61" i="13"/>
  <c r="AS74" i="14"/>
  <c r="AK57" i="14"/>
  <c r="BM56" i="5"/>
  <c r="BC74" i="10"/>
  <c r="AR78" i="13"/>
  <c r="BU72" i="15"/>
  <c r="AZ64" i="5"/>
  <c r="BF97" i="5"/>
  <c r="BI153" i="12"/>
  <c r="BV103" i="13"/>
  <c r="AX83" i="13"/>
  <c r="AO142" i="13"/>
  <c r="BR129" i="14"/>
  <c r="AR123" i="13"/>
  <c r="AG134" i="15"/>
  <c r="AJ127" i="14"/>
  <c r="AI83" i="13"/>
  <c r="AV98" i="14"/>
  <c r="AT56" i="5"/>
  <c r="AO154" i="5"/>
  <c r="AT114" i="13"/>
  <c r="AV127" i="14"/>
  <c r="AJ146" i="12"/>
  <c r="AS134" i="14"/>
  <c r="BB123" i="10"/>
  <c r="BS110" i="12"/>
  <c r="BN115" i="15"/>
  <c r="BE104" i="10"/>
  <c r="BG88" i="5"/>
  <c r="BV75" i="5"/>
  <c r="BS102" i="10"/>
  <c r="BQ151" i="10"/>
  <c r="AS152" i="12"/>
  <c r="BB70" i="5"/>
  <c r="AZ153" i="10"/>
  <c r="BT139" i="10"/>
  <c r="BF124" i="13"/>
  <c r="BK131" i="10"/>
  <c r="BU144" i="5"/>
  <c r="AH95" i="15"/>
  <c r="AC114" i="15"/>
  <c r="AM74" i="10"/>
  <c r="AU102" i="14"/>
  <c r="BN118" i="14"/>
  <c r="AP93" i="10"/>
  <c r="BJ121" i="5"/>
  <c r="BU128" i="12"/>
  <c r="AE63" i="14"/>
  <c r="AY139" i="15"/>
  <c r="BJ120" i="10"/>
  <c r="BN79" i="5"/>
  <c r="BJ154" i="13"/>
  <c r="BU121" i="15"/>
  <c r="AQ92" i="5"/>
  <c r="BP59" i="13"/>
  <c r="BL107" i="15"/>
  <c r="AM113" i="15"/>
  <c r="BQ63" i="5"/>
  <c r="AS57" i="15"/>
  <c r="AN153" i="13"/>
  <c r="AE102" i="14"/>
  <c r="AS127" i="5"/>
  <c r="BH105" i="12"/>
  <c r="BG63" i="5"/>
  <c r="BD152" i="14"/>
  <c r="BF91" i="14"/>
  <c r="BJ110" i="13"/>
  <c r="BN109" i="12"/>
  <c r="BJ90" i="13"/>
  <c r="BD62" i="14"/>
  <c r="BR78" i="15"/>
  <c r="AU116" i="12"/>
  <c r="BP104" i="14"/>
  <c r="BT66" i="12"/>
  <c r="AC79" i="5"/>
  <c r="AW101" i="14"/>
  <c r="AH117" i="12"/>
  <c r="BC105" i="13"/>
  <c r="BA63" i="10"/>
  <c r="AB86" i="12"/>
  <c r="BP60" i="12"/>
  <c r="BU132" i="15"/>
  <c r="BA100" i="14"/>
  <c r="BF95" i="5"/>
  <c r="BM118" i="12"/>
  <c r="BR138" i="14"/>
  <c r="BB144" i="12"/>
  <c r="AQ128" i="14"/>
  <c r="AF129" i="14"/>
  <c r="BK70" i="12"/>
  <c r="AQ72" i="15"/>
  <c r="BH144" i="10"/>
  <c r="AY112" i="14"/>
  <c r="AG113" i="14"/>
  <c r="BG139" i="14"/>
  <c r="AG133" i="13"/>
  <c r="AV100" i="5"/>
  <c r="AK130" i="15"/>
  <c r="AF67" i="12"/>
  <c r="AR94" i="14"/>
  <c r="AK131" i="13"/>
  <c r="BB99" i="5"/>
  <c r="AK78" i="14"/>
  <c r="BC61" i="13"/>
  <c r="AH66" i="12"/>
  <c r="AY75" i="10"/>
  <c r="BN81" i="12"/>
  <c r="AO110" i="12"/>
  <c r="BS75" i="12"/>
  <c r="AV153" i="10"/>
  <c r="AB82" i="13"/>
  <c r="AN142" i="12"/>
  <c r="AM64" i="13"/>
  <c r="BH75" i="15"/>
  <c r="AH142" i="12"/>
  <c r="AW60" i="14"/>
  <c r="BE141" i="15"/>
  <c r="BH69" i="5"/>
  <c r="BH81" i="15"/>
  <c r="AO145" i="13"/>
  <c r="AT79" i="5"/>
  <c r="AC114" i="14"/>
  <c r="AY75" i="14"/>
  <c r="BM121" i="15"/>
  <c r="BO123" i="12"/>
  <c r="AP95" i="12"/>
  <c r="BE96" i="5"/>
  <c r="AQ113" i="13"/>
  <c r="BP66" i="10"/>
  <c r="BU73" i="5"/>
  <c r="BJ133" i="5"/>
  <c r="BS122" i="5"/>
  <c r="BO56" i="12"/>
  <c r="AW79" i="10"/>
  <c r="BK149" i="15"/>
  <c r="AD135" i="10"/>
  <c r="BH132" i="10"/>
  <c r="AT88" i="14"/>
  <c r="AZ137" i="14"/>
  <c r="AC61" i="10"/>
  <c r="AY96" i="15"/>
  <c r="AH57" i="14"/>
  <c r="AM84" i="13"/>
  <c r="BS99" i="12"/>
  <c r="AJ131" i="13"/>
  <c r="AH120" i="14"/>
  <c r="AX100" i="13"/>
  <c r="BA61" i="5"/>
  <c r="AB79" i="12"/>
  <c r="AS64" i="15"/>
  <c r="AK74" i="5"/>
  <c r="AK98" i="13"/>
  <c r="AQ106" i="10"/>
  <c r="AI112" i="14"/>
  <c r="BK94" i="13"/>
  <c r="AX104" i="14"/>
  <c r="AG119" i="10"/>
  <c r="BR97" i="12"/>
  <c r="BI66" i="15"/>
  <c r="BT118" i="15"/>
  <c r="AV133" i="13"/>
  <c r="AP113" i="14"/>
  <c r="AV128" i="14"/>
  <c r="AC145" i="14"/>
  <c r="AN108" i="15"/>
  <c r="AX140" i="13"/>
  <c r="BG142" i="13"/>
  <c r="AD142" i="15"/>
  <c r="BK61" i="12"/>
  <c r="BL67" i="13"/>
  <c r="AB87" i="15"/>
  <c r="AH131" i="13"/>
  <c r="BP96" i="13"/>
  <c r="AO122" i="14"/>
  <c r="AX73" i="10"/>
  <c r="AB59" i="14"/>
  <c r="BF65" i="14"/>
  <c r="BU80" i="14"/>
  <c r="BV105" i="12"/>
  <c r="AL108" i="14"/>
  <c r="AU130" i="5"/>
  <c r="AV142" i="5"/>
  <c r="BE114" i="13"/>
  <c r="BH81" i="12"/>
  <c r="AL68" i="12"/>
  <c r="AF83" i="12"/>
  <c r="BA88" i="14"/>
  <c r="BI55" i="10"/>
  <c r="AV124" i="10"/>
  <c r="AY82" i="12"/>
  <c r="BN153" i="13"/>
  <c r="AG92" i="15"/>
  <c r="BS74" i="15"/>
  <c r="AY128" i="10"/>
  <c r="BM142" i="13"/>
  <c r="AU136" i="14"/>
  <c r="BU100" i="14"/>
  <c r="BB83" i="15"/>
  <c r="BB139" i="14"/>
  <c r="BS111" i="5"/>
  <c r="BD148" i="14"/>
  <c r="BB110" i="14"/>
  <c r="AB116" i="13"/>
  <c r="BA67" i="13"/>
  <c r="BR113" i="15"/>
  <c r="AZ130" i="14"/>
  <c r="AK106" i="10"/>
  <c r="BT152" i="13"/>
  <c r="BI152" i="5"/>
  <c r="BT79" i="12"/>
  <c r="BF78" i="12"/>
  <c r="BB70" i="10"/>
  <c r="AS115" i="15"/>
  <c r="AP69" i="13"/>
  <c r="AF133" i="12"/>
  <c r="AJ140" i="5"/>
  <c r="AS119" i="13"/>
  <c r="BK100" i="15"/>
  <c r="AG105" i="13"/>
  <c r="AF102" i="15"/>
  <c r="AP113" i="15"/>
  <c r="AO146" i="15"/>
  <c r="BM97" i="5"/>
  <c r="BT141" i="12"/>
  <c r="AL64" i="12"/>
  <c r="AJ146" i="13"/>
  <c r="BP76" i="14"/>
  <c r="AV122" i="15"/>
  <c r="AT92" i="5"/>
  <c r="AE87" i="13"/>
  <c r="AO106" i="12"/>
  <c r="BR142" i="12"/>
  <c r="BT74" i="14"/>
  <c r="AY65" i="10"/>
  <c r="BA69" i="15"/>
  <c r="AH129" i="13"/>
  <c r="AI144" i="13"/>
  <c r="AL133" i="15"/>
  <c r="BI86" i="10"/>
  <c r="AG150" i="10"/>
  <c r="AF74" i="15"/>
  <c r="AX109" i="13"/>
  <c r="AF68" i="14"/>
  <c r="BJ149" i="15"/>
  <c r="AT61" i="15"/>
  <c r="AV132" i="12"/>
  <c r="BD149" i="15"/>
  <c r="AE90" i="10"/>
  <c r="BT57" i="13"/>
  <c r="BA100" i="15"/>
  <c r="BO128" i="14"/>
  <c r="BF84" i="12"/>
  <c r="AI117" i="5"/>
  <c r="BI75" i="5"/>
  <c r="AD57" i="12"/>
  <c r="BL132" i="14"/>
  <c r="BM105" i="13"/>
  <c r="AJ124" i="12"/>
  <c r="BM135" i="14"/>
  <c r="BK62" i="15"/>
  <c r="AL71" i="10"/>
  <c r="BT113" i="14"/>
  <c r="AV80" i="15"/>
  <c r="BB69" i="5"/>
  <c r="AP79" i="14"/>
  <c r="AJ96" i="14"/>
  <c r="AC89" i="14"/>
  <c r="AD138" i="10"/>
  <c r="AG63" i="13"/>
  <c r="BB88" i="14"/>
  <c r="BB88" i="10"/>
  <c r="AD117" i="13"/>
  <c r="AJ152" i="12"/>
  <c r="AI131" i="14"/>
  <c r="AW68" i="15"/>
  <c r="BN69" i="15"/>
  <c r="AI119" i="13"/>
  <c r="BC77" i="15"/>
  <c r="BM63" i="10"/>
  <c r="BV82" i="10"/>
  <c r="AU135" i="12"/>
  <c r="BS64" i="15"/>
  <c r="BS57" i="5"/>
  <c r="AT79" i="10"/>
  <c r="BV74" i="12"/>
  <c r="BN108" i="5"/>
  <c r="AK123" i="5"/>
  <c r="BD96" i="5"/>
  <c r="AR108" i="15"/>
  <c r="BL111" i="14"/>
  <c r="AL56" i="13"/>
  <c r="BJ119" i="12"/>
  <c r="AS62" i="5"/>
  <c r="AR134" i="13"/>
  <c r="AQ55" i="10"/>
  <c r="AK105" i="12"/>
  <c r="AZ72" i="15"/>
  <c r="AV81" i="5"/>
  <c r="AE113" i="10"/>
  <c r="BU88" i="10"/>
  <c r="AL151" i="5"/>
  <c r="BT151" i="14"/>
  <c r="BL101" i="10"/>
  <c r="AP132" i="13"/>
  <c r="BN130" i="10"/>
  <c r="BB117" i="15"/>
  <c r="AY120" i="15"/>
  <c r="BL121" i="5"/>
  <c r="BO55" i="5"/>
  <c r="AF120" i="13"/>
  <c r="BL113" i="10"/>
  <c r="BF56" i="13"/>
  <c r="BI95" i="5"/>
  <c r="BP154" i="5"/>
  <c r="AC140" i="15"/>
  <c r="BJ75" i="15"/>
  <c r="AE74" i="10"/>
  <c r="AM138" i="10"/>
  <c r="BH84" i="12"/>
  <c r="BL116" i="10"/>
  <c r="AB94" i="15"/>
  <c r="BT77" i="5"/>
  <c r="AW150" i="12"/>
  <c r="AF99" i="12"/>
  <c r="BV56" i="12"/>
  <c r="AD57" i="15"/>
  <c r="AH85" i="12"/>
  <c r="AO69" i="15"/>
  <c r="BI124" i="13"/>
  <c r="AZ150" i="14"/>
  <c r="BV142" i="10"/>
  <c r="AO60" i="13"/>
  <c r="BV130" i="12"/>
  <c r="AJ58" i="5"/>
  <c r="AX84" i="13"/>
  <c r="AI138" i="14"/>
  <c r="BT116" i="14"/>
  <c r="AH126" i="10"/>
  <c r="AM72" i="15"/>
  <c r="BA103" i="15"/>
  <c r="BK136" i="14"/>
  <c r="AH68" i="15"/>
  <c r="AE72" i="13"/>
  <c r="AI66" i="14"/>
  <c r="AZ144" i="12"/>
  <c r="AX75" i="13"/>
  <c r="AB147" i="14"/>
  <c r="AX120" i="5"/>
  <c r="AU138" i="14"/>
  <c r="AP93" i="5"/>
  <c r="BO148" i="15"/>
  <c r="BL75" i="10"/>
  <c r="AM90" i="15"/>
  <c r="AS131" i="12"/>
  <c r="AG134" i="14"/>
  <c r="AG63" i="12"/>
  <c r="AY95" i="12"/>
  <c r="AX82" i="12"/>
  <c r="AV102" i="5"/>
  <c r="BO62" i="13"/>
  <c r="AV123" i="10"/>
  <c r="AC136" i="13"/>
  <c r="BO144" i="10"/>
  <c r="AP82" i="15"/>
  <c r="AW72" i="13"/>
  <c r="BL100" i="13"/>
  <c r="BA99" i="12"/>
  <c r="AB64" i="13"/>
  <c r="BH117" i="13"/>
  <c r="BB111" i="10"/>
  <c r="AK81" i="12"/>
  <c r="AC138" i="10"/>
  <c r="AH63" i="5"/>
  <c r="AY134" i="13"/>
  <c r="BA150" i="14"/>
  <c r="BB61" i="10"/>
  <c r="BS58" i="12"/>
  <c r="BP132" i="5"/>
  <c r="BC117" i="15"/>
  <c r="AB57" i="15"/>
  <c r="AC128" i="12"/>
  <c r="AS77" i="12"/>
  <c r="BF68" i="12"/>
  <c r="AG121" i="14"/>
  <c r="BS152" i="5"/>
  <c r="BB149" i="15"/>
  <c r="AG111" i="5"/>
  <c r="BQ60" i="13"/>
  <c r="AV125" i="13"/>
  <c r="BD79" i="10"/>
  <c r="BB108" i="5"/>
  <c r="BU145" i="5"/>
  <c r="BL55" i="15"/>
  <c r="AY88" i="12"/>
  <c r="AU65" i="14"/>
  <c r="AB95" i="12"/>
  <c r="BB95" i="13"/>
  <c r="AO130" i="13"/>
  <c r="AS59" i="13"/>
  <c r="AR132" i="12"/>
  <c r="AE75" i="14"/>
  <c r="AW61" i="15"/>
  <c r="BJ129" i="13"/>
  <c r="AL85" i="15"/>
  <c r="BH135" i="13"/>
  <c r="AC71" i="14"/>
  <c r="BA80" i="14"/>
  <c r="BI100" i="14"/>
  <c r="BE147" i="14"/>
  <c r="BC109" i="13"/>
  <c r="AG75" i="13"/>
  <c r="AZ134" i="12"/>
  <c r="AN126" i="10"/>
  <c r="BB59" i="13"/>
  <c r="AE142" i="10"/>
  <c r="BK91" i="5"/>
  <c r="AP121" i="12"/>
  <c r="AL92" i="5"/>
  <c r="AF75" i="13"/>
  <c r="BC150" i="5"/>
  <c r="AT112" i="14"/>
  <c r="AS137" i="13"/>
  <c r="BO100" i="10"/>
  <c r="AW72" i="10"/>
  <c r="BP70" i="12"/>
  <c r="AL146" i="15"/>
  <c r="AW60" i="10"/>
  <c r="AQ62" i="13"/>
  <c r="BL140" i="13"/>
  <c r="AN56" i="10"/>
  <c r="BI132" i="13"/>
  <c r="AI137" i="5"/>
  <c r="BH148" i="10"/>
  <c r="BB91" i="10"/>
  <c r="BP140" i="14"/>
  <c r="AO85" i="14"/>
  <c r="BE83" i="13"/>
  <c r="BG154" i="5"/>
  <c r="AI135" i="5"/>
  <c r="BQ130" i="14"/>
  <c r="AW76" i="13"/>
  <c r="AG110" i="10"/>
  <c r="AQ104" i="14"/>
  <c r="BG58" i="13"/>
  <c r="BD137" i="12"/>
  <c r="BS122" i="10"/>
  <c r="AZ88" i="14"/>
  <c r="AT64" i="13"/>
  <c r="AG145" i="12"/>
  <c r="AZ69" i="12"/>
  <c r="AN57" i="15"/>
  <c r="AS73" i="13"/>
  <c r="BM109" i="14"/>
  <c r="BL120" i="13"/>
  <c r="AR147" i="5"/>
  <c r="AJ124" i="13"/>
  <c r="AY110" i="10"/>
  <c r="AZ98" i="12"/>
  <c r="AC96" i="5"/>
  <c r="AG69" i="10"/>
  <c r="BR132" i="14"/>
  <c r="AO84" i="13"/>
  <c r="AV131" i="14"/>
  <c r="BF77" i="15"/>
  <c r="AI104" i="5"/>
  <c r="BN112" i="14"/>
  <c r="BL125" i="13"/>
  <c r="AO70" i="14"/>
  <c r="AR75" i="13"/>
  <c r="AZ97" i="10"/>
  <c r="BI130" i="10"/>
  <c r="AS123" i="5"/>
  <c r="BV69" i="10"/>
  <c r="AY98" i="12"/>
  <c r="AP81" i="10"/>
  <c r="AC126" i="12"/>
  <c r="BA124" i="10"/>
  <c r="AT94" i="13"/>
  <c r="AW114" i="13"/>
  <c r="BV130" i="10"/>
  <c r="AO133" i="12"/>
  <c r="AF104" i="13"/>
  <c r="AU69" i="5"/>
  <c r="AR114" i="15"/>
  <c r="AP147" i="14"/>
  <c r="AI97" i="15"/>
  <c r="BO69" i="13"/>
  <c r="BN138" i="14"/>
  <c r="BD111" i="12"/>
  <c r="AY118" i="10"/>
  <c r="AG98" i="5"/>
  <c r="AB115" i="10"/>
  <c r="AQ146" i="15"/>
  <c r="BT107" i="14"/>
  <c r="AR59" i="15"/>
  <c r="AB127" i="10"/>
  <c r="BM85" i="5"/>
  <c r="AT64" i="15"/>
  <c r="BF93" i="15"/>
  <c r="AK99" i="15"/>
  <c r="BM55" i="13"/>
  <c r="AC141" i="14"/>
  <c r="AY143" i="13"/>
  <c r="AZ71" i="10"/>
  <c r="BN117" i="5"/>
  <c r="BV64" i="13"/>
  <c r="BC141" i="5"/>
  <c r="BN89" i="13"/>
  <c r="BO72" i="10"/>
  <c r="AB70" i="5"/>
  <c r="AV139" i="15"/>
  <c r="AS89" i="5"/>
  <c r="BC66" i="12"/>
  <c r="AM62" i="14"/>
  <c r="AJ57" i="15"/>
  <c r="BR89" i="14"/>
  <c r="AP59" i="10"/>
  <c r="AH77" i="5"/>
  <c r="BM151" i="12"/>
  <c r="BK99" i="5"/>
  <c r="AU154" i="10"/>
  <c r="BB120" i="14"/>
  <c r="BA138" i="5"/>
  <c r="AJ57" i="10"/>
  <c r="BQ84" i="13"/>
  <c r="AT152" i="12"/>
  <c r="BA93" i="5"/>
  <c r="AG135" i="5"/>
  <c r="AC125" i="5"/>
  <c r="BI91" i="5"/>
  <c r="BB148" i="13"/>
  <c r="AM127" i="13"/>
  <c r="AU112" i="12"/>
  <c r="AC79" i="12"/>
  <c r="BT133" i="15"/>
  <c r="BT94" i="15"/>
  <c r="AB64" i="15"/>
  <c r="AH129" i="10"/>
  <c r="BR106" i="10"/>
  <c r="AS91" i="13"/>
  <c r="AB144" i="5"/>
  <c r="AL131" i="5"/>
  <c r="AH98" i="14"/>
  <c r="AJ131" i="12"/>
  <c r="AO139" i="5"/>
  <c r="AR99" i="15"/>
  <c r="AR96" i="15"/>
  <c r="BU69" i="12"/>
  <c r="AX110" i="5"/>
  <c r="BC115" i="12"/>
  <c r="BH76" i="10"/>
  <c r="AT117" i="5"/>
  <c r="BG141" i="10"/>
  <c r="BN74" i="10"/>
  <c r="BS136" i="15"/>
  <c r="BO111" i="12"/>
  <c r="AJ130" i="14"/>
  <c r="AS92" i="10"/>
  <c r="BM89" i="5"/>
  <c r="BQ102" i="12"/>
  <c r="BO92" i="15"/>
  <c r="AT88" i="15"/>
  <c r="BB65" i="10"/>
  <c r="AW79" i="13"/>
  <c r="AN133" i="10"/>
  <c r="BJ84" i="12"/>
  <c r="AB134" i="12"/>
  <c r="BM117" i="12"/>
  <c r="AI103" i="14"/>
  <c r="BD119" i="5"/>
  <c r="AD105" i="12"/>
  <c r="AG75" i="10"/>
  <c r="AH111" i="12"/>
  <c r="AW103" i="15"/>
  <c r="BF124" i="5"/>
  <c r="AC118" i="10"/>
  <c r="BJ89" i="5"/>
  <c r="BE93" i="14"/>
  <c r="AL66" i="13"/>
  <c r="AN81" i="12"/>
  <c r="AE116" i="5"/>
  <c r="AW148" i="10"/>
  <c r="BO106" i="14"/>
  <c r="AD55" i="12"/>
  <c r="BP140" i="12"/>
  <c r="BP100" i="14"/>
  <c r="BQ103" i="12"/>
  <c r="AD73" i="12"/>
  <c r="AN106" i="12"/>
  <c r="BE147" i="13"/>
  <c r="AL80" i="5"/>
  <c r="AC68" i="5"/>
  <c r="AB120" i="15"/>
  <c r="AG136" i="13"/>
  <c r="BJ109" i="10"/>
  <c r="BF146" i="12"/>
  <c r="AV136" i="10"/>
  <c r="BG128" i="10"/>
  <c r="BU89" i="5"/>
  <c r="BV103" i="12"/>
  <c r="AF59" i="14"/>
  <c r="AK153" i="14"/>
  <c r="BH111" i="13"/>
  <c r="AQ111" i="5"/>
  <c r="AB82" i="15"/>
  <c r="AR125" i="12"/>
  <c r="AF123" i="10"/>
  <c r="BJ102" i="10"/>
  <c r="BJ126" i="12"/>
  <c r="AN93" i="14"/>
  <c r="BR103" i="14"/>
  <c r="AV129" i="14"/>
  <c r="BH55" i="13"/>
  <c r="AK110" i="15"/>
  <c r="BN142" i="15"/>
  <c r="BA93" i="12"/>
  <c r="AP89" i="15"/>
  <c r="BA147" i="14"/>
  <c r="BG86" i="5"/>
  <c r="AP119" i="15"/>
  <c r="BL96" i="5"/>
  <c r="BS153" i="14"/>
  <c r="AG88" i="15"/>
  <c r="BI108" i="15"/>
  <c r="AB109" i="15"/>
  <c r="AU68" i="5"/>
  <c r="AE129" i="10"/>
  <c r="AM60" i="15"/>
  <c r="BO108" i="10"/>
  <c r="BS129" i="13"/>
  <c r="BQ146" i="13"/>
  <c r="AP144" i="12"/>
  <c r="AR119" i="13"/>
  <c r="AO119" i="5"/>
  <c r="AU97" i="10"/>
  <c r="AC130" i="10"/>
  <c r="AV101" i="10"/>
  <c r="AS79" i="12"/>
  <c r="AH82" i="14"/>
  <c r="BA117" i="10"/>
  <c r="AE119" i="14"/>
  <c r="AS121" i="15"/>
  <c r="BF84" i="10"/>
  <c r="BU82" i="15"/>
  <c r="AW97" i="10"/>
  <c r="AK115" i="10"/>
  <c r="AZ145" i="12"/>
  <c r="BO70" i="10"/>
  <c r="BS141" i="13"/>
  <c r="BS152" i="15"/>
  <c r="AO83" i="5"/>
  <c r="BK62" i="14"/>
  <c r="BG67" i="15"/>
  <c r="BA98" i="15"/>
  <c r="AJ97" i="14"/>
  <c r="AI96" i="12"/>
  <c r="BV152" i="14"/>
  <c r="BB84" i="13"/>
  <c r="AU91" i="10"/>
  <c r="BE94" i="5"/>
  <c r="BS89" i="14"/>
  <c r="AO113" i="15"/>
  <c r="AX154" i="10"/>
  <c r="BU128" i="14"/>
  <c r="AP81" i="12"/>
  <c r="BJ73" i="13"/>
  <c r="AH121" i="10"/>
  <c r="AY111" i="10"/>
  <c r="BR85" i="5"/>
  <c r="AO73" i="10"/>
  <c r="AF111" i="13"/>
  <c r="AC75" i="10"/>
  <c r="BJ77" i="10"/>
  <c r="BM111" i="12"/>
  <c r="AV86" i="15"/>
  <c r="AY79" i="10"/>
  <c r="AW109" i="12"/>
  <c r="BA57" i="15"/>
  <c r="BN106" i="13"/>
  <c r="AK96" i="13"/>
  <c r="AY154" i="15"/>
  <c r="AF109" i="15"/>
  <c r="BT124" i="14"/>
  <c r="AH77" i="12"/>
  <c r="AP71" i="5"/>
  <c r="BQ153" i="13"/>
  <c r="BP57" i="13"/>
  <c r="AO64" i="13"/>
  <c r="AH83" i="10"/>
  <c r="AZ64" i="14"/>
  <c r="BQ91" i="5"/>
  <c r="AT91" i="15"/>
  <c r="AU85" i="14"/>
  <c r="AG79" i="14"/>
  <c r="AO149" i="14"/>
  <c r="BT71" i="13"/>
  <c r="BA122" i="15"/>
  <c r="BC115" i="10"/>
  <c r="BE116" i="13"/>
  <c r="AN99" i="5"/>
  <c r="BC73" i="15"/>
  <c r="AF129" i="5"/>
  <c r="AK148" i="12"/>
  <c r="BF150" i="15"/>
  <c r="BT124" i="15"/>
  <c r="BU97" i="12"/>
  <c r="BQ150" i="13"/>
  <c r="BL66" i="14"/>
  <c r="BO64" i="15"/>
  <c r="AY72" i="15"/>
  <c r="BL122" i="15"/>
  <c r="BS122" i="15"/>
  <c r="AU74" i="14"/>
  <c r="AO89" i="14"/>
  <c r="AJ92" i="13"/>
  <c r="BU147" i="14"/>
  <c r="BL118" i="14"/>
  <c r="BR149" i="10"/>
  <c r="AM57" i="12"/>
  <c r="AB124" i="13"/>
  <c r="AY70" i="13"/>
  <c r="AH143" i="14"/>
  <c r="AP66" i="12"/>
  <c r="BV154" i="12"/>
  <c r="BR107" i="15"/>
  <c r="AL56" i="5"/>
  <c r="AU104" i="14"/>
  <c r="AI83" i="15"/>
  <c r="AL134" i="10"/>
  <c r="AW116" i="12"/>
  <c r="AN91" i="12"/>
  <c r="BN146" i="5"/>
  <c r="BP87" i="14"/>
  <c r="AY101" i="14"/>
  <c r="BV75" i="14"/>
  <c r="AM97" i="14"/>
  <c r="BH136" i="13"/>
  <c r="BA60" i="12"/>
  <c r="AK144" i="15"/>
  <c r="BM88" i="12"/>
  <c r="BT127" i="13"/>
  <c r="BT83" i="12"/>
  <c r="AW102" i="15"/>
  <c r="AZ117" i="14"/>
  <c r="BB119" i="13"/>
  <c r="AS105" i="10"/>
  <c r="BQ133" i="5"/>
  <c r="AQ65" i="10"/>
  <c r="BA139" i="13"/>
  <c r="BS127" i="10"/>
  <c r="AU81" i="12"/>
  <c r="BN111" i="10"/>
  <c r="BM151" i="15"/>
  <c r="AG129" i="13"/>
  <c r="AZ77" i="14"/>
  <c r="AG91" i="15"/>
  <c r="BO57" i="12"/>
  <c r="AF118" i="5"/>
  <c r="AD149" i="5"/>
  <c r="AU151" i="12"/>
  <c r="AP80" i="13"/>
  <c r="BK133" i="13"/>
  <c r="AF97" i="15"/>
  <c r="AR70" i="15"/>
  <c r="AR107" i="12"/>
  <c r="AW68" i="13"/>
  <c r="BH90" i="14"/>
  <c r="BU76" i="14"/>
  <c r="BO91" i="15"/>
  <c r="BL119" i="13"/>
  <c r="BJ70" i="15"/>
  <c r="BG133" i="10"/>
  <c r="AN152" i="13"/>
  <c r="BA139" i="5"/>
  <c r="AC74" i="12"/>
  <c r="BU78" i="14"/>
  <c r="AS67" i="5"/>
  <c r="BO151" i="15"/>
  <c r="AH84" i="15"/>
  <c r="BF120" i="12"/>
  <c r="BT58" i="10"/>
  <c r="AC106" i="13"/>
  <c r="BM104" i="12"/>
  <c r="AC147" i="14"/>
  <c r="BR86" i="14"/>
  <c r="BP107" i="14"/>
  <c r="AE92" i="5"/>
  <c r="AC131" i="10"/>
  <c r="AW60" i="13"/>
  <c r="AK154" i="13"/>
  <c r="AG104" i="10"/>
  <c r="AZ80" i="13"/>
  <c r="BP103" i="12"/>
  <c r="AU79" i="12"/>
  <c r="AP118" i="5"/>
  <c r="AJ116" i="13"/>
  <c r="AS129" i="12"/>
  <c r="BA126" i="13"/>
  <c r="AJ116" i="14"/>
  <c r="AF55" i="5"/>
  <c r="BG144" i="10"/>
  <c r="AQ74" i="12"/>
  <c r="BF130" i="15"/>
  <c r="AE137" i="14"/>
  <c r="BV121" i="13"/>
  <c r="AC63" i="5"/>
  <c r="BP91" i="5"/>
  <c r="BS99" i="14"/>
  <c r="AD130" i="14"/>
  <c r="AL87" i="13"/>
  <c r="BA132" i="15"/>
  <c r="BQ120" i="14"/>
  <c r="BU98" i="13"/>
  <c r="BE88" i="5"/>
  <c r="AJ137" i="13"/>
  <c r="BF80" i="13"/>
  <c r="AV73" i="5"/>
  <c r="BG94" i="5"/>
  <c r="AJ118" i="10"/>
  <c r="BA139" i="15"/>
  <c r="AC80" i="15"/>
  <c r="AN110" i="12"/>
  <c r="AB118" i="10"/>
  <c r="AX59" i="14"/>
  <c r="BP95" i="14"/>
  <c r="AU87" i="5"/>
  <c r="BP69" i="5"/>
  <c r="BM57" i="5"/>
  <c r="AR152" i="12"/>
  <c r="AK111" i="13"/>
  <c r="AU89" i="14"/>
  <c r="AW55" i="14"/>
  <c r="AR136" i="14"/>
  <c r="AV66" i="5"/>
  <c r="AL58" i="5"/>
  <c r="AW113" i="14"/>
  <c r="BJ149" i="5"/>
  <c r="BU67" i="5"/>
  <c r="AD134" i="13"/>
  <c r="BQ72" i="15"/>
  <c r="BT108" i="5"/>
  <c r="BK149" i="10"/>
  <c r="BF82" i="5"/>
  <c r="AP151" i="15"/>
  <c r="BP114" i="13"/>
  <c r="AD118" i="12"/>
  <c r="AU130" i="15"/>
  <c r="AF150" i="15"/>
  <c r="BK140" i="14"/>
  <c r="AE81" i="12"/>
  <c r="AU114" i="5"/>
  <c r="BI107" i="14"/>
  <c r="BT128" i="15"/>
  <c r="BH126" i="15"/>
  <c r="AQ129" i="13"/>
  <c r="BE64" i="13"/>
  <c r="AT121" i="15"/>
  <c r="AR148" i="10"/>
  <c r="AD120" i="13"/>
  <c r="AF97" i="14"/>
  <c r="AQ146" i="5"/>
  <c r="AH78" i="14"/>
  <c r="AD118" i="15"/>
  <c r="BH142" i="5"/>
  <c r="AD57" i="13"/>
  <c r="BK121" i="15"/>
  <c r="BS103" i="5"/>
  <c r="AY94" i="12"/>
  <c r="BB106" i="13"/>
  <c r="AV146" i="12"/>
  <c r="BA153" i="5"/>
  <c r="BQ112" i="15"/>
  <c r="AP103" i="10"/>
  <c r="BH118" i="12"/>
  <c r="BK61" i="10"/>
  <c r="AY135" i="15"/>
  <c r="AY89" i="10"/>
  <c r="AP78" i="12"/>
  <c r="BR108" i="14"/>
  <c r="BK102" i="12"/>
  <c r="AD81" i="10"/>
  <c r="BU103" i="14"/>
  <c r="BP127" i="5"/>
  <c r="AX102" i="15"/>
  <c r="BH74" i="14"/>
  <c r="BC72" i="12"/>
  <c r="AT121" i="10"/>
  <c r="BM81" i="12"/>
  <c r="AY88" i="10"/>
  <c r="AM117" i="13"/>
  <c r="BJ119" i="14"/>
  <c r="BA150" i="5"/>
  <c r="BD106" i="15"/>
  <c r="AJ107" i="12"/>
  <c r="AT127" i="15"/>
  <c r="AD87" i="14"/>
  <c r="BP96" i="10"/>
  <c r="BR133" i="12"/>
  <c r="AS102" i="14"/>
  <c r="BP119" i="13"/>
  <c r="AP98" i="13"/>
  <c r="BK85" i="13"/>
  <c r="AH59" i="13"/>
  <c r="AK145" i="15"/>
  <c r="BM59" i="12"/>
  <c r="BU93" i="13"/>
  <c r="AD129" i="10"/>
  <c r="BH61" i="15"/>
  <c r="BA66" i="14"/>
  <c r="BN57" i="5"/>
  <c r="BM148" i="10"/>
  <c r="AU64" i="13"/>
  <c r="AE66" i="14"/>
  <c r="AP113" i="13"/>
  <c r="BS82" i="10"/>
  <c r="AC115" i="13"/>
  <c r="BR88" i="14"/>
  <c r="AJ144" i="12"/>
  <c r="AC102" i="12"/>
  <c r="BV143" i="5"/>
  <c r="AI74" i="10"/>
  <c r="BP113" i="15"/>
  <c r="BT105" i="10"/>
  <c r="AE71" i="5"/>
  <c r="AB113" i="15"/>
  <c r="AH60" i="5"/>
  <c r="BK151" i="15"/>
  <c r="AU98" i="5"/>
  <c r="AS69" i="15"/>
  <c r="AJ106" i="12"/>
  <c r="AJ92" i="10"/>
  <c r="BE69" i="10"/>
  <c r="AH99" i="14"/>
  <c r="AY107" i="10"/>
  <c r="BL114" i="15"/>
  <c r="AD65" i="5"/>
  <c r="AS64" i="12"/>
  <c r="BL69" i="10"/>
  <c r="AU104" i="15"/>
  <c r="AG115" i="13"/>
  <c r="BC145" i="13"/>
  <c r="BL131" i="10"/>
  <c r="BU68" i="12"/>
  <c r="AK125" i="10"/>
  <c r="BM103" i="10"/>
  <c r="BA152" i="14"/>
  <c r="AJ119" i="12"/>
  <c r="BF153" i="10"/>
  <c r="BL96" i="12"/>
  <c r="BU67" i="13"/>
  <c r="BI88" i="12"/>
  <c r="BB143" i="13"/>
  <c r="BT55" i="14"/>
  <c r="AC78" i="13"/>
  <c r="AX94" i="5"/>
  <c r="BJ97" i="13"/>
  <c r="BH91" i="5"/>
  <c r="BC93" i="13"/>
  <c r="BM145" i="12"/>
  <c r="BB86" i="13"/>
  <c r="AX78" i="14"/>
  <c r="AW75" i="13"/>
  <c r="BI121" i="5"/>
  <c r="AK58" i="5"/>
  <c r="AO129" i="15"/>
  <c r="AO78" i="5"/>
  <c r="AO88" i="14"/>
  <c r="BP137" i="5"/>
  <c r="BF111" i="15"/>
  <c r="AL142" i="10"/>
  <c r="BO55" i="15"/>
  <c r="BC84" i="14"/>
  <c r="BF124" i="10"/>
  <c r="BA113" i="15"/>
  <c r="BT99" i="10"/>
  <c r="AM58" i="5"/>
  <c r="AC143" i="15"/>
  <c r="AJ140" i="10"/>
  <c r="AH93" i="13"/>
  <c r="BM69" i="12"/>
  <c r="AO72" i="12"/>
  <c r="BL63" i="15"/>
  <c r="BA105" i="12"/>
  <c r="BV146" i="15"/>
  <c r="AJ80" i="13"/>
  <c r="AG96" i="5"/>
  <c r="AE87" i="10"/>
  <c r="AV64" i="12"/>
  <c r="BI94" i="12"/>
  <c r="AR115" i="12"/>
  <c r="BQ120" i="15"/>
  <c r="AN136" i="10"/>
  <c r="AM149" i="15"/>
  <c r="AI138" i="15"/>
  <c r="AQ81" i="5"/>
  <c r="AK148" i="5"/>
  <c r="BG102" i="14"/>
  <c r="BK60" i="14"/>
  <c r="BB90" i="10"/>
  <c r="BC85" i="15"/>
  <c r="BH128" i="15"/>
  <c r="AD96" i="14"/>
  <c r="BD117" i="12"/>
  <c r="AK97" i="14"/>
  <c r="AI127" i="13"/>
  <c r="BN136" i="12"/>
  <c r="BJ128" i="12"/>
  <c r="AE58" i="5"/>
  <c r="AD66" i="14"/>
  <c r="AU121" i="13"/>
  <c r="BA131" i="10"/>
  <c r="BA91" i="14"/>
  <c r="BR98" i="13"/>
  <c r="AS66" i="5"/>
  <c r="AO77" i="10"/>
  <c r="BR92" i="5"/>
  <c r="AU130" i="10"/>
  <c r="AC116" i="15"/>
  <c r="AZ123" i="13"/>
  <c r="BK91" i="15"/>
  <c r="AJ123" i="15"/>
  <c r="BQ132" i="10"/>
  <c r="AR119" i="15"/>
  <c r="BT113" i="13"/>
  <c r="AN61" i="14"/>
  <c r="AT135" i="12"/>
  <c r="AO99" i="12"/>
  <c r="BA67" i="14"/>
  <c r="BV88" i="13"/>
  <c r="AB135" i="10"/>
  <c r="BK102" i="15"/>
  <c r="AL104" i="15"/>
  <c r="AZ136" i="14"/>
  <c r="AV106" i="5"/>
  <c r="BN125" i="5"/>
  <c r="AX127" i="15"/>
  <c r="BM80" i="5"/>
  <c r="AZ73" i="13"/>
  <c r="BA77" i="10"/>
  <c r="BN120" i="14"/>
  <c r="BS112" i="15"/>
  <c r="BA72" i="13"/>
  <c r="BI110" i="14"/>
  <c r="AS87" i="14"/>
  <c r="BH134" i="13"/>
  <c r="BH123" i="10"/>
  <c r="BJ108" i="13"/>
  <c r="BV89" i="12"/>
  <c r="AK118" i="13"/>
  <c r="BU149" i="10"/>
  <c r="BG70" i="12"/>
  <c r="AQ123" i="12"/>
  <c r="AF73" i="13"/>
  <c r="BP80" i="12"/>
  <c r="AM99" i="12"/>
  <c r="AI137" i="15"/>
  <c r="AE96" i="10"/>
  <c r="AP64" i="12"/>
  <c r="AN99" i="13"/>
  <c r="BV114" i="12"/>
  <c r="BN70" i="14"/>
  <c r="BH128" i="12"/>
  <c r="BC120" i="14"/>
  <c r="AX137" i="15"/>
  <c r="AE74" i="5"/>
  <c r="AL146" i="12"/>
  <c r="BG81" i="14"/>
  <c r="BI70" i="12"/>
  <c r="AJ86" i="15"/>
  <c r="AH152" i="10"/>
  <c r="AZ112" i="13"/>
  <c r="BK64" i="5"/>
  <c r="AJ66" i="15"/>
  <c r="BH83" i="12"/>
  <c r="AJ145" i="14"/>
  <c r="BA91" i="12"/>
  <c r="AU93" i="13"/>
  <c r="BT119" i="15"/>
  <c r="AI56" i="10"/>
  <c r="AC86" i="5"/>
  <c r="BK73" i="5"/>
  <c r="AQ109" i="5"/>
  <c r="AF122" i="10"/>
  <c r="AZ151" i="15"/>
  <c r="BS143" i="5"/>
  <c r="AY77" i="5"/>
  <c r="BO146" i="12"/>
  <c r="BT112" i="13"/>
  <c r="AF77" i="12"/>
  <c r="BH61" i="13"/>
  <c r="AB75" i="12"/>
  <c r="BM141" i="10"/>
  <c r="AB147" i="5"/>
  <c r="BK56" i="12"/>
  <c r="BR101" i="14"/>
  <c r="BA106" i="5"/>
  <c r="AG148" i="12"/>
  <c r="BK154" i="5"/>
  <c r="AV115" i="10"/>
  <c r="AZ145" i="14"/>
  <c r="BU117" i="12"/>
  <c r="BI117" i="10"/>
  <c r="BJ151" i="5"/>
  <c r="AQ80" i="14"/>
  <c r="AW73" i="13"/>
  <c r="AT150" i="13"/>
  <c r="AR153" i="12"/>
  <c r="AB60" i="13"/>
  <c r="BJ145" i="10"/>
  <c r="BQ98" i="13"/>
  <c r="AT124" i="13"/>
  <c r="BT139" i="15"/>
  <c r="BI143" i="10"/>
  <c r="AL151" i="14"/>
  <c r="AI84" i="13"/>
  <c r="AD96" i="15"/>
  <c r="BF125" i="15"/>
  <c r="AD151" i="12"/>
  <c r="BP135" i="14"/>
  <c r="BE89" i="12"/>
  <c r="BC147" i="12"/>
  <c r="AN84" i="13"/>
  <c r="AE152" i="10"/>
  <c r="AN127" i="14"/>
  <c r="BA90" i="13"/>
  <c r="AB66" i="14"/>
  <c r="AB124" i="14"/>
  <c r="AZ109" i="14"/>
  <c r="BE92" i="5"/>
  <c r="BC132" i="10"/>
  <c r="AD99" i="15"/>
  <c r="BA133" i="12"/>
  <c r="AV141" i="15"/>
  <c r="BN109" i="10"/>
  <c r="BR56" i="14"/>
  <c r="AE108" i="14"/>
  <c r="AS122" i="10"/>
  <c r="AD104" i="13"/>
  <c r="BC139" i="12"/>
  <c r="AH57" i="10"/>
  <c r="BG132" i="12"/>
  <c r="AG60" i="13"/>
  <c r="BT146" i="14"/>
  <c r="BJ149" i="13"/>
  <c r="AZ133" i="10"/>
  <c r="BN79" i="13"/>
  <c r="AL92" i="15"/>
  <c r="BS76" i="10"/>
  <c r="AH145" i="10"/>
  <c r="AF78" i="14"/>
  <c r="BU117" i="15"/>
  <c r="BH59" i="14"/>
  <c r="BD134" i="14"/>
  <c r="BK127" i="10"/>
  <c r="AN133" i="12"/>
  <c r="AG91" i="14"/>
  <c r="AQ102" i="12"/>
  <c r="AN111" i="15"/>
  <c r="BE65" i="12"/>
  <c r="BK137" i="5"/>
  <c r="BA149" i="13"/>
  <c r="AR121" i="13"/>
  <c r="BM127" i="12"/>
  <c r="AH76" i="15"/>
  <c r="BA65" i="12"/>
  <c r="BV149" i="13"/>
  <c r="BF153" i="5"/>
  <c r="AY97" i="13"/>
  <c r="AC55" i="13"/>
  <c r="AK149" i="15"/>
  <c r="BK131" i="13"/>
  <c r="BH71" i="5"/>
  <c r="BK70" i="13"/>
  <c r="AP99" i="15"/>
  <c r="BQ138" i="12"/>
  <c r="BD145" i="15"/>
  <c r="AV71" i="14"/>
  <c r="BM98" i="15"/>
  <c r="AH73" i="14"/>
  <c r="AF110" i="13"/>
  <c r="AS90" i="14"/>
  <c r="AE136" i="10"/>
  <c r="AH88" i="15"/>
  <c r="BI81" i="14"/>
  <c r="BH110" i="5"/>
  <c r="AO92" i="12"/>
  <c r="BB145" i="13"/>
  <c r="BP114" i="12"/>
  <c r="AS141" i="12"/>
  <c r="BA62" i="5"/>
  <c r="AZ136" i="15"/>
  <c r="BS146" i="14"/>
  <c r="AZ99" i="15"/>
  <c r="BQ72" i="5"/>
  <c r="AM108" i="10"/>
  <c r="AI130" i="14"/>
  <c r="BF142" i="14"/>
  <c r="AD134" i="12"/>
  <c r="BC110" i="14"/>
  <c r="AE145" i="14"/>
  <c r="AH115" i="15"/>
  <c r="BF147" i="10"/>
  <c r="BN75" i="15"/>
  <c r="BC91" i="10"/>
  <c r="AL68" i="5"/>
  <c r="AB152" i="13"/>
  <c r="AU81" i="15"/>
  <c r="BP58" i="14"/>
  <c r="AZ62" i="5"/>
  <c r="BI66" i="5"/>
  <c r="AU76" i="13"/>
  <c r="AG135" i="10"/>
  <c r="BO75" i="12"/>
  <c r="AB96" i="10"/>
  <c r="AH92" i="15"/>
  <c r="AZ131" i="12"/>
  <c r="AH71" i="10"/>
  <c r="AR135" i="12"/>
  <c r="AL115" i="12"/>
  <c r="BM115" i="10"/>
  <c r="AQ137" i="13"/>
  <c r="AL134" i="5"/>
  <c r="AM103" i="12"/>
  <c r="AM84" i="12"/>
  <c r="BE82" i="12"/>
  <c r="BE81" i="13"/>
  <c r="AD91" i="5"/>
  <c r="AF106" i="13"/>
  <c r="AC153" i="5"/>
  <c r="BJ87" i="12"/>
  <c r="AO96" i="15"/>
  <c r="AI111" i="12"/>
  <c r="BH133" i="5"/>
  <c r="AO138" i="5"/>
  <c r="AI121" i="10"/>
  <c r="AJ122" i="5"/>
  <c r="AG131" i="12"/>
  <c r="AS128" i="5"/>
  <c r="AC112" i="14"/>
  <c r="AE78" i="14"/>
  <c r="BU129" i="13"/>
  <c r="AJ129" i="13"/>
  <c r="BF88" i="10"/>
  <c r="BB135" i="13"/>
  <c r="AF141" i="14"/>
  <c r="BR148" i="13"/>
  <c r="AG130" i="10"/>
  <c r="BV124" i="10"/>
  <c r="AU129" i="13"/>
  <c r="AW108" i="10"/>
  <c r="AN129" i="14"/>
  <c r="BN77" i="15"/>
  <c r="AB112" i="15"/>
  <c r="BO69" i="12"/>
  <c r="AP72" i="5"/>
  <c r="AJ147" i="5"/>
  <c r="BM85" i="10"/>
  <c r="AR106" i="13"/>
  <c r="AT106" i="5"/>
  <c r="AP83" i="14"/>
  <c r="BV99" i="12"/>
  <c r="AS138" i="12"/>
  <c r="BG97" i="14"/>
  <c r="AP92" i="15"/>
  <c r="AX86" i="12"/>
  <c r="BR97" i="13"/>
  <c r="AM77" i="12"/>
  <c r="AJ95" i="15"/>
  <c r="BM148" i="14"/>
  <c r="BL146" i="14"/>
  <c r="BT97" i="14"/>
  <c r="BS104" i="5"/>
  <c r="BR137" i="13"/>
  <c r="AM119" i="5"/>
  <c r="AI106" i="13"/>
  <c r="BQ154" i="15"/>
  <c r="AP81" i="15"/>
  <c r="AV104" i="13"/>
  <c r="AZ69" i="5"/>
  <c r="AY153" i="15"/>
  <c r="AC130" i="12"/>
  <c r="BU114" i="12"/>
  <c r="AG76" i="15"/>
  <c r="AJ79" i="12"/>
  <c r="AM65" i="15"/>
  <c r="AB135" i="13"/>
  <c r="AC142" i="10"/>
  <c r="BT90" i="14"/>
  <c r="BJ61" i="14"/>
  <c r="AD114" i="5"/>
  <c r="AF127" i="10"/>
  <c r="AV140" i="15"/>
  <c r="AC60" i="13"/>
  <c r="BU100" i="13"/>
  <c r="BA113" i="14"/>
  <c r="AB103" i="10"/>
  <c r="BR125" i="13"/>
  <c r="AF125" i="10"/>
  <c r="AZ100" i="13"/>
  <c r="BI145" i="10"/>
  <c r="BN148" i="12"/>
  <c r="BD121" i="13"/>
  <c r="AD131" i="10"/>
  <c r="BL65" i="15"/>
  <c r="BI96" i="15"/>
  <c r="AF92" i="10"/>
  <c r="AU122" i="12"/>
  <c r="BK118" i="12"/>
  <c r="AW132" i="14"/>
  <c r="BC65" i="13"/>
  <c r="BG121" i="13"/>
  <c r="BN85" i="15"/>
  <c r="BH76" i="15"/>
  <c r="BB72" i="10"/>
  <c r="BH151" i="12"/>
  <c r="BF128" i="12"/>
  <c r="BL93" i="12"/>
  <c r="BN92" i="10"/>
  <c r="AH149" i="12"/>
  <c r="AL92" i="14"/>
  <c r="AR124" i="13"/>
  <c r="AM56" i="12"/>
  <c r="AI70" i="13"/>
  <c r="AW88" i="5"/>
  <c r="BR59" i="5"/>
  <c r="AJ93" i="14"/>
  <c r="AX75" i="14"/>
  <c r="BU143" i="10"/>
  <c r="BE90" i="10"/>
  <c r="BT153" i="15"/>
  <c r="AH80" i="14"/>
  <c r="BQ56" i="13"/>
  <c r="AG71" i="14"/>
  <c r="AK98" i="12"/>
  <c r="AC121" i="15"/>
  <c r="AH119" i="10"/>
  <c r="BI56" i="10"/>
  <c r="BF109" i="13"/>
  <c r="BL117" i="12"/>
  <c r="BA98" i="10"/>
  <c r="BM98" i="10"/>
  <c r="BE92" i="13"/>
  <c r="AW120" i="14"/>
  <c r="BH108" i="14"/>
  <c r="AC143" i="10"/>
  <c r="AC93" i="13"/>
  <c r="BP85" i="15"/>
  <c r="BH107" i="10"/>
  <c r="AB84" i="15"/>
  <c r="BG147" i="12"/>
  <c r="BJ70" i="14"/>
  <c r="AR105" i="12"/>
  <c r="BC129" i="5"/>
  <c r="AM95" i="14"/>
  <c r="AZ128" i="5"/>
  <c r="AY71" i="10"/>
  <c r="BM100" i="5"/>
  <c r="AX130" i="15"/>
  <c r="BV90" i="12"/>
  <c r="AC80" i="14"/>
  <c r="AL118" i="5"/>
  <c r="BT101" i="10"/>
  <c r="AQ148" i="12"/>
  <c r="BH67" i="5"/>
  <c r="AG58" i="14"/>
  <c r="BM116" i="5"/>
  <c r="AL117" i="14"/>
  <c r="AJ110" i="12"/>
  <c r="AT115" i="12"/>
  <c r="AR150" i="12"/>
  <c r="AB70" i="15"/>
  <c r="AY127" i="5"/>
  <c r="AX139" i="12"/>
  <c r="AY107" i="13"/>
  <c r="BJ139" i="15"/>
  <c r="BD103" i="14"/>
  <c r="BH112" i="10"/>
  <c r="BM79" i="12"/>
  <c r="AW79" i="12"/>
  <c r="BA112" i="14"/>
  <c r="AD94" i="13"/>
  <c r="AX124" i="12"/>
  <c r="BM144" i="12"/>
  <c r="BU143" i="13"/>
  <c r="BF71" i="15"/>
  <c r="AK89" i="10"/>
  <c r="BA56" i="12"/>
  <c r="BP90" i="14"/>
  <c r="BH154" i="5"/>
  <c r="AO95" i="13"/>
  <c r="AB108" i="10"/>
  <c r="AJ138" i="5"/>
  <c r="AJ113" i="5"/>
  <c r="AU127" i="14"/>
  <c r="BF58" i="12"/>
  <c r="AJ101" i="5"/>
  <c r="BB118" i="13"/>
  <c r="BB69" i="12"/>
  <c r="BU122" i="15"/>
  <c r="AY142" i="5"/>
  <c r="BH109" i="15"/>
  <c r="AE113" i="13"/>
  <c r="BP125" i="15"/>
  <c r="AL71" i="15"/>
  <c r="BI93" i="10"/>
  <c r="BT153" i="10"/>
  <c r="BD122" i="10"/>
  <c r="AH105" i="12"/>
  <c r="BQ131" i="10"/>
  <c r="AE110" i="10"/>
  <c r="AF61" i="10"/>
  <c r="AO153" i="12"/>
  <c r="AX114" i="14"/>
  <c r="BP93" i="5"/>
  <c r="AK132" i="13"/>
  <c r="AW144" i="13"/>
  <c r="AI82" i="14"/>
  <c r="AZ129" i="12"/>
  <c r="BD68" i="12"/>
  <c r="BI79" i="15"/>
  <c r="BR76" i="5"/>
  <c r="BQ107" i="12"/>
  <c r="BQ95" i="14"/>
  <c r="AI78" i="15"/>
  <c r="BO109" i="10"/>
  <c r="BF116" i="5"/>
  <c r="AH145" i="13"/>
  <c r="BF141" i="15"/>
  <c r="BH77" i="14"/>
  <c r="AZ98" i="13"/>
  <c r="AL69" i="15"/>
  <c r="AL92" i="12"/>
  <c r="BN97" i="5"/>
  <c r="BM94" i="15"/>
  <c r="BP89" i="12"/>
  <c r="AC90" i="12"/>
  <c r="BR149" i="13"/>
  <c r="AC100" i="15"/>
  <c r="BR121" i="14"/>
  <c r="AT100" i="14"/>
  <c r="BQ96" i="12"/>
  <c r="BA119" i="12"/>
  <c r="AY83" i="5"/>
  <c r="AC97" i="10"/>
  <c r="BL99" i="5"/>
  <c r="AP108" i="10"/>
  <c r="AV69" i="5"/>
  <c r="AX81" i="12"/>
  <c r="AO59" i="15"/>
  <c r="BM120" i="10"/>
  <c r="BK105" i="5"/>
  <c r="BJ94" i="13"/>
  <c r="AF85" i="12"/>
  <c r="AO61" i="10"/>
  <c r="BD79" i="15"/>
  <c r="AR117" i="13"/>
  <c r="BD106" i="14"/>
  <c r="AQ138" i="5"/>
  <c r="AJ89" i="5"/>
  <c r="BD138" i="10"/>
  <c r="AV66" i="13"/>
  <c r="AF58" i="13"/>
  <c r="BN135" i="5"/>
  <c r="AR143" i="12"/>
  <c r="AX105" i="5"/>
  <c r="AC75" i="12"/>
  <c r="AR83" i="13"/>
  <c r="BU104" i="14"/>
  <c r="AR143" i="5"/>
  <c r="AD97" i="12"/>
  <c r="AT151" i="13"/>
  <c r="BJ71" i="10"/>
  <c r="AY61" i="5"/>
  <c r="BS134" i="12"/>
  <c r="BD125" i="12"/>
  <c r="AL144" i="13"/>
  <c r="AR133" i="5"/>
  <c r="BF144" i="5"/>
  <c r="AR127" i="5"/>
  <c r="AE103" i="14"/>
  <c r="AO118" i="10"/>
  <c r="AD113" i="15"/>
  <c r="BB83" i="10"/>
  <c r="AY81" i="10"/>
  <c r="AY126" i="14"/>
  <c r="AE55" i="12"/>
  <c r="BB90" i="12"/>
  <c r="BC66" i="15"/>
  <c r="BG63" i="10"/>
  <c r="AS149" i="12"/>
  <c r="AH94" i="12"/>
  <c r="BU147" i="5"/>
  <c r="AD124" i="13"/>
  <c r="AW145" i="13"/>
  <c r="AM134" i="10"/>
  <c r="AD138" i="5"/>
  <c r="BM152" i="5"/>
  <c r="AR146" i="15"/>
  <c r="AG77" i="10"/>
  <c r="AT92" i="12"/>
  <c r="BH100" i="14"/>
  <c r="AX143" i="15"/>
  <c r="BL110" i="12"/>
  <c r="BP72" i="14"/>
  <c r="BD71" i="14"/>
  <c r="AB87" i="13"/>
  <c r="BA89" i="5"/>
  <c r="AL89" i="15"/>
  <c r="BI118" i="13"/>
  <c r="BT118" i="10"/>
  <c r="AH68" i="5"/>
  <c r="BS65" i="10"/>
  <c r="BB88" i="12"/>
  <c r="BL138" i="10"/>
  <c r="BA65" i="15"/>
  <c r="AJ117" i="5"/>
  <c r="AL121" i="15"/>
  <c r="AS57" i="10"/>
  <c r="BD118" i="10"/>
  <c r="BL86" i="15"/>
  <c r="AI133" i="10"/>
  <c r="AV102" i="14"/>
  <c r="AI74" i="13"/>
  <c r="AT82" i="15"/>
  <c r="BE133" i="10"/>
  <c r="BR142" i="15"/>
  <c r="BV133" i="15"/>
  <c r="AE64" i="15"/>
  <c r="AX104" i="13"/>
  <c r="BM112" i="10"/>
  <c r="BP77" i="15"/>
  <c r="BB95" i="10"/>
  <c r="AI101" i="5"/>
  <c r="BK98" i="10"/>
  <c r="BD144" i="10"/>
  <c r="BN145" i="10"/>
  <c r="BT103" i="13"/>
  <c r="AQ69" i="14"/>
  <c r="AL86" i="5"/>
  <c r="AH133" i="10"/>
  <c r="AQ98" i="13"/>
  <c r="AC128" i="15"/>
  <c r="AX59" i="13"/>
  <c r="AH140" i="13"/>
  <c r="AU55" i="15"/>
  <c r="BI83" i="14"/>
  <c r="AD145" i="12"/>
  <c r="BV81" i="5"/>
  <c r="AZ84" i="14"/>
  <c r="AG112" i="14"/>
  <c r="AD128" i="14"/>
  <c r="BM70" i="14"/>
  <c r="BU153" i="10"/>
  <c r="BD115" i="10"/>
  <c r="BG100" i="13"/>
  <c r="AU100" i="15"/>
  <c r="AJ57" i="13"/>
  <c r="AK125" i="15"/>
  <c r="AD93" i="13"/>
  <c r="BO61" i="5"/>
  <c r="AQ132" i="10"/>
  <c r="AG72" i="12"/>
  <c r="AP101" i="13"/>
  <c r="BH136" i="15"/>
  <c r="BN117" i="13"/>
  <c r="AQ99" i="15"/>
  <c r="BP78" i="13"/>
  <c r="BT138" i="14"/>
  <c r="AC145" i="13"/>
  <c r="AB57" i="12"/>
  <c r="BH120" i="15"/>
  <c r="BE148" i="5"/>
  <c r="BI134" i="10"/>
  <c r="AQ135" i="12"/>
  <c r="AM93" i="13"/>
  <c r="BH72" i="13"/>
  <c r="BB95" i="12"/>
  <c r="BU153" i="12"/>
  <c r="BL109" i="14"/>
  <c r="AD119" i="12"/>
  <c r="BM112" i="13"/>
  <c r="BP55" i="13"/>
  <c r="AP126" i="15"/>
  <c r="AF125" i="15"/>
  <c r="AL70" i="5"/>
  <c r="BT59" i="5"/>
  <c r="BP72" i="12"/>
  <c r="AL128" i="13"/>
  <c r="AP96" i="10"/>
  <c r="AP79" i="5"/>
  <c r="AM108" i="13"/>
  <c r="AQ137" i="5"/>
  <c r="BS62" i="15"/>
  <c r="AU71" i="14"/>
  <c r="AB141" i="14"/>
  <c r="BT64" i="13"/>
  <c r="BP104" i="15"/>
  <c r="AV144" i="13"/>
  <c r="AD152" i="13"/>
  <c r="BB68" i="10"/>
  <c r="BD88" i="5"/>
  <c r="AB95" i="14"/>
  <c r="BD122" i="14"/>
  <c r="AM84" i="10"/>
  <c r="AO134" i="10"/>
  <c r="AL137" i="10"/>
  <c r="AY145" i="12"/>
  <c r="AN150" i="14"/>
  <c r="BQ118" i="14"/>
  <c r="BI95" i="14"/>
  <c r="AY135" i="14"/>
  <c r="AR135" i="5"/>
  <c r="AI112" i="10"/>
  <c r="BP68" i="15"/>
  <c r="BK136" i="15"/>
  <c r="BR99" i="12"/>
  <c r="AQ95" i="15"/>
  <c r="BI143" i="13"/>
  <c r="BG103" i="15"/>
  <c r="AO126" i="15"/>
  <c r="BH150" i="14"/>
  <c r="AB94" i="5"/>
  <c r="AO63" i="13"/>
  <c r="BH102" i="12"/>
  <c r="BV113" i="14"/>
  <c r="BM77" i="5"/>
  <c r="AJ108" i="15"/>
  <c r="AO121" i="10"/>
  <c r="BE59" i="10"/>
  <c r="BS113" i="12"/>
  <c r="AL111" i="5"/>
  <c r="AV153" i="15"/>
  <c r="BA110" i="14"/>
  <c r="AQ143" i="5"/>
  <c r="BE93" i="13"/>
  <c r="BE131" i="12"/>
  <c r="BQ70" i="13"/>
  <c r="BR151" i="14"/>
  <c r="BD146" i="13"/>
  <c r="BL56" i="15"/>
  <c r="AO105" i="14"/>
  <c r="BR144" i="12"/>
  <c r="BJ109" i="13"/>
  <c r="AC153" i="14"/>
  <c r="BU59" i="14"/>
  <c r="BO114" i="5"/>
  <c r="BE128" i="13"/>
  <c r="AL86" i="10"/>
  <c r="BL74" i="14"/>
  <c r="BO81" i="5"/>
  <c r="AJ85" i="13"/>
  <c r="BS80" i="12"/>
  <c r="BV148" i="5"/>
  <c r="AY92" i="5"/>
  <c r="BA58" i="15"/>
  <c r="AV141" i="13"/>
  <c r="BR70" i="5"/>
  <c r="BA100" i="10"/>
  <c r="BN90" i="5"/>
  <c r="AE139" i="15"/>
  <c r="AG116" i="5"/>
  <c r="BM151" i="14"/>
  <c r="BI144" i="14"/>
  <c r="AJ108" i="14"/>
  <c r="AR91" i="14"/>
  <c r="BP125" i="12"/>
  <c r="BD89" i="12"/>
  <c r="AU76" i="14"/>
  <c r="AI96" i="10"/>
  <c r="AK74" i="12"/>
  <c r="BJ142" i="5"/>
  <c r="AT72" i="15"/>
  <c r="BK57" i="10"/>
  <c r="BB123" i="5"/>
  <c r="BI61" i="14"/>
  <c r="AY64" i="14"/>
  <c r="AE62" i="13"/>
  <c r="AJ152" i="13"/>
  <c r="AU88" i="15"/>
  <c r="AK112" i="5"/>
  <c r="BG61" i="10"/>
  <c r="BI81" i="10"/>
  <c r="BM143" i="10"/>
  <c r="AK62" i="13"/>
  <c r="BS99" i="10"/>
  <c r="BP132" i="14"/>
  <c r="BQ137" i="14"/>
  <c r="BA116" i="13"/>
  <c r="BG88" i="15"/>
  <c r="AM94" i="10"/>
  <c r="BQ152" i="13"/>
  <c r="BH153" i="12"/>
  <c r="BI57" i="13"/>
  <c r="BN91" i="14"/>
  <c r="BS131" i="10"/>
  <c r="AN115" i="15"/>
  <c r="BS74" i="13"/>
  <c r="AV147" i="13"/>
  <c r="BG77" i="15"/>
  <c r="AG144" i="13"/>
  <c r="AY99" i="5"/>
  <c r="BB78" i="15"/>
  <c r="AR129" i="14"/>
  <c r="AX69" i="5"/>
  <c r="AX63" i="13"/>
  <c r="AD93" i="5"/>
  <c r="BE73" i="12"/>
  <c r="AN76" i="12"/>
  <c r="AD86" i="10"/>
  <c r="BL117" i="14"/>
  <c r="AB74" i="5"/>
  <c r="BR67" i="5"/>
  <c r="AY64" i="12"/>
  <c r="AU149" i="10"/>
  <c r="BV126" i="5"/>
  <c r="BS96" i="10"/>
  <c r="BU126" i="14"/>
  <c r="AV69" i="12"/>
  <c r="AC83" i="15"/>
  <c r="AE106" i="15"/>
  <c r="AK133" i="13"/>
  <c r="BB133" i="14"/>
  <c r="BN134" i="13"/>
  <c r="BG88" i="13"/>
  <c r="BP143" i="15"/>
  <c r="BT113" i="12"/>
  <c r="AS83" i="13"/>
  <c r="BB71" i="10"/>
  <c r="BK89" i="5"/>
  <c r="BB99" i="12"/>
  <c r="BL137" i="13"/>
  <c r="AF130" i="14"/>
  <c r="AF84" i="15"/>
  <c r="BS58" i="10"/>
  <c r="AJ79" i="15"/>
  <c r="BT104" i="5"/>
  <c r="AR104" i="12"/>
  <c r="AF70" i="10"/>
  <c r="BP85" i="14"/>
  <c r="AJ125" i="12"/>
  <c r="BQ153" i="12"/>
  <c r="BJ138" i="5"/>
  <c r="AU70" i="10"/>
  <c r="AW94" i="15"/>
  <c r="AC107" i="13"/>
  <c r="AQ114" i="15"/>
  <c r="BJ86" i="10"/>
  <c r="BB136" i="14"/>
  <c r="AN62" i="10"/>
  <c r="BS68" i="10"/>
  <c r="BL144" i="12"/>
  <c r="AG109" i="13"/>
  <c r="BJ82" i="10"/>
  <c r="AI76" i="12"/>
  <c r="AR144" i="13"/>
  <c r="BV107" i="10"/>
  <c r="AI81" i="14"/>
  <c r="BD94" i="14"/>
  <c r="BG130" i="12"/>
  <c r="BB145" i="10"/>
  <c r="BO110" i="12"/>
  <c r="BE125" i="15"/>
  <c r="BH99" i="14"/>
  <c r="BE132" i="13"/>
  <c r="BA115" i="15"/>
  <c r="BN71" i="15"/>
  <c r="AN141" i="10"/>
  <c r="BP153" i="12"/>
  <c r="AI103" i="5"/>
  <c r="BL138" i="12"/>
  <c r="AQ110" i="15"/>
  <c r="BH129" i="5"/>
  <c r="AS140" i="10"/>
  <c r="BQ147" i="10"/>
  <c r="BG77" i="13"/>
  <c r="BD69" i="13"/>
  <c r="AU145" i="10"/>
  <c r="AL72" i="10"/>
  <c r="BC68" i="14"/>
  <c r="AV86" i="13"/>
  <c r="AE149" i="15"/>
  <c r="AU96" i="15"/>
  <c r="AH114" i="14"/>
  <c r="BR55" i="13"/>
  <c r="AL126" i="12"/>
  <c r="AY91" i="14"/>
  <c r="BM133" i="14"/>
  <c r="AM99" i="15"/>
  <c r="BP74" i="13"/>
  <c r="BI105" i="15"/>
  <c r="AB134" i="15"/>
  <c r="AI122" i="13"/>
  <c r="BB127" i="10"/>
  <c r="BM147" i="15"/>
  <c r="BJ92" i="5"/>
  <c r="AL60" i="10"/>
  <c r="BJ96" i="5"/>
  <c r="AG112" i="5"/>
  <c r="AF69" i="10"/>
  <c r="AB72" i="14"/>
  <c r="AG83" i="15"/>
  <c r="BO96" i="13"/>
  <c r="AH70" i="13"/>
  <c r="BP136" i="10"/>
  <c r="AO60" i="14"/>
  <c r="BA75" i="13"/>
  <c r="AO148" i="13"/>
  <c r="BU86" i="15"/>
  <c r="BI118" i="5"/>
  <c r="AD127" i="5"/>
  <c r="BP90" i="13"/>
  <c r="AD102" i="10"/>
  <c r="AE121" i="13"/>
  <c r="BH78" i="10"/>
  <c r="BA84" i="15"/>
  <c r="AQ115" i="15"/>
  <c r="BS113" i="13"/>
  <c r="AZ75" i="13"/>
  <c r="AE57" i="14"/>
  <c r="BB102" i="14"/>
  <c r="AH123" i="10"/>
  <c r="BK142" i="12"/>
  <c r="AS58" i="5"/>
  <c r="BR74" i="13"/>
  <c r="AC110" i="10"/>
  <c r="BD67" i="13"/>
  <c r="BB58" i="13"/>
  <c r="BD97" i="12"/>
  <c r="AI94" i="5"/>
  <c r="AG66" i="10"/>
  <c r="AZ69" i="10"/>
  <c r="AR60" i="12"/>
  <c r="AH102" i="5"/>
  <c r="BF138" i="13"/>
  <c r="AB129" i="10"/>
  <c r="BH64" i="10"/>
  <c r="AS95" i="15"/>
  <c r="BJ145" i="15"/>
  <c r="AK118" i="10"/>
  <c r="AO127" i="5"/>
  <c r="AI148" i="13"/>
  <c r="AE114" i="14"/>
  <c r="AN63" i="12"/>
  <c r="AW63" i="12"/>
  <c r="AD73" i="14"/>
  <c r="BF75" i="15"/>
  <c r="AM59" i="13"/>
  <c r="BH130" i="12"/>
  <c r="AJ136" i="13"/>
  <c r="BH75" i="5"/>
  <c r="AZ81" i="5"/>
  <c r="AF98" i="15"/>
  <c r="AI55" i="12"/>
  <c r="AQ139" i="5"/>
  <c r="AV115" i="14"/>
  <c r="AM142" i="12"/>
  <c r="AB60" i="5"/>
  <c r="BI83" i="15"/>
  <c r="AB100" i="10"/>
  <c r="BK110" i="13"/>
  <c r="AV137" i="5"/>
  <c r="BA71" i="15"/>
  <c r="AL115" i="13"/>
  <c r="AO67" i="5"/>
  <c r="AX114" i="10"/>
  <c r="BD80" i="14"/>
  <c r="AS55" i="13"/>
  <c r="AX98" i="5"/>
  <c r="AQ126" i="12"/>
  <c r="AW57" i="10"/>
  <c r="BI95" i="10"/>
  <c r="BQ55" i="10"/>
  <c r="AK74" i="15"/>
  <c r="BF100" i="12"/>
  <c r="AH130" i="5"/>
  <c r="AY121" i="15"/>
  <c r="BQ89" i="12"/>
  <c r="AB119" i="15"/>
  <c r="BK93" i="15"/>
  <c r="AY116" i="14"/>
  <c r="BU138" i="15"/>
  <c r="BL123" i="14"/>
  <c r="AJ137" i="14"/>
  <c r="AM124" i="12"/>
  <c r="AI96" i="13"/>
  <c r="AK56" i="5"/>
  <c r="BM90" i="14"/>
  <c r="BP100" i="12"/>
  <c r="BE115" i="14"/>
  <c r="BU96" i="12"/>
  <c r="BG137" i="15"/>
  <c r="AY131" i="13"/>
  <c r="BF122" i="5"/>
  <c r="BG118" i="10"/>
  <c r="BC107" i="5"/>
  <c r="BA130" i="5"/>
  <c r="AM97" i="12"/>
  <c r="AG97" i="13"/>
  <c r="AF62" i="13"/>
  <c r="AK151" i="13"/>
  <c r="AZ115" i="13"/>
  <c r="BS137" i="5"/>
  <c r="BL106" i="14"/>
  <c r="AR135" i="10"/>
  <c r="AN81" i="14"/>
  <c r="BI122" i="12"/>
  <c r="BI72" i="10"/>
  <c r="BC97" i="5"/>
  <c r="AP108" i="15"/>
  <c r="AI93" i="12"/>
  <c r="AZ111" i="10"/>
  <c r="AL141" i="12"/>
  <c r="AN72" i="5"/>
  <c r="BO86" i="15"/>
  <c r="BR108" i="13"/>
  <c r="AQ70" i="10"/>
  <c r="BT136" i="12"/>
  <c r="BF57" i="14"/>
  <c r="AY118" i="15"/>
  <c r="AG81" i="10"/>
  <c r="BM154" i="13"/>
  <c r="AQ147" i="14"/>
  <c r="AN63" i="13"/>
  <c r="AQ74" i="15"/>
  <c r="AE91" i="14"/>
  <c r="AK79" i="5"/>
  <c r="AW74" i="14"/>
  <c r="BG61" i="5"/>
  <c r="AY148" i="12"/>
  <c r="AK82" i="14"/>
  <c r="AT97" i="5"/>
  <c r="AQ60" i="14"/>
  <c r="BJ59" i="5"/>
  <c r="AR92" i="10"/>
  <c r="AD68" i="5"/>
  <c r="AD57" i="14"/>
  <c r="AF55" i="13"/>
  <c r="AH72" i="5"/>
  <c r="AJ136" i="5"/>
  <c r="BK72" i="12"/>
  <c r="AH143" i="5"/>
  <c r="AG78" i="12"/>
  <c r="AJ73" i="13"/>
  <c r="AP105" i="14"/>
  <c r="BC55" i="12"/>
  <c r="AX118" i="12"/>
  <c r="AK138" i="15"/>
  <c r="BO58" i="13"/>
  <c r="BM62" i="12"/>
  <c r="BU79" i="10"/>
  <c r="AT120" i="5"/>
  <c r="AK71" i="12"/>
  <c r="AY95" i="15"/>
  <c r="AH118" i="10"/>
  <c r="BD96" i="10"/>
  <c r="BU88" i="5"/>
  <c r="BF143" i="13"/>
  <c r="BO109" i="14"/>
  <c r="AV87" i="10"/>
  <c r="BK64" i="14"/>
  <c r="AX81" i="14"/>
  <c r="AX90" i="15"/>
  <c r="AP127" i="15"/>
  <c r="BH137" i="15"/>
  <c r="AT107" i="5"/>
  <c r="BJ121" i="13"/>
  <c r="BU139" i="12"/>
  <c r="AR98" i="13"/>
  <c r="BA103" i="12"/>
  <c r="AD103" i="15"/>
  <c r="AI74" i="14"/>
  <c r="AX117" i="12"/>
  <c r="AR132" i="13"/>
  <c r="BS80" i="13"/>
  <c r="BH72" i="15"/>
  <c r="AG108" i="14"/>
  <c r="BG76" i="14"/>
  <c r="BJ73" i="10"/>
  <c r="BG93" i="15"/>
  <c r="BF55" i="12"/>
  <c r="BR91" i="5"/>
  <c r="BA82" i="12"/>
  <c r="AT59" i="12"/>
  <c r="BK145" i="12"/>
  <c r="AF110" i="5"/>
  <c r="AI104" i="12"/>
  <c r="AD126" i="5"/>
  <c r="BA58" i="13"/>
  <c r="BK111" i="10"/>
  <c r="BK108" i="5"/>
  <c r="BK88" i="14"/>
  <c r="AN123" i="12"/>
  <c r="AQ71" i="10"/>
  <c r="AI140" i="14"/>
  <c r="BH76" i="14"/>
  <c r="AI79" i="5"/>
  <c r="AO74" i="15"/>
  <c r="AG137" i="12"/>
  <c r="AX61" i="5"/>
  <c r="AN74" i="15"/>
  <c r="BG93" i="14"/>
  <c r="AT69" i="5"/>
  <c r="AN68" i="14"/>
  <c r="AL153" i="12"/>
  <c r="AK89" i="5"/>
  <c r="BB115" i="15"/>
  <c r="BK153" i="15"/>
  <c r="AZ148" i="14"/>
  <c r="BO98" i="12"/>
  <c r="AJ95" i="12"/>
  <c r="BI110" i="10"/>
  <c r="AW91" i="12"/>
  <c r="BA109" i="14"/>
  <c r="AD84" i="5"/>
  <c r="BT110" i="10"/>
  <c r="AM67" i="10"/>
  <c r="BM71" i="13"/>
  <c r="AI69" i="10"/>
  <c r="BM82" i="5"/>
  <c r="BH58" i="5"/>
  <c r="BD73" i="15"/>
  <c r="AJ84" i="14"/>
  <c r="BK78" i="14"/>
  <c r="BB92" i="10"/>
  <c r="BP67" i="14"/>
  <c r="AV75" i="13"/>
  <c r="BN132" i="12"/>
  <c r="AN85" i="12"/>
  <c r="AW149" i="13"/>
  <c r="BK93" i="10"/>
  <c r="BT109" i="13"/>
  <c r="BF142" i="13"/>
  <c r="BJ76" i="12"/>
  <c r="BI87" i="5"/>
  <c r="AG100" i="5"/>
  <c r="AL105" i="10"/>
  <c r="AK89" i="12"/>
  <c r="BE108" i="10"/>
  <c r="BR68" i="5"/>
  <c r="AK70" i="12"/>
  <c r="AV72" i="13"/>
  <c r="AR79" i="15"/>
  <c r="AL64" i="10"/>
  <c r="BE97" i="12"/>
  <c r="AP83" i="15"/>
  <c r="AN147" i="12"/>
  <c r="AE79" i="5"/>
  <c r="BP100" i="13"/>
  <c r="BA111" i="15"/>
  <c r="AW65" i="10"/>
  <c r="BT115" i="5"/>
  <c r="AK87" i="5"/>
  <c r="AV144" i="5"/>
  <c r="BU91" i="5"/>
  <c r="AJ133" i="15"/>
  <c r="BP124" i="13"/>
  <c r="AL153" i="13"/>
  <c r="BV62" i="12"/>
  <c r="AW78" i="15"/>
  <c r="AL150" i="10"/>
  <c r="BQ59" i="10"/>
  <c r="BF98" i="10"/>
  <c r="AL101" i="10"/>
  <c r="AF150" i="13"/>
  <c r="BA134" i="5"/>
  <c r="BK57" i="15"/>
  <c r="BA145" i="14"/>
  <c r="BR74" i="14"/>
  <c r="BI70" i="10"/>
  <c r="AE109" i="13"/>
  <c r="AV106" i="12"/>
  <c r="AB56" i="12"/>
  <c r="BQ148" i="10"/>
  <c r="AJ56" i="15"/>
  <c r="AS99" i="10"/>
  <c r="BV87" i="12"/>
  <c r="AG152" i="14"/>
  <c r="AR144" i="5"/>
  <c r="AG94" i="13"/>
  <c r="AW57" i="13"/>
  <c r="AG116" i="12"/>
  <c r="BC152" i="15"/>
  <c r="BH138" i="5"/>
  <c r="AW66" i="10"/>
  <c r="BD133" i="5"/>
  <c r="BD67" i="12"/>
  <c r="BR61" i="13"/>
  <c r="AH102" i="13"/>
  <c r="AD94" i="15"/>
  <c r="BJ153" i="14"/>
  <c r="BN82" i="13"/>
  <c r="AW141" i="5"/>
  <c r="AH60" i="12"/>
  <c r="AB114" i="13"/>
  <c r="AK118" i="12"/>
  <c r="AS147" i="14"/>
  <c r="BK68" i="10"/>
  <c r="AZ105" i="5"/>
  <c r="AS82" i="15"/>
  <c r="AP84" i="13"/>
  <c r="AX72" i="12"/>
  <c r="BS115" i="14"/>
  <c r="BL142" i="14"/>
  <c r="AB89" i="10"/>
  <c r="BQ57" i="15"/>
  <c r="BK113" i="14"/>
  <c r="AQ106" i="12"/>
  <c r="BU98" i="15"/>
  <c r="BN108" i="15"/>
  <c r="AW55" i="5"/>
  <c r="BS66" i="13"/>
  <c r="BL63" i="14"/>
  <c r="BI125" i="14"/>
  <c r="AI116" i="12"/>
  <c r="BA72" i="12"/>
  <c r="AJ151" i="5"/>
  <c r="AH147" i="15"/>
  <c r="BD55" i="15"/>
  <c r="BV103" i="14"/>
  <c r="BJ73" i="12"/>
  <c r="BT93" i="5"/>
  <c r="AU67" i="14"/>
  <c r="AP127" i="10"/>
  <c r="AK116" i="12"/>
  <c r="AG56" i="15"/>
  <c r="AW154" i="13"/>
  <c r="AJ121" i="15"/>
  <c r="BT110" i="15"/>
  <c r="AT129" i="10"/>
  <c r="BC92" i="13"/>
  <c r="BP154" i="13"/>
  <c r="AL126" i="5"/>
  <c r="BK142" i="10"/>
  <c r="BP141" i="15"/>
  <c r="BB136" i="10"/>
  <c r="BV120" i="10"/>
  <c r="AK110" i="13"/>
  <c r="AC128" i="10"/>
  <c r="AZ60" i="15"/>
  <c r="BK103" i="12"/>
  <c r="AR147" i="12"/>
  <c r="BB125" i="12"/>
  <c r="BA73" i="12"/>
  <c r="BR153" i="10"/>
  <c r="AT120" i="12"/>
  <c r="AD134" i="15"/>
  <c r="BK87" i="13"/>
  <c r="AJ74" i="13"/>
  <c r="BC103" i="13"/>
  <c r="AL84" i="12"/>
  <c r="BE73" i="13"/>
  <c r="AH141" i="13"/>
  <c r="BE131" i="15"/>
  <c r="BQ124" i="14"/>
  <c r="BO147" i="15"/>
  <c r="BF118" i="5"/>
  <c r="AE71" i="14"/>
  <c r="AL140" i="14"/>
  <c r="AG56" i="14"/>
  <c r="BC112" i="12"/>
  <c r="AX79" i="5"/>
  <c r="BT114" i="10"/>
  <c r="BO129" i="13"/>
  <c r="BJ83" i="14"/>
  <c r="BA94" i="10"/>
  <c r="AI76" i="5"/>
  <c r="BF65" i="13"/>
  <c r="AX148" i="5"/>
  <c r="BK101" i="14"/>
  <c r="AS100" i="12"/>
  <c r="BQ72" i="13"/>
  <c r="BP95" i="10"/>
  <c r="BN152" i="12"/>
  <c r="AW79" i="5"/>
  <c r="BK112" i="12"/>
  <c r="BM87" i="10"/>
  <c r="BR82" i="10"/>
  <c r="AO59" i="10"/>
  <c r="AI123" i="14"/>
  <c r="BH126" i="10"/>
  <c r="BR129" i="10"/>
  <c r="AD87" i="15"/>
  <c r="BS111" i="12"/>
  <c r="BI59" i="14"/>
  <c r="AE111" i="10"/>
  <c r="AU142" i="14"/>
  <c r="BM56" i="13"/>
  <c r="BN112" i="10"/>
  <c r="BC75" i="14"/>
  <c r="AJ118" i="14"/>
  <c r="BM142" i="15"/>
  <c r="AQ73" i="12"/>
  <c r="AM145" i="15"/>
  <c r="BF88" i="12"/>
  <c r="AS85" i="10"/>
  <c r="AT135" i="13"/>
  <c r="AU68" i="12"/>
  <c r="AJ140" i="15"/>
  <c r="BT154" i="14"/>
  <c r="AH90" i="5"/>
  <c r="AP111" i="15"/>
  <c r="AE76" i="14"/>
  <c r="AR87" i="14"/>
  <c r="AO113" i="13"/>
  <c r="AI143" i="5"/>
  <c r="AY96" i="14"/>
  <c r="BM66" i="12"/>
  <c r="BL103" i="12"/>
  <c r="AX119" i="12"/>
  <c r="AB101" i="13"/>
  <c r="AF78" i="5"/>
  <c r="AH66" i="13"/>
  <c r="BT69" i="15"/>
  <c r="AY56" i="10"/>
  <c r="AR127" i="15"/>
  <c r="AZ149" i="13"/>
  <c r="AR121" i="15"/>
  <c r="BB103" i="12"/>
  <c r="AP116" i="12"/>
  <c r="AF72" i="15"/>
  <c r="BT75" i="14"/>
  <c r="AS133" i="14"/>
  <c r="AQ143" i="12"/>
  <c r="BI138" i="10"/>
  <c r="BA129" i="10"/>
  <c r="AM118" i="13"/>
  <c r="BR61" i="12"/>
  <c r="AW125" i="10"/>
  <c r="AS74" i="13"/>
  <c r="BC110" i="13"/>
  <c r="AH147" i="13"/>
  <c r="BE97" i="14"/>
  <c r="AD99" i="12"/>
  <c r="BD87" i="14"/>
  <c r="AF117" i="15"/>
  <c r="BJ142" i="10"/>
  <c r="BK76" i="15"/>
  <c r="BR118" i="14"/>
  <c r="AS89" i="13"/>
  <c r="BI148" i="12"/>
  <c r="AW120" i="15"/>
  <c r="AQ97" i="13"/>
  <c r="AY68" i="10"/>
  <c r="BI150" i="12"/>
  <c r="AK60" i="13"/>
  <c r="AU107" i="13"/>
  <c r="AX99" i="14"/>
  <c r="BS154" i="15"/>
  <c r="AX129" i="14"/>
  <c r="BJ127" i="14"/>
  <c r="AN90" i="12"/>
  <c r="AE107" i="10"/>
  <c r="AB91" i="10"/>
  <c r="AF149" i="15"/>
  <c r="BO94" i="14"/>
  <c r="BF74" i="14"/>
  <c r="BV132" i="5"/>
  <c r="BT122" i="5"/>
  <c r="BV147" i="13"/>
  <c r="AD129" i="15"/>
  <c r="AD142" i="5"/>
  <c r="AK126" i="15"/>
  <c r="BS57" i="15"/>
  <c r="AJ130" i="12"/>
  <c r="AU108" i="5"/>
  <c r="AZ89" i="5"/>
  <c r="AM151" i="12"/>
  <c r="AH86" i="10"/>
  <c r="AG55" i="14"/>
  <c r="AC94" i="5"/>
  <c r="BA108" i="5"/>
  <c r="BH121" i="13"/>
  <c r="BL142" i="15"/>
  <c r="AQ82" i="15"/>
  <c r="AO145" i="5"/>
  <c r="AX147" i="5"/>
  <c r="AG110" i="15"/>
  <c r="AJ65" i="15"/>
  <c r="BJ106" i="5"/>
  <c r="AU99" i="12"/>
  <c r="AZ85" i="10"/>
  <c r="AO132" i="10"/>
  <c r="BD125" i="15"/>
  <c r="BD60" i="15"/>
  <c r="AW81" i="15"/>
  <c r="AQ87" i="12"/>
  <c r="AD107" i="13"/>
  <c r="AB108" i="15"/>
  <c r="BK106" i="10"/>
  <c r="AM143" i="13"/>
  <c r="AG83" i="12"/>
  <c r="BK90" i="13"/>
  <c r="BU120" i="5"/>
  <c r="BS114" i="10"/>
  <c r="BQ144" i="14"/>
  <c r="AF122" i="15"/>
  <c r="BT140" i="13"/>
  <c r="BE125" i="14"/>
  <c r="AL154" i="15"/>
  <c r="AF121" i="10"/>
  <c r="AL119" i="5"/>
  <c r="AV65" i="10"/>
  <c r="BA124" i="12"/>
  <c r="BR126" i="14"/>
  <c r="AK103" i="10"/>
  <c r="AD143" i="15"/>
  <c r="BA107" i="13"/>
  <c r="BG87" i="13"/>
  <c r="BJ62" i="15"/>
  <c r="BS57" i="14"/>
  <c r="BC65" i="10"/>
  <c r="BL88" i="13"/>
  <c r="BV128" i="12"/>
  <c r="AJ147" i="10"/>
  <c r="AB150" i="15"/>
  <c r="AS92" i="5"/>
  <c r="AY146" i="12"/>
  <c r="BL149" i="10"/>
  <c r="AJ115" i="12"/>
  <c r="AS148" i="14"/>
  <c r="BR145" i="14"/>
  <c r="AI147" i="15"/>
  <c r="BC88" i="10"/>
  <c r="AN126" i="15"/>
  <c r="AM118" i="14"/>
  <c r="BS63" i="5"/>
  <c r="AQ70" i="14"/>
  <c r="BC132" i="14"/>
  <c r="BA61" i="10"/>
  <c r="BG107" i="5"/>
  <c r="AH138" i="5"/>
  <c r="AZ87" i="14"/>
  <c r="AM77" i="15"/>
  <c r="AW125" i="12"/>
  <c r="AH154" i="13"/>
  <c r="AU139" i="13"/>
  <c r="AB81" i="10"/>
  <c r="BR146" i="14"/>
  <c r="BJ127" i="12"/>
  <c r="BC109" i="5"/>
  <c r="AX118" i="10"/>
  <c r="BK78" i="5"/>
  <c r="BL69" i="15"/>
  <c r="AD70" i="15"/>
  <c r="BH129" i="15"/>
  <c r="AC94" i="10"/>
  <c r="BO108" i="12"/>
  <c r="BP72" i="5"/>
  <c r="BD109" i="12"/>
  <c r="BJ110" i="15"/>
  <c r="BB150" i="13"/>
  <c r="AT129" i="5"/>
  <c r="AN66" i="10"/>
  <c r="BB133" i="10"/>
  <c r="BA123" i="10"/>
  <c r="AM59" i="10"/>
  <c r="AI134" i="10"/>
  <c r="BF146" i="15"/>
  <c r="BR152" i="12"/>
  <c r="AT103" i="15"/>
  <c r="AW93" i="12"/>
  <c r="BG138" i="5"/>
  <c r="AY71" i="5"/>
  <c r="AG101" i="5"/>
  <c r="BO144" i="15"/>
  <c r="AO56" i="10"/>
  <c r="AZ135" i="12"/>
  <c r="AF83" i="5"/>
  <c r="AX151" i="14"/>
  <c r="BM125" i="5"/>
  <c r="AL84" i="13"/>
  <c r="AW68" i="5"/>
  <c r="BG102" i="13"/>
  <c r="BS78" i="14"/>
  <c r="BH107" i="13"/>
  <c r="AV123" i="12"/>
  <c r="AW69" i="15"/>
  <c r="BU67" i="12"/>
  <c r="AF84" i="10"/>
  <c r="AM90" i="5"/>
  <c r="AP115" i="10"/>
  <c r="BH70" i="15"/>
  <c r="AH146" i="12"/>
  <c r="BF107" i="10"/>
  <c r="AG140" i="15"/>
  <c r="BK90" i="14"/>
  <c r="AZ138" i="12"/>
  <c r="BD79" i="14"/>
  <c r="BL56" i="14"/>
  <c r="AN140" i="15"/>
  <c r="BU64" i="13"/>
  <c r="AM63" i="14"/>
  <c r="BJ85" i="12"/>
  <c r="AP125" i="5"/>
  <c r="BA67" i="10"/>
  <c r="BJ100" i="15"/>
  <c r="AE91" i="12"/>
  <c r="BP129" i="13"/>
  <c r="BN56" i="13"/>
  <c r="AY89" i="12"/>
  <c r="BJ150" i="10"/>
  <c r="AH140" i="15"/>
  <c r="BE135" i="10"/>
  <c r="AU67" i="15"/>
  <c r="BA119" i="14"/>
  <c r="AC63" i="12"/>
  <c r="AO90" i="15"/>
  <c r="AL113" i="15"/>
  <c r="AG112" i="12"/>
  <c r="BN115" i="10"/>
  <c r="AJ82" i="13"/>
  <c r="AR62" i="13"/>
  <c r="AV135" i="12"/>
  <c r="BV95" i="14"/>
  <c r="AT86" i="10"/>
  <c r="BQ131" i="15"/>
  <c r="AZ132" i="10"/>
  <c r="BH131" i="10"/>
  <c r="AO91" i="13"/>
  <c r="AR121" i="10"/>
  <c r="BE79" i="14"/>
  <c r="BV119" i="13"/>
  <c r="BD112" i="10"/>
  <c r="AE109" i="15"/>
  <c r="AX109" i="5"/>
  <c r="AV112" i="12"/>
  <c r="BI154" i="12"/>
  <c r="BJ62" i="14"/>
  <c r="AL74" i="13"/>
  <c r="AP68" i="13"/>
  <c r="BM102" i="14"/>
  <c r="BI90" i="10"/>
  <c r="AJ118" i="13"/>
  <c r="BJ78" i="10"/>
  <c r="BM144" i="13"/>
  <c r="AD136" i="5"/>
  <c r="AS113" i="5"/>
  <c r="AK117" i="12"/>
  <c r="AE121" i="15"/>
  <c r="AQ78" i="10"/>
  <c r="AO82" i="5"/>
  <c r="BV57" i="10"/>
  <c r="AI77" i="14"/>
  <c r="BQ114" i="15"/>
  <c r="BK59" i="10"/>
  <c r="BK70" i="5"/>
  <c r="BF89" i="12"/>
  <c r="BA55" i="5"/>
  <c r="AD89" i="5"/>
  <c r="AR121" i="14"/>
  <c r="AD73" i="5"/>
  <c r="AZ78" i="15"/>
  <c r="AY151" i="12"/>
  <c r="BC93" i="10"/>
  <c r="AO124" i="13"/>
  <c r="AB149" i="12"/>
  <c r="BH143" i="13"/>
  <c r="AX82" i="15"/>
  <c r="BF142" i="10"/>
  <c r="AC113" i="14"/>
  <c r="AT91" i="13"/>
  <c r="AZ60" i="12"/>
  <c r="BC148" i="12"/>
  <c r="BM120" i="15"/>
  <c r="BS86" i="10"/>
  <c r="AS92" i="15"/>
  <c r="BB96" i="12"/>
  <c r="BN90" i="15"/>
  <c r="AD146" i="15"/>
  <c r="AM115" i="14"/>
  <c r="BC58" i="15"/>
  <c r="AP128" i="5"/>
  <c r="AV97" i="5"/>
  <c r="BK85" i="12"/>
  <c r="BM91" i="15"/>
  <c r="AD89" i="15"/>
  <c r="AT147" i="12"/>
  <c r="AI110" i="5"/>
  <c r="AW103" i="13"/>
  <c r="AV153" i="5"/>
  <c r="BH78" i="13"/>
  <c r="AO140" i="14"/>
  <c r="AW117" i="15"/>
  <c r="BG119" i="5"/>
  <c r="BH57" i="12"/>
  <c r="BH117" i="15"/>
  <c r="BC89" i="14"/>
  <c r="BK132" i="13"/>
  <c r="BH66" i="10"/>
  <c r="BF86" i="10"/>
  <c r="AO84" i="10"/>
  <c r="BT106" i="13"/>
  <c r="AC117" i="5"/>
  <c r="BM134" i="5"/>
  <c r="AQ58" i="5"/>
  <c r="AT140" i="10"/>
  <c r="AB150" i="13"/>
  <c r="BT75" i="5"/>
  <c r="BS141" i="10"/>
  <c r="BL64" i="14"/>
  <c r="BK67" i="13"/>
  <c r="BR111" i="13"/>
  <c r="AU82" i="5"/>
  <c r="AV57" i="10"/>
  <c r="BT144" i="14"/>
  <c r="AG124" i="14"/>
  <c r="BC83" i="14"/>
  <c r="BC86" i="15"/>
  <c r="AJ88" i="14"/>
  <c r="AW70" i="14"/>
  <c r="AV138" i="14"/>
  <c r="BD93" i="14"/>
  <c r="AJ144" i="5"/>
  <c r="AU139" i="10"/>
  <c r="BP122" i="12"/>
  <c r="AU131" i="13"/>
  <c r="BQ74" i="12"/>
  <c r="AE59" i="5"/>
  <c r="AY87" i="13"/>
  <c r="AU84" i="13"/>
  <c r="AE129" i="5"/>
  <c r="AX122" i="14"/>
  <c r="AZ56" i="14"/>
  <c r="BS151" i="12"/>
  <c r="BR105" i="15"/>
  <c r="AB59" i="5"/>
  <c r="AI133" i="5"/>
  <c r="BH120" i="5"/>
  <c r="AD63" i="10"/>
  <c r="BL128" i="14"/>
  <c r="BL152" i="15"/>
  <c r="BK106" i="13"/>
  <c r="AY130" i="10"/>
  <c r="BP77" i="10"/>
  <c r="AO111" i="14"/>
  <c r="AH103" i="12"/>
  <c r="AV147" i="14"/>
  <c r="AI126" i="10"/>
  <c r="BH151" i="14"/>
  <c r="BS110" i="14"/>
  <c r="AU59" i="12"/>
  <c r="BG59" i="12"/>
  <c r="BE65" i="10"/>
  <c r="AM67" i="15"/>
  <c r="BH109" i="14"/>
  <c r="BH94" i="14"/>
  <c r="AY93" i="10"/>
  <c r="AY120" i="12"/>
  <c r="AT120" i="10"/>
  <c r="AI101" i="10"/>
  <c r="AX91" i="12"/>
  <c r="AV126" i="12"/>
  <c r="AV62" i="13"/>
  <c r="AY122" i="5"/>
  <c r="BL125" i="5"/>
  <c r="AC70" i="15"/>
  <c r="BH79" i="5"/>
  <c r="AS101" i="14"/>
  <c r="BL105" i="13"/>
  <c r="AR59" i="10"/>
  <c r="BP88" i="14"/>
  <c r="AZ149" i="10"/>
  <c r="BJ118" i="12"/>
  <c r="AN129" i="12"/>
  <c r="BI67" i="12"/>
  <c r="BA64" i="15"/>
  <c r="AK66" i="12"/>
  <c r="AF110" i="15"/>
  <c r="AJ113" i="14"/>
  <c r="AU66" i="13"/>
  <c r="BS103" i="15"/>
  <c r="BS94" i="14"/>
  <c r="AI64" i="5"/>
  <c r="BP65" i="13"/>
  <c r="AV58" i="12"/>
  <c r="BB117" i="5"/>
  <c r="AZ95" i="5"/>
  <c r="BA141" i="10"/>
  <c r="BB115" i="5"/>
  <c r="AB146" i="10"/>
  <c r="AQ60" i="10"/>
  <c r="AU98" i="14"/>
  <c r="BD94" i="12"/>
  <c r="AC131" i="12"/>
  <c r="BH101" i="12"/>
  <c r="AC154" i="15"/>
  <c r="BC65" i="12"/>
  <c r="AB93" i="13"/>
  <c r="BF116" i="13"/>
  <c r="BD144" i="15"/>
  <c r="BF137" i="14"/>
  <c r="AW100" i="13"/>
  <c r="BP61" i="5"/>
  <c r="BP154" i="12"/>
  <c r="AN139" i="5"/>
  <c r="BC134" i="5"/>
  <c r="AP136" i="5"/>
  <c r="AF68" i="15"/>
  <c r="AW80" i="15"/>
  <c r="BI56" i="5"/>
  <c r="AI121" i="5"/>
  <c r="AN62" i="5"/>
  <c r="BK67" i="5"/>
  <c r="AV63" i="5"/>
  <c r="AJ145" i="13"/>
  <c r="AX119" i="5"/>
  <c r="AF98" i="14"/>
  <c r="AC96" i="12"/>
  <c r="BU120" i="10"/>
  <c r="BO62" i="12"/>
  <c r="AB107" i="13"/>
  <c r="BA63" i="5"/>
  <c r="BU71" i="5"/>
  <c r="BU148" i="15"/>
  <c r="BP116" i="5"/>
  <c r="AM125" i="5"/>
  <c r="BM82" i="10"/>
  <c r="AM103" i="14"/>
  <c r="BS128" i="13"/>
  <c r="AG152" i="13"/>
  <c r="AE93" i="5"/>
  <c r="AY91" i="5"/>
  <c r="BB148" i="10"/>
  <c r="AL107" i="15"/>
  <c r="AB91" i="5"/>
  <c r="BL76" i="14"/>
  <c r="BH147" i="10"/>
  <c r="BG128" i="14"/>
  <c r="AG100" i="10"/>
  <c r="AW108" i="13"/>
  <c r="BS102" i="5"/>
  <c r="AU131" i="12"/>
  <c r="AB115" i="15"/>
  <c r="AW143" i="15"/>
  <c r="AS95" i="12"/>
  <c r="AU129" i="14"/>
  <c r="BS134" i="5"/>
  <c r="BU118" i="15"/>
  <c r="AJ74" i="12"/>
  <c r="AO83" i="14"/>
  <c r="AV83" i="10"/>
  <c r="AH103" i="10"/>
  <c r="BF89" i="15"/>
  <c r="BD85" i="14"/>
  <c r="AJ137" i="15"/>
  <c r="BA114" i="15"/>
  <c r="BD137" i="15"/>
  <c r="AJ102" i="13"/>
  <c r="AJ79" i="5"/>
  <c r="AH88" i="14"/>
  <c r="AX136" i="5"/>
  <c r="BU122" i="10"/>
  <c r="AR152" i="13"/>
  <c r="AH126" i="5"/>
  <c r="BI67" i="15"/>
  <c r="BQ140" i="15"/>
  <c r="BC102" i="5"/>
  <c r="BU87" i="10"/>
  <c r="BP150" i="14"/>
  <c r="AH96" i="14"/>
  <c r="AH65" i="10"/>
  <c r="BG88" i="10"/>
  <c r="AE79" i="14"/>
  <c r="BT111" i="10"/>
  <c r="AN133" i="15"/>
  <c r="BU104" i="10"/>
  <c r="AI101" i="15"/>
  <c r="AW82" i="14"/>
  <c r="AF61" i="12"/>
  <c r="BE124" i="14"/>
  <c r="BM59" i="14"/>
  <c r="BA130" i="10"/>
  <c r="AU144" i="12"/>
  <c r="AZ79" i="15"/>
  <c r="AY127" i="15"/>
  <c r="AB116" i="12"/>
  <c r="AQ57" i="12"/>
  <c r="BA99" i="10"/>
  <c r="BE131" i="14"/>
  <c r="BU120" i="12"/>
  <c r="BN134" i="12"/>
  <c r="BL84" i="13"/>
  <c r="AX119" i="10"/>
  <c r="AK78" i="12"/>
  <c r="AC58" i="14"/>
  <c r="BO120" i="5"/>
  <c r="BU153" i="15"/>
  <c r="BS114" i="15"/>
  <c r="BV140" i="13"/>
  <c r="BS128" i="10"/>
  <c r="AD92" i="5"/>
  <c r="BE120" i="15"/>
  <c r="AW109" i="5"/>
  <c r="AE82" i="14"/>
  <c r="AW134" i="10"/>
  <c r="AK99" i="12"/>
  <c r="AH68" i="10"/>
  <c r="AM111" i="14"/>
  <c r="AV79" i="10"/>
  <c r="AZ63" i="13"/>
  <c r="AS102" i="13"/>
  <c r="BE136" i="14"/>
  <c r="BH64" i="14"/>
  <c r="BS151" i="10"/>
  <c r="AP104" i="10"/>
  <c r="BS87" i="14"/>
  <c r="AH106" i="12"/>
  <c r="AU78" i="12"/>
  <c r="AQ115" i="5"/>
  <c r="BA144" i="10"/>
  <c r="AC90" i="13"/>
  <c r="AI98" i="14"/>
  <c r="AI146" i="15"/>
  <c r="AX138" i="13"/>
  <c r="AX90" i="13"/>
  <c r="AE130" i="15"/>
  <c r="AG90" i="15"/>
  <c r="BS147" i="10"/>
  <c r="AI57" i="14"/>
  <c r="BH108" i="12"/>
  <c r="AO102" i="15"/>
  <c r="AM140" i="10"/>
  <c r="BK153" i="14"/>
  <c r="AM153" i="10"/>
  <c r="BO119" i="13"/>
  <c r="BD93" i="13"/>
  <c r="AH76" i="14"/>
  <c r="AL105" i="13"/>
  <c r="AG96" i="15"/>
  <c r="BT146" i="13"/>
  <c r="BJ104" i="13"/>
  <c r="BO114" i="14"/>
  <c r="AS127" i="14"/>
  <c r="BI58" i="14"/>
  <c r="AG124" i="5"/>
  <c r="AP124" i="5"/>
  <c r="AO57" i="10"/>
  <c r="AF102" i="10"/>
  <c r="AV141" i="14"/>
  <c r="BC90" i="12"/>
  <c r="AG127" i="5"/>
  <c r="BI153" i="10"/>
  <c r="AV87" i="15"/>
  <c r="BL116" i="15"/>
  <c r="BQ147" i="5"/>
  <c r="BE105" i="15"/>
  <c r="BI59" i="5"/>
  <c r="AY77" i="15"/>
  <c r="BB91" i="14"/>
  <c r="AG82" i="5"/>
  <c r="BC124" i="10"/>
  <c r="AN115" i="13"/>
  <c r="BL147" i="13"/>
  <c r="BH119" i="5"/>
  <c r="AN131" i="5"/>
  <c r="AF139" i="15"/>
  <c r="AR95" i="14"/>
  <c r="AQ122" i="15"/>
  <c r="BP84" i="13"/>
  <c r="BA147" i="12"/>
  <c r="AX71" i="12"/>
  <c r="AJ126" i="10"/>
  <c r="BA150" i="13"/>
  <c r="BP100" i="15"/>
  <c r="BI77" i="5"/>
  <c r="AT59" i="5"/>
  <c r="BM146" i="5"/>
  <c r="AE135" i="10"/>
  <c r="BG153" i="10"/>
  <c r="AB71" i="5"/>
  <c r="BR98" i="12"/>
  <c r="BF55" i="10"/>
  <c r="BL69" i="14"/>
  <c r="BL144" i="10"/>
  <c r="BK141" i="5"/>
  <c r="AO98" i="14"/>
  <c r="AO139" i="14"/>
  <c r="BQ134" i="12"/>
  <c r="BM57" i="14"/>
  <c r="AX60" i="14"/>
  <c r="AL128" i="5"/>
  <c r="AH148" i="12"/>
  <c r="AS98" i="12"/>
  <c r="BK114" i="5"/>
  <c r="AC98" i="5"/>
  <c r="BD138" i="12"/>
  <c r="BR152" i="13"/>
  <c r="BA150" i="10"/>
  <c r="AS99" i="5"/>
  <c r="AP99" i="14"/>
  <c r="AT98" i="15"/>
  <c r="AM124" i="5"/>
  <c r="AZ101" i="15"/>
  <c r="AT108" i="5"/>
  <c r="BO119" i="14"/>
  <c r="AV98" i="5"/>
  <c r="AX103" i="14"/>
  <c r="AC93" i="15"/>
  <c r="BI127" i="12"/>
  <c r="BD77" i="13"/>
  <c r="AM132" i="13"/>
  <c r="BJ109" i="15"/>
  <c r="AM60" i="14"/>
  <c r="BP125" i="5"/>
  <c r="BB142" i="15"/>
  <c r="BB87" i="14"/>
  <c r="AR80" i="15"/>
  <c r="BV129" i="5"/>
  <c r="BO120" i="14"/>
  <c r="AK129" i="13"/>
  <c r="AN154" i="14"/>
  <c r="BN149" i="15"/>
  <c r="AP87" i="14"/>
  <c r="AT137" i="14"/>
  <c r="AM99" i="10"/>
  <c r="AX105" i="13"/>
  <c r="AJ83" i="12"/>
  <c r="BJ78" i="12"/>
  <c r="AL57" i="13"/>
  <c r="BF77" i="13"/>
  <c r="AV66" i="10"/>
  <c r="AC106" i="12"/>
  <c r="AP139" i="14"/>
  <c r="AQ150" i="14"/>
  <c r="BB96" i="10"/>
  <c r="BS118" i="5"/>
  <c r="AE146" i="14"/>
  <c r="BQ76" i="13"/>
  <c r="AN74" i="5"/>
  <c r="BI66" i="14"/>
  <c r="AC64" i="14"/>
  <c r="BI154" i="13"/>
  <c r="AZ60" i="13"/>
  <c r="AF135" i="12"/>
  <c r="BO83" i="13"/>
  <c r="AE81" i="13"/>
  <c r="BA62" i="13"/>
  <c r="AG154" i="10"/>
  <c r="BV116" i="12"/>
  <c r="BD58" i="13"/>
  <c r="BA86" i="12"/>
  <c r="BU154" i="14"/>
  <c r="BO149" i="5"/>
  <c r="BP135" i="15"/>
  <c r="AI127" i="14"/>
  <c r="BS113" i="10"/>
  <c r="BS104" i="13"/>
  <c r="BK99" i="14"/>
  <c r="BB128" i="12"/>
  <c r="BN89" i="5"/>
  <c r="AF95" i="12"/>
  <c r="BB137" i="13"/>
  <c r="AR91" i="13"/>
  <c r="BD72" i="12"/>
  <c r="BU151" i="15"/>
  <c r="BS61" i="14"/>
  <c r="BM134" i="10"/>
  <c r="AQ86" i="5"/>
  <c r="AR129" i="13"/>
  <c r="BE113" i="15"/>
  <c r="BF106" i="5"/>
  <c r="AE148" i="15"/>
  <c r="BB132" i="10"/>
  <c r="BJ152" i="14"/>
  <c r="AU119" i="5"/>
  <c r="BE88" i="13"/>
  <c r="AT81" i="13"/>
  <c r="AQ109" i="15"/>
  <c r="AC55" i="10"/>
  <c r="AR148" i="5"/>
  <c r="AW89" i="13"/>
  <c r="BQ79" i="12"/>
  <c r="AR65" i="12"/>
  <c r="AD104" i="10"/>
  <c r="AK109" i="15"/>
  <c r="AH70" i="14"/>
  <c r="BV135" i="5"/>
  <c r="AS149" i="5"/>
  <c r="BV147" i="5"/>
  <c r="AE69" i="5"/>
  <c r="BI134" i="13"/>
  <c r="BF126" i="5"/>
  <c r="BO111" i="13"/>
  <c r="AR68" i="5"/>
  <c r="AI63" i="5"/>
  <c r="AN109" i="5"/>
  <c r="AF137" i="14"/>
  <c r="BO81" i="15"/>
  <c r="AB80" i="5"/>
  <c r="AE76" i="13"/>
  <c r="BV63" i="12"/>
  <c r="AR93" i="5"/>
  <c r="BC78" i="14"/>
  <c r="AR103" i="13"/>
  <c r="AZ141" i="12"/>
  <c r="AS89" i="14"/>
  <c r="AV94" i="5"/>
  <c r="AN116" i="5"/>
  <c r="AD62" i="5"/>
  <c r="BB119" i="12"/>
  <c r="AS56" i="14"/>
  <c r="AD86" i="14"/>
  <c r="BG140" i="14"/>
  <c r="AO122" i="5"/>
  <c r="BJ67" i="10"/>
  <c r="BK146" i="12"/>
  <c r="BT75" i="12"/>
  <c r="AM102" i="13"/>
  <c r="BO99" i="13"/>
  <c r="AU128" i="14"/>
  <c r="BO140" i="13"/>
  <c r="BD135" i="13"/>
  <c r="AO94" i="14"/>
  <c r="BA112" i="15"/>
  <c r="BO79" i="5"/>
  <c r="AX146" i="10"/>
  <c r="BD121" i="5"/>
  <c r="BC55" i="15"/>
  <c r="AJ124" i="14"/>
  <c r="AS112" i="13"/>
  <c r="AR114" i="14"/>
  <c r="AM117" i="10"/>
  <c r="AV105" i="12"/>
  <c r="BQ83" i="15"/>
  <c r="AS137" i="15"/>
  <c r="BE149" i="12"/>
  <c r="BG131" i="15"/>
  <c r="AP153" i="15"/>
  <c r="AK152" i="15"/>
  <c r="AH135" i="5"/>
  <c r="BH71" i="15"/>
  <c r="BL83" i="12"/>
  <c r="BG89" i="5"/>
  <c r="AO115" i="15"/>
  <c r="AC149" i="10"/>
  <c r="AI93" i="10"/>
  <c r="BV56" i="14"/>
  <c r="AS108" i="12"/>
  <c r="AQ130" i="13"/>
  <c r="AR110" i="14"/>
  <c r="AP116" i="14"/>
  <c r="BT65" i="15"/>
  <c r="BH68" i="15"/>
  <c r="AJ117" i="10"/>
  <c r="BP56" i="12"/>
  <c r="AG115" i="5"/>
  <c r="AX61" i="14"/>
  <c r="BR119" i="12"/>
  <c r="BV81" i="15"/>
  <c r="BH125" i="10"/>
  <c r="BU125" i="15"/>
  <c r="AI116" i="10"/>
  <c r="BA143" i="5"/>
  <c r="AM110" i="14"/>
  <c r="AB77" i="14"/>
  <c r="BO75" i="15"/>
  <c r="BL59" i="13"/>
  <c r="BA73" i="10"/>
  <c r="AL130" i="14"/>
  <c r="BD143" i="13"/>
  <c r="BJ154" i="14"/>
  <c r="BM102" i="5"/>
  <c r="BK104" i="15"/>
  <c r="AM96" i="13"/>
  <c r="BH146" i="5"/>
  <c r="AS68" i="14"/>
  <c r="BU70" i="14"/>
  <c r="AC100" i="14"/>
  <c r="AY108" i="10"/>
  <c r="AQ95" i="14"/>
  <c r="BK114" i="12"/>
  <c r="AV73" i="12"/>
  <c r="BK153" i="12"/>
  <c r="BS106" i="12"/>
  <c r="BI100" i="12"/>
  <c r="AC109" i="13"/>
  <c r="AY69" i="10"/>
  <c r="AG71" i="15"/>
  <c r="AG125" i="14"/>
  <c r="BB82" i="10"/>
  <c r="AM103" i="13"/>
  <c r="BM73" i="10"/>
  <c r="AR128" i="12"/>
  <c r="BL106" i="15"/>
  <c r="AL140" i="10"/>
  <c r="BS112" i="14"/>
  <c r="BJ146" i="10"/>
  <c r="BF117" i="12"/>
  <c r="BJ122" i="13"/>
  <c r="AE87" i="15"/>
  <c r="AU136" i="10"/>
  <c r="BN72" i="5"/>
  <c r="AW136" i="12"/>
  <c r="BF73" i="5"/>
  <c r="BP73" i="14"/>
  <c r="AK143" i="12"/>
  <c r="BE111" i="5"/>
  <c r="BD86" i="12"/>
  <c r="AJ67" i="13"/>
  <c r="AQ100" i="14"/>
  <c r="BC83" i="12"/>
  <c r="AB121" i="12"/>
  <c r="BH69" i="13"/>
  <c r="BO119" i="10"/>
  <c r="BU145" i="14"/>
  <c r="AD83" i="12"/>
  <c r="BP85" i="13"/>
  <c r="BT110" i="14"/>
  <c r="AP101" i="14"/>
  <c r="BI115" i="13"/>
  <c r="AX116" i="10"/>
  <c r="AM83" i="5"/>
  <c r="BS110" i="15"/>
  <c r="BQ96" i="5"/>
  <c r="BE102" i="14"/>
  <c r="AF125" i="14"/>
  <c r="BF77" i="10"/>
  <c r="BU82" i="10"/>
  <c r="AQ145" i="12"/>
  <c r="AI152" i="14"/>
  <c r="BC92" i="15"/>
  <c r="AH114" i="10"/>
  <c r="BQ68" i="13"/>
  <c r="BV121" i="15"/>
  <c r="AM121" i="10"/>
  <c r="BD140" i="12"/>
  <c r="BB69" i="15"/>
  <c r="AT71" i="14"/>
  <c r="AL58" i="12"/>
  <c r="AF138" i="10"/>
  <c r="BC63" i="15"/>
  <c r="BT114" i="13"/>
  <c r="BO132" i="12"/>
  <c r="AU68" i="15"/>
  <c r="AS116" i="5"/>
  <c r="AV94" i="14"/>
  <c r="AD77" i="10"/>
  <c r="AU65" i="12"/>
  <c r="BP81" i="15"/>
  <c r="AU96" i="5"/>
  <c r="AN119" i="15"/>
  <c r="BD120" i="12"/>
  <c r="BO120" i="13"/>
  <c r="AT58" i="12"/>
  <c r="BP131" i="14"/>
  <c r="BN125" i="13"/>
  <c r="BI55" i="14"/>
  <c r="AC85" i="10"/>
  <c r="BA138" i="13"/>
  <c r="AO74" i="13"/>
  <c r="BR140" i="5"/>
  <c r="AX64" i="10"/>
  <c r="AX90" i="10"/>
  <c r="AD88" i="15"/>
  <c r="AM87" i="15"/>
  <c r="AW59" i="10"/>
  <c r="BP98" i="14"/>
  <c r="BB101" i="10"/>
  <c r="BL60" i="14"/>
  <c r="AL93" i="5"/>
  <c r="BK103" i="15"/>
  <c r="AR111" i="10"/>
  <c r="BV99" i="15"/>
  <c r="AI64" i="14"/>
  <c r="BP121" i="14"/>
  <c r="BT122" i="12"/>
  <c r="AC80" i="10"/>
  <c r="BE81" i="10"/>
  <c r="BH66" i="12"/>
  <c r="AV78" i="15"/>
  <c r="AO147" i="10"/>
  <c r="AN95" i="12"/>
  <c r="AQ83" i="15"/>
  <c r="AO59" i="13"/>
  <c r="BT141" i="5"/>
  <c r="BF75" i="13"/>
  <c r="BH143" i="12"/>
  <c r="AC91" i="14"/>
  <c r="BP76" i="15"/>
  <c r="BR123" i="15"/>
  <c r="AJ99" i="15"/>
  <c r="AS148" i="12"/>
  <c r="BH88" i="13"/>
  <c r="BG148" i="15"/>
  <c r="BS140" i="13"/>
  <c r="AG115" i="14"/>
  <c r="AF122" i="13"/>
  <c r="AE93" i="14"/>
  <c r="AX68" i="5"/>
  <c r="BK97" i="13"/>
  <c r="AV64" i="5"/>
  <c r="AC62" i="10"/>
  <c r="AL78" i="13"/>
  <c r="AZ96" i="5"/>
  <c r="AP145" i="10"/>
  <c r="AV132" i="13"/>
  <c r="BL118" i="15"/>
  <c r="AK104" i="5"/>
  <c r="BB121" i="14"/>
  <c r="AM92" i="13"/>
  <c r="BA73" i="5"/>
  <c r="AO58" i="10"/>
  <c r="AZ154" i="15"/>
  <c r="AH83" i="13"/>
  <c r="AE77" i="14"/>
  <c r="AF76" i="14"/>
  <c r="BM145" i="10"/>
  <c r="BV107" i="5"/>
  <c r="BI131" i="5"/>
  <c r="AD80" i="12"/>
  <c r="BK90" i="10"/>
  <c r="AS100" i="15"/>
  <c r="BF144" i="12"/>
  <c r="AC138" i="14"/>
  <c r="AD67" i="14"/>
  <c r="BD94" i="10"/>
  <c r="AB58" i="14"/>
  <c r="AW93" i="10"/>
  <c r="AV95" i="13"/>
  <c r="BF140" i="14"/>
  <c r="BQ91" i="15"/>
  <c r="AZ90" i="12"/>
  <c r="BR152" i="14"/>
  <c r="BC127" i="10"/>
  <c r="AD114" i="14"/>
  <c r="BJ137" i="13"/>
  <c r="AD152" i="10"/>
  <c r="AG147" i="5"/>
  <c r="AP114" i="13"/>
  <c r="AC57" i="13"/>
  <c r="BC123" i="10"/>
  <c r="BP72" i="15"/>
  <c r="BT81" i="12"/>
  <c r="BH106" i="15"/>
  <c r="BI87" i="15"/>
  <c r="AL151" i="15"/>
  <c r="AP101" i="15"/>
  <c r="AI111" i="13"/>
  <c r="BA118" i="14"/>
  <c r="AW128" i="15"/>
  <c r="AH142" i="14"/>
  <c r="BP144" i="10"/>
  <c r="BR124" i="10"/>
  <c r="AQ153" i="13"/>
  <c r="AB130" i="5"/>
  <c r="BG66" i="5"/>
  <c r="BP108" i="13"/>
  <c r="AB103" i="15"/>
  <c r="BM125" i="12"/>
  <c r="BK104" i="12"/>
  <c r="BC77" i="14"/>
  <c r="AD131" i="5"/>
  <c r="AQ64" i="12"/>
  <c r="BN74" i="5"/>
  <c r="BB121" i="15"/>
  <c r="BG61" i="13"/>
  <c r="BO127" i="10"/>
  <c r="BV124" i="12"/>
  <c r="BP131" i="12"/>
  <c r="BK146" i="14"/>
  <c r="AR89" i="5"/>
  <c r="BP123" i="10"/>
  <c r="BS130" i="13"/>
  <c r="BG137" i="13"/>
  <c r="AF142" i="13"/>
  <c r="AZ144" i="15"/>
  <c r="AW75" i="14"/>
  <c r="BD86" i="13"/>
  <c r="BM150" i="14"/>
  <c r="BS60" i="14"/>
  <c r="BM74" i="15"/>
  <c r="BP63" i="15"/>
  <c r="BF135" i="5"/>
  <c r="BT81" i="5"/>
  <c r="AL65" i="10"/>
  <c r="AN125" i="15"/>
  <c r="BB87" i="5"/>
  <c r="AU128" i="15"/>
  <c r="AX95" i="15"/>
  <c r="AG146" i="15"/>
  <c r="AH98" i="5"/>
  <c r="AR127" i="12"/>
  <c r="AP106" i="13"/>
  <c r="AX92" i="10"/>
  <c r="AR123" i="10"/>
  <c r="BV72" i="13"/>
  <c r="BO123" i="10"/>
  <c r="BU134" i="15"/>
  <c r="BQ94" i="12"/>
  <c r="BR138" i="5"/>
  <c r="BM102" i="12"/>
  <c r="BE128" i="12"/>
  <c r="AN60" i="13"/>
  <c r="AR115" i="10"/>
  <c r="AK142" i="13"/>
  <c r="AJ146" i="5"/>
  <c r="BH67" i="13"/>
  <c r="AL64" i="14"/>
  <c r="BR83" i="14"/>
  <c r="BP76" i="13"/>
  <c r="AD70" i="10"/>
  <c r="BI90" i="13"/>
  <c r="AB92" i="12"/>
  <c r="AD88" i="10"/>
  <c r="BU140" i="13"/>
  <c r="AP118" i="10"/>
  <c r="AI83" i="14"/>
  <c r="AW132" i="12"/>
  <c r="BM101" i="12"/>
  <c r="BA145" i="12"/>
  <c r="BJ112" i="15"/>
  <c r="BR55" i="10"/>
  <c r="BM133" i="5"/>
  <c r="BS83" i="12"/>
  <c r="BU128" i="5"/>
  <c r="AP139" i="5"/>
  <c r="AG71" i="12"/>
  <c r="BM141" i="15"/>
  <c r="BC118" i="5"/>
  <c r="AK69" i="10"/>
  <c r="BL89" i="13"/>
  <c r="BP130" i="12"/>
  <c r="BS148" i="12"/>
  <c r="AF130" i="13"/>
  <c r="BE97" i="13"/>
  <c r="AB114" i="14"/>
  <c r="BI56" i="15"/>
  <c r="AO97" i="10"/>
  <c r="AY147" i="13"/>
  <c r="AF126" i="14"/>
  <c r="BE82" i="14"/>
  <c r="AV148" i="10"/>
  <c r="BB100" i="5"/>
  <c r="BK102" i="5"/>
  <c r="BM131" i="12"/>
  <c r="BP72" i="10"/>
  <c r="AB138" i="15"/>
  <c r="BK60" i="12"/>
  <c r="AR112" i="10"/>
  <c r="AK120" i="15"/>
  <c r="BL128" i="10"/>
  <c r="AS88" i="13"/>
  <c r="BG125" i="14"/>
  <c r="AF151" i="13"/>
  <c r="BN130" i="13"/>
  <c r="BS95" i="13"/>
  <c r="AT110" i="13"/>
  <c r="AT63" i="12"/>
  <c r="AO69" i="10"/>
  <c r="AR131" i="14"/>
  <c r="AY64" i="15"/>
  <c r="AU57" i="5"/>
  <c r="BF138" i="5"/>
  <c r="AJ132" i="14"/>
  <c r="BI103" i="14"/>
  <c r="BT64" i="14"/>
  <c r="BJ96" i="15"/>
  <c r="AM144" i="12"/>
  <c r="AF62" i="12"/>
  <c r="BO114" i="12"/>
  <c r="BE62" i="13"/>
  <c r="AY115" i="12"/>
  <c r="AZ60" i="5"/>
  <c r="BI93" i="5"/>
  <c r="BH113" i="15"/>
  <c r="AB57" i="10"/>
  <c r="BL141" i="15"/>
  <c r="BH149" i="15"/>
  <c r="AO57" i="15"/>
  <c r="BV82" i="13"/>
  <c r="AO140" i="10"/>
  <c r="AX62" i="5"/>
  <c r="BH140" i="13"/>
  <c r="AC88" i="12"/>
  <c r="BK144" i="12"/>
  <c r="BM138" i="14"/>
  <c r="AJ126" i="14"/>
  <c r="AM148" i="15"/>
  <c r="AH95" i="12"/>
  <c r="BL99" i="14"/>
  <c r="AW72" i="12"/>
  <c r="BM85" i="14"/>
  <c r="BK125" i="5"/>
  <c r="BV73" i="5"/>
  <c r="AS143" i="10"/>
  <c r="BE91" i="5"/>
  <c r="AT112" i="15"/>
  <c r="BV74" i="5"/>
  <c r="AT141" i="10"/>
  <c r="BB103" i="14"/>
  <c r="BB107" i="12"/>
  <c r="BD121" i="12"/>
  <c r="AB135" i="5"/>
  <c r="AK145" i="13"/>
  <c r="BD82" i="14"/>
  <c r="BA78" i="12"/>
  <c r="BC63" i="10"/>
  <c r="BG90" i="5"/>
  <c r="AS91" i="12"/>
  <c r="AL144" i="10"/>
  <c r="AB73" i="10"/>
  <c r="AM136" i="15"/>
  <c r="BD56" i="13"/>
  <c r="BT88" i="10"/>
  <c r="AS88" i="12"/>
  <c r="AC97" i="15"/>
  <c r="AL69" i="10"/>
  <c r="BT115" i="12"/>
  <c r="BV61" i="15"/>
  <c r="AV146" i="15"/>
  <c r="AC146" i="12"/>
  <c r="BO56" i="5"/>
  <c r="AU66" i="10"/>
  <c r="AH118" i="14"/>
  <c r="AQ116" i="15"/>
  <c r="AQ124" i="10"/>
  <c r="AI67" i="14"/>
  <c r="BP80" i="13"/>
  <c r="AT84" i="15"/>
  <c r="AW126" i="12"/>
  <c r="BD75" i="12"/>
  <c r="AH104" i="13"/>
  <c r="AH109" i="12"/>
  <c r="AD126" i="12"/>
  <c r="BC104" i="10"/>
  <c r="BG151" i="15"/>
  <c r="BH113" i="10"/>
  <c r="AG83" i="10"/>
  <c r="AT70" i="12"/>
  <c r="BQ123" i="12"/>
  <c r="AN86" i="13"/>
  <c r="BM105" i="5"/>
  <c r="BF102" i="15"/>
  <c r="AT115" i="15"/>
  <c r="AS60" i="10"/>
  <c r="BP149" i="5"/>
  <c r="BM96" i="12"/>
  <c r="AG72" i="10"/>
  <c r="AD148" i="14"/>
  <c r="AN104" i="14"/>
  <c r="BF117" i="13"/>
  <c r="AH94" i="13"/>
  <c r="AE122" i="12"/>
  <c r="AL87" i="14"/>
  <c r="BQ81" i="5"/>
  <c r="BF87" i="10"/>
  <c r="AH139" i="13"/>
  <c r="BV150" i="15"/>
  <c r="AM80" i="10"/>
  <c r="BI89" i="13"/>
  <c r="BE148" i="12"/>
  <c r="BV109" i="5"/>
  <c r="AZ63" i="5"/>
  <c r="AZ95" i="14"/>
  <c r="AD92" i="10"/>
  <c r="BP99" i="14"/>
  <c r="AD135" i="12"/>
  <c r="BJ55" i="14"/>
  <c r="AK65" i="13"/>
  <c r="BQ115" i="13"/>
  <c r="BT67" i="12"/>
  <c r="BD141" i="13"/>
  <c r="AQ134" i="12"/>
  <c r="BL153" i="5"/>
  <c r="AB81" i="13"/>
  <c r="BB146" i="10"/>
  <c r="BO106" i="15"/>
  <c r="AL91" i="13"/>
  <c r="BD118" i="15"/>
  <c r="BR140" i="12"/>
  <c r="AQ115" i="10"/>
  <c r="BA96" i="13"/>
  <c r="AN149" i="14"/>
  <c r="BS107" i="15"/>
  <c r="AH77" i="10"/>
  <c r="BP137" i="10"/>
  <c r="BR77" i="14"/>
  <c r="AQ65" i="15"/>
  <c r="BP63" i="12"/>
  <c r="AS140" i="5"/>
  <c r="BL81" i="5"/>
  <c r="BN104" i="13"/>
  <c r="AY147" i="15"/>
  <c r="BQ95" i="5"/>
  <c r="BU70" i="12"/>
  <c r="BU83" i="14"/>
  <c r="BH96" i="10"/>
  <c r="AW134" i="14"/>
  <c r="BF128" i="15"/>
  <c r="AV92" i="13"/>
  <c r="BJ101" i="12"/>
  <c r="BH79" i="14"/>
  <c r="BI100" i="15"/>
  <c r="AZ142" i="15"/>
  <c r="AZ86" i="14"/>
  <c r="AS107" i="14"/>
  <c r="AN55" i="10"/>
  <c r="BP124" i="15"/>
  <c r="BD67" i="5"/>
  <c r="AJ84" i="15"/>
  <c r="BJ91" i="14"/>
  <c r="AW114" i="10"/>
  <c r="BG94" i="14"/>
  <c r="AH111" i="13"/>
  <c r="BT145" i="5"/>
  <c r="BC143" i="13"/>
  <c r="BP71" i="12"/>
  <c r="AF83" i="10"/>
  <c r="AE89" i="10"/>
  <c r="AZ66" i="14"/>
  <c r="AU153" i="10"/>
  <c r="AW68" i="14"/>
  <c r="BH87" i="15"/>
  <c r="AQ89" i="10"/>
  <c r="AU79" i="5"/>
  <c r="BD144" i="13"/>
  <c r="BF79" i="15"/>
  <c r="AQ96" i="14"/>
  <c r="BO108" i="5"/>
  <c r="BI140" i="12"/>
  <c r="AI105" i="10"/>
  <c r="AC90" i="10"/>
  <c r="AM69" i="14"/>
  <c r="BI68" i="12"/>
  <c r="BU100" i="5"/>
  <c r="BP60" i="13"/>
  <c r="BM127" i="15"/>
  <c r="BS118" i="12"/>
  <c r="BT145" i="12"/>
  <c r="BJ136" i="13"/>
  <c r="AE116" i="10"/>
  <c r="BU134" i="13"/>
  <c r="BE63" i="14"/>
  <c r="AG92" i="10"/>
  <c r="BH154" i="13"/>
  <c r="BM115" i="14"/>
  <c r="BK95" i="5"/>
  <c r="AB103" i="12"/>
  <c r="BR134" i="14"/>
  <c r="AU92" i="5"/>
  <c r="BM94" i="13"/>
  <c r="AT99" i="5"/>
  <c r="AI74" i="15"/>
  <c r="AP84" i="14"/>
  <c r="AF68" i="5"/>
  <c r="AF73" i="10"/>
  <c r="BU126" i="15"/>
  <c r="AP76" i="15"/>
  <c r="BA94" i="14"/>
  <c r="AT142" i="12"/>
  <c r="BC95" i="5"/>
  <c r="AW133" i="5"/>
  <c r="AK109" i="14"/>
  <c r="AH115" i="14"/>
  <c r="BB150" i="15"/>
  <c r="BL102" i="14"/>
  <c r="BU124" i="13"/>
  <c r="BF105" i="13"/>
  <c r="AX142" i="14"/>
  <c r="BR98" i="10"/>
  <c r="AP93" i="13"/>
  <c r="AY117" i="10"/>
  <c r="AF142" i="15"/>
  <c r="AN110" i="15"/>
  <c r="BI133" i="14"/>
  <c r="BT127" i="10"/>
  <c r="AJ116" i="10"/>
  <c r="AK88" i="10"/>
  <c r="AS132" i="5"/>
  <c r="BI63" i="5"/>
  <c r="AF152" i="10"/>
  <c r="AD147" i="12"/>
  <c r="BI103" i="15"/>
  <c r="AR61" i="13"/>
  <c r="BI61" i="15"/>
  <c r="AI117" i="15"/>
  <c r="BJ105" i="14"/>
  <c r="BJ98" i="13"/>
  <c r="AN153" i="10"/>
  <c r="BG126" i="5"/>
  <c r="BR91" i="13"/>
  <c r="AV67" i="10"/>
  <c r="BR109" i="12"/>
  <c r="AV85" i="10"/>
  <c r="BB63" i="13"/>
  <c r="BG105" i="14"/>
  <c r="BT58" i="14"/>
  <c r="AS121" i="12"/>
  <c r="BD123" i="13"/>
  <c r="BT76" i="5"/>
  <c r="BT130" i="14"/>
  <c r="BT96" i="12"/>
  <c r="BC146" i="10"/>
  <c r="AN117" i="10"/>
  <c r="AN135" i="13"/>
  <c r="AX120" i="10"/>
  <c r="BT121" i="10"/>
  <c r="BA137" i="5"/>
  <c r="AV58" i="13"/>
  <c r="AS120" i="14"/>
  <c r="AG103" i="12"/>
  <c r="BI102" i="12"/>
  <c r="BR135" i="14"/>
  <c r="AX56" i="12"/>
  <c r="AL135" i="5"/>
  <c r="BE144" i="14"/>
  <c r="BO129" i="14"/>
  <c r="BH58" i="13"/>
  <c r="BD112" i="12"/>
  <c r="BT63" i="5"/>
  <c r="BP59" i="5"/>
  <c r="AP59" i="15"/>
  <c r="AO133" i="13"/>
  <c r="BS105" i="10"/>
  <c r="AG108" i="5"/>
  <c r="AK147" i="14"/>
  <c r="AB88" i="10"/>
  <c r="BF108" i="13"/>
  <c r="BB81" i="14"/>
  <c r="AO70" i="13"/>
  <c r="BG60" i="15"/>
  <c r="BO109" i="5"/>
  <c r="BS145" i="13"/>
  <c r="BR69" i="10"/>
  <c r="BR138" i="12"/>
  <c r="BB109" i="15"/>
  <c r="AR83" i="12"/>
  <c r="AH125" i="14"/>
  <c r="AC127" i="13"/>
  <c r="BK110" i="14"/>
  <c r="BP117" i="10"/>
  <c r="BU129" i="12"/>
  <c r="BC64" i="10"/>
  <c r="AX95" i="14"/>
  <c r="BJ62" i="12"/>
  <c r="BJ124" i="12"/>
  <c r="AD135" i="15"/>
  <c r="BS55" i="5"/>
  <c r="BL89" i="5"/>
  <c r="BL84" i="10"/>
  <c r="AT105" i="14"/>
  <c r="AZ132" i="15"/>
  <c r="BS60" i="10"/>
  <c r="AC124" i="15"/>
  <c r="AB121" i="15"/>
  <c r="AR107" i="13"/>
  <c r="BI148" i="5"/>
  <c r="AB148" i="10"/>
  <c r="BJ65" i="13"/>
  <c r="BK98" i="12"/>
  <c r="AK119" i="12"/>
  <c r="BB116" i="13"/>
  <c r="AO118" i="13"/>
  <c r="BG77" i="5"/>
  <c r="AI69" i="14"/>
  <c r="AZ83" i="13"/>
  <c r="AB143" i="14"/>
  <c r="BS87" i="13"/>
  <c r="BB63" i="15"/>
  <c r="AX122" i="12"/>
  <c r="BP148" i="12"/>
  <c r="AJ81" i="5"/>
  <c r="AD120" i="15"/>
  <c r="AD143" i="5"/>
  <c r="BE68" i="13"/>
  <c r="AH110" i="15"/>
  <c r="AR75" i="12"/>
  <c r="AM152" i="14"/>
  <c r="AP127" i="5"/>
  <c r="AQ91" i="10"/>
  <c r="BN75" i="5"/>
  <c r="BI102" i="5"/>
  <c r="BS136" i="14"/>
  <c r="BI92" i="12"/>
  <c r="BL91" i="13"/>
  <c r="AR137" i="13"/>
  <c r="BB77" i="15"/>
  <c r="BD79" i="13"/>
  <c r="AF124" i="12"/>
  <c r="BC69" i="14"/>
  <c r="AN66" i="5"/>
  <c r="AX106" i="10"/>
  <c r="AF144" i="5"/>
  <c r="AG59" i="5"/>
  <c r="AQ68" i="10"/>
  <c r="AH148" i="5"/>
  <c r="AH130" i="14"/>
  <c r="AL72" i="5"/>
  <c r="BT97" i="12"/>
  <c r="AK135" i="14"/>
  <c r="BN62" i="12"/>
  <c r="BS95" i="10"/>
  <c r="AS57" i="5"/>
  <c r="BC124" i="12"/>
  <c r="AH63" i="14"/>
  <c r="AJ72" i="10"/>
  <c r="BO150" i="10"/>
  <c r="BC115" i="13"/>
  <c r="BP145" i="13"/>
  <c r="AC57" i="10"/>
  <c r="BB80" i="14"/>
  <c r="BR146" i="13"/>
  <c r="AQ152" i="13"/>
  <c r="BM94" i="10"/>
  <c r="BV70" i="10"/>
  <c r="AC138" i="15"/>
  <c r="AL141" i="14"/>
  <c r="BV86" i="14"/>
  <c r="AJ81" i="12"/>
  <c r="BR68" i="12"/>
  <c r="BK153" i="10"/>
  <c r="AR88" i="10"/>
  <c r="AQ57" i="13"/>
  <c r="AZ153" i="13"/>
  <c r="BA71" i="12"/>
  <c r="BH85" i="5"/>
  <c r="BG67" i="10"/>
  <c r="BD139" i="12"/>
  <c r="AR140" i="14"/>
  <c r="BH72" i="10"/>
  <c r="BL83" i="13"/>
  <c r="AL154" i="10"/>
  <c r="AN83" i="12"/>
  <c r="BR104" i="15"/>
  <c r="AY59" i="12"/>
  <c r="AY103" i="15"/>
  <c r="BU67" i="14"/>
  <c r="AQ150" i="12"/>
  <c r="BA91" i="13"/>
  <c r="BQ70" i="12"/>
  <c r="BC74" i="12"/>
  <c r="BA55" i="13"/>
  <c r="AI136" i="14"/>
  <c r="BA87" i="10"/>
  <c r="BG118" i="5"/>
  <c r="BO77" i="5"/>
  <c r="BF70" i="10"/>
  <c r="BE68" i="15"/>
  <c r="BH97" i="12"/>
  <c r="BA121" i="10"/>
  <c r="AD90" i="15"/>
  <c r="AC72" i="13"/>
  <c r="BN119" i="15"/>
  <c r="AM149" i="10"/>
  <c r="BI130" i="12"/>
  <c r="BA122" i="13"/>
  <c r="BD74" i="15"/>
  <c r="BJ88" i="13"/>
  <c r="BI55" i="5"/>
  <c r="BT65" i="10"/>
  <c r="AX63" i="12"/>
  <c r="AC116" i="10"/>
  <c r="BD136" i="10"/>
  <c r="AT107" i="13"/>
  <c r="AG112" i="13"/>
  <c r="BK59" i="14"/>
  <c r="BN107" i="15"/>
  <c r="BA76" i="12"/>
  <c r="AU134" i="13"/>
  <c r="BQ150" i="12"/>
  <c r="BV89" i="14"/>
  <c r="BP145" i="10"/>
  <c r="BK73" i="14"/>
  <c r="AE143" i="12"/>
  <c r="AZ153" i="15"/>
  <c r="AJ111" i="12"/>
  <c r="BO136" i="13"/>
  <c r="AK67" i="10"/>
  <c r="BJ128" i="15"/>
  <c r="BV79" i="10"/>
  <c r="AG114" i="10"/>
  <c r="AU117" i="12"/>
  <c r="AV149" i="14"/>
  <c r="BJ75" i="10"/>
  <c r="BV92" i="10"/>
  <c r="BM95" i="13"/>
  <c r="BU61" i="12"/>
  <c r="AU92" i="14"/>
  <c r="BV88" i="12"/>
  <c r="AF88" i="15"/>
  <c r="AH138" i="12"/>
  <c r="AB145" i="14"/>
  <c r="AD145" i="14"/>
  <c r="AS62" i="10"/>
  <c r="AE62" i="14"/>
  <c r="AY70" i="12"/>
  <c r="AT102" i="10"/>
  <c r="AW75" i="15"/>
  <c r="BS147" i="14"/>
  <c r="AO150" i="5"/>
  <c r="BL60" i="10"/>
  <c r="AX134" i="14"/>
  <c r="BL100" i="5"/>
  <c r="BO128" i="15"/>
  <c r="BU102" i="12"/>
  <c r="BJ132" i="15"/>
  <c r="BM123" i="13"/>
  <c r="BL100" i="10"/>
  <c r="AK100" i="15"/>
  <c r="BE109" i="15"/>
  <c r="BE150" i="13"/>
  <c r="BF59" i="13"/>
  <c r="AO59" i="5"/>
  <c r="AM99" i="5"/>
  <c r="BD138" i="15"/>
  <c r="AB75" i="15"/>
  <c r="AT120" i="14"/>
  <c r="AI57" i="12"/>
  <c r="AC56" i="5"/>
  <c r="AJ132" i="13"/>
  <c r="AN82" i="10"/>
  <c r="AI75" i="10"/>
  <c r="AS86" i="14"/>
  <c r="AN151" i="15"/>
  <c r="AP72" i="14"/>
  <c r="AC112" i="13"/>
  <c r="AR116" i="14"/>
  <c r="BJ79" i="14"/>
  <c r="AW145" i="14"/>
  <c r="AQ112" i="14"/>
  <c r="AO154" i="10"/>
  <c r="BD98" i="10"/>
  <c r="AZ77" i="10"/>
  <c r="AE97" i="13"/>
  <c r="BF58" i="13"/>
  <c r="AT115" i="5"/>
  <c r="AW115" i="15"/>
  <c r="AP72" i="12"/>
  <c r="BB97" i="5"/>
  <c r="AB117" i="15"/>
  <c r="AT89" i="15"/>
  <c r="AY84" i="10"/>
  <c r="AM133" i="15"/>
  <c r="AI122" i="12"/>
  <c r="AF93" i="12"/>
  <c r="BN143" i="14"/>
  <c r="AV119" i="13"/>
  <c r="BR151" i="13"/>
  <c r="BK117" i="5"/>
  <c r="AP69" i="14"/>
  <c r="BE124" i="13"/>
  <c r="AT138" i="10"/>
  <c r="AI55" i="13"/>
  <c r="BN102" i="15"/>
  <c r="AI62" i="13"/>
  <c r="BE72" i="15"/>
  <c r="AL124" i="14"/>
  <c r="AS96" i="13"/>
  <c r="AX79" i="14"/>
  <c r="AY57" i="13"/>
  <c r="AF131" i="14"/>
  <c r="BU76" i="5"/>
  <c r="BB96" i="15"/>
  <c r="AM149" i="5"/>
  <c r="AU130" i="14"/>
  <c r="AJ63" i="14"/>
  <c r="BR127" i="10"/>
  <c r="BN109" i="14"/>
  <c r="BP115" i="15"/>
  <c r="AL130" i="12"/>
  <c r="AP86" i="5"/>
  <c r="AF62" i="15"/>
  <c r="AI107" i="15"/>
  <c r="AT94" i="12"/>
  <c r="AU96" i="10"/>
  <c r="AN112" i="13"/>
  <c r="BG101" i="14"/>
  <c r="BI154" i="5"/>
  <c r="AB87" i="12"/>
  <c r="BR101" i="15"/>
  <c r="BL130" i="14"/>
  <c r="AI106" i="15"/>
  <c r="AH89" i="5"/>
  <c r="AK115" i="12"/>
  <c r="BC122" i="5"/>
  <c r="BS94" i="13"/>
  <c r="AT135" i="14"/>
  <c r="AS64" i="14"/>
  <c r="BT125" i="12"/>
  <c r="AI138" i="5"/>
  <c r="BC59" i="5"/>
  <c r="BO71" i="13"/>
  <c r="BB152" i="5"/>
  <c r="BT109" i="14"/>
  <c r="AM71" i="13"/>
  <c r="AS63" i="10"/>
  <c r="AE73" i="12"/>
  <c r="BV60" i="14"/>
  <c r="AQ78" i="14"/>
  <c r="BU55" i="12"/>
  <c r="BC143" i="12"/>
  <c r="BM103" i="15"/>
  <c r="BI150" i="14"/>
  <c r="BM112" i="15"/>
  <c r="BH141" i="12"/>
  <c r="AY83" i="15"/>
  <c r="BC151" i="13"/>
  <c r="BS119" i="5"/>
  <c r="BA98" i="5"/>
  <c r="BV71" i="13"/>
  <c r="BI78" i="5"/>
  <c r="AW65" i="15"/>
  <c r="BU137" i="14"/>
  <c r="AW132" i="5"/>
  <c r="BK127" i="12"/>
  <c r="AK141" i="13"/>
  <c r="BG154" i="15"/>
  <c r="AX99" i="5"/>
  <c r="AV56" i="5"/>
  <c r="AM114" i="10"/>
  <c r="AX95" i="5"/>
  <c r="BB93" i="14"/>
  <c r="AH154" i="14"/>
  <c r="AC92" i="14"/>
  <c r="BA152" i="10"/>
  <c r="AH59" i="10"/>
  <c r="AJ136" i="10"/>
  <c r="AS114" i="13"/>
  <c r="BP110" i="10"/>
  <c r="BC143" i="5"/>
  <c r="BI88" i="13"/>
  <c r="AD76" i="14"/>
  <c r="BQ130" i="15"/>
  <c r="BD63" i="12"/>
  <c r="AU111" i="10"/>
  <c r="BR116" i="10"/>
  <c r="BD65" i="14"/>
  <c r="BB72" i="12"/>
  <c r="BJ137" i="10"/>
  <c r="AI86" i="12"/>
  <c r="BN88" i="10"/>
  <c r="AB78" i="10"/>
  <c r="BD57" i="15"/>
  <c r="BL142" i="10"/>
  <c r="BK106" i="5"/>
  <c r="BN58" i="12"/>
  <c r="BS142" i="10"/>
  <c r="AG122" i="13"/>
  <c r="AN99" i="10"/>
  <c r="BF85" i="10"/>
  <c r="AJ76" i="12"/>
  <c r="BD143" i="15"/>
  <c r="AL79" i="14"/>
  <c r="BT60" i="12"/>
  <c r="BB126" i="10"/>
  <c r="AS115" i="10"/>
  <c r="AF58" i="15"/>
  <c r="BO116" i="5"/>
  <c r="BL115" i="5"/>
  <c r="AT55" i="14"/>
  <c r="AM73" i="14"/>
  <c r="AV128" i="10"/>
  <c r="BS129" i="10"/>
  <c r="AM93" i="14"/>
  <c r="BQ61" i="14"/>
  <c r="AB130" i="10"/>
  <c r="AE144" i="10"/>
  <c r="BK118" i="13"/>
  <c r="BA150" i="12"/>
  <c r="BT133" i="13"/>
  <c r="BG84" i="12"/>
  <c r="AE114" i="5"/>
  <c r="AI71" i="15"/>
  <c r="AK82" i="15"/>
  <c r="BM85" i="15"/>
  <c r="BJ74" i="15"/>
  <c r="BU81" i="13"/>
  <c r="BE56" i="5"/>
  <c r="AL81" i="13"/>
  <c r="AL55" i="13"/>
  <c r="AE147" i="10"/>
  <c r="BC66" i="5"/>
  <c r="AV58" i="10"/>
  <c r="BC137" i="13"/>
  <c r="BO64" i="12"/>
  <c r="BL75" i="14"/>
  <c r="BA152" i="5"/>
  <c r="BH76" i="5"/>
  <c r="BB102" i="13"/>
  <c r="BU136" i="14"/>
  <c r="AD84" i="15"/>
  <c r="AK81" i="13"/>
  <c r="AB141" i="13"/>
  <c r="AJ125" i="5"/>
  <c r="AI70" i="14"/>
  <c r="AQ60" i="5"/>
  <c r="AF84" i="14"/>
  <c r="AC64" i="15"/>
  <c r="AN104" i="13"/>
  <c r="AM132" i="12"/>
  <c r="AW129" i="14"/>
  <c r="AS108" i="14"/>
  <c r="AU128" i="5"/>
  <c r="BU55" i="10"/>
  <c r="BQ127" i="15"/>
  <c r="BM90" i="10"/>
  <c r="BN93" i="10"/>
  <c r="BL79" i="10"/>
  <c r="BO136" i="12"/>
  <c r="BS89" i="12"/>
  <c r="BF81" i="13"/>
  <c r="BN146" i="10"/>
  <c r="AD123" i="10"/>
  <c r="AT99" i="14"/>
  <c r="BC138" i="14"/>
  <c r="BM56" i="14"/>
  <c r="AG154" i="14"/>
  <c r="AI71" i="10"/>
  <c r="AS56" i="13"/>
  <c r="AT88" i="13"/>
  <c r="AZ150" i="12"/>
  <c r="AK73" i="5"/>
  <c r="AO83" i="15"/>
  <c r="AY109" i="13"/>
  <c r="BT142" i="13"/>
  <c r="AZ65" i="12"/>
  <c r="BO130" i="15"/>
  <c r="AJ153" i="10"/>
  <c r="BR87" i="10"/>
  <c r="BD107" i="5"/>
  <c r="BG81" i="13"/>
  <c r="AM96" i="5"/>
  <c r="AL111" i="14"/>
  <c r="AX94" i="12"/>
  <c r="AN98" i="5"/>
  <c r="BE148" i="14"/>
  <c r="AZ66" i="10"/>
  <c r="AZ91" i="5"/>
  <c r="BS106" i="10"/>
  <c r="BK87" i="15"/>
  <c r="AC117" i="14"/>
  <c r="AB111" i="15"/>
  <c r="AF152" i="12"/>
  <c r="BB111" i="14"/>
  <c r="BP133" i="14"/>
  <c r="BN124" i="12"/>
  <c r="AU86" i="5"/>
  <c r="AB83" i="14"/>
  <c r="BA97" i="10"/>
  <c r="BP136" i="14"/>
  <c r="AU151" i="13"/>
  <c r="AB123" i="5"/>
  <c r="AL116" i="5"/>
  <c r="BM106" i="10"/>
  <c r="AU100" i="14"/>
  <c r="BT61" i="5"/>
  <c r="AB60" i="15"/>
  <c r="BU82" i="5"/>
  <c r="BB121" i="12"/>
  <c r="AC62" i="15"/>
  <c r="BO59" i="14"/>
  <c r="BD127" i="5"/>
  <c r="BS57" i="13"/>
  <c r="BL100" i="14"/>
  <c r="BF122" i="12"/>
  <c r="AR101" i="13"/>
  <c r="BV110" i="10"/>
  <c r="BJ75" i="12"/>
  <c r="BS73" i="13"/>
  <c r="AK69" i="15"/>
  <c r="AC82" i="14"/>
  <c r="AQ131" i="15"/>
  <c r="BF114" i="13"/>
  <c r="AR89" i="12"/>
  <c r="BQ151" i="13"/>
  <c r="BP57" i="14"/>
  <c r="BO64" i="14"/>
  <c r="BD119" i="15"/>
  <c r="BT128" i="10"/>
  <c r="AN91" i="5"/>
  <c r="BR60" i="14"/>
  <c r="BI111" i="10"/>
  <c r="BP103" i="10"/>
  <c r="AQ117" i="10"/>
  <c r="AH71" i="13"/>
  <c r="BP146" i="12"/>
  <c r="AF86" i="10"/>
  <c r="AF130" i="15"/>
  <c r="AR105" i="13"/>
  <c r="BB63" i="10"/>
  <c r="AY142" i="12"/>
  <c r="BO55" i="13"/>
  <c r="AZ95" i="13"/>
  <c r="AM129" i="14"/>
  <c r="AR56" i="14"/>
  <c r="BT103" i="5"/>
  <c r="AX110" i="10"/>
  <c r="AK91" i="13"/>
  <c r="AP124" i="13"/>
  <c r="BP143" i="13"/>
  <c r="AF127" i="12"/>
  <c r="BP83" i="12"/>
  <c r="BP131" i="10"/>
  <c r="BR68" i="13"/>
  <c r="BC82" i="12"/>
  <c r="AS66" i="14"/>
  <c r="BT114" i="15"/>
  <c r="AW77" i="5"/>
  <c r="AW92" i="5"/>
  <c r="AT144" i="12"/>
  <c r="AD110" i="14"/>
  <c r="AE150" i="12"/>
  <c r="AR145" i="5"/>
  <c r="BK122" i="15"/>
  <c r="BG149" i="14"/>
  <c r="BM116" i="14"/>
  <c r="BJ75" i="14"/>
  <c r="BN81" i="13"/>
  <c r="AP123" i="5"/>
  <c r="AO151" i="10"/>
  <c r="AE58" i="15"/>
  <c r="BN154" i="5"/>
  <c r="AW111" i="13"/>
  <c r="AL76" i="14"/>
  <c r="BL127" i="15"/>
  <c r="AU59" i="14"/>
  <c r="AI100" i="13"/>
  <c r="BS115" i="12"/>
  <c r="AU83" i="10"/>
  <c r="BI119" i="10"/>
  <c r="BH130" i="10"/>
  <c r="BM133" i="10"/>
  <c r="BB142" i="12"/>
  <c r="AE67" i="10"/>
  <c r="AJ78" i="15"/>
  <c r="AS148" i="10"/>
  <c r="AJ104" i="10"/>
  <c r="BI64" i="10"/>
  <c r="BC133" i="5"/>
  <c r="BT83" i="5"/>
  <c r="AM145" i="12"/>
  <c r="AR81" i="13"/>
  <c r="AL59" i="12"/>
  <c r="AC103" i="5"/>
  <c r="BJ55" i="5"/>
  <c r="AL90" i="10"/>
  <c r="AE80" i="12"/>
  <c r="BT100" i="14"/>
  <c r="AK94" i="13"/>
  <c r="AH78" i="10"/>
  <c r="AG106" i="5"/>
  <c r="BU59" i="5"/>
  <c r="AR90" i="10"/>
  <c r="AL74" i="12"/>
  <c r="AT86" i="5"/>
  <c r="AK108" i="13"/>
  <c r="BU66" i="13"/>
  <c r="BU107" i="10"/>
  <c r="AH72" i="12"/>
  <c r="AQ133" i="13"/>
  <c r="AM123" i="12"/>
  <c r="AT76" i="10"/>
  <c r="BK133" i="14"/>
  <c r="AO77" i="12"/>
  <c r="AQ117" i="5"/>
  <c r="BO124" i="15"/>
  <c r="AK153" i="13"/>
  <c r="AX138" i="12"/>
  <c r="BU149" i="13"/>
  <c r="AO143" i="13"/>
  <c r="BG74" i="5"/>
  <c r="AT98" i="12"/>
  <c r="BO154" i="15"/>
  <c r="BQ57" i="10"/>
  <c r="AE114" i="15"/>
  <c r="AE136" i="13"/>
  <c r="BG125" i="10"/>
  <c r="BC91" i="5"/>
  <c r="BU79" i="5"/>
  <c r="AS58" i="15"/>
  <c r="BP113" i="13"/>
  <c r="BM134" i="15"/>
  <c r="AP126" i="14"/>
  <c r="BM149" i="12"/>
  <c r="AT146" i="10"/>
  <c r="AX119" i="14"/>
  <c r="AX56" i="5"/>
  <c r="AH71" i="12"/>
  <c r="AG60" i="5"/>
  <c r="BJ125" i="10"/>
  <c r="AQ122" i="14"/>
  <c r="BK130" i="10"/>
  <c r="AW150" i="13"/>
  <c r="AC65" i="13"/>
  <c r="AM134" i="15"/>
  <c r="BI154" i="14"/>
  <c r="BE58" i="13"/>
  <c r="AV127" i="5"/>
  <c r="AH151" i="14"/>
  <c r="BD149" i="14"/>
  <c r="BS90" i="12"/>
  <c r="AQ151" i="5"/>
  <c r="BH108" i="5"/>
  <c r="AC67" i="13"/>
  <c r="BC127" i="5"/>
  <c r="BQ118" i="5"/>
  <c r="AN84" i="12"/>
  <c r="BO132" i="5"/>
  <c r="BN109" i="5"/>
  <c r="BT96" i="15"/>
  <c r="BD97" i="10"/>
  <c r="AD58" i="12"/>
  <c r="BU115" i="12"/>
  <c r="AO110" i="15"/>
  <c r="BJ111" i="13"/>
  <c r="AO65" i="5"/>
  <c r="BM135" i="15"/>
  <c r="BF153" i="13"/>
  <c r="BQ91" i="10"/>
  <c r="AG61" i="14"/>
  <c r="BV146" i="14"/>
  <c r="AU85" i="5"/>
  <c r="BJ148" i="13"/>
  <c r="AK92" i="12"/>
  <c r="AP70" i="12"/>
  <c r="AR128" i="5"/>
  <c r="AP67" i="13"/>
  <c r="AX93" i="5"/>
  <c r="AB92" i="13"/>
  <c r="BL146" i="13"/>
  <c r="AL57" i="12"/>
  <c r="AN128" i="10"/>
  <c r="BH128" i="13"/>
  <c r="BO80" i="15"/>
  <c r="AH106" i="10"/>
  <c r="AM100" i="13"/>
  <c r="AK85" i="13"/>
  <c r="AC145" i="15"/>
  <c r="AN141" i="5"/>
  <c r="AO136" i="12"/>
  <c r="AG90" i="14"/>
  <c r="BG131" i="12"/>
  <c r="BJ72" i="12"/>
  <c r="BK124" i="12"/>
  <c r="BQ106" i="10"/>
  <c r="AV100" i="15"/>
  <c r="BP109" i="12"/>
  <c r="AY97" i="12"/>
  <c r="AQ63" i="10"/>
  <c r="BQ113" i="15"/>
  <c r="BP110" i="5"/>
  <c r="BF123" i="5"/>
  <c r="BL71" i="13"/>
  <c r="AQ124" i="13"/>
  <c r="AX112" i="15"/>
  <c r="AL108" i="10"/>
  <c r="AD143" i="13"/>
  <c r="AX89" i="10"/>
  <c r="BU74" i="12"/>
  <c r="AQ111" i="15"/>
  <c r="AP103" i="14"/>
  <c r="AN126" i="5"/>
  <c r="BH67" i="14"/>
  <c r="AT153" i="15"/>
  <c r="BG84" i="5"/>
  <c r="BF74" i="10"/>
  <c r="BK119" i="14"/>
  <c r="AQ57" i="15"/>
  <c r="BC103" i="12"/>
  <c r="AU83" i="12"/>
  <c r="BM75" i="5"/>
  <c r="BV115" i="5"/>
  <c r="BS82" i="15"/>
  <c r="BD66" i="12"/>
  <c r="AX93" i="14"/>
  <c r="BF80" i="15"/>
  <c r="BT153" i="5"/>
  <c r="BT135" i="15"/>
  <c r="BS120" i="5"/>
  <c r="AL90" i="12"/>
  <c r="AX132" i="5"/>
  <c r="BC148" i="5"/>
  <c r="BE105" i="5"/>
  <c r="BC106" i="12"/>
  <c r="AB113" i="10"/>
  <c r="BS91" i="12"/>
  <c r="BU77" i="13"/>
  <c r="BC79" i="14"/>
  <c r="AW97" i="13"/>
  <c r="AE118" i="14"/>
  <c r="BT94" i="5"/>
  <c r="AM98" i="13"/>
  <c r="AW126" i="5"/>
  <c r="BH147" i="5"/>
  <c r="BJ93" i="10"/>
  <c r="AQ119" i="15"/>
  <c r="AL111" i="12"/>
  <c r="AI91" i="12"/>
  <c r="BA134" i="15"/>
  <c r="AB62" i="12"/>
  <c r="AM151" i="5"/>
  <c r="AI87" i="14"/>
  <c r="BH135" i="12"/>
  <c r="AB102" i="5"/>
  <c r="BH124" i="10"/>
  <c r="BB121" i="10"/>
  <c r="BO131" i="13"/>
  <c r="BV70" i="15"/>
  <c r="BS107" i="10"/>
  <c r="BR116" i="15"/>
  <c r="AP141" i="13"/>
  <c r="BS134" i="15"/>
  <c r="AY133" i="15"/>
  <c r="AJ152" i="10"/>
  <c r="BD109" i="5"/>
  <c r="BD74" i="13"/>
  <c r="AY111" i="13"/>
  <c r="BK96" i="10"/>
  <c r="AW150" i="10"/>
  <c r="AC151" i="14"/>
  <c r="BU120" i="13"/>
  <c r="BA137" i="13"/>
  <c r="AX109" i="12"/>
  <c r="BS72" i="12"/>
  <c r="BK127" i="15"/>
  <c r="BA106" i="15"/>
  <c r="AX116" i="14"/>
  <c r="AU152" i="15"/>
  <c r="AE112" i="13"/>
  <c r="BB74" i="15"/>
  <c r="AC134" i="5"/>
  <c r="AE69" i="15"/>
  <c r="BQ106" i="12"/>
  <c r="AQ139" i="12"/>
  <c r="AK73" i="10"/>
  <c r="AV69" i="13"/>
  <c r="AE122" i="14"/>
  <c r="BT58" i="12"/>
  <c r="BH96" i="5"/>
  <c r="BE75" i="5"/>
  <c r="BR79" i="14"/>
  <c r="AM95" i="12"/>
  <c r="BE130" i="14"/>
  <c r="AJ142" i="15"/>
  <c r="BN138" i="13"/>
  <c r="AL79" i="15"/>
  <c r="BP146" i="5"/>
  <c r="AF141" i="10"/>
  <c r="AQ148" i="5"/>
  <c r="AX148" i="10"/>
  <c r="AV124" i="5"/>
  <c r="AM86" i="12"/>
  <c r="BN85" i="5"/>
  <c r="AM72" i="10"/>
  <c r="AQ95" i="12"/>
  <c r="AB96" i="5"/>
  <c r="AQ118" i="10"/>
  <c r="BC147" i="5"/>
  <c r="BI90" i="15"/>
  <c r="AM148" i="14"/>
  <c r="BK100" i="13"/>
  <c r="BC71" i="15"/>
  <c r="AN154" i="10"/>
  <c r="AI82" i="12"/>
  <c r="BB64" i="13"/>
  <c r="AB85" i="13"/>
  <c r="BO147" i="13"/>
  <c r="AQ154" i="15"/>
  <c r="BG114" i="10"/>
  <c r="BI82" i="5"/>
  <c r="BS117" i="13"/>
  <c r="AJ88" i="10"/>
  <c r="AO121" i="14"/>
  <c r="AW96" i="13"/>
  <c r="AI128" i="14"/>
  <c r="AJ100" i="5"/>
  <c r="BL88" i="12"/>
  <c r="AQ73" i="5"/>
  <c r="BA102" i="14"/>
  <c r="AV78" i="5"/>
  <c r="BR66" i="10"/>
  <c r="AE73" i="10"/>
  <c r="BA122" i="14"/>
  <c r="AU65" i="10"/>
  <c r="AN70" i="14"/>
  <c r="AZ79" i="14"/>
  <c r="BK104" i="14"/>
  <c r="BM134" i="12"/>
  <c r="BV115" i="10"/>
  <c r="BB126" i="14"/>
  <c r="AI149" i="5"/>
  <c r="BA153" i="14"/>
  <c r="AF112" i="10"/>
  <c r="BB132" i="12"/>
  <c r="AT109" i="5"/>
  <c r="AB110" i="15"/>
  <c r="AR125" i="13"/>
  <c r="AO67" i="14"/>
  <c r="AZ93" i="13"/>
  <c r="AF119" i="5"/>
  <c r="AE67" i="14"/>
  <c r="BS143" i="12"/>
  <c r="AZ79" i="5"/>
  <c r="AT119" i="15"/>
  <c r="AP135" i="12"/>
  <c r="BP138" i="12"/>
  <c r="AV103" i="14"/>
  <c r="AX131" i="14"/>
  <c r="AH75" i="13"/>
  <c r="AY74" i="10"/>
  <c r="BC89" i="5"/>
  <c r="AZ146" i="12"/>
  <c r="AJ63" i="13"/>
  <c r="BU62" i="12"/>
  <c r="BR113" i="5"/>
  <c r="BE96" i="13"/>
  <c r="AX69" i="10"/>
  <c r="AN113" i="13"/>
  <c r="AC88" i="14"/>
  <c r="BF63" i="14"/>
  <c r="BF113" i="10"/>
  <c r="AE111" i="15"/>
  <c r="BE67" i="5"/>
  <c r="BS135" i="5"/>
  <c r="BP122" i="10"/>
  <c r="BP94" i="14"/>
  <c r="AB83" i="12"/>
  <c r="AW63" i="13"/>
  <c r="BG66" i="14"/>
  <c r="BO85" i="15"/>
  <c r="BK150" i="5"/>
  <c r="BT60" i="13"/>
  <c r="AG73" i="5"/>
  <c r="AB72" i="13"/>
  <c r="BL60" i="12"/>
  <c r="BH62" i="5"/>
  <c r="AQ97" i="12"/>
  <c r="BA91" i="5"/>
  <c r="AU74" i="15"/>
  <c r="BP75" i="14"/>
  <c r="BB152" i="13"/>
  <c r="AV148" i="13"/>
  <c r="AS56" i="12"/>
  <c r="AQ130" i="15"/>
  <c r="BQ58" i="5"/>
  <c r="BB74" i="12"/>
  <c r="BN71" i="5"/>
  <c r="AS153" i="12"/>
  <c r="BF92" i="14"/>
  <c r="BI93" i="14"/>
  <c r="AH114" i="15"/>
  <c r="BN95" i="10"/>
  <c r="BH127" i="14"/>
  <c r="AD133" i="14"/>
  <c r="AR104" i="15"/>
  <c r="AS145" i="12"/>
  <c r="AL112" i="12"/>
  <c r="AG71" i="5"/>
  <c r="BJ147" i="14"/>
  <c r="AO55" i="10"/>
  <c r="BG89" i="15"/>
  <c r="AP80" i="10"/>
  <c r="BS108" i="13"/>
  <c r="AB149" i="13"/>
  <c r="BU91" i="15"/>
  <c r="BM85" i="12"/>
  <c r="AE57" i="15"/>
  <c r="BI126" i="14"/>
  <c r="AL153" i="5"/>
  <c r="BV64" i="10"/>
  <c r="AG60" i="15"/>
  <c r="AT147" i="5"/>
  <c r="BQ139" i="12"/>
  <c r="AQ59" i="10"/>
  <c r="AN121" i="13"/>
  <c r="BU107" i="13"/>
  <c r="BU81" i="15"/>
  <c r="BD98" i="13"/>
  <c r="AH136" i="15"/>
  <c r="BT148" i="5"/>
  <c r="AR100" i="14"/>
  <c r="BC113" i="12"/>
  <c r="AI72" i="14"/>
  <c r="BE73" i="5"/>
  <c r="BQ72" i="10"/>
  <c r="AX123" i="12"/>
  <c r="BG153" i="5"/>
  <c r="AN79" i="12"/>
  <c r="AT137" i="10"/>
  <c r="AJ127" i="10"/>
  <c r="AD122" i="15"/>
  <c r="BH142" i="10"/>
  <c r="AX103" i="5"/>
  <c r="BM115" i="13"/>
  <c r="BU56" i="15"/>
  <c r="BI62" i="13"/>
  <c r="BV94" i="5"/>
  <c r="BF60" i="13"/>
  <c r="BU126" i="13"/>
  <c r="BQ116" i="15"/>
  <c r="BA99" i="13"/>
  <c r="AM88" i="10"/>
  <c r="BK109" i="12"/>
  <c r="AC99" i="5"/>
  <c r="AH125" i="12"/>
  <c r="AZ70" i="13"/>
  <c r="BA113" i="12"/>
  <c r="AE85" i="14"/>
  <c r="AW150" i="14"/>
  <c r="BP68" i="14"/>
  <c r="AS101" i="13"/>
  <c r="AY137" i="12"/>
  <c r="AS131" i="5"/>
  <c r="BB132" i="14"/>
  <c r="BM128" i="12"/>
  <c r="AF107" i="12"/>
  <c r="BR114" i="12"/>
  <c r="AM129" i="13"/>
  <c r="AT77" i="5"/>
  <c r="AY100" i="10"/>
  <c r="AZ62" i="13"/>
  <c r="BO137" i="5"/>
  <c r="BP64" i="5"/>
  <c r="AI115" i="15"/>
  <c r="AG151" i="15"/>
  <c r="AL106" i="10"/>
  <c r="BI73" i="13"/>
  <c r="BU130" i="13"/>
  <c r="BP69" i="10"/>
  <c r="AX134" i="13"/>
  <c r="BQ119" i="5"/>
  <c r="BT133" i="10"/>
  <c r="AL149" i="12"/>
  <c r="AV65" i="5"/>
  <c r="BV98" i="5"/>
  <c r="AI133" i="14"/>
  <c r="AS97" i="10"/>
  <c r="AQ129" i="15"/>
  <c r="BA136" i="14"/>
  <c r="BV119" i="15"/>
  <c r="AH107" i="10"/>
  <c r="BP108" i="15"/>
  <c r="AQ126" i="14"/>
  <c r="BH86" i="5"/>
  <c r="AO130" i="12"/>
  <c r="AW114" i="12"/>
  <c r="AZ59" i="15"/>
  <c r="AT142" i="13"/>
  <c r="AT153" i="10"/>
  <c r="AG133" i="5"/>
  <c r="BU96" i="5"/>
  <c r="BN80" i="5"/>
  <c r="AZ69" i="14"/>
  <c r="AT78" i="13"/>
  <c r="AW110" i="10"/>
  <c r="BB141" i="15"/>
  <c r="AL115" i="10"/>
  <c r="AP147" i="10"/>
  <c r="BB121" i="13"/>
  <c r="AO96" i="10"/>
  <c r="BQ147" i="13"/>
  <c r="AS82" i="12"/>
  <c r="BF103" i="15"/>
  <c r="BA132" i="5"/>
  <c r="BH128" i="5"/>
  <c r="AR60" i="13"/>
  <c r="BA126" i="10"/>
  <c r="BR79" i="10"/>
  <c r="AG127" i="10"/>
  <c r="BE150" i="5"/>
  <c r="AR77" i="14"/>
  <c r="AV88" i="12"/>
  <c r="AU56" i="12"/>
  <c r="BF136" i="14"/>
  <c r="AZ105" i="10"/>
  <c r="BI62" i="10"/>
  <c r="AD74" i="10"/>
  <c r="AI114" i="13"/>
  <c r="AY55" i="10"/>
  <c r="AS103" i="14"/>
  <c r="BN91" i="5"/>
  <c r="BP84" i="5"/>
  <c r="BU58" i="14"/>
  <c r="BT120" i="10"/>
  <c r="AL63" i="5"/>
  <c r="BV79" i="12"/>
  <c r="AW58" i="14"/>
  <c r="AH91" i="14"/>
  <c r="BP136" i="13"/>
  <c r="AP106" i="5"/>
  <c r="BV108" i="14"/>
  <c r="BK83" i="13"/>
  <c r="AQ135" i="5"/>
  <c r="AS106" i="10"/>
  <c r="BT152" i="15"/>
  <c r="AV146" i="10"/>
  <c r="BU87" i="5"/>
  <c r="BA145" i="5"/>
  <c r="AP109" i="13"/>
  <c r="BF84" i="13"/>
  <c r="BL58" i="10"/>
  <c r="BP129" i="5"/>
  <c r="BS129" i="14"/>
  <c r="BM73" i="14"/>
  <c r="AU137" i="5"/>
  <c r="BG109" i="14"/>
  <c r="BU133" i="14"/>
  <c r="BA70" i="10"/>
  <c r="AP118" i="13"/>
  <c r="BV136" i="15"/>
  <c r="BD152" i="10"/>
  <c r="BM118" i="5"/>
  <c r="BE55" i="14"/>
  <c r="AU87" i="12"/>
  <c r="BT59" i="12"/>
  <c r="AE152" i="5"/>
  <c r="AB75" i="5"/>
  <c r="BG118" i="12"/>
  <c r="AI117" i="13"/>
  <c r="AC152" i="15"/>
  <c r="AH75" i="10"/>
  <c r="AH153" i="5"/>
  <c r="AV59" i="13"/>
  <c r="AT63" i="5"/>
  <c r="BC114" i="10"/>
  <c r="AI70" i="10"/>
  <c r="BD118" i="13"/>
  <c r="AM65" i="13"/>
  <c r="AN99" i="12"/>
  <c r="BE74" i="12"/>
  <c r="AR154" i="5"/>
  <c r="BB59" i="15"/>
  <c r="AV127" i="15"/>
  <c r="BK96" i="12"/>
  <c r="AB66" i="5"/>
  <c r="AW125" i="13"/>
  <c r="BN105" i="5"/>
  <c r="BL148" i="14"/>
  <c r="BN151" i="15"/>
  <c r="AW138" i="15"/>
  <c r="BK119" i="5"/>
  <c r="AE104" i="14"/>
  <c r="BD83" i="10"/>
  <c r="AS83" i="15"/>
  <c r="AO129" i="10"/>
  <c r="BD95" i="5"/>
  <c r="BI79" i="14"/>
  <c r="AK93" i="10"/>
  <c r="BF138" i="14"/>
  <c r="AT86" i="14"/>
  <c r="BH89" i="15"/>
  <c r="BK120" i="5"/>
  <c r="BG120" i="12"/>
  <c r="AP56" i="5"/>
  <c r="BA59" i="15"/>
  <c r="BH59" i="13"/>
  <c r="BV131" i="10"/>
  <c r="BT60" i="10"/>
  <c r="AG141" i="13"/>
  <c r="AH127" i="12"/>
  <c r="BD135" i="10"/>
  <c r="AW113" i="13"/>
  <c r="AS73" i="15"/>
  <c r="BT99" i="13"/>
  <c r="BF105" i="15"/>
  <c r="BU97" i="15"/>
  <c r="AU82" i="12"/>
  <c r="BC120" i="15"/>
  <c r="BH103" i="5"/>
  <c r="BJ141" i="13"/>
  <c r="BV96" i="10"/>
  <c r="AQ87" i="13"/>
  <c r="BJ139" i="10"/>
  <c r="BE148" i="13"/>
  <c r="BS151" i="13"/>
  <c r="AT135" i="15"/>
  <c r="BB89" i="14"/>
  <c r="BA124" i="14"/>
  <c r="AP126" i="12"/>
  <c r="AB116" i="15"/>
  <c r="AP83" i="10"/>
  <c r="AD64" i="13"/>
  <c r="AL84" i="14"/>
  <c r="BF98" i="13"/>
  <c r="BK144" i="14"/>
  <c r="AW149" i="12"/>
  <c r="BL111" i="13"/>
  <c r="AW77" i="10"/>
  <c r="AV109" i="5"/>
  <c r="AT139" i="13"/>
  <c r="AG118" i="15"/>
  <c r="BH106" i="13"/>
  <c r="AM88" i="5"/>
  <c r="BJ140" i="15"/>
  <c r="BN136" i="15"/>
  <c r="AN97" i="5"/>
  <c r="BU104" i="15"/>
  <c r="BT68" i="10"/>
  <c r="BL93" i="14"/>
  <c r="BJ123" i="5"/>
  <c r="AC76" i="5"/>
  <c r="BL120" i="14"/>
  <c r="AE82" i="10"/>
  <c r="BO61" i="10"/>
  <c r="BC57" i="13"/>
  <c r="AH107" i="12"/>
  <c r="AM113" i="10"/>
  <c r="AL84" i="15"/>
  <c r="BC59" i="13"/>
  <c r="AP154" i="12"/>
  <c r="BT75" i="13"/>
  <c r="AE131" i="13"/>
  <c r="BS118" i="13"/>
  <c r="BE128" i="10"/>
  <c r="AQ144" i="14"/>
  <c r="AU140" i="5"/>
  <c r="AE97" i="15"/>
  <c r="AL73" i="14"/>
  <c r="AH123" i="12"/>
  <c r="BM110" i="13"/>
  <c r="AF114" i="5"/>
  <c r="AN80" i="10"/>
  <c r="BO64" i="13"/>
  <c r="AZ88" i="13"/>
  <c r="BG61" i="15"/>
  <c r="AZ130" i="15"/>
  <c r="AQ112" i="13"/>
  <c r="BO83" i="10"/>
  <c r="BV97" i="15"/>
  <c r="AR72" i="15"/>
  <c r="BO116" i="14"/>
  <c r="BH138" i="12"/>
  <c r="AB99" i="5"/>
  <c r="BH131" i="15"/>
  <c r="BP151" i="13"/>
  <c r="AP75" i="13"/>
  <c r="BE120" i="14"/>
  <c r="BB129" i="13"/>
  <c r="AN142" i="5"/>
  <c r="AP86" i="15"/>
  <c r="AX94" i="15"/>
  <c r="AE99" i="15"/>
  <c r="AN117" i="13"/>
  <c r="BE74" i="10"/>
  <c r="BO146" i="13"/>
  <c r="BO106" i="5"/>
  <c r="BV102" i="10"/>
  <c r="AK112" i="15"/>
  <c r="AR102" i="13"/>
  <c r="AU108" i="13"/>
  <c r="BE148" i="15"/>
  <c r="BK152" i="10"/>
  <c r="BD91" i="14"/>
  <c r="AP62" i="14"/>
  <c r="BR73" i="15"/>
  <c r="BO130" i="12"/>
  <c r="AQ102" i="13"/>
  <c r="BK139" i="15"/>
  <c r="AZ61" i="12"/>
  <c r="BT68" i="13"/>
  <c r="BN67" i="5"/>
  <c r="AG89" i="13"/>
  <c r="AS81" i="5"/>
  <c r="AS75" i="5"/>
  <c r="BR75" i="12"/>
  <c r="BF123" i="15"/>
  <c r="BU142" i="5"/>
  <c r="BK120" i="14"/>
  <c r="BS102" i="12"/>
  <c r="AN69" i="12"/>
  <c r="BN107" i="10"/>
  <c r="BS93" i="5"/>
  <c r="AS142" i="10"/>
  <c r="AY85" i="12"/>
  <c r="AE151" i="10"/>
  <c r="BG129" i="13"/>
  <c r="AP91" i="15"/>
  <c r="BK75" i="10"/>
  <c r="BE138" i="5"/>
  <c r="BS128" i="14"/>
  <c r="BB55" i="12"/>
  <c r="AI102" i="15"/>
  <c r="AG107" i="15"/>
  <c r="AJ91" i="5"/>
  <c r="AF151" i="15"/>
  <c r="AR75" i="15"/>
  <c r="AY68" i="12"/>
  <c r="BI132" i="5"/>
  <c r="BS85" i="5"/>
  <c r="AX90" i="12"/>
  <c r="AO119" i="12"/>
  <c r="AN70" i="15"/>
  <c r="BO122" i="5"/>
  <c r="BE146" i="10"/>
  <c r="AF109" i="14"/>
  <c r="BU113" i="15"/>
  <c r="BP106" i="5"/>
  <c r="BM86" i="14"/>
  <c r="BE126" i="14"/>
  <c r="AU73" i="15"/>
  <c r="AF138" i="13"/>
  <c r="BN137" i="13"/>
  <c r="BK110" i="10"/>
  <c r="AG104" i="5"/>
  <c r="BF139" i="13"/>
  <c r="AM139" i="14"/>
  <c r="AE112" i="15"/>
  <c r="AJ131" i="5"/>
  <c r="BS122" i="14"/>
  <c r="AD100" i="15"/>
  <c r="AZ62" i="12"/>
  <c r="AG107" i="5"/>
  <c r="BG64" i="14"/>
  <c r="AB119" i="13"/>
  <c r="BB97" i="13"/>
  <c r="BN118" i="10"/>
  <c r="AB145" i="12"/>
  <c r="AV79" i="14"/>
  <c r="BE83" i="5"/>
  <c r="BU90" i="5"/>
  <c r="BT128" i="14"/>
  <c r="BL114" i="5"/>
  <c r="AS128" i="13"/>
  <c r="AS129" i="5"/>
  <c r="AX102" i="10"/>
  <c r="BU109" i="5"/>
  <c r="AD98" i="13"/>
  <c r="BG95" i="13"/>
  <c r="AY79" i="13"/>
  <c r="AP66" i="15"/>
  <c r="BV110" i="13"/>
  <c r="BL88" i="5"/>
  <c r="AY68" i="14"/>
  <c r="AW80" i="14"/>
  <c r="AZ109" i="13"/>
  <c r="AM58" i="13"/>
  <c r="AR120" i="10"/>
  <c r="AZ61" i="13"/>
  <c r="BO142" i="5"/>
  <c r="BN89" i="15"/>
  <c r="AB73" i="14"/>
  <c r="BO88" i="12"/>
  <c r="AU118" i="15"/>
  <c r="BD116" i="14"/>
  <c r="AB113" i="14"/>
  <c r="BB123" i="15"/>
  <c r="BP152" i="10"/>
  <c r="BV90" i="14"/>
  <c r="AJ113" i="10"/>
  <c r="BC139" i="13"/>
  <c r="BS112" i="5"/>
  <c r="BG145" i="5"/>
  <c r="AQ138" i="10"/>
  <c r="BQ129" i="14"/>
  <c r="AL70" i="10"/>
  <c r="BB97" i="12"/>
  <c r="BQ116" i="14"/>
  <c r="AZ124" i="10"/>
  <c r="AV145" i="15"/>
  <c r="AT96" i="12"/>
  <c r="BJ117" i="13"/>
  <c r="AD90" i="14"/>
  <c r="AF89" i="15"/>
  <c r="BJ153" i="10"/>
  <c r="AL138" i="13"/>
  <c r="AP103" i="13"/>
  <c r="BH119" i="13"/>
  <c r="BH146" i="14"/>
  <c r="BQ90" i="12"/>
  <c r="AR110" i="12"/>
  <c r="AF66" i="10"/>
  <c r="BO61" i="13"/>
  <c r="BH80" i="10"/>
  <c r="AW119" i="5"/>
  <c r="AS82" i="5"/>
  <c r="AR93" i="12"/>
  <c r="BQ105" i="5"/>
  <c r="AH128" i="13"/>
  <c r="BR97" i="14"/>
  <c r="AR97" i="5"/>
  <c r="AM92" i="12"/>
  <c r="BB85" i="12"/>
  <c r="BL144" i="13"/>
  <c r="AL59" i="13"/>
  <c r="BF75" i="12"/>
  <c r="BV123" i="5"/>
  <c r="AR116" i="10"/>
  <c r="BA68" i="15"/>
  <c r="AL132" i="10"/>
  <c r="BV99" i="5"/>
  <c r="AZ85" i="13"/>
  <c r="AE154" i="15"/>
  <c r="BN141" i="15"/>
  <c r="AN96" i="12"/>
  <c r="AW145" i="15"/>
  <c r="BK129" i="12"/>
  <c r="AH116" i="5"/>
  <c r="AW64" i="14"/>
  <c r="AN78" i="5"/>
  <c r="BM88" i="5"/>
  <c r="BU152" i="13"/>
  <c r="AK107" i="12"/>
  <c r="AE102" i="13"/>
  <c r="AL87" i="15"/>
  <c r="BO59" i="15"/>
  <c r="BK60" i="10"/>
  <c r="AF124" i="10"/>
  <c r="AH141" i="12"/>
  <c r="AS106" i="13"/>
  <c r="BF108" i="15"/>
  <c r="AP92" i="13"/>
  <c r="AX56" i="15"/>
  <c r="BQ73" i="15"/>
  <c r="AM90" i="13"/>
  <c r="BK106" i="14"/>
  <c r="BK124" i="10"/>
  <c r="BC145" i="15"/>
  <c r="AV62" i="5"/>
  <c r="AT83" i="12"/>
  <c r="AU70" i="12"/>
  <c r="AX126" i="10"/>
  <c r="AX72" i="15"/>
  <c r="AH125" i="10"/>
  <c r="AX77" i="14"/>
  <c r="BQ144" i="12"/>
  <c r="BG136" i="13"/>
  <c r="AP79" i="10"/>
  <c r="BL145" i="10"/>
  <c r="BF152" i="12"/>
  <c r="BO73" i="12"/>
  <c r="AU149" i="14"/>
  <c r="BP141" i="13"/>
  <c r="AE139" i="10"/>
  <c r="AR132" i="15"/>
  <c r="AI64" i="12"/>
  <c r="AV110" i="15"/>
  <c r="BT124" i="5"/>
  <c r="BB147" i="15"/>
  <c r="AB71" i="14"/>
  <c r="BR136" i="12"/>
  <c r="AO134" i="12"/>
  <c r="BR126" i="10"/>
  <c r="AK106" i="13"/>
  <c r="BG116" i="5"/>
  <c r="BR62" i="5"/>
  <c r="BD133" i="13"/>
  <c r="BG99" i="12"/>
  <c r="AO73" i="12"/>
  <c r="AV106" i="10"/>
  <c r="BQ78" i="14"/>
  <c r="AR80" i="5"/>
  <c r="AH110" i="13"/>
  <c r="BV66" i="12"/>
  <c r="AW128" i="14"/>
  <c r="AE99" i="10"/>
  <c r="BQ86" i="12"/>
  <c r="AQ73" i="14"/>
  <c r="AH137" i="14"/>
  <c r="BO154" i="10"/>
  <c r="BF99" i="10"/>
  <c r="AG85" i="12"/>
  <c r="AZ141" i="13"/>
  <c r="AT56" i="14"/>
  <c r="BK98" i="14"/>
  <c r="BL98" i="5"/>
  <c r="AR148" i="15"/>
  <c r="AO128" i="13"/>
  <c r="BF151" i="12"/>
  <c r="BB105" i="12"/>
  <c r="BH74" i="13"/>
  <c r="AE115" i="12"/>
  <c r="AV98" i="15"/>
  <c r="AE128" i="14"/>
  <c r="AT105" i="13"/>
  <c r="AN138" i="15"/>
  <c r="AB61" i="5"/>
  <c r="AF96" i="10"/>
  <c r="BD102" i="5"/>
  <c r="AH86" i="14"/>
  <c r="AO73" i="5"/>
  <c r="BS56" i="5"/>
  <c r="BP120" i="12"/>
  <c r="AP100" i="13"/>
  <c r="AN149" i="5"/>
  <c r="BG145" i="14"/>
  <c r="BS92" i="14"/>
  <c r="BI127" i="5"/>
  <c r="BN116" i="10"/>
  <c r="AW59" i="14"/>
  <c r="AJ118" i="12"/>
  <c r="AQ138" i="15"/>
  <c r="BI73" i="14"/>
  <c r="AX56" i="14"/>
  <c r="AE98" i="12"/>
  <c r="AE56" i="13"/>
  <c r="AL62" i="5"/>
  <c r="AL81" i="14"/>
  <c r="BK73" i="12"/>
  <c r="BJ69" i="13"/>
  <c r="BV80" i="5"/>
  <c r="AM129" i="10"/>
  <c r="BO96" i="5"/>
  <c r="BS96" i="15"/>
  <c r="BM145" i="5"/>
  <c r="BT55" i="5"/>
  <c r="AU88" i="5"/>
  <c r="AH120" i="12"/>
  <c r="AV68" i="12"/>
  <c r="AE96" i="15"/>
  <c r="BB56" i="14"/>
  <c r="AI73" i="12"/>
  <c r="AI108" i="12"/>
  <c r="BV138" i="15"/>
  <c r="AQ85" i="14"/>
  <c r="BD80" i="15"/>
  <c r="BC151" i="10"/>
  <c r="BQ80" i="13"/>
  <c r="AZ144" i="14"/>
  <c r="BK137" i="10"/>
  <c r="AY100" i="5"/>
  <c r="BN146" i="14"/>
  <c r="AB83" i="10"/>
  <c r="BQ111" i="5"/>
  <c r="AR55" i="15"/>
  <c r="AN89" i="12"/>
  <c r="AB131" i="14"/>
  <c r="AJ68" i="10"/>
  <c r="BP55" i="14"/>
  <c r="AJ84" i="12"/>
  <c r="AL74" i="15"/>
  <c r="BC120" i="5"/>
  <c r="AF89" i="12"/>
  <c r="AK90" i="13"/>
  <c r="AC58" i="12"/>
  <c r="BT94" i="12"/>
  <c r="BF130" i="5"/>
  <c r="BK109" i="5"/>
  <c r="BN131" i="15"/>
  <c r="AQ111" i="12"/>
  <c r="AZ56" i="10"/>
  <c r="BS132" i="12"/>
  <c r="AS60" i="13"/>
  <c r="AJ109" i="5"/>
  <c r="AO56" i="13"/>
  <c r="BJ69" i="15"/>
  <c r="BN107" i="5"/>
  <c r="BT90" i="12"/>
  <c r="AV111" i="13"/>
  <c r="AI101" i="13"/>
  <c r="AU98" i="10"/>
  <c r="AX66" i="14"/>
  <c r="BJ67" i="14"/>
  <c r="AZ107" i="15"/>
  <c r="BU114" i="13"/>
  <c r="BV126" i="10"/>
  <c r="AQ60" i="15"/>
  <c r="AO128" i="5"/>
  <c r="AV100" i="12"/>
  <c r="AX154" i="12"/>
  <c r="AV97" i="15"/>
  <c r="AU115" i="5"/>
  <c r="BI129" i="10"/>
  <c r="AQ95" i="10"/>
  <c r="AJ112" i="12"/>
  <c r="AQ59" i="12"/>
  <c r="BR107" i="5"/>
  <c r="AC135" i="10"/>
  <c r="AL136" i="14"/>
  <c r="AT121" i="12"/>
  <c r="BV97" i="13"/>
  <c r="BL119" i="14"/>
  <c r="BP119" i="5"/>
  <c r="AS116" i="14"/>
  <c r="BM154" i="12"/>
  <c r="AZ138" i="13"/>
  <c r="AC102" i="13"/>
  <c r="AI109" i="14"/>
  <c r="BE57" i="14"/>
  <c r="BN76" i="15"/>
  <c r="AX135" i="15"/>
  <c r="AD71" i="13"/>
  <c r="AP135" i="13"/>
  <c r="AS118" i="13"/>
  <c r="AB97" i="13"/>
  <c r="BR75" i="5"/>
  <c r="BU69" i="13"/>
  <c r="AX129" i="12"/>
  <c r="AB146" i="14"/>
  <c r="AR108" i="13"/>
  <c r="BD91" i="13"/>
  <c r="BN68" i="13"/>
  <c r="AU107" i="14"/>
  <c r="AK59" i="13"/>
  <c r="BG95" i="5"/>
  <c r="AR78" i="12"/>
  <c r="BB78" i="12"/>
  <c r="AQ149" i="5"/>
  <c r="BB137" i="15"/>
  <c r="BI84" i="14"/>
  <c r="AE154" i="14"/>
  <c r="BA130" i="12"/>
  <c r="AT153" i="13"/>
  <c r="BC95" i="13"/>
  <c r="BP118" i="13"/>
  <c r="BD84" i="14"/>
  <c r="BF58" i="14"/>
  <c r="AZ120" i="13"/>
  <c r="AR114" i="5"/>
  <c r="BR141" i="10"/>
  <c r="AW70" i="13"/>
  <c r="AG93" i="14"/>
  <c r="BO116" i="15"/>
  <c r="AH61" i="5"/>
  <c r="AE115" i="13"/>
  <c r="BC110" i="10"/>
  <c r="BL63" i="5"/>
  <c r="BJ144" i="12"/>
  <c r="BQ145" i="13"/>
  <c r="AL116" i="13"/>
  <c r="AT135" i="5"/>
  <c r="AO128" i="12"/>
  <c r="BI78" i="14"/>
  <c r="BL99" i="12"/>
  <c r="AE68" i="5"/>
  <c r="BB82" i="15"/>
  <c r="AO107" i="14"/>
  <c r="BA74" i="13"/>
  <c r="AF142" i="12"/>
  <c r="BL115" i="12"/>
  <c r="BG125" i="13"/>
  <c r="AL102" i="10"/>
  <c r="BP116" i="10"/>
  <c r="BQ83" i="5"/>
  <c r="AE131" i="14"/>
  <c r="BR96" i="12"/>
  <c r="AB147" i="10"/>
  <c r="BE95" i="10"/>
  <c r="AJ99" i="12"/>
  <c r="AF123" i="12"/>
  <c r="AT128" i="10"/>
  <c r="BT130" i="10"/>
  <c r="AZ108" i="14"/>
  <c r="AK57" i="5"/>
  <c r="BO129" i="15"/>
  <c r="AD68" i="15"/>
  <c r="AS124" i="14"/>
  <c r="AH137" i="12"/>
  <c r="AP113" i="5"/>
  <c r="BE74" i="15"/>
  <c r="BK98" i="5"/>
  <c r="AI70" i="5"/>
  <c r="BH93" i="13"/>
  <c r="AI151" i="5"/>
  <c r="AD149" i="15"/>
  <c r="BJ131" i="5"/>
  <c r="BT91" i="10"/>
  <c r="BT106" i="12"/>
  <c r="BK126" i="5"/>
  <c r="BG144" i="14"/>
  <c r="BU100" i="12"/>
  <c r="BT106" i="14"/>
  <c r="BN147" i="10"/>
  <c r="AI150" i="5"/>
  <c r="AG99" i="10"/>
  <c r="AV112" i="10"/>
  <c r="AL98" i="14"/>
  <c r="AS135" i="15"/>
  <c r="AI124" i="12"/>
  <c r="AE128" i="12"/>
  <c r="AW146" i="12"/>
  <c r="BP118" i="15"/>
  <c r="AB85" i="10"/>
  <c r="BI72" i="12"/>
  <c r="AX98" i="13"/>
  <c r="BV144" i="5"/>
  <c r="AN82" i="5"/>
  <c r="AI97" i="10"/>
  <c r="BO126" i="13"/>
  <c r="AO95" i="14"/>
  <c r="AN124" i="15"/>
  <c r="AX85" i="5"/>
  <c r="AO82" i="10"/>
  <c r="AZ64" i="13"/>
  <c r="BQ113" i="12"/>
  <c r="AL122" i="14"/>
  <c r="AX76" i="5"/>
  <c r="BM74" i="5"/>
  <c r="AQ102" i="14"/>
  <c r="BC141" i="14"/>
  <c r="BB75" i="5"/>
  <c r="BO81" i="14"/>
  <c r="AT67" i="10"/>
  <c r="AQ86" i="14"/>
  <c r="AE144" i="12"/>
  <c r="AH86" i="12"/>
  <c r="BI130" i="13"/>
  <c r="BT117" i="14"/>
  <c r="BR149" i="5"/>
  <c r="BO153" i="5"/>
  <c r="AY99" i="13"/>
  <c r="AI136" i="10"/>
  <c r="AW69" i="10"/>
  <c r="BR142" i="13"/>
  <c r="AR145" i="14"/>
  <c r="BB131" i="13"/>
  <c r="AK92" i="14"/>
  <c r="BS150" i="15"/>
  <c r="BL130" i="5"/>
  <c r="BA114" i="14"/>
  <c r="BH144" i="15"/>
  <c r="AB139" i="13"/>
  <c r="AC137" i="5"/>
  <c r="AQ59" i="14"/>
  <c r="AU85" i="15"/>
  <c r="BV94" i="13"/>
  <c r="BO62" i="5"/>
  <c r="AC138" i="12"/>
  <c r="BV100" i="14"/>
  <c r="AM146" i="5"/>
  <c r="BB76" i="13"/>
  <c r="BQ111" i="13"/>
  <c r="AT114" i="15"/>
  <c r="BH140" i="14"/>
  <c r="BO89" i="5"/>
  <c r="BF81" i="14"/>
  <c r="AN98" i="13"/>
  <c r="AR129" i="15"/>
  <c r="AR151" i="13"/>
  <c r="BC74" i="15"/>
  <c r="AN144" i="10"/>
  <c r="BD65" i="15"/>
  <c r="BO55" i="14"/>
  <c r="AY97" i="5"/>
  <c r="AZ86" i="15"/>
  <c r="AP140" i="5"/>
  <c r="BE84" i="14"/>
  <c r="BL68" i="14"/>
  <c r="BC90" i="10"/>
  <c r="BC64" i="14"/>
  <c r="AF90" i="14"/>
  <c r="AB74" i="13"/>
  <c r="BV105" i="10"/>
  <c r="AU113" i="14"/>
  <c r="BJ136" i="10"/>
  <c r="AG86" i="13"/>
  <c r="AE104" i="12"/>
  <c r="BJ93" i="5"/>
  <c r="AC70" i="5"/>
  <c r="BH85" i="12"/>
  <c r="BR106" i="15"/>
  <c r="AC123" i="14"/>
  <c r="AQ85" i="12"/>
  <c r="BC75" i="10"/>
  <c r="BM68" i="15"/>
  <c r="BA75" i="12"/>
  <c r="AR83" i="5"/>
  <c r="AO108" i="15"/>
  <c r="BH90" i="12"/>
  <c r="AU138" i="10"/>
  <c r="BQ120" i="13"/>
  <c r="BV97" i="14"/>
  <c r="AE149" i="5"/>
  <c r="AJ76" i="15"/>
  <c r="AB143" i="10"/>
  <c r="BQ113" i="13"/>
  <c r="BJ88" i="5"/>
  <c r="AS145" i="10"/>
  <c r="BQ71" i="10"/>
  <c r="AP131" i="14"/>
  <c r="AC89" i="15"/>
  <c r="AQ133" i="5"/>
  <c r="BA121" i="15"/>
  <c r="BH87" i="13"/>
  <c r="BM149" i="13"/>
  <c r="BT59" i="14"/>
  <c r="AB97" i="14"/>
  <c r="BB64" i="12"/>
  <c r="BU66" i="15"/>
  <c r="AF117" i="10"/>
  <c r="AU81" i="14"/>
  <c r="BL87" i="12"/>
  <c r="BH55" i="14"/>
  <c r="BJ115" i="5"/>
  <c r="AX109" i="14"/>
  <c r="BJ151" i="12"/>
  <c r="AK62" i="12"/>
  <c r="AM110" i="10"/>
  <c r="AR55" i="14"/>
  <c r="BQ68" i="10"/>
  <c r="BE129" i="12"/>
  <c r="AP77" i="10"/>
  <c r="BR122" i="15"/>
  <c r="BA125" i="13"/>
  <c r="AG74" i="14"/>
  <c r="AF132" i="15"/>
  <c r="BT78" i="5"/>
  <c r="BR86" i="5"/>
  <c r="AY129" i="13"/>
  <c r="AY99" i="15"/>
  <c r="AN76" i="13"/>
  <c r="BL104" i="5"/>
  <c r="BT146" i="15"/>
  <c r="BT150" i="13"/>
  <c r="AG67" i="5"/>
  <c r="BQ112" i="12"/>
  <c r="BD145" i="12"/>
  <c r="AN64" i="14"/>
  <c r="AM108" i="5"/>
  <c r="BB90" i="15"/>
  <c r="AX103" i="13"/>
  <c r="BS118" i="10"/>
  <c r="BS85" i="15"/>
  <c r="BR90" i="13"/>
  <c r="AK149" i="13"/>
  <c r="BG102" i="5"/>
  <c r="AY131" i="15"/>
  <c r="BB139" i="15"/>
  <c r="BE64" i="15"/>
  <c r="AE73" i="5"/>
  <c r="AQ71" i="12"/>
  <c r="BB104" i="5"/>
  <c r="BP132" i="10"/>
  <c r="AE153" i="15"/>
  <c r="AN56" i="14"/>
  <c r="BG78" i="12"/>
  <c r="AY115" i="15"/>
  <c r="BB111" i="5"/>
  <c r="BI125" i="5"/>
  <c r="AW120" i="12"/>
  <c r="BD146" i="15"/>
  <c r="AQ90" i="15"/>
  <c r="AL107" i="13"/>
  <c r="AE56" i="15"/>
  <c r="BL63" i="12"/>
  <c r="AQ148" i="10"/>
  <c r="AX115" i="15"/>
  <c r="BK145" i="13"/>
  <c r="AF80" i="13"/>
  <c r="AN146" i="12"/>
  <c r="BE152" i="10"/>
  <c r="BV103" i="5"/>
  <c r="AR150" i="14"/>
  <c r="BA149" i="10"/>
  <c r="AU146" i="10"/>
  <c r="AD107" i="10"/>
  <c r="AX142" i="5"/>
  <c r="AP148" i="10"/>
  <c r="BG72" i="5"/>
  <c r="BV152" i="5"/>
  <c r="BT69" i="14"/>
  <c r="BE78" i="12"/>
  <c r="AD112" i="13"/>
  <c r="BK82" i="14"/>
  <c r="BB144" i="14"/>
  <c r="AQ110" i="10"/>
  <c r="AH104" i="12"/>
  <c r="AX146" i="5"/>
  <c r="BK110" i="15"/>
  <c r="BV101" i="12"/>
  <c r="BL109" i="5"/>
  <c r="BF76" i="14"/>
  <c r="AC67" i="10"/>
  <c r="BH128" i="14"/>
  <c r="AG81" i="5"/>
  <c r="AR145" i="15"/>
  <c r="BE98" i="14"/>
  <c r="BO115" i="5"/>
  <c r="BA121" i="13"/>
  <c r="AL103" i="5"/>
  <c r="AQ57" i="5"/>
  <c r="AK71" i="10"/>
  <c r="BK101" i="15"/>
  <c r="AO95" i="10"/>
  <c r="BR113" i="12"/>
  <c r="BC134" i="10"/>
  <c r="AN152" i="10"/>
  <c r="AW57" i="5"/>
  <c r="AP151" i="12"/>
  <c r="AN98" i="15"/>
  <c r="AM93" i="5"/>
  <c r="AV84" i="10"/>
  <c r="AS139" i="14"/>
  <c r="AL110" i="5"/>
  <c r="AL57" i="15"/>
  <c r="AU78" i="10"/>
  <c r="AF79" i="5"/>
  <c r="BR66" i="15"/>
  <c r="BF129" i="5"/>
  <c r="BM106" i="14"/>
  <c r="AM93" i="15"/>
  <c r="BT73" i="14"/>
  <c r="AG125" i="10"/>
  <c r="AS105" i="5"/>
  <c r="AL115" i="15"/>
  <c r="AM56" i="10"/>
  <c r="BI99" i="12"/>
  <c r="AZ104" i="14"/>
  <c r="BI148" i="15"/>
  <c r="AX140" i="10"/>
  <c r="AV153" i="12"/>
  <c r="AZ122" i="12"/>
  <c r="BJ80" i="14"/>
  <c r="BC144" i="13"/>
  <c r="BH148" i="12"/>
  <c r="AO144" i="5"/>
  <c r="BN73" i="12"/>
  <c r="AP151" i="14"/>
  <c r="AD89" i="10"/>
  <c r="AB95" i="10"/>
  <c r="BD107" i="12"/>
  <c r="AP78" i="13"/>
  <c r="BA107" i="10"/>
  <c r="BV83" i="12"/>
  <c r="AL126" i="10"/>
  <c r="AH64" i="14"/>
  <c r="BK154" i="12"/>
  <c r="AN103" i="14"/>
  <c r="AD63" i="5"/>
  <c r="AT83" i="13"/>
  <c r="AI77" i="13"/>
  <c r="AY107" i="12"/>
  <c r="AK139" i="5"/>
  <c r="BG83" i="14"/>
  <c r="AX106" i="15"/>
  <c r="AE114" i="12"/>
  <c r="BC144" i="15"/>
  <c r="BL108" i="12"/>
  <c r="AW75" i="12"/>
  <c r="AS150" i="5"/>
  <c r="BC103" i="14"/>
  <c r="BT77" i="12"/>
  <c r="AL73" i="5"/>
  <c r="BE149" i="13"/>
  <c r="BC141" i="10"/>
  <c r="BQ115" i="15"/>
  <c r="AQ75" i="12"/>
  <c r="BF87" i="15"/>
  <c r="AV75" i="5"/>
  <c r="BE110" i="12"/>
  <c r="BG69" i="10"/>
  <c r="AR146" i="13"/>
  <c r="BR67" i="15"/>
  <c r="BG102" i="10"/>
  <c r="AJ148" i="5"/>
  <c r="AZ75" i="12"/>
  <c r="BB65" i="13"/>
  <c r="BF81" i="10"/>
  <c r="AI122" i="5"/>
  <c r="BD105" i="15"/>
  <c r="BI71" i="5"/>
  <c r="AD81" i="12"/>
  <c r="BT65" i="14"/>
  <c r="AX96" i="10"/>
  <c r="BE80" i="15"/>
  <c r="BB96" i="13"/>
  <c r="BH116" i="5"/>
  <c r="AS123" i="13"/>
  <c r="BH83" i="10"/>
  <c r="AC77" i="15"/>
  <c r="AG70" i="14"/>
  <c r="BR129" i="5"/>
  <c r="AO102" i="14"/>
  <c r="AF75" i="12"/>
  <c r="BJ89" i="12"/>
  <c r="BG101" i="15"/>
  <c r="AP138" i="13"/>
  <c r="BA120" i="10"/>
  <c r="BD89" i="13"/>
  <c r="AI145" i="13"/>
  <c r="AI122" i="15"/>
  <c r="BB129" i="10"/>
  <c r="BF129" i="13"/>
  <c r="BG74" i="14"/>
  <c r="AI128" i="5"/>
  <c r="BQ144" i="10"/>
  <c r="AT107" i="14"/>
  <c r="BE98" i="5"/>
  <c r="AF80" i="12"/>
  <c r="AU142" i="10"/>
  <c r="AH106" i="15"/>
  <c r="BO152" i="15"/>
  <c r="AP76" i="14"/>
  <c r="AB123" i="10"/>
  <c r="AM108" i="15"/>
  <c r="AP110" i="10"/>
  <c r="AV93" i="14"/>
  <c r="BJ90" i="14"/>
  <c r="BG121" i="5"/>
  <c r="AM81" i="5"/>
  <c r="BN101" i="12"/>
  <c r="BT99" i="15"/>
  <c r="AC65" i="14"/>
  <c r="AX84" i="14"/>
  <c r="BJ74" i="5"/>
  <c r="AB123" i="12"/>
  <c r="AW142" i="5"/>
  <c r="AT131" i="15"/>
  <c r="BQ79" i="13"/>
  <c r="BT143" i="10"/>
  <c r="AF137" i="15"/>
  <c r="BS102" i="15"/>
  <c r="AC91" i="15"/>
  <c r="AI78" i="5"/>
  <c r="AH75" i="14"/>
  <c r="AO99" i="15"/>
  <c r="BC108" i="5"/>
  <c r="BQ65" i="13"/>
  <c r="BQ107" i="14"/>
  <c r="AY141" i="12"/>
  <c r="BL110" i="14"/>
  <c r="BA122" i="12"/>
  <c r="BF112" i="14"/>
  <c r="AJ85" i="10"/>
  <c r="BI93" i="12"/>
  <c r="AS66" i="12"/>
  <c r="BD76" i="12"/>
  <c r="BO78" i="10"/>
  <c r="AE60" i="12"/>
  <c r="AM151" i="13"/>
  <c r="BL87" i="10"/>
  <c r="BV67" i="10"/>
  <c r="BG134" i="10"/>
  <c r="BG109" i="15"/>
  <c r="BL132" i="15"/>
  <c r="BR93" i="12"/>
  <c r="AR139" i="5"/>
  <c r="BC60" i="5"/>
  <c r="AB80" i="10"/>
  <c r="AU106" i="12"/>
  <c r="AX145" i="15"/>
  <c r="AB121" i="13"/>
  <c r="AJ141" i="14"/>
  <c r="AH139" i="14"/>
  <c r="AV94" i="12"/>
  <c r="BP58" i="13"/>
  <c r="BN65" i="15"/>
  <c r="BB80" i="12"/>
  <c r="AH153" i="10"/>
  <c r="AR141" i="15"/>
  <c r="BR119" i="14"/>
  <c r="BE99" i="12"/>
  <c r="BP62" i="5"/>
  <c r="BU131" i="10"/>
  <c r="AZ143" i="14"/>
  <c r="BL119" i="5"/>
  <c r="BU132" i="12"/>
  <c r="AL91" i="15"/>
  <c r="BQ85" i="10"/>
  <c r="AM120" i="10"/>
  <c r="AH128" i="12"/>
  <c r="BT105" i="14"/>
  <c r="BS68" i="14"/>
  <c r="BE111" i="14"/>
  <c r="BE96" i="15"/>
  <c r="AV73" i="13"/>
  <c r="AJ71" i="14"/>
  <c r="AV143" i="15"/>
  <c r="BF141" i="5"/>
  <c r="AQ63" i="5"/>
  <c r="BR78" i="14"/>
  <c r="AC87" i="14"/>
  <c r="AZ125" i="12"/>
  <c r="AG106" i="13"/>
  <c r="AZ60" i="14"/>
  <c r="AH136" i="14"/>
  <c r="BG68" i="15"/>
  <c r="BS65" i="12"/>
  <c r="BO67" i="14"/>
  <c r="BD105" i="5"/>
  <c r="AU97" i="15"/>
  <c r="BT72" i="12"/>
  <c r="BL129" i="10"/>
  <c r="AU148" i="12"/>
  <c r="AL119" i="10"/>
  <c r="AB125" i="14"/>
  <c r="AE143" i="10"/>
  <c r="BP130" i="15"/>
  <c r="AQ111" i="10"/>
  <c r="BK139" i="10"/>
  <c r="AK150" i="13"/>
  <c r="AI111" i="5"/>
  <c r="BE138" i="12"/>
  <c r="AU86" i="12"/>
  <c r="BJ149" i="14"/>
  <c r="BN76" i="10"/>
  <c r="AD97" i="5"/>
  <c r="BU104" i="5"/>
  <c r="AD69" i="12"/>
  <c r="AM133" i="10"/>
  <c r="BE84" i="13"/>
  <c r="AQ83" i="13"/>
  <c r="AF114" i="14"/>
  <c r="AE119" i="5"/>
  <c r="AS61" i="14"/>
  <c r="AX135" i="12"/>
  <c r="BV85" i="10"/>
  <c r="AV90" i="12"/>
  <c r="BK145" i="5"/>
  <c r="BH144" i="5"/>
  <c r="AY65" i="12"/>
  <c r="AJ110" i="10"/>
  <c r="BS108" i="15"/>
  <c r="BM136" i="15"/>
  <c r="BO102" i="5"/>
  <c r="BM143" i="15"/>
  <c r="BU124" i="12"/>
  <c r="AR100" i="12"/>
  <c r="AV112" i="5"/>
  <c r="AV103" i="5"/>
  <c r="AU80" i="12"/>
  <c r="BM98" i="13"/>
  <c r="BR118" i="15"/>
  <c r="AX57" i="15"/>
  <c r="BF146" i="13"/>
  <c r="AT74" i="13"/>
  <c r="AW110" i="14"/>
  <c r="BB87" i="15"/>
  <c r="BJ107" i="5"/>
  <c r="BV152" i="13"/>
  <c r="AB102" i="15"/>
  <c r="BD139" i="15"/>
  <c r="BD127" i="12"/>
  <c r="AF80" i="15"/>
  <c r="AS83" i="12"/>
  <c r="BC99" i="15"/>
  <c r="AY113" i="12"/>
  <c r="BP94" i="15"/>
  <c r="BO88" i="14"/>
  <c r="BQ58" i="12"/>
  <c r="AX143" i="13"/>
  <c r="AD103" i="12"/>
  <c r="BI82" i="10"/>
  <c r="BN63" i="12"/>
  <c r="AO96" i="14"/>
  <c r="BF111" i="14"/>
  <c r="BU124" i="14"/>
  <c r="BH153" i="5"/>
  <c r="AN101" i="12"/>
  <c r="AZ149" i="15"/>
  <c r="BQ71" i="15"/>
  <c r="AP107" i="13"/>
  <c r="AM92" i="14"/>
  <c r="BT73" i="15"/>
  <c r="AL106" i="12"/>
  <c r="AN79" i="5"/>
  <c r="BM149" i="15"/>
  <c r="AC148" i="14"/>
  <c r="AF152" i="13"/>
  <c r="BV120" i="12"/>
  <c r="AO91" i="10"/>
  <c r="BJ63" i="13"/>
  <c r="AS86" i="5"/>
  <c r="BJ107" i="13"/>
  <c r="BB84" i="10"/>
  <c r="AM80" i="15"/>
  <c r="AB126" i="15"/>
  <c r="AW153" i="12"/>
  <c r="AW132" i="13"/>
  <c r="AT106" i="15"/>
  <c r="BQ72" i="14"/>
  <c r="AE79" i="12"/>
  <c r="BT123" i="10"/>
  <c r="AI140" i="13"/>
  <c r="AY106" i="10"/>
  <c r="AV138" i="13"/>
  <c r="BV125" i="14"/>
  <c r="AI98" i="12"/>
  <c r="BV153" i="13"/>
  <c r="BJ133" i="15"/>
  <c r="BD131" i="10"/>
  <c r="BI58" i="13"/>
  <c r="AR137" i="12"/>
  <c r="AS60" i="12"/>
  <c r="BK150" i="14"/>
  <c r="AF79" i="13"/>
  <c r="AH143" i="15"/>
  <c r="BT136" i="14"/>
  <c r="AX101" i="15"/>
  <c r="BD64" i="14"/>
  <c r="AM112" i="10"/>
  <c r="AK78" i="10"/>
  <c r="BM75" i="13"/>
  <c r="BO74" i="14"/>
  <c r="BI95" i="12"/>
  <c r="BE68" i="5"/>
  <c r="BG77" i="12"/>
  <c r="AN92" i="13"/>
  <c r="AE69" i="14"/>
  <c r="AR124" i="15"/>
  <c r="AM79" i="15"/>
  <c r="AG84" i="15"/>
  <c r="AT121" i="14"/>
  <c r="AI95" i="13"/>
  <c r="AJ107" i="15"/>
  <c r="AQ116" i="13"/>
  <c r="AP65" i="13"/>
  <c r="AH152" i="12"/>
  <c r="BT102" i="13"/>
  <c r="AC71" i="15"/>
  <c r="BM147" i="14"/>
  <c r="AQ117" i="13"/>
  <c r="BI129" i="12"/>
  <c r="AG140" i="13"/>
  <c r="BD126" i="5"/>
  <c r="BL79" i="14"/>
  <c r="AY57" i="15"/>
  <c r="BC148" i="13"/>
  <c r="AR76" i="12"/>
  <c r="AG88" i="12"/>
  <c r="AE78" i="13"/>
  <c r="AD79" i="5"/>
  <c r="AS110" i="5"/>
  <c r="AE141" i="13"/>
  <c r="BB70" i="14"/>
  <c r="AV151" i="10"/>
  <c r="BA102" i="15"/>
  <c r="BM56" i="15"/>
  <c r="BB105" i="5"/>
  <c r="AY115" i="13"/>
  <c r="BK100" i="5"/>
  <c r="BS75" i="14"/>
  <c r="BI94" i="13"/>
  <c r="BI89" i="14"/>
  <c r="AV75" i="14"/>
  <c r="BB112" i="14"/>
  <c r="AW96" i="15"/>
  <c r="AO100" i="14"/>
  <c r="AG134" i="13"/>
  <c r="AK62" i="15"/>
  <c r="AK126" i="14"/>
  <c r="AH81" i="12"/>
  <c r="AF75" i="10"/>
  <c r="BL72" i="10"/>
  <c r="AY63" i="12"/>
  <c r="AQ70" i="13"/>
  <c r="AN148" i="10"/>
  <c r="BM113" i="13"/>
  <c r="BK64" i="12"/>
  <c r="AJ67" i="5"/>
  <c r="AV113" i="10"/>
  <c r="AQ55" i="13"/>
  <c r="BA105" i="10"/>
  <c r="BM89" i="13"/>
  <c r="AB129" i="15"/>
  <c r="BQ117" i="13"/>
  <c r="BV92" i="5"/>
  <c r="AF78" i="13"/>
  <c r="BL73" i="15"/>
  <c r="BI96" i="13"/>
  <c r="BI108" i="13"/>
  <c r="AN127" i="10"/>
  <c r="BH61" i="5"/>
  <c r="BT80" i="15"/>
  <c r="BM128" i="13"/>
  <c r="AM120" i="13"/>
  <c r="AK140" i="10"/>
  <c r="BM81" i="14"/>
  <c r="BR142" i="10"/>
  <c r="BE85" i="15"/>
  <c r="AY96" i="5"/>
  <c r="AZ90" i="14"/>
  <c r="AN75" i="5"/>
  <c r="AT108" i="15"/>
  <c r="BT91" i="5"/>
  <c r="BK125" i="14"/>
  <c r="BM61" i="5"/>
  <c r="BF91" i="13"/>
  <c r="AL101" i="13"/>
  <c r="BO122" i="10"/>
  <c r="BS134" i="14"/>
  <c r="AC118" i="5"/>
  <c r="AS142" i="12"/>
  <c r="AR141" i="13"/>
  <c r="AX86" i="10"/>
  <c r="BD120" i="13"/>
  <c r="AQ105" i="14"/>
  <c r="AN90" i="14"/>
  <c r="BE140" i="12"/>
  <c r="BI134" i="5"/>
  <c r="AJ152" i="15"/>
  <c r="AU71" i="13"/>
  <c r="BE93" i="5"/>
  <c r="BH129" i="12"/>
  <c r="AV106" i="15"/>
  <c r="BH91" i="15"/>
  <c r="AT146" i="15"/>
  <c r="AC120" i="12"/>
  <c r="AH110" i="12"/>
  <c r="BL57" i="15"/>
  <c r="AX119" i="15"/>
  <c r="AZ118" i="10"/>
  <c r="BL127" i="12"/>
  <c r="AZ112" i="12"/>
  <c r="AV110" i="13"/>
  <c r="BN140" i="5"/>
  <c r="AJ91" i="15"/>
  <c r="AU64" i="15"/>
  <c r="BF137" i="13"/>
  <c r="AH91" i="10"/>
  <c r="BA135" i="10"/>
  <c r="AE153" i="12"/>
  <c r="BD106" i="12"/>
  <c r="BV86" i="15"/>
  <c r="BP142" i="10"/>
  <c r="BU123" i="5"/>
  <c r="AE65" i="5"/>
  <c r="BU150" i="5"/>
  <c r="BT129" i="15"/>
  <c r="AS72" i="12"/>
  <c r="BO68" i="10"/>
  <c r="BK85" i="10"/>
  <c r="AR92" i="13"/>
  <c r="BL137" i="14"/>
  <c r="AJ109" i="12"/>
  <c r="BQ119" i="14"/>
  <c r="AK64" i="10"/>
  <c r="AR63" i="14"/>
  <c r="AU88" i="14"/>
  <c r="AN93" i="13"/>
  <c r="AG73" i="14"/>
  <c r="BC147" i="15"/>
  <c r="BF118" i="10"/>
  <c r="BO73" i="10"/>
  <c r="BI110" i="5"/>
  <c r="BT151" i="10"/>
  <c r="BD102" i="12"/>
  <c r="AC110" i="12"/>
  <c r="BG150" i="15"/>
  <c r="BR92" i="12"/>
  <c r="BH90" i="13"/>
  <c r="BD119" i="14"/>
  <c r="AG89" i="14"/>
  <c r="BG106" i="15"/>
  <c r="AT90" i="10"/>
  <c r="AC130" i="14"/>
  <c r="BH143" i="14"/>
  <c r="BO104" i="13"/>
  <c r="AT118" i="14"/>
  <c r="AG85" i="13"/>
  <c r="AG89" i="12"/>
  <c r="AW61" i="12"/>
  <c r="BN58" i="10"/>
  <c r="AL116" i="14"/>
  <c r="BV121" i="14"/>
  <c r="AE84" i="5"/>
  <c r="BE60" i="12"/>
  <c r="AI68" i="10"/>
  <c r="AY152" i="12"/>
  <c r="BK64" i="10"/>
  <c r="AG74" i="13"/>
  <c r="BA81" i="5"/>
  <c r="AU153" i="13"/>
  <c r="AO138" i="14"/>
  <c r="BK89" i="14"/>
  <c r="AJ73" i="14"/>
  <c r="BC109" i="10"/>
  <c r="BB148" i="5"/>
  <c r="AN58" i="13"/>
  <c r="AK98" i="5"/>
  <c r="BA146" i="10"/>
  <c r="BH94" i="10"/>
  <c r="AS136" i="13"/>
  <c r="AP77" i="14"/>
  <c r="BP129" i="14"/>
  <c r="BM64" i="13"/>
  <c r="BI143" i="15"/>
  <c r="BL108" i="14"/>
  <c r="AT146" i="13"/>
  <c r="AP71" i="15"/>
  <c r="AE59" i="13"/>
  <c r="BP120" i="13"/>
  <c r="AT116" i="10"/>
  <c r="AZ150" i="5"/>
  <c r="AZ113" i="10"/>
  <c r="BR123" i="10"/>
  <c r="BK130" i="14"/>
  <c r="AR73" i="13"/>
  <c r="AV101" i="14"/>
  <c r="AS132" i="12"/>
  <c r="AF90" i="10"/>
  <c r="BB85" i="5"/>
  <c r="BC129" i="14"/>
  <c r="BO153" i="13"/>
  <c r="AM123" i="5"/>
  <c r="AB84" i="5"/>
  <c r="AX148" i="15"/>
  <c r="BB123" i="13"/>
  <c r="AB62" i="5"/>
  <c r="AJ114" i="5"/>
  <c r="AR137" i="10"/>
  <c r="AF80" i="10"/>
  <c r="AS107" i="15"/>
  <c r="AU90" i="12"/>
  <c r="AV93" i="12"/>
  <c r="AM94" i="13"/>
  <c r="BM87" i="13"/>
  <c r="BQ112" i="13"/>
  <c r="BG121" i="15"/>
  <c r="BI84" i="10"/>
  <c r="AT122" i="13"/>
  <c r="BU107" i="12"/>
  <c r="AP129" i="13"/>
  <c r="AT121" i="5"/>
  <c r="BL119" i="15"/>
  <c r="AH58" i="14"/>
  <c r="AB66" i="10"/>
  <c r="BE128" i="14"/>
  <c r="AP145" i="5"/>
  <c r="BU103" i="12"/>
  <c r="BO86" i="14"/>
  <c r="AP95" i="15"/>
  <c r="BC114" i="5"/>
  <c r="BU132" i="5"/>
  <c r="BQ114" i="5"/>
  <c r="BF57" i="12"/>
  <c r="BH138" i="10"/>
  <c r="BK135" i="10"/>
  <c r="BK111" i="14"/>
  <c r="AI122" i="14"/>
  <c r="AI124" i="13"/>
  <c r="BG140" i="13"/>
  <c r="AH60" i="14"/>
  <c r="AV113" i="13"/>
  <c r="AJ56" i="14"/>
  <c r="AE96" i="14"/>
  <c r="BE134" i="12"/>
  <c r="BJ66" i="13"/>
  <c r="AK80" i="15"/>
  <c r="BA72" i="14"/>
  <c r="AK65" i="15"/>
  <c r="AH65" i="14"/>
  <c r="BD110" i="13"/>
  <c r="AG133" i="14"/>
  <c r="AP57" i="15"/>
  <c r="BF114" i="14"/>
  <c r="AD122" i="5"/>
  <c r="AO123" i="10"/>
  <c r="BC102" i="14"/>
  <c r="BC84" i="10"/>
  <c r="BE129" i="5"/>
  <c r="AC71" i="12"/>
  <c r="AH96" i="5"/>
  <c r="BJ134" i="14"/>
  <c r="AT143" i="10"/>
  <c r="AJ69" i="10"/>
  <c r="BN98" i="14"/>
  <c r="BQ128" i="14"/>
  <c r="AO86" i="14"/>
  <c r="BU114" i="15"/>
  <c r="AW119" i="15"/>
  <c r="AC151" i="15"/>
  <c r="BS101" i="15"/>
  <c r="AZ152" i="12"/>
  <c r="AN77" i="10"/>
  <c r="BE80" i="12"/>
  <c r="BH100" i="13"/>
  <c r="BB101" i="12"/>
  <c r="BT83" i="15"/>
  <c r="AG118" i="12"/>
  <c r="BD105" i="12"/>
  <c r="AI136" i="13"/>
  <c r="AB120" i="13"/>
  <c r="BU101" i="13"/>
  <c r="BU69" i="15"/>
  <c r="BT58" i="13"/>
  <c r="BH122" i="5"/>
  <c r="AZ56" i="15"/>
  <c r="AC75" i="13"/>
  <c r="AF57" i="15"/>
  <c r="BH114" i="10"/>
  <c r="BJ112" i="10"/>
  <c r="BT139" i="5"/>
  <c r="AP129" i="10"/>
  <c r="BD102" i="10"/>
  <c r="AC150" i="15"/>
  <c r="BC66" i="14"/>
  <c r="AN102" i="10"/>
  <c r="AE134" i="5"/>
  <c r="AV115" i="13"/>
  <c r="BU111" i="12"/>
  <c r="AE145" i="13"/>
  <c r="BB85" i="13"/>
  <c r="BP110" i="14"/>
  <c r="AW67" i="15"/>
  <c r="AV117" i="14"/>
  <c r="AR98" i="15"/>
  <c r="AJ70" i="13"/>
  <c r="BD84" i="15"/>
  <c r="AX89" i="5"/>
  <c r="BO89" i="15"/>
  <c r="AD71" i="14"/>
  <c r="AR71" i="13"/>
  <c r="BO86" i="10"/>
  <c r="AC82" i="10"/>
  <c r="AY86" i="13"/>
  <c r="BV58" i="12"/>
  <c r="AV107" i="12"/>
  <c r="BA147" i="10"/>
  <c r="AS121" i="14"/>
  <c r="AO86" i="12"/>
  <c r="BQ99" i="14"/>
  <c r="BJ112" i="5"/>
  <c r="BF115" i="14"/>
  <c r="BE151" i="10"/>
  <c r="BI131" i="10"/>
  <c r="BQ59" i="14"/>
  <c r="BJ114" i="12"/>
  <c r="BS94" i="10"/>
  <c r="AK141" i="15"/>
  <c r="BA71" i="13"/>
  <c r="BQ55" i="15"/>
  <c r="AC68" i="13"/>
  <c r="AF140" i="14"/>
  <c r="AO97" i="12"/>
  <c r="BQ114" i="13"/>
  <c r="AL85" i="14"/>
  <c r="BL105" i="15"/>
  <c r="BM107" i="5"/>
  <c r="BE97" i="5"/>
  <c r="BJ111" i="15"/>
  <c r="AE108" i="13"/>
  <c r="BI97" i="13"/>
  <c r="BQ106" i="15"/>
  <c r="AU150" i="14"/>
  <c r="BD122" i="5"/>
  <c r="AX115" i="14"/>
  <c r="AI151" i="10"/>
  <c r="AI102" i="10"/>
  <c r="BO74" i="12"/>
  <c r="AD119" i="14"/>
  <c r="AK101" i="15"/>
  <c r="BB98" i="13"/>
  <c r="BA88" i="10"/>
  <c r="BB153" i="10"/>
  <c r="AP109" i="12"/>
  <c r="BE118" i="5"/>
  <c r="AO94" i="13"/>
  <c r="BD135" i="12"/>
  <c r="BM56" i="10"/>
  <c r="BL78" i="15"/>
  <c r="BD148" i="5"/>
  <c r="BV154" i="14"/>
  <c r="AQ112" i="5"/>
  <c r="BC60" i="13"/>
  <c r="AU103" i="15"/>
  <c r="AY151" i="13"/>
  <c r="BU93" i="10"/>
  <c r="AQ66" i="12"/>
  <c r="AB123" i="15"/>
  <c r="AS88" i="10"/>
  <c r="AC149" i="12"/>
  <c r="AQ107" i="13"/>
  <c r="BV75" i="13"/>
  <c r="BQ107" i="15"/>
  <c r="AG123" i="10"/>
  <c r="AC136" i="12"/>
  <c r="BL63" i="10"/>
  <c r="AE63" i="15"/>
  <c r="AW112" i="5"/>
  <c r="BM126" i="15"/>
  <c r="BK95" i="13"/>
  <c r="AM140" i="14"/>
  <c r="AK147" i="10"/>
  <c r="AV90" i="15"/>
  <c r="AZ125" i="10"/>
  <c r="AK67" i="12"/>
  <c r="AX72" i="10"/>
  <c r="AJ89" i="14"/>
  <c r="AK106" i="14"/>
  <c r="BI85" i="15"/>
  <c r="BO118" i="13"/>
  <c r="AP61" i="12"/>
  <c r="BV98" i="13"/>
  <c r="BC80" i="5"/>
  <c r="BG139" i="15"/>
  <c r="BA146" i="14"/>
  <c r="BS77" i="14"/>
  <c r="AU88" i="13"/>
  <c r="AF72" i="10"/>
  <c r="BM115" i="12"/>
  <c r="BG94" i="15"/>
  <c r="BP95" i="15"/>
  <c r="BV73" i="10"/>
  <c r="BG146" i="13"/>
  <c r="BD116" i="13"/>
  <c r="AV98" i="12"/>
  <c r="BR144" i="14"/>
  <c r="AE115" i="5"/>
  <c r="BQ104" i="12"/>
  <c r="AU123" i="12"/>
  <c r="AH95" i="10"/>
  <c r="AB55" i="13"/>
  <c r="BS114" i="14"/>
  <c r="BN87" i="14"/>
  <c r="BJ87" i="13"/>
  <c r="BV108" i="15"/>
  <c r="AL119" i="15"/>
  <c r="AN131" i="10"/>
  <c r="BG148" i="10"/>
  <c r="AI106" i="12"/>
  <c r="AL98" i="12"/>
  <c r="BS98" i="5"/>
  <c r="BO57" i="14"/>
  <c r="AG93" i="13"/>
  <c r="AB81" i="15"/>
  <c r="AG145" i="13"/>
  <c r="AH103" i="5"/>
  <c r="AI147" i="10"/>
  <c r="AB56" i="13"/>
  <c r="AX102" i="5"/>
  <c r="AR85" i="14"/>
  <c r="BF97" i="15"/>
  <c r="BJ154" i="5"/>
  <c r="BL55" i="12"/>
  <c r="AC86" i="13"/>
  <c r="BT107" i="15"/>
  <c r="BP94" i="13"/>
  <c r="AX114" i="12"/>
  <c r="AR94" i="13"/>
  <c r="BL147" i="14"/>
  <c r="BB72" i="15"/>
  <c r="BH136" i="5"/>
  <c r="BS84" i="12"/>
  <c r="BD124" i="12"/>
  <c r="BE60" i="14"/>
  <c r="BO130" i="14"/>
  <c r="AG87" i="5"/>
  <c r="BU154" i="12"/>
  <c r="AL87" i="5"/>
  <c r="BA93" i="15"/>
  <c r="BC125" i="14"/>
  <c r="AE93" i="15"/>
  <c r="BP144" i="14"/>
  <c r="AJ69" i="12"/>
  <c r="AX147" i="13"/>
  <c r="BK147" i="14"/>
  <c r="BQ111" i="14"/>
  <c r="AB146" i="13"/>
  <c r="AW99" i="15"/>
  <c r="BO56" i="10"/>
  <c r="AF134" i="10"/>
  <c r="BO60" i="14"/>
  <c r="AF109" i="12"/>
  <c r="BC70" i="14"/>
  <c r="AS122" i="5"/>
  <c r="BN116" i="13"/>
  <c r="BH103" i="12"/>
  <c r="AF58" i="5"/>
  <c r="BB86" i="12"/>
  <c r="AJ80" i="5"/>
  <c r="BI110" i="12"/>
  <c r="BB132" i="13"/>
  <c r="BK137" i="14"/>
  <c r="AX124" i="14"/>
  <c r="BI134" i="12"/>
  <c r="AV130" i="12"/>
  <c r="AJ131" i="15"/>
  <c r="BD86" i="14"/>
  <c r="AR100" i="5"/>
  <c r="BA148" i="10"/>
  <c r="AM115" i="15"/>
  <c r="AD82" i="5"/>
  <c r="BF73" i="12"/>
  <c r="BE74" i="14"/>
  <c r="BF152" i="15"/>
  <c r="AM114" i="12"/>
  <c r="AP115" i="15"/>
  <c r="BE139" i="12"/>
  <c r="AU79" i="10"/>
  <c r="AJ114" i="14"/>
  <c r="AW136" i="15"/>
  <c r="AT93" i="15"/>
  <c r="BV118" i="12"/>
  <c r="AZ140" i="12"/>
  <c r="BH60" i="13"/>
  <c r="AH131" i="5"/>
  <c r="BP133" i="10"/>
  <c r="BO127" i="5"/>
  <c r="AC141" i="10"/>
  <c r="AU57" i="12"/>
  <c r="AE79" i="15"/>
  <c r="AF110" i="14"/>
  <c r="BL57" i="13"/>
  <c r="AJ96" i="5"/>
  <c r="BF110" i="14"/>
  <c r="AD76" i="15"/>
  <c r="BT126" i="12"/>
  <c r="BC64" i="5"/>
  <c r="AS133" i="5"/>
  <c r="BL72" i="5"/>
  <c r="BS142" i="15"/>
  <c r="BL135" i="12"/>
  <c r="AV93" i="10"/>
  <c r="AX56" i="10"/>
  <c r="AQ138" i="13"/>
  <c r="BL58" i="14"/>
  <c r="AH118" i="13"/>
  <c r="BQ92" i="15"/>
  <c r="BG137" i="14"/>
  <c r="AB105" i="10"/>
  <c r="BU105" i="5"/>
  <c r="BS125" i="14"/>
  <c r="AW109" i="15"/>
  <c r="BR134" i="5"/>
  <c r="BL70" i="14"/>
  <c r="BI113" i="13"/>
  <c r="AI125" i="15"/>
  <c r="AO100" i="15"/>
  <c r="BE88" i="14"/>
  <c r="BL106" i="5"/>
  <c r="AK103" i="14"/>
  <c r="AY97" i="15"/>
  <c r="BL80" i="14"/>
  <c r="BV149" i="14"/>
  <c r="AI136" i="12"/>
  <c r="AT152" i="13"/>
  <c r="AG103" i="10"/>
  <c r="AV113" i="5"/>
  <c r="BI134" i="14"/>
  <c r="BH122" i="15"/>
  <c r="BG110" i="13"/>
  <c r="BJ61" i="5"/>
  <c r="BS98" i="12"/>
  <c r="BS76" i="13"/>
  <c r="BO140" i="12"/>
  <c r="AZ114" i="5"/>
  <c r="AR133" i="13"/>
  <c r="AK110" i="14"/>
  <c r="BF67" i="10"/>
  <c r="BH116" i="14"/>
  <c r="AP146" i="5"/>
  <c r="BS140" i="14"/>
  <c r="BK131" i="12"/>
  <c r="BG80" i="13"/>
  <c r="AO106" i="13"/>
  <c r="BA93" i="10"/>
  <c r="BC149" i="10"/>
  <c r="AL150" i="5"/>
  <c r="AB87" i="5"/>
  <c r="AF140" i="12"/>
  <c r="BA81" i="15"/>
  <c r="AI58" i="10"/>
  <c r="BR118" i="10"/>
  <c r="BC92" i="12"/>
  <c r="AN77" i="5"/>
  <c r="AL149" i="10"/>
  <c r="AT97" i="12"/>
  <c r="AV84" i="5"/>
  <c r="BL152" i="10"/>
  <c r="BC114" i="14"/>
  <c r="AM104" i="14"/>
  <c r="BG117" i="10"/>
  <c r="BB143" i="14"/>
  <c r="BH105" i="14"/>
  <c r="BM111" i="14"/>
  <c r="BT88" i="13"/>
  <c r="AB76" i="13"/>
  <c r="AY109" i="12"/>
  <c r="AC101" i="10"/>
  <c r="BB77" i="13"/>
  <c r="AP73" i="12"/>
  <c r="BH153" i="10"/>
  <c r="BU118" i="13"/>
  <c r="AI61" i="12"/>
  <c r="AH81" i="5"/>
  <c r="AN135" i="10"/>
  <c r="BE70" i="10"/>
  <c r="AI97" i="13"/>
  <c r="AU133" i="15"/>
  <c r="BN103" i="10"/>
  <c r="AT130" i="14"/>
  <c r="AK86" i="15"/>
  <c r="BI106" i="5"/>
  <c r="AV59" i="5"/>
  <c r="AT71" i="15"/>
  <c r="AR150" i="13"/>
  <c r="AL106" i="14"/>
  <c r="AF139" i="5"/>
  <c r="AE91" i="10"/>
  <c r="AE98" i="15"/>
  <c r="BI139" i="15"/>
  <c r="AE127" i="12"/>
  <c r="AD72" i="14"/>
  <c r="AX144" i="14"/>
  <c r="BM71" i="10"/>
  <c r="BT132" i="12"/>
  <c r="BM137" i="10"/>
  <c r="BG76" i="12"/>
  <c r="BM60" i="13"/>
  <c r="AO86" i="10"/>
  <c r="AW62" i="15"/>
  <c r="AZ74" i="10"/>
  <c r="AT130" i="10"/>
  <c r="AF60" i="14"/>
  <c r="AE141" i="12"/>
  <c r="BK132" i="5"/>
  <c r="BE102" i="15"/>
  <c r="AK127" i="5"/>
  <c r="AC107" i="10"/>
  <c r="AJ117" i="15"/>
  <c r="BL69" i="13"/>
  <c r="AD77" i="15"/>
  <c r="AZ56" i="5"/>
  <c r="BU109" i="10"/>
  <c r="AV118" i="5"/>
  <c r="AR113" i="12"/>
  <c r="BH101" i="15"/>
  <c r="AZ125" i="15"/>
  <c r="BR153" i="15"/>
  <c r="AM72" i="14"/>
  <c r="AW144" i="12"/>
  <c r="BI102" i="13"/>
  <c r="BJ92" i="12"/>
  <c r="AC130" i="5"/>
  <c r="AE85" i="5"/>
  <c r="BH154" i="10"/>
  <c r="BD106" i="10"/>
  <c r="BM139" i="12"/>
  <c r="AE154" i="5"/>
  <c r="AH127" i="14"/>
  <c r="BM58" i="10"/>
  <c r="AM97" i="15"/>
  <c r="AM58" i="12"/>
  <c r="AN89" i="5"/>
  <c r="AB73" i="5"/>
  <c r="BB69" i="10"/>
  <c r="BL140" i="10"/>
  <c r="AD55" i="13"/>
  <c r="AQ142" i="12"/>
  <c r="BE84" i="15"/>
  <c r="AK130" i="12"/>
  <c r="BK150" i="12"/>
  <c r="AV85" i="13"/>
  <c r="BV112" i="14"/>
  <c r="BV140" i="12"/>
  <c r="AP80" i="14"/>
  <c r="AK139" i="14"/>
  <c r="AK141" i="5"/>
  <c r="AF100" i="14"/>
  <c r="AH119" i="12"/>
  <c r="BR148" i="14"/>
  <c r="AG99" i="13"/>
  <c r="AQ76" i="15"/>
  <c r="BB151" i="13"/>
  <c r="BK74" i="15"/>
  <c r="BQ102" i="14"/>
  <c r="BV139" i="13"/>
  <c r="AM65" i="5"/>
  <c r="AP98" i="5"/>
  <c r="AB77" i="12"/>
  <c r="BG135" i="15"/>
  <c r="BF131" i="10"/>
  <c r="AO140" i="15"/>
  <c r="BF118" i="15"/>
  <c r="AP99" i="13"/>
  <c r="BL147" i="5"/>
  <c r="AZ58" i="10"/>
  <c r="AG96" i="13"/>
  <c r="AS139" i="12"/>
  <c r="BH132" i="14"/>
  <c r="BB136" i="15"/>
  <c r="BV134" i="5"/>
  <c r="AH71" i="5"/>
  <c r="AU111" i="15"/>
  <c r="AM135" i="12"/>
  <c r="AP68" i="10"/>
  <c r="BL58" i="5"/>
  <c r="AR154" i="10"/>
  <c r="BI62" i="14"/>
  <c r="BG96" i="13"/>
  <c r="BB106" i="15"/>
  <c r="BC130" i="10"/>
  <c r="AS145" i="14"/>
  <c r="BA133" i="14"/>
  <c r="AH140" i="5"/>
  <c r="AW145" i="5"/>
  <c r="BJ97" i="10"/>
  <c r="BL108" i="15"/>
  <c r="BI93" i="15"/>
  <c r="BV151" i="13"/>
  <c r="BP111" i="5"/>
  <c r="BO124" i="14"/>
  <c r="AY124" i="13"/>
  <c r="AN147" i="14"/>
  <c r="BM105" i="10"/>
  <c r="BU93" i="12"/>
  <c r="AY71" i="15"/>
  <c r="BH73" i="5"/>
  <c r="AH67" i="14"/>
  <c r="AL118" i="13"/>
  <c r="BQ141" i="13"/>
  <c r="BT102" i="14"/>
  <c r="BQ103" i="15"/>
  <c r="AG146" i="10"/>
  <c r="AB111" i="14"/>
  <c r="BU95" i="12"/>
  <c r="AR91" i="15"/>
  <c r="BL140" i="12"/>
  <c r="BD85" i="12"/>
  <c r="BJ98" i="5"/>
  <c r="BQ122" i="10"/>
  <c r="AR73" i="15"/>
  <c r="AH87" i="12"/>
  <c r="BF72" i="14"/>
  <c r="AQ96" i="10"/>
  <c r="BF150" i="5"/>
  <c r="BT123" i="5"/>
  <c r="BD63" i="14"/>
  <c r="AE114" i="13"/>
  <c r="AR99" i="14"/>
  <c r="BD154" i="5"/>
  <c r="AM75" i="13"/>
  <c r="BO79" i="15"/>
  <c r="AU104" i="5"/>
  <c r="AM68" i="13"/>
  <c r="AT138" i="12"/>
  <c r="BR98" i="5"/>
  <c r="AK110" i="5"/>
  <c r="BN76" i="13"/>
  <c r="BP96" i="15"/>
  <c r="BV117" i="12"/>
  <c r="AM102" i="14"/>
  <c r="BE75" i="13"/>
  <c r="AU122" i="13"/>
  <c r="BC152" i="12"/>
  <c r="BL153" i="15"/>
  <c r="BL82" i="10"/>
  <c r="AP96" i="13"/>
  <c r="BT129" i="12"/>
  <c r="BS72" i="10"/>
  <c r="AE150" i="13"/>
  <c r="BT125" i="13"/>
  <c r="AD69" i="15"/>
  <c r="BI114" i="10"/>
  <c r="BG94" i="13"/>
  <c r="BU138" i="5"/>
  <c r="AR122" i="13"/>
  <c r="AV152" i="15"/>
  <c r="BS151" i="15"/>
  <c r="AQ62" i="15"/>
  <c r="AH83" i="14"/>
  <c r="AP140" i="14"/>
  <c r="BG139" i="5"/>
  <c r="AT62" i="10"/>
  <c r="BP123" i="5"/>
  <c r="BK55" i="12"/>
  <c r="BM71" i="15"/>
  <c r="AG87" i="13"/>
  <c r="BV67" i="12"/>
  <c r="AT96" i="5"/>
  <c r="AL112" i="10"/>
  <c r="BJ111" i="12"/>
  <c r="BR122" i="12"/>
  <c r="BV94" i="15"/>
  <c r="BI60" i="10"/>
  <c r="AN58" i="15"/>
  <c r="BK93" i="12"/>
  <c r="BQ68" i="15"/>
  <c r="AK100" i="14"/>
  <c r="AB80" i="15"/>
  <c r="AI131" i="13"/>
  <c r="BK71" i="10"/>
  <c r="AW86" i="13"/>
  <c r="BN103" i="14"/>
  <c r="AI148" i="14"/>
  <c r="BM114" i="13"/>
  <c r="AU66" i="12"/>
  <c r="BI79" i="5"/>
  <c r="AD82" i="10"/>
  <c r="AQ88" i="10"/>
  <c r="AW73" i="5"/>
  <c r="AJ154" i="13"/>
  <c r="AC154" i="13"/>
  <c r="BB79" i="5"/>
  <c r="AB153" i="15"/>
  <c r="BG78" i="13"/>
  <c r="BU99" i="14"/>
  <c r="BO127" i="15"/>
  <c r="BB92" i="5"/>
  <c r="AL89" i="13"/>
  <c r="AU86" i="13"/>
  <c r="BG58" i="12"/>
  <c r="BD84" i="10"/>
  <c r="BC118" i="14"/>
  <c r="AB68" i="5"/>
  <c r="AP124" i="14"/>
  <c r="AV133" i="15"/>
  <c r="BD142" i="5"/>
  <c r="AZ115" i="5"/>
  <c r="AC108" i="10"/>
  <c r="AI93" i="15"/>
  <c r="BI112" i="5"/>
  <c r="BF61" i="10"/>
  <c r="AO138" i="15"/>
  <c r="BH142" i="12"/>
  <c r="BH100" i="10"/>
  <c r="AV115" i="15"/>
  <c r="BK66" i="12"/>
  <c r="AD85" i="14"/>
  <c r="AW116" i="15"/>
  <c r="AG125" i="12"/>
  <c r="AC124" i="12"/>
  <c r="AN100" i="12"/>
  <c r="AL89" i="10"/>
  <c r="BP97" i="10"/>
  <c r="BQ117" i="14"/>
  <c r="BP127" i="12"/>
  <c r="AO61" i="13"/>
  <c r="BQ129" i="5"/>
  <c r="BE85" i="13"/>
  <c r="BB153" i="15"/>
  <c r="BM110" i="14"/>
  <c r="AI93" i="13"/>
  <c r="BC100" i="5"/>
  <c r="AQ95" i="13"/>
  <c r="BK84" i="13"/>
  <c r="AO110" i="5"/>
  <c r="BF108" i="5"/>
  <c r="AP119" i="14"/>
  <c r="AD102" i="14"/>
  <c r="AH73" i="10"/>
  <c r="BR87" i="12"/>
  <c r="AT148" i="5"/>
  <c r="AU92" i="10"/>
  <c r="BH59" i="15"/>
  <c r="BG87" i="12"/>
  <c r="BA115" i="14"/>
  <c r="AY78" i="15"/>
  <c r="AJ129" i="14"/>
  <c r="AQ112" i="12"/>
  <c r="AG74" i="15"/>
  <c r="AB63" i="13"/>
  <c r="AT71" i="13"/>
  <c r="BM76" i="5"/>
  <c r="AT59" i="13"/>
  <c r="BT123" i="12"/>
  <c r="BR109" i="5"/>
  <c r="BM143" i="12"/>
  <c r="BG124" i="15"/>
  <c r="AO80" i="15"/>
  <c r="AW150" i="15"/>
  <c r="AB81" i="14"/>
  <c r="AB138" i="14"/>
  <c r="BB130" i="12"/>
  <c r="AU140" i="14"/>
  <c r="BL95" i="10"/>
  <c r="AO83" i="12"/>
  <c r="BL123" i="12"/>
  <c r="AU150" i="13"/>
  <c r="BL118" i="13"/>
  <c r="BM141" i="5"/>
  <c r="BH64" i="15"/>
  <c r="AX76" i="15"/>
  <c r="AR63" i="10"/>
  <c r="AS128" i="14"/>
  <c r="BA105" i="5"/>
  <c r="AI149" i="14"/>
  <c r="BC61" i="12"/>
  <c r="BG127" i="12"/>
  <c r="AI59" i="10"/>
  <c r="AF115" i="13"/>
  <c r="AG137" i="5"/>
  <c r="AF151" i="12"/>
  <c r="BS111" i="13"/>
  <c r="AH55" i="10"/>
  <c r="BI113" i="14"/>
  <c r="AF112" i="12"/>
  <c r="BJ66" i="10"/>
  <c r="BI125" i="15"/>
  <c r="AY131" i="10"/>
  <c r="BR95" i="13"/>
  <c r="AG91" i="5"/>
  <c r="AS107" i="5"/>
  <c r="AM100" i="15"/>
  <c r="AH112" i="15"/>
  <c r="AY106" i="12"/>
  <c r="BI85" i="5"/>
  <c r="BV138" i="5"/>
  <c r="AD126" i="14"/>
  <c r="BO113" i="14"/>
  <c r="AS77" i="5"/>
  <c r="BO78" i="15"/>
  <c r="BH142" i="14"/>
  <c r="BF152" i="14"/>
  <c r="AX106" i="5"/>
  <c r="BT63" i="13"/>
  <c r="AO154" i="15"/>
  <c r="AC84" i="15"/>
  <c r="BG83" i="13"/>
  <c r="BF131" i="12"/>
  <c r="BG118" i="15"/>
  <c r="AI99" i="14"/>
  <c r="BP117" i="5"/>
  <c r="AQ91" i="5"/>
  <c r="BM80" i="12"/>
  <c r="BL76" i="5"/>
  <c r="AQ146" i="10"/>
  <c r="BA128" i="5"/>
  <c r="AQ89" i="14"/>
  <c r="AJ101" i="15"/>
  <c r="AK128" i="5"/>
  <c r="BE136" i="13"/>
  <c r="BR112" i="13"/>
  <c r="AF129" i="13"/>
  <c r="AK88" i="14"/>
  <c r="BJ82" i="13"/>
  <c r="BD126" i="14"/>
  <c r="BI132" i="14"/>
  <c r="BD68" i="5"/>
  <c r="BU127" i="5"/>
  <c r="AY63" i="5"/>
  <c r="BJ151" i="14"/>
  <c r="AL81" i="12"/>
  <c r="AQ94" i="14"/>
  <c r="BT142" i="10"/>
  <c r="BI146" i="14"/>
  <c r="AS151" i="13"/>
  <c r="AJ121" i="10"/>
  <c r="BO80" i="13"/>
  <c r="AV71" i="12"/>
  <c r="BT76" i="15"/>
  <c r="BP75" i="10"/>
  <c r="BT105" i="15"/>
  <c r="AR125" i="14"/>
  <c r="BB112" i="12"/>
  <c r="AG75" i="5"/>
  <c r="AO65" i="10"/>
  <c r="AR92" i="15"/>
  <c r="AU94" i="13"/>
  <c r="AM99" i="13"/>
  <c r="BC55" i="5"/>
  <c r="AD68" i="12"/>
  <c r="BK91" i="13"/>
  <c r="BJ85" i="15"/>
  <c r="BS66" i="10"/>
  <c r="BU135" i="14"/>
  <c r="AW92" i="10"/>
  <c r="AE138" i="13"/>
  <c r="AQ105" i="10"/>
  <c r="BK146" i="10"/>
  <c r="BP64" i="13"/>
  <c r="AC108" i="14"/>
  <c r="AG116" i="10"/>
  <c r="BH85" i="14"/>
  <c r="AJ128" i="12"/>
  <c r="AK75" i="5"/>
  <c r="BH99" i="15"/>
  <c r="BN149" i="10"/>
  <c r="AR131" i="15"/>
  <c r="BE91" i="10"/>
  <c r="AT149" i="13"/>
  <c r="AZ64" i="15"/>
  <c r="AQ67" i="12"/>
  <c r="BJ122" i="5"/>
  <c r="BH102" i="13"/>
  <c r="AO93" i="15"/>
  <c r="AP100" i="10"/>
  <c r="AQ145" i="15"/>
  <c r="AS87" i="10"/>
  <c r="BV83" i="15"/>
  <c r="AN152" i="14"/>
  <c r="BG145" i="12"/>
  <c r="AF93" i="14"/>
  <c r="AI63" i="14"/>
  <c r="BR79" i="15"/>
  <c r="BG104" i="10"/>
  <c r="AD77" i="13"/>
  <c r="AH96" i="10"/>
  <c r="BB56" i="10"/>
  <c r="BJ107" i="14"/>
  <c r="AM64" i="15"/>
  <c r="AZ144" i="5"/>
  <c r="BB55" i="5"/>
  <c r="AY70" i="10"/>
  <c r="BF57" i="15"/>
  <c r="AR81" i="5"/>
  <c r="AK66" i="10"/>
  <c r="AI141" i="13"/>
  <c r="AN57" i="14"/>
  <c r="AV63" i="14"/>
  <c r="BQ96" i="10"/>
  <c r="AM61" i="15"/>
  <c r="AI114" i="10"/>
  <c r="AZ89" i="12"/>
  <c r="AX66" i="5"/>
  <c r="AN103" i="5"/>
  <c r="AZ94" i="13"/>
  <c r="AZ72" i="10"/>
  <c r="BE127" i="14"/>
  <c r="BK153" i="13"/>
  <c r="BT92" i="12"/>
  <c r="AX95" i="13"/>
  <c r="AW126" i="10"/>
  <c r="AO131" i="14"/>
  <c r="BV85" i="5"/>
  <c r="BV153" i="15"/>
  <c r="AW98" i="13"/>
  <c r="AB82" i="14"/>
  <c r="AY153" i="10"/>
  <c r="BO124" i="5"/>
  <c r="AG145" i="14"/>
  <c r="AJ106" i="15"/>
  <c r="AX137" i="14"/>
  <c r="BV113" i="5"/>
  <c r="BJ84" i="10"/>
  <c r="BH55" i="12"/>
  <c r="AS90" i="5"/>
  <c r="BH79" i="12"/>
  <c r="BN87" i="12"/>
  <c r="AO80" i="10"/>
  <c r="AM147" i="14"/>
  <c r="AW112" i="12"/>
  <c r="BV118" i="10"/>
  <c r="AR121" i="12"/>
  <c r="BB105" i="14"/>
  <c r="BU77" i="12"/>
  <c r="BH151" i="5"/>
  <c r="AP139" i="10"/>
  <c r="AH85" i="14"/>
  <c r="AB55" i="15"/>
  <c r="BA70" i="12"/>
  <c r="BN85" i="12"/>
  <c r="AU100" i="5"/>
  <c r="BT125" i="5"/>
  <c r="BI80" i="10"/>
  <c r="AD150" i="14"/>
  <c r="BG85" i="12"/>
  <c r="AR58" i="14"/>
  <c r="BQ83" i="10"/>
  <c r="BO133" i="15"/>
  <c r="AG79" i="12"/>
  <c r="AX145" i="5"/>
  <c r="AU126" i="12"/>
  <c r="BG77" i="10"/>
  <c r="BS96" i="14"/>
  <c r="BQ101" i="10"/>
  <c r="BP61" i="12"/>
  <c r="AN92" i="12"/>
  <c r="BS56" i="14"/>
  <c r="AN98" i="12"/>
  <c r="AL97" i="12"/>
  <c r="AI134" i="12"/>
  <c r="AE111" i="13"/>
  <c r="BG120" i="10"/>
  <c r="BR70" i="13"/>
  <c r="BC111" i="10"/>
  <c r="BR79" i="13"/>
  <c r="BC121" i="13"/>
  <c r="BP126" i="12"/>
  <c r="BK60" i="13"/>
  <c r="BB94" i="14"/>
  <c r="BI61" i="5"/>
  <c r="AP153" i="14"/>
  <c r="AK148" i="14"/>
  <c r="AZ133" i="14"/>
  <c r="AM76" i="12"/>
  <c r="AN106" i="15"/>
  <c r="AR122" i="14"/>
  <c r="BE122" i="10"/>
  <c r="AF147" i="12"/>
  <c r="AM85" i="10"/>
  <c r="BF87" i="5"/>
  <c r="BQ103" i="14"/>
  <c r="BA75" i="5"/>
  <c r="AJ81" i="14"/>
  <c r="BQ108" i="5"/>
  <c r="BM124" i="5"/>
  <c r="BB130" i="15"/>
  <c r="BF154" i="12"/>
  <c r="AL72" i="14"/>
  <c r="BG86" i="12"/>
  <c r="AL58" i="13"/>
  <c r="BK121" i="14"/>
  <c r="AW56" i="5"/>
  <c r="BD59" i="15"/>
  <c r="AN114" i="5"/>
  <c r="AN88" i="13"/>
  <c r="BC150" i="13"/>
  <c r="AJ130" i="13"/>
  <c r="BL146" i="10"/>
  <c r="AO112" i="10"/>
  <c r="AW82" i="5"/>
  <c r="AW78" i="13"/>
  <c r="BU57" i="14"/>
  <c r="AE135" i="13"/>
  <c r="BG96" i="14"/>
  <c r="BP74" i="14"/>
  <c r="BT86" i="14"/>
  <c r="AW110" i="5"/>
  <c r="BF150" i="10"/>
  <c r="BN115" i="12"/>
  <c r="AC147" i="15"/>
  <c r="BH57" i="15"/>
  <c r="AQ132" i="15"/>
  <c r="AZ62" i="14"/>
  <c r="BC76" i="15"/>
  <c r="AZ150" i="15"/>
  <c r="AZ89" i="15"/>
  <c r="AE94" i="14"/>
  <c r="BM117" i="13"/>
  <c r="AP62" i="12"/>
  <c r="BN126" i="12"/>
  <c r="AH71" i="14"/>
  <c r="AF136" i="13"/>
  <c r="AL94" i="5"/>
  <c r="AM128" i="15"/>
  <c r="AX127" i="13"/>
  <c r="AZ72" i="12"/>
  <c r="BM90" i="13"/>
  <c r="AR90" i="12"/>
  <c r="AU143" i="14"/>
  <c r="AT96" i="14"/>
  <c r="AN141" i="14"/>
  <c r="AY135" i="10"/>
  <c r="AX101" i="14"/>
  <c r="AD82" i="14"/>
  <c r="BT91" i="15"/>
  <c r="AC95" i="12"/>
  <c r="AH63" i="15"/>
  <c r="AG120" i="5"/>
  <c r="AJ139" i="15"/>
  <c r="BQ149" i="5"/>
  <c r="AJ122" i="10"/>
  <c r="BU79" i="12"/>
  <c r="AK133" i="5"/>
  <c r="AG65" i="15"/>
  <c r="BA105" i="14"/>
  <c r="BE58" i="15"/>
  <c r="AW104" i="12"/>
  <c r="AC77" i="10"/>
  <c r="BH107" i="15"/>
  <c r="AP73" i="15"/>
  <c r="BM131" i="5"/>
  <c r="AI134" i="5"/>
  <c r="BJ80" i="10"/>
  <c r="AS62" i="14"/>
  <c r="AU95" i="5"/>
  <c r="BP59" i="15"/>
  <c r="BM102" i="10"/>
  <c r="AS115" i="12"/>
  <c r="BM111" i="10"/>
  <c r="AP110" i="15"/>
  <c r="BJ128" i="10"/>
  <c r="AH97" i="15"/>
  <c r="AZ58" i="13"/>
  <c r="AI69" i="13"/>
  <c r="AC142" i="12"/>
  <c r="AK101" i="10"/>
  <c r="AK94" i="12"/>
  <c r="AM109" i="14"/>
  <c r="AT113" i="5"/>
  <c r="BO79" i="10"/>
  <c r="BK120" i="13"/>
  <c r="AV140" i="12"/>
  <c r="BD139" i="10"/>
  <c r="AC72" i="5"/>
  <c r="AQ69" i="13"/>
  <c r="AH90" i="15"/>
  <c r="BG111" i="12"/>
  <c r="AL130" i="10"/>
  <c r="AZ94" i="5"/>
  <c r="AY153" i="12"/>
  <c r="AM149" i="13"/>
  <c r="AO68" i="5"/>
  <c r="BP128" i="5"/>
  <c r="AJ72" i="5"/>
  <c r="AQ140" i="13"/>
  <c r="AI92" i="14"/>
  <c r="BP101" i="12"/>
  <c r="BD71" i="13"/>
  <c r="AQ136" i="12"/>
  <c r="AI125" i="13"/>
  <c r="AB101" i="12"/>
  <c r="BS130" i="14"/>
  <c r="AZ100" i="12"/>
  <c r="BE134" i="10"/>
  <c r="BR80" i="14"/>
  <c r="BE94" i="10"/>
  <c r="AC112" i="10"/>
  <c r="BO144" i="14"/>
  <c r="AF98" i="12"/>
  <c r="AV81" i="10"/>
  <c r="AN122" i="14"/>
  <c r="BR57" i="13"/>
  <c r="AK90" i="12"/>
  <c r="AX65" i="15"/>
  <c r="AS65" i="10"/>
  <c r="BQ73" i="5"/>
  <c r="BQ101" i="14"/>
  <c r="BT96" i="13"/>
  <c r="BR87" i="13"/>
  <c r="BB65" i="12"/>
  <c r="BU88" i="15"/>
  <c r="BC100" i="12"/>
  <c r="AW118" i="12"/>
  <c r="AH147" i="5"/>
  <c r="AB152" i="12"/>
  <c r="AK120" i="13"/>
  <c r="AF153" i="13"/>
  <c r="BQ105" i="10"/>
  <c r="BR81" i="5"/>
  <c r="BO125" i="12"/>
  <c r="AB104" i="10"/>
  <c r="AX139" i="10"/>
  <c r="BA88" i="13"/>
  <c r="BE117" i="15"/>
  <c r="AH126" i="13"/>
  <c r="BB152" i="12"/>
  <c r="BE153" i="12"/>
  <c r="AE81" i="10"/>
  <c r="AT89" i="14"/>
  <c r="AY128" i="15"/>
  <c r="AR79" i="10"/>
  <c r="AO144" i="14"/>
  <c r="AW146" i="15"/>
  <c r="BC116" i="5"/>
  <c r="AD66" i="13"/>
  <c r="BL88" i="15"/>
  <c r="AO98" i="10"/>
  <c r="BA124" i="5"/>
  <c r="BA148" i="14"/>
  <c r="BD140" i="10"/>
  <c r="AC69" i="12"/>
  <c r="BN110" i="14"/>
  <c r="BL116" i="14"/>
  <c r="BL137" i="15"/>
  <c r="AY57" i="14"/>
  <c r="AR104" i="10"/>
  <c r="BO65" i="10"/>
  <c r="AK131" i="5"/>
  <c r="BN141" i="12"/>
  <c r="AL98" i="10"/>
  <c r="AX63" i="5"/>
  <c r="BT65" i="13"/>
  <c r="AL120" i="13"/>
  <c r="AY141" i="14"/>
  <c r="BO68" i="12"/>
  <c r="BH109" i="5"/>
  <c r="BF100" i="5"/>
  <c r="AD113" i="5"/>
  <c r="AC119" i="12"/>
  <c r="BU146" i="10"/>
  <c r="AH140" i="12"/>
  <c r="BR137" i="10"/>
  <c r="AG150" i="14"/>
  <c r="AC118" i="15"/>
  <c r="AI65" i="10"/>
  <c r="AD83" i="14"/>
  <c r="AR111" i="12"/>
  <c r="AV120" i="10"/>
  <c r="AZ78" i="5"/>
  <c r="BR85" i="15"/>
  <c r="AD89" i="14"/>
  <c r="AU110" i="5"/>
  <c r="AT151" i="12"/>
  <c r="BS100" i="12"/>
  <c r="AK131" i="15"/>
  <c r="BA62" i="15"/>
  <c r="AI105" i="15"/>
  <c r="AS112" i="15"/>
  <c r="BP109" i="10"/>
  <c r="AG123" i="15"/>
  <c r="AM101" i="15"/>
  <c r="BR81" i="13"/>
  <c r="BH91" i="10"/>
  <c r="BA91" i="15"/>
  <c r="BS130" i="5"/>
  <c r="BM58" i="12"/>
  <c r="BT151" i="13"/>
  <c r="AL147" i="5"/>
  <c r="BC116" i="10"/>
  <c r="AN66" i="15"/>
  <c r="BA131" i="12"/>
  <c r="AZ108" i="10"/>
  <c r="BM136" i="10"/>
  <c r="BI123" i="14"/>
  <c r="AC66" i="10"/>
  <c r="AJ96" i="13"/>
  <c r="BP100" i="10"/>
  <c r="AN55" i="12"/>
  <c r="BP131" i="15"/>
  <c r="AC98" i="15"/>
  <c r="BT135" i="14"/>
  <c r="AD146" i="12"/>
  <c r="BJ62" i="13"/>
  <c r="AR139" i="15"/>
  <c r="AT96" i="15"/>
  <c r="AC129" i="14"/>
  <c r="BC67" i="13"/>
  <c r="AO145" i="12"/>
  <c r="BO102" i="13"/>
  <c r="BM72" i="14"/>
  <c r="AE153" i="10"/>
  <c r="AP64" i="15"/>
  <c r="BV149" i="10"/>
  <c r="AC152" i="10"/>
  <c r="BF128" i="13"/>
  <c r="BV88" i="15"/>
  <c r="AL79" i="12"/>
  <c r="AQ116" i="14"/>
  <c r="BR101" i="10"/>
  <c r="AQ61" i="14"/>
  <c r="AH66" i="5"/>
  <c r="AO142" i="5"/>
  <c r="BV149" i="5"/>
  <c r="AD95" i="5"/>
  <c r="BM143" i="5"/>
  <c r="AX124" i="10"/>
  <c r="AG101" i="15"/>
  <c r="BO103" i="15"/>
  <c r="AG108" i="10"/>
  <c r="AW136" i="13"/>
  <c r="BG139" i="12"/>
  <c r="AR108" i="12"/>
  <c r="AV60" i="10"/>
  <c r="BL104" i="14"/>
  <c r="BT63" i="12"/>
  <c r="BJ145" i="12"/>
  <c r="BF126" i="10"/>
  <c r="BQ67" i="5"/>
  <c r="BI77" i="10"/>
  <c r="BI111" i="5"/>
  <c r="BE78" i="14"/>
  <c r="AB70" i="13"/>
  <c r="AP122" i="15"/>
  <c r="AI91" i="13"/>
  <c r="BK98" i="15"/>
  <c r="AV142" i="13"/>
  <c r="BE124" i="12"/>
  <c r="BG85" i="5"/>
  <c r="AD84" i="14"/>
  <c r="BU117" i="14"/>
  <c r="AN100" i="14"/>
  <c r="AN137" i="14"/>
  <c r="BN58" i="15"/>
  <c r="AH135" i="15"/>
  <c r="AO61" i="15"/>
  <c r="AW108" i="14"/>
  <c r="AI75" i="15"/>
  <c r="AT95" i="14"/>
  <c r="AD147" i="14"/>
  <c r="AY116" i="5"/>
  <c r="BS141" i="14"/>
  <c r="BQ135" i="15"/>
  <c r="BT95" i="5"/>
  <c r="AV86" i="5"/>
  <c r="BE118" i="15"/>
  <c r="BC118" i="15"/>
  <c r="AY106" i="14"/>
  <c r="AR77" i="13"/>
  <c r="AQ113" i="15"/>
  <c r="AR142" i="12"/>
  <c r="AF75" i="14"/>
  <c r="AQ101" i="10"/>
  <c r="BO101" i="13"/>
  <c r="AN107" i="12"/>
  <c r="AU59" i="13"/>
  <c r="AO113" i="10"/>
  <c r="AW134" i="5"/>
  <c r="BV83" i="10"/>
  <c r="AV74" i="15"/>
  <c r="AC97" i="5"/>
  <c r="AG109" i="14"/>
  <c r="AT149" i="15"/>
  <c r="AY129" i="14"/>
  <c r="AD122" i="10"/>
  <c r="BG101" i="12"/>
  <c r="AT123" i="13"/>
  <c r="AF81" i="14"/>
  <c r="BN110" i="10"/>
  <c r="AR133" i="15"/>
  <c r="AV107" i="10"/>
  <c r="BT133" i="12"/>
  <c r="BI127" i="15"/>
  <c r="AP83" i="5"/>
  <c r="BI65" i="12"/>
  <c r="AI154" i="10"/>
  <c r="AL88" i="15"/>
  <c r="BF100" i="15"/>
  <c r="AR120" i="12"/>
  <c r="AV134" i="12"/>
  <c r="AT86" i="12"/>
  <c r="BR120" i="10"/>
  <c r="AV130" i="14"/>
  <c r="AI62" i="10"/>
  <c r="BJ100" i="10"/>
  <c r="AK144" i="5"/>
  <c r="BK143" i="14"/>
  <c r="BM73" i="13"/>
  <c r="BG74" i="10"/>
  <c r="BJ60" i="12"/>
  <c r="BP82" i="5"/>
  <c r="BO115" i="10"/>
  <c r="AG78" i="15"/>
  <c r="BH146" i="15"/>
  <c r="AY58" i="5"/>
  <c r="AW122" i="14"/>
  <c r="BA134" i="14"/>
  <c r="AH110" i="10"/>
  <c r="AO132" i="14"/>
  <c r="BA85" i="12"/>
  <c r="BD84" i="13"/>
  <c r="AW82" i="12"/>
  <c r="BI60" i="13"/>
  <c r="BF149" i="15"/>
  <c r="AE110" i="12"/>
  <c r="AM154" i="12"/>
  <c r="AF72" i="14"/>
  <c r="BH69" i="14"/>
  <c r="AK75" i="12"/>
  <c r="AP88" i="15"/>
  <c r="AS153" i="14"/>
  <c r="BM120" i="13"/>
  <c r="AJ106" i="14"/>
  <c r="AQ84" i="5"/>
  <c r="BF118" i="14"/>
  <c r="AW115" i="5"/>
  <c r="BE143" i="13"/>
  <c r="AE71" i="15"/>
  <c r="AG87" i="10"/>
  <c r="BF63" i="15"/>
  <c r="AI101" i="14"/>
  <c r="AP63" i="13"/>
  <c r="AU131" i="5"/>
  <c r="AH138" i="13"/>
  <c r="AB103" i="5"/>
  <c r="BD153" i="12"/>
  <c r="BI151" i="10"/>
  <c r="BM71" i="14"/>
  <c r="AK114" i="12"/>
  <c r="BN110" i="15"/>
  <c r="BE64" i="10"/>
  <c r="AT102" i="13"/>
  <c r="AG68" i="12"/>
  <c r="AR137" i="14"/>
  <c r="AG109" i="10"/>
  <c r="AF81" i="12"/>
  <c r="AK116" i="15"/>
  <c r="AE100" i="10"/>
  <c r="BG137" i="10"/>
  <c r="BL78" i="5"/>
  <c r="BC76" i="10"/>
  <c r="AJ148" i="10"/>
  <c r="BD87" i="10"/>
  <c r="BT130" i="5"/>
  <c r="BC121" i="10"/>
  <c r="AH70" i="10"/>
  <c r="BK86" i="13"/>
  <c r="BU75" i="5"/>
  <c r="BP56" i="13"/>
  <c r="BM64" i="10"/>
  <c r="AQ86" i="15"/>
  <c r="BV134" i="14"/>
  <c r="BT90" i="5"/>
  <c r="BG112" i="5"/>
  <c r="BL120" i="12"/>
  <c r="AR140" i="5"/>
  <c r="AW84" i="15"/>
  <c r="BM144" i="5"/>
  <c r="AI56" i="14"/>
  <c r="BC139" i="15"/>
  <c r="BU71" i="13"/>
  <c r="BU75" i="12"/>
  <c r="BN75" i="12"/>
  <c r="BM100" i="13"/>
  <c r="AW84" i="12"/>
  <c r="AX76" i="13"/>
  <c r="BF93" i="12"/>
  <c r="AD121" i="14"/>
  <c r="BV91" i="13"/>
  <c r="BN125" i="15"/>
  <c r="BN134" i="14"/>
  <c r="AR66" i="5"/>
  <c r="BK92" i="10"/>
  <c r="AS120" i="12"/>
  <c r="BK59" i="5"/>
  <c r="BE148" i="10"/>
  <c r="BH115" i="13"/>
  <c r="AT100" i="10"/>
  <c r="AU71" i="5"/>
  <c r="AF108" i="5"/>
  <c r="BH63" i="5"/>
  <c r="AW80" i="13"/>
  <c r="BA129" i="12"/>
  <c r="BD154" i="14"/>
  <c r="AS74" i="12"/>
  <c r="AZ127" i="14"/>
  <c r="BS68" i="12"/>
  <c r="AC88" i="15"/>
  <c r="AF91" i="15"/>
  <c r="BS60" i="13"/>
  <c r="BN77" i="12"/>
  <c r="AM121" i="5"/>
  <c r="AJ123" i="13"/>
  <c r="BP80" i="5"/>
  <c r="AB96" i="15"/>
  <c r="AG85" i="5"/>
  <c r="AX57" i="13"/>
  <c r="BK148" i="14"/>
  <c r="AX59" i="10"/>
  <c r="AY62" i="13"/>
  <c r="AJ134" i="13"/>
  <c r="BP152" i="12"/>
  <c r="BQ124" i="10"/>
  <c r="AO81" i="12"/>
  <c r="AP115" i="12"/>
  <c r="AE96" i="5"/>
  <c r="BT121" i="13"/>
  <c r="BT55" i="15"/>
  <c r="AX111" i="15"/>
  <c r="BP73" i="15"/>
  <c r="AF116" i="14"/>
  <c r="BL124" i="10"/>
  <c r="AQ66" i="5"/>
  <c r="AZ70" i="14"/>
  <c r="AU119" i="14"/>
  <c r="AZ144" i="13"/>
  <c r="AG72" i="5"/>
  <c r="AU91" i="14"/>
  <c r="BL113" i="12"/>
  <c r="AQ92" i="13"/>
  <c r="BK70" i="15"/>
  <c r="BH114" i="15"/>
  <c r="AE147" i="12"/>
  <c r="BT68" i="14"/>
  <c r="AP152" i="15"/>
  <c r="BE124" i="10"/>
  <c r="BO67" i="5"/>
  <c r="BO135" i="10"/>
  <c r="BE66" i="15"/>
  <c r="BN141" i="14"/>
  <c r="AI145" i="14"/>
  <c r="AP143" i="15"/>
  <c r="BB112" i="15"/>
  <c r="BI116" i="13"/>
  <c r="AK132" i="12"/>
  <c r="AW64" i="13"/>
  <c r="AN152" i="12"/>
  <c r="AS55" i="14"/>
  <c r="AG111" i="14"/>
  <c r="AR111" i="5"/>
  <c r="AF88" i="10"/>
  <c r="AC122" i="10"/>
  <c r="AL97" i="14"/>
  <c r="BA151" i="12"/>
  <c r="AZ80" i="14"/>
  <c r="AP117" i="15"/>
  <c r="AR74" i="13"/>
  <c r="BI154" i="10"/>
  <c r="BJ107" i="12"/>
  <c r="AX141" i="10"/>
  <c r="BR80" i="12"/>
  <c r="BT149" i="13"/>
  <c r="AP142" i="12"/>
  <c r="BM103" i="13"/>
  <c r="BQ62" i="10"/>
  <c r="AQ77" i="5"/>
  <c r="BV131" i="14"/>
  <c r="AD139" i="13"/>
  <c r="AU154" i="12"/>
  <c r="AJ101" i="13"/>
  <c r="AD82" i="13"/>
  <c r="BG108" i="10"/>
  <c r="AP105" i="5"/>
  <c r="BS118" i="14"/>
  <c r="AZ76" i="12"/>
  <c r="AX130" i="13"/>
  <c r="BO88" i="5"/>
  <c r="AY101" i="5"/>
  <c r="BU105" i="15"/>
  <c r="BL85" i="13"/>
  <c r="BC129" i="10"/>
  <c r="BT150" i="12"/>
  <c r="AK152" i="14"/>
  <c r="BV111" i="5"/>
  <c r="BV139" i="10"/>
  <c r="AO114" i="13"/>
  <c r="AE71" i="10"/>
  <c r="AM96" i="14"/>
  <c r="AY134" i="14"/>
  <c r="BD85" i="13"/>
  <c r="BK66" i="14"/>
  <c r="AR61" i="5"/>
  <c r="BQ93" i="15"/>
  <c r="AO63" i="10"/>
  <c r="AZ61" i="14"/>
  <c r="BH113" i="13"/>
  <c r="AG154" i="5"/>
  <c r="BP110" i="15"/>
  <c r="AU69" i="10"/>
  <c r="BQ110" i="12"/>
  <c r="BI96" i="12"/>
  <c r="AN146" i="10"/>
  <c r="AH149" i="15"/>
  <c r="AJ58" i="13"/>
  <c r="BQ65" i="10"/>
  <c r="BF96" i="15"/>
  <c r="BO94" i="13"/>
  <c r="AT123" i="10"/>
  <c r="BL79" i="12"/>
  <c r="BE62" i="14"/>
  <c r="AN144" i="12"/>
  <c r="AM76" i="13"/>
  <c r="BM144" i="14"/>
  <c r="BI146" i="10"/>
  <c r="BC137" i="15"/>
  <c r="AH86" i="13"/>
  <c r="BI69" i="12"/>
  <c r="BC101" i="14"/>
  <c r="BG110" i="14"/>
  <c r="AI67" i="13"/>
  <c r="BS78" i="5"/>
  <c r="AU107" i="5"/>
  <c r="BN152" i="14"/>
  <c r="BB98" i="10"/>
  <c r="AW81" i="5"/>
  <c r="BH110" i="15"/>
  <c r="BF151" i="5"/>
  <c r="AP102" i="14"/>
  <c r="AN122" i="15"/>
  <c r="AV78" i="14"/>
  <c r="BF82" i="14"/>
  <c r="BA74" i="15"/>
  <c r="BS76" i="14"/>
  <c r="AZ139" i="14"/>
  <c r="BB113" i="12"/>
  <c r="BQ78" i="13"/>
  <c r="AF116" i="12"/>
  <c r="AK140" i="15"/>
  <c r="AK69" i="5"/>
  <c r="AV77" i="10"/>
  <c r="BM59" i="10"/>
  <c r="AR149" i="14"/>
  <c r="BD87" i="12"/>
  <c r="AE66" i="12"/>
  <c r="AL139" i="15"/>
  <c r="BJ115" i="10"/>
  <c r="AO81" i="13"/>
  <c r="AW131" i="13"/>
  <c r="BL85" i="5"/>
  <c r="AP131" i="5"/>
  <c r="AB154" i="12"/>
  <c r="AO58" i="13"/>
  <c r="BT55" i="12"/>
  <c r="BL87" i="14"/>
  <c r="BG68" i="10"/>
  <c r="BE69" i="12"/>
  <c r="BD132" i="13"/>
  <c r="BF81" i="5"/>
  <c r="AO69" i="14"/>
  <c r="BG62" i="15"/>
  <c r="BK138" i="15"/>
  <c r="BO93" i="13"/>
  <c r="BC121" i="14"/>
  <c r="AY132" i="14"/>
  <c r="AN128" i="5"/>
  <c r="BV134" i="15"/>
  <c r="AB102" i="10"/>
  <c r="BS78" i="10"/>
  <c r="BP106" i="10"/>
  <c r="BS148" i="5"/>
  <c r="AV65" i="13"/>
  <c r="AX127" i="14"/>
  <c r="AM67" i="5"/>
  <c r="BG131" i="10"/>
  <c r="AO139" i="12"/>
  <c r="AW59" i="15"/>
  <c r="AG103" i="5"/>
  <c r="AN88" i="12"/>
  <c r="BQ128" i="10"/>
  <c r="AD98" i="12"/>
  <c r="AP89" i="12"/>
  <c r="AJ113" i="12"/>
  <c r="BC95" i="12"/>
  <c r="AJ87" i="12"/>
  <c r="AT98" i="14"/>
  <c r="BV87" i="5"/>
  <c r="BJ99" i="13"/>
  <c r="AZ135" i="15"/>
  <c r="BE65" i="14"/>
  <c r="AU98" i="13"/>
  <c r="AI118" i="14"/>
  <c r="AE124" i="13"/>
  <c r="BP102" i="14"/>
  <c r="AH74" i="15"/>
  <c r="AX146" i="12"/>
  <c r="BH114" i="12"/>
  <c r="AY119" i="13"/>
  <c r="AK61" i="14"/>
  <c r="AW66" i="12"/>
  <c r="AE86" i="13"/>
  <c r="AR72" i="13"/>
  <c r="BF56" i="15"/>
  <c r="BM118" i="14"/>
  <c r="BT78" i="10"/>
  <c r="BC86" i="14"/>
  <c r="AX128" i="15"/>
  <c r="AY74" i="5"/>
  <c r="AN68" i="5"/>
  <c r="BE137" i="12"/>
  <c r="AD102" i="5"/>
  <c r="BH93" i="12"/>
  <c r="AR111" i="13"/>
  <c r="BB98" i="5"/>
  <c r="AM91" i="5"/>
  <c r="AS84" i="12"/>
  <c r="AB91" i="15"/>
  <c r="AN61" i="13"/>
  <c r="AM78" i="5"/>
  <c r="BM55" i="15"/>
  <c r="BE150" i="14"/>
  <c r="BG80" i="15"/>
  <c r="BB76" i="12"/>
  <c r="BH132" i="5"/>
  <c r="AQ89" i="5"/>
  <c r="BS73" i="10"/>
  <c r="AZ55" i="10"/>
  <c r="AE100" i="12"/>
  <c r="AP88" i="5"/>
  <c r="BH112" i="14"/>
  <c r="AC135" i="14"/>
  <c r="BQ66" i="10"/>
  <c r="AH108" i="14"/>
  <c r="AB125" i="10"/>
  <c r="BQ140" i="5"/>
  <c r="BK94" i="15"/>
  <c r="AH125" i="15"/>
  <c r="AB77" i="10"/>
  <c r="A29" i="19" l="1"/>
  <c r="A25" i="16"/>
  <c r="A25" i="17"/>
  <c r="A73" i="16"/>
  <c r="A77" i="19"/>
  <c r="A73" i="17"/>
  <c r="AK60" i="16"/>
  <c r="M36" i="16"/>
  <c r="M37" i="17"/>
  <c r="P80" i="16"/>
  <c r="V24" i="16"/>
  <c r="O46" i="16"/>
  <c r="W41" i="16"/>
  <c r="AJ34" i="17"/>
  <c r="K26" i="16"/>
  <c r="U14" i="17"/>
  <c r="AG9" i="17"/>
  <c r="W62" i="16"/>
  <c r="S35" i="16"/>
  <c r="V43" i="17"/>
  <c r="S61" i="16"/>
  <c r="T37" i="16"/>
  <c r="AP7" i="17"/>
  <c r="AB13" i="16"/>
  <c r="A54" i="19"/>
  <c r="A50" i="16"/>
  <c r="A50" i="17"/>
  <c r="AJ69" i="17"/>
  <c r="AE41" i="17"/>
  <c r="M43" i="12"/>
  <c r="Y3" i="16"/>
  <c r="M79" i="16"/>
  <c r="AB79" i="17"/>
  <c r="G25" i="16"/>
  <c r="L17" i="17"/>
  <c r="AN88" i="17"/>
  <c r="V61" i="16"/>
  <c r="AI26" i="16"/>
  <c r="AH50" i="16"/>
  <c r="AR58" i="16"/>
  <c r="N29" i="17"/>
  <c r="H46" i="16"/>
  <c r="AL100" i="16"/>
  <c r="AJ49" i="17"/>
  <c r="W17" i="17"/>
  <c r="AQ85" i="17"/>
  <c r="I94" i="17"/>
  <c r="AE42" i="17"/>
  <c r="Z6" i="16"/>
  <c r="W44" i="17"/>
  <c r="AD61" i="16"/>
  <c r="D23" i="19"/>
  <c r="D19" i="16"/>
  <c r="D19" i="17"/>
  <c r="AG100" i="17"/>
  <c r="Y98" i="16"/>
  <c r="H77" i="17"/>
  <c r="AT53" i="17"/>
  <c r="Q36" i="17"/>
  <c r="M53" i="16"/>
  <c r="Z49" i="16"/>
  <c r="M25" i="17"/>
  <c r="T90" i="16"/>
  <c r="AF97" i="16"/>
  <c r="I102" i="17"/>
  <c r="AO65" i="16"/>
  <c r="B70" i="17"/>
  <c r="B74" i="19"/>
  <c r="B70" i="16"/>
  <c r="I38" i="14"/>
  <c r="I39" i="14"/>
  <c r="I36" i="14"/>
  <c r="I37" i="14"/>
  <c r="I35" i="14"/>
  <c r="AB12" i="17"/>
  <c r="S80" i="17"/>
  <c r="AD64" i="17"/>
  <c r="AQ60" i="16"/>
  <c r="AO91" i="16"/>
  <c r="AL89" i="16"/>
  <c r="J83" i="17"/>
  <c r="Q15" i="17"/>
  <c r="AO100" i="16"/>
  <c r="AM16" i="16"/>
  <c r="AR62" i="16"/>
  <c r="AA40" i="17"/>
  <c r="M14" i="17"/>
  <c r="M43" i="15"/>
  <c r="AT3" i="16"/>
  <c r="AF69" i="16"/>
  <c r="T63" i="16"/>
  <c r="Z82" i="16"/>
  <c r="Z71" i="16"/>
  <c r="X25" i="16"/>
  <c r="AB28" i="17"/>
  <c r="P11" i="16"/>
  <c r="AD63" i="16"/>
  <c r="AL82" i="16"/>
  <c r="AS73" i="16"/>
  <c r="U32" i="17"/>
  <c r="X23" i="16"/>
  <c r="Y23" i="17"/>
  <c r="AF19" i="17"/>
  <c r="AQ87" i="17"/>
  <c r="AP32" i="17"/>
  <c r="R38" i="16"/>
  <c r="AO34" i="17"/>
  <c r="R23" i="17"/>
  <c r="H69" i="17"/>
  <c r="R78" i="16"/>
  <c r="E96" i="16"/>
  <c r="H24" i="17"/>
  <c r="D48" i="17"/>
  <c r="D48" i="16"/>
  <c r="D52" i="19"/>
  <c r="AN64" i="17"/>
  <c r="AS58" i="16"/>
  <c r="S62" i="17"/>
  <c r="I99" i="17"/>
  <c r="AA11" i="16"/>
  <c r="N63" i="17"/>
  <c r="M32" i="17"/>
  <c r="AG54" i="16"/>
  <c r="AO36" i="16"/>
  <c r="S23" i="17"/>
  <c r="AK17" i="16"/>
  <c r="AD8" i="17"/>
  <c r="U30" i="17"/>
  <c r="AI70" i="17"/>
  <c r="AR94" i="16"/>
  <c r="J63" i="17"/>
  <c r="L92" i="17"/>
  <c r="AI78" i="16"/>
  <c r="U82" i="16"/>
  <c r="W13" i="17"/>
  <c r="M31" i="16"/>
  <c r="AR75" i="17"/>
  <c r="Y81" i="16"/>
  <c r="G55" i="16"/>
  <c r="J58" i="16"/>
  <c r="C70" i="17"/>
  <c r="C74" i="19"/>
  <c r="C70" i="16"/>
  <c r="AP22" i="16"/>
  <c r="N82" i="17"/>
  <c r="AE49" i="17"/>
  <c r="F49" i="17"/>
  <c r="AO61" i="17"/>
  <c r="AQ66" i="17"/>
  <c r="N34" i="16"/>
  <c r="R43" i="16"/>
  <c r="AI56" i="17"/>
  <c r="AS6" i="16"/>
  <c r="AM65" i="17"/>
  <c r="AB90" i="16"/>
  <c r="AO70" i="16"/>
  <c r="P59" i="17"/>
  <c r="I25" i="17"/>
  <c r="Y11" i="16"/>
  <c r="G8" i="16"/>
  <c r="AB84" i="17"/>
  <c r="AS51" i="17"/>
  <c r="AH9" i="17"/>
  <c r="AH64" i="17"/>
  <c r="B100" i="16"/>
  <c r="B100" i="17"/>
  <c r="B104" i="19"/>
  <c r="AO12" i="16"/>
  <c r="D101" i="17"/>
  <c r="D101" i="16"/>
  <c r="D105" i="19"/>
  <c r="AE50" i="17"/>
  <c r="AC15" i="17"/>
  <c r="AM83" i="16"/>
  <c r="Z44" i="16"/>
  <c r="B14" i="17"/>
  <c r="B18" i="19"/>
  <c r="B14" i="16"/>
  <c r="AK71" i="17"/>
  <c r="H64" i="17"/>
  <c r="AF99" i="16"/>
  <c r="I39" i="16"/>
  <c r="AN79" i="17"/>
  <c r="G68" i="16"/>
  <c r="K94" i="17"/>
  <c r="P57" i="16"/>
  <c r="X16" i="17"/>
  <c r="AF13" i="16"/>
  <c r="X89" i="16"/>
  <c r="L79" i="17"/>
  <c r="J13" i="17"/>
  <c r="AL58" i="16"/>
  <c r="O64" i="17"/>
  <c r="AP94" i="17"/>
  <c r="D29" i="16"/>
  <c r="D29" i="17"/>
  <c r="D33" i="19"/>
  <c r="V100" i="16"/>
  <c r="A52" i="16"/>
  <c r="A52" i="17"/>
  <c r="A56" i="19"/>
  <c r="X73" i="17"/>
  <c r="Z68" i="17"/>
  <c r="U66" i="17"/>
  <c r="V48" i="17"/>
  <c r="AT36" i="17"/>
  <c r="V13" i="16"/>
  <c r="AF44" i="16"/>
  <c r="S38" i="17"/>
  <c r="G29" i="16"/>
  <c r="AL92" i="17"/>
  <c r="B60" i="17"/>
  <c r="B64" i="19"/>
  <c r="B60" i="16"/>
  <c r="T84" i="17"/>
  <c r="AA88" i="17"/>
  <c r="L20" i="16"/>
  <c r="AA17" i="17"/>
  <c r="U88" i="16"/>
  <c r="J27" i="17"/>
  <c r="S42" i="17"/>
  <c r="E49" i="17"/>
  <c r="AO58" i="16"/>
  <c r="AO21" i="16"/>
  <c r="AR55" i="16"/>
  <c r="B25" i="16"/>
  <c r="B29" i="19"/>
  <c r="B25" i="17"/>
  <c r="U52" i="17"/>
  <c r="L81" i="17"/>
  <c r="Y27" i="17"/>
  <c r="E70" i="16"/>
  <c r="AN87" i="16"/>
  <c r="AT39" i="16"/>
  <c r="X74" i="16"/>
  <c r="T10" i="16"/>
  <c r="AQ24" i="17"/>
  <c r="AO80" i="17"/>
  <c r="AR5" i="16"/>
  <c r="X63" i="16"/>
  <c r="N58" i="17"/>
  <c r="AM34" i="16"/>
  <c r="AM5" i="17"/>
  <c r="AB26" i="17"/>
  <c r="N30" i="17"/>
  <c r="Z78" i="16"/>
  <c r="AC98" i="17"/>
  <c r="N4" i="17"/>
  <c r="AQ78" i="16"/>
  <c r="AG29" i="16"/>
  <c r="AG96" i="17"/>
  <c r="AH101" i="16"/>
  <c r="P9" i="17"/>
  <c r="AJ42" i="16"/>
  <c r="AC69" i="17"/>
  <c r="H59" i="17"/>
  <c r="AS81" i="17"/>
  <c r="I28" i="17"/>
  <c r="R73" i="16"/>
  <c r="X33" i="16"/>
  <c r="F87" i="16"/>
  <c r="P99" i="16"/>
  <c r="Y25" i="17"/>
  <c r="AJ53" i="16"/>
  <c r="U60" i="17"/>
  <c r="X35" i="16"/>
  <c r="W27" i="16"/>
  <c r="K43" i="12"/>
  <c r="W3" i="16"/>
  <c r="AN54" i="16"/>
  <c r="Q72" i="17"/>
  <c r="AB46" i="17"/>
  <c r="G74" i="17"/>
  <c r="Y40" i="16"/>
  <c r="AI11" i="16"/>
  <c r="E14" i="17"/>
  <c r="O3" i="16"/>
  <c r="J43" i="5"/>
  <c r="H4" i="16"/>
  <c r="AO93" i="17"/>
  <c r="F48" i="16"/>
  <c r="AD50" i="16"/>
  <c r="T15" i="17"/>
  <c r="J97" i="16"/>
  <c r="AR47" i="16"/>
  <c r="L23" i="17"/>
  <c r="S76" i="16"/>
  <c r="AK33" i="16"/>
  <c r="F53" i="17"/>
  <c r="G40" i="17"/>
  <c r="AM83" i="17"/>
  <c r="J44" i="5"/>
  <c r="J48" i="5" s="1"/>
  <c r="O3" i="17"/>
  <c r="V60" i="16"/>
  <c r="AT53" i="16"/>
  <c r="AT24" i="16"/>
  <c r="U19" i="16"/>
  <c r="AE28" i="17"/>
  <c r="E69" i="16"/>
  <c r="AK94" i="17"/>
  <c r="K90" i="16"/>
  <c r="AH42" i="17"/>
  <c r="R75" i="17"/>
  <c r="AK80" i="17"/>
  <c r="AG36" i="17"/>
  <c r="L76" i="17"/>
  <c r="AN49" i="16"/>
  <c r="AH37" i="17"/>
  <c r="F94" i="17"/>
  <c r="M39" i="17"/>
  <c r="AF11" i="16"/>
  <c r="AK90" i="16"/>
  <c r="AS26" i="17"/>
  <c r="AL61" i="17"/>
  <c r="P33" i="17"/>
  <c r="AR73" i="17"/>
  <c r="AK61" i="17"/>
  <c r="V9" i="17"/>
  <c r="AR12" i="16"/>
  <c r="V78" i="16"/>
  <c r="AP98" i="17"/>
  <c r="Y71" i="16"/>
  <c r="T60" i="17"/>
  <c r="AG77" i="16"/>
  <c r="AR7" i="16"/>
  <c r="AH67" i="16"/>
  <c r="AA43" i="17"/>
  <c r="O48" i="17"/>
  <c r="AQ101" i="16"/>
  <c r="AP64" i="17"/>
  <c r="AP63" i="16"/>
  <c r="I48" i="16"/>
  <c r="W90" i="16"/>
  <c r="P60" i="17"/>
  <c r="B56" i="17"/>
  <c r="B60" i="19"/>
  <c r="B56" i="16"/>
  <c r="AP81" i="16"/>
  <c r="AH72" i="16"/>
  <c r="AJ66" i="17"/>
  <c r="O40" i="16"/>
  <c r="AS75" i="17"/>
  <c r="AM47" i="17"/>
  <c r="O27" i="16"/>
  <c r="Z102" i="16"/>
  <c r="N21" i="17"/>
  <c r="F36" i="17"/>
  <c r="C30" i="17"/>
  <c r="C30" i="16"/>
  <c r="C34" i="19"/>
  <c r="P27" i="17"/>
  <c r="AL51" i="16"/>
  <c r="AB34" i="17"/>
  <c r="AG48" i="17"/>
  <c r="I8" i="17"/>
  <c r="L39" i="12"/>
  <c r="L38" i="12"/>
  <c r="L35" i="12"/>
  <c r="L37" i="12"/>
  <c r="L36" i="12"/>
  <c r="AH88" i="16"/>
  <c r="AO10" i="17"/>
  <c r="AP100" i="16"/>
  <c r="R86" i="17"/>
  <c r="I62" i="17"/>
  <c r="AF73" i="16"/>
  <c r="Y77" i="16"/>
  <c r="AA44" i="16"/>
  <c r="V100" i="17"/>
  <c r="AE24" i="16"/>
  <c r="L58" i="17"/>
  <c r="AS27" i="17"/>
  <c r="R71" i="16"/>
  <c r="F44" i="17"/>
  <c r="Y43" i="17"/>
  <c r="AM50" i="16"/>
  <c r="P21" i="16"/>
  <c r="Y41" i="17"/>
  <c r="AL72" i="17"/>
  <c r="AR41" i="17"/>
  <c r="N93" i="17"/>
  <c r="H78" i="17"/>
  <c r="AQ54" i="16"/>
  <c r="AK10" i="17"/>
  <c r="F16" i="16"/>
  <c r="AQ84" i="16"/>
  <c r="AK80" i="16"/>
  <c r="AA47" i="16"/>
  <c r="M46" i="16"/>
  <c r="AC99" i="16"/>
  <c r="AO24" i="17"/>
  <c r="L89" i="17"/>
  <c r="AG87" i="17"/>
  <c r="AH28" i="16"/>
  <c r="AB33" i="16"/>
  <c r="S78" i="17"/>
  <c r="T90" i="17"/>
  <c r="H17" i="16"/>
  <c r="I102" i="16"/>
  <c r="AD50" i="17"/>
  <c r="U92" i="17"/>
  <c r="AR49" i="16"/>
  <c r="N66" i="16"/>
  <c r="K57" i="17"/>
  <c r="AN65" i="16"/>
  <c r="B55" i="17"/>
  <c r="B55" i="16"/>
  <c r="B59" i="19"/>
  <c r="L75" i="17"/>
  <c r="AP10" i="17"/>
  <c r="Y80" i="16"/>
  <c r="AR87" i="17"/>
  <c r="D39" i="16"/>
  <c r="D43" i="19"/>
  <c r="D39" i="17"/>
  <c r="N7" i="16"/>
  <c r="P54" i="17"/>
  <c r="AN34" i="17"/>
  <c r="J51" i="16"/>
  <c r="AF66" i="17"/>
  <c r="I101" i="16"/>
  <c r="T21" i="16"/>
  <c r="AC25" i="16"/>
  <c r="B49" i="17"/>
  <c r="B49" i="16"/>
  <c r="B53" i="19"/>
  <c r="AF36" i="16"/>
  <c r="AK53" i="16"/>
  <c r="AJ91" i="16"/>
  <c r="AJ62" i="17"/>
  <c r="N32" i="16"/>
  <c r="V40" i="17"/>
  <c r="H97" i="17"/>
  <c r="M94" i="16"/>
  <c r="AK64" i="16"/>
  <c r="AG58" i="17"/>
  <c r="X88" i="17"/>
  <c r="AR70" i="16"/>
  <c r="AK82" i="17"/>
  <c r="N61" i="16"/>
  <c r="AG51" i="17"/>
  <c r="AD61" i="17"/>
  <c r="AP57" i="17"/>
  <c r="R53" i="17"/>
  <c r="A53" i="17"/>
  <c r="A57" i="19"/>
  <c r="A53" i="16"/>
  <c r="AA86" i="17"/>
  <c r="G41" i="16"/>
  <c r="O12" i="17"/>
  <c r="Y74" i="16"/>
  <c r="L44" i="16"/>
  <c r="B89" i="16"/>
  <c r="B89" i="17"/>
  <c r="B93" i="19"/>
  <c r="Q75" i="17"/>
  <c r="AD8" i="16"/>
  <c r="AP84" i="17"/>
  <c r="AG62" i="16"/>
  <c r="AO63" i="16"/>
  <c r="AN79" i="16"/>
  <c r="U78" i="16"/>
  <c r="W82" i="17"/>
  <c r="AC80" i="16"/>
  <c r="W58" i="17"/>
  <c r="L28" i="16"/>
  <c r="V34" i="16"/>
  <c r="W51" i="16"/>
  <c r="AE64" i="16"/>
  <c r="AJ18" i="17"/>
  <c r="AL8" i="17"/>
  <c r="J4" i="17"/>
  <c r="AP47" i="17"/>
  <c r="S17" i="16"/>
  <c r="AJ73" i="17"/>
  <c r="Y102" i="17"/>
  <c r="AL78" i="17"/>
  <c r="P84" i="16"/>
  <c r="AQ20" i="16"/>
  <c r="AT55" i="16"/>
  <c r="AL5" i="17"/>
  <c r="AL35" i="16"/>
  <c r="U46" i="16"/>
  <c r="O28" i="17"/>
  <c r="T9" i="16"/>
  <c r="AE66" i="17"/>
  <c r="AR33" i="17"/>
  <c r="AG54" i="17"/>
  <c r="AG37" i="16"/>
  <c r="S15" i="17"/>
  <c r="AP38" i="16"/>
  <c r="E95" i="17"/>
  <c r="N60" i="17"/>
  <c r="AA55" i="17"/>
  <c r="T14" i="17"/>
  <c r="K41" i="17"/>
  <c r="AC8" i="17"/>
  <c r="M60" i="17"/>
  <c r="T57" i="16"/>
  <c r="H101" i="16"/>
  <c r="AC46" i="16"/>
  <c r="AN49" i="17"/>
  <c r="X22" i="17"/>
  <c r="AD45" i="17"/>
  <c r="M39" i="15"/>
  <c r="M38" i="15"/>
  <c r="M36" i="15"/>
  <c r="M35" i="15"/>
  <c r="M37" i="15"/>
  <c r="AN89" i="17"/>
  <c r="I79" i="17"/>
  <c r="U55" i="16"/>
  <c r="B34" i="19"/>
  <c r="B30" i="17"/>
  <c r="B30" i="16"/>
  <c r="J34" i="17"/>
  <c r="AS37" i="17"/>
  <c r="Z18" i="16"/>
  <c r="AI65" i="16"/>
  <c r="AP15" i="17"/>
  <c r="AC33" i="16"/>
  <c r="Y59" i="17"/>
  <c r="AB63" i="16"/>
  <c r="AJ14" i="17"/>
  <c r="F77" i="16"/>
  <c r="R87" i="16"/>
  <c r="I62" i="16"/>
  <c r="P70" i="16"/>
  <c r="AF6" i="16"/>
  <c r="AT17" i="17"/>
  <c r="AF49" i="17"/>
  <c r="AT31" i="16"/>
  <c r="V49" i="16"/>
  <c r="AD48" i="16"/>
  <c r="AP67" i="17"/>
  <c r="AT62" i="17"/>
  <c r="AL46" i="16"/>
  <c r="E17" i="16"/>
  <c r="H32" i="17"/>
  <c r="AJ50" i="17"/>
  <c r="AO5" i="16"/>
  <c r="AN13" i="17"/>
  <c r="AN28" i="17"/>
  <c r="AG4" i="16"/>
  <c r="AB61" i="16"/>
  <c r="I86" i="16"/>
  <c r="R80" i="17"/>
  <c r="O62" i="17"/>
  <c r="AO43" i="16"/>
  <c r="AL34" i="17"/>
  <c r="Y51" i="17"/>
  <c r="M93" i="16"/>
  <c r="A14" i="16"/>
  <c r="A14" i="17"/>
  <c r="A18" i="19"/>
  <c r="AA77" i="16"/>
  <c r="Y55" i="17"/>
  <c r="I32" i="17"/>
  <c r="U41" i="16"/>
  <c r="L62" i="16"/>
  <c r="AC71" i="16"/>
  <c r="AE101" i="17"/>
  <c r="AJ77" i="17"/>
  <c r="O33" i="16"/>
  <c r="AI49" i="16"/>
  <c r="AO19" i="16"/>
  <c r="AR91" i="17"/>
  <c r="AH25" i="16"/>
  <c r="I42" i="16"/>
  <c r="L46" i="17"/>
  <c r="O96" i="16"/>
  <c r="H57" i="17"/>
  <c r="AG21" i="16"/>
  <c r="J6" i="16"/>
  <c r="U9" i="17"/>
  <c r="AE52" i="17"/>
  <c r="AK91" i="16"/>
  <c r="AD38" i="16"/>
  <c r="K99" i="16"/>
  <c r="P58" i="17"/>
  <c r="J21" i="17"/>
  <c r="AQ95" i="17"/>
  <c r="E12" i="17"/>
  <c r="S57" i="16"/>
  <c r="J16" i="17"/>
  <c r="AT77" i="16"/>
  <c r="R98" i="17"/>
  <c r="R71" i="17"/>
  <c r="AN39" i="16"/>
  <c r="Q88" i="16"/>
  <c r="AB58" i="16"/>
  <c r="AR39" i="16"/>
  <c r="AP54" i="16"/>
  <c r="W77" i="16"/>
  <c r="AN100" i="16"/>
  <c r="P82" i="17"/>
  <c r="AH53" i="17"/>
  <c r="J70" i="17"/>
  <c r="R39" i="16"/>
  <c r="E88" i="17"/>
  <c r="AT28" i="16"/>
  <c r="P9" i="16"/>
  <c r="AD56" i="17"/>
  <c r="AD44" i="17"/>
  <c r="AA3" i="17"/>
  <c r="H44" i="13"/>
  <c r="H48" i="13" s="1"/>
  <c r="G61" i="16"/>
  <c r="L15" i="16"/>
  <c r="AA18" i="17"/>
  <c r="AG74" i="17"/>
  <c r="AN10" i="17"/>
  <c r="AP44" i="17"/>
  <c r="AJ60" i="16"/>
  <c r="AI23" i="16"/>
  <c r="AK37" i="17"/>
  <c r="AD42" i="17"/>
  <c r="O53" i="16"/>
  <c r="G99" i="16"/>
  <c r="AJ18" i="16"/>
  <c r="AC96" i="17"/>
  <c r="W77" i="17"/>
  <c r="AA65" i="17"/>
  <c r="AF50" i="16"/>
  <c r="AA13" i="16"/>
  <c r="AA64" i="17"/>
  <c r="AN55" i="16"/>
  <c r="W43" i="17"/>
  <c r="AL22" i="17"/>
  <c r="E26" i="17"/>
  <c r="AM84" i="16"/>
  <c r="AD6" i="17"/>
  <c r="AB86" i="16"/>
  <c r="K71" i="16"/>
  <c r="AB80" i="17"/>
  <c r="U101" i="17"/>
  <c r="H32" i="16"/>
  <c r="AT21" i="16"/>
  <c r="AA55" i="16"/>
  <c r="P101" i="16"/>
  <c r="AM72" i="17"/>
  <c r="X11" i="16"/>
  <c r="I30" i="17"/>
  <c r="AL36" i="17"/>
  <c r="AQ47" i="17"/>
  <c r="AQ35" i="16"/>
  <c r="AI58" i="17"/>
  <c r="N51" i="16"/>
  <c r="N60" i="16"/>
  <c r="Y72" i="17"/>
  <c r="Q50" i="17"/>
  <c r="E58" i="16"/>
  <c r="P92" i="16"/>
  <c r="U38" i="16"/>
  <c r="AA31" i="17"/>
  <c r="R52" i="17"/>
  <c r="J24" i="16"/>
  <c r="Z98" i="17"/>
  <c r="F59" i="17"/>
  <c r="D95" i="19"/>
  <c r="D91" i="17"/>
  <c r="D91" i="16"/>
  <c r="Y20" i="16"/>
  <c r="AL15" i="17"/>
  <c r="M11" i="17"/>
  <c r="AP91" i="16"/>
  <c r="AG19" i="16"/>
  <c r="AB21" i="16"/>
  <c r="AM53" i="16"/>
  <c r="Y80" i="17"/>
  <c r="K79" i="17"/>
  <c r="V28" i="16"/>
  <c r="AS13" i="16"/>
  <c r="U42" i="16"/>
  <c r="AG89" i="16"/>
  <c r="A28" i="17"/>
  <c r="A32" i="19"/>
  <c r="A28" i="16"/>
  <c r="O8" i="17"/>
  <c r="J26" i="17"/>
  <c r="W41" i="17"/>
  <c r="E33" i="16"/>
  <c r="O56" i="17"/>
  <c r="K91" i="16"/>
  <c r="N90" i="17"/>
  <c r="AT47" i="16"/>
  <c r="X49" i="16"/>
  <c r="AI41" i="16"/>
  <c r="F58" i="16"/>
  <c r="A75" i="19"/>
  <c r="A71" i="16"/>
  <c r="A71" i="17"/>
  <c r="AH24" i="16"/>
  <c r="AS100" i="17"/>
  <c r="H77" i="16"/>
  <c r="AA86" i="16"/>
  <c r="I31" i="16"/>
  <c r="P64" i="16"/>
  <c r="AC44" i="16"/>
  <c r="AM13" i="16"/>
  <c r="P19" i="17"/>
  <c r="AC13" i="16"/>
  <c r="L96" i="16"/>
  <c r="N23" i="16"/>
  <c r="T23" i="17"/>
  <c r="H89" i="17"/>
  <c r="Y25" i="16"/>
  <c r="AJ51" i="17"/>
  <c r="U23" i="17"/>
  <c r="AQ92" i="17"/>
  <c r="L87" i="17"/>
  <c r="AA26" i="16"/>
  <c r="A43" i="16"/>
  <c r="A43" i="17"/>
  <c r="A47" i="19"/>
  <c r="C41" i="19"/>
  <c r="C37" i="17"/>
  <c r="C37" i="16"/>
  <c r="AH99" i="16"/>
  <c r="X21" i="16"/>
  <c r="W96" i="16"/>
  <c r="AC92" i="17"/>
  <c r="U101" i="16"/>
  <c r="AR96" i="17"/>
  <c r="W47" i="17"/>
  <c r="AM21" i="16"/>
  <c r="G32" i="16"/>
  <c r="T99" i="16"/>
  <c r="N5" i="17"/>
  <c r="H82" i="17"/>
  <c r="E19" i="17"/>
  <c r="M5" i="17"/>
  <c r="Q63" i="17"/>
  <c r="AK76" i="16"/>
  <c r="B15" i="16"/>
  <c r="B15" i="17"/>
  <c r="B19" i="19"/>
  <c r="F58" i="17"/>
  <c r="AJ92" i="16"/>
  <c r="AM17" i="16"/>
  <c r="F96" i="16"/>
  <c r="C55" i="17"/>
  <c r="C59" i="19"/>
  <c r="C55" i="16"/>
  <c r="F96" i="17"/>
  <c r="AO38" i="17"/>
  <c r="U68" i="17"/>
  <c r="P73" i="17"/>
  <c r="O59" i="16"/>
  <c r="O52" i="16"/>
  <c r="T19" i="17"/>
  <c r="AQ87" i="16"/>
  <c r="Z97" i="17"/>
  <c r="AQ38" i="16"/>
  <c r="AF98" i="16"/>
  <c r="AT94" i="16"/>
  <c r="R26" i="16"/>
  <c r="F25" i="16"/>
  <c r="S10" i="17"/>
  <c r="AK3" i="16"/>
  <c r="K43" i="14"/>
  <c r="AT14" i="17"/>
  <c r="V12" i="16"/>
  <c r="AM7" i="16"/>
  <c r="AD35" i="16"/>
  <c r="M81" i="17"/>
  <c r="AH79" i="16"/>
  <c r="A95" i="19"/>
  <c r="A91" i="17"/>
  <c r="A91" i="16"/>
  <c r="AN24" i="16"/>
  <c r="W38" i="16"/>
  <c r="H23" i="17"/>
  <c r="T33" i="17"/>
  <c r="W33" i="16"/>
  <c r="AJ12" i="17"/>
  <c r="H38" i="17"/>
  <c r="M88" i="16"/>
  <c r="AL3" i="17"/>
  <c r="L44" i="14"/>
  <c r="L48" i="14" s="1"/>
  <c r="AQ22" i="17"/>
  <c r="Q37" i="17"/>
  <c r="AK88" i="16"/>
  <c r="AC24" i="16"/>
  <c r="Q10" i="17"/>
  <c r="AH7" i="17"/>
  <c r="AR92" i="16"/>
  <c r="AG40" i="17"/>
  <c r="AC79" i="16"/>
  <c r="G17" i="17"/>
  <c r="Q101" i="17"/>
  <c r="AM65" i="16"/>
  <c r="AD78" i="17"/>
  <c r="AH34" i="17"/>
  <c r="AL29" i="17"/>
  <c r="O23" i="16"/>
  <c r="AJ89" i="17"/>
  <c r="AH50" i="17"/>
  <c r="AE74" i="17"/>
  <c r="W20" i="17"/>
  <c r="A33" i="17"/>
  <c r="A37" i="19"/>
  <c r="A33" i="16"/>
  <c r="U94" i="17"/>
  <c r="G60" i="16"/>
  <c r="J95" i="16"/>
  <c r="AM54" i="16"/>
  <c r="Y48" i="17"/>
  <c r="Y54" i="16"/>
  <c r="K39" i="16"/>
  <c r="AD41" i="16"/>
  <c r="M61" i="16"/>
  <c r="AS77" i="17"/>
  <c r="L5" i="17"/>
  <c r="K78" i="16"/>
  <c r="S47" i="16"/>
  <c r="A99" i="19"/>
  <c r="A95" i="16"/>
  <c r="A95" i="17"/>
  <c r="AQ30" i="16"/>
  <c r="AK26" i="17"/>
  <c r="H58" i="17"/>
  <c r="AS64" i="17"/>
  <c r="AB18" i="17"/>
  <c r="AC43" i="17"/>
  <c r="AK32" i="17"/>
  <c r="AQ85" i="16"/>
  <c r="M97" i="17"/>
  <c r="V26" i="16"/>
  <c r="Z7" i="17"/>
  <c r="AE16" i="16"/>
  <c r="AF17" i="17"/>
  <c r="AA83" i="16"/>
  <c r="AS24" i="16"/>
  <c r="B83" i="17"/>
  <c r="B83" i="16"/>
  <c r="B87" i="19"/>
  <c r="T7" i="17"/>
  <c r="S60" i="16"/>
  <c r="F43" i="17"/>
  <c r="I77" i="17"/>
  <c r="AP45" i="16"/>
  <c r="U48" i="16"/>
  <c r="AO8" i="17"/>
  <c r="AF62" i="17"/>
  <c r="AB59" i="16"/>
  <c r="Y38" i="16"/>
  <c r="Q55" i="16"/>
  <c r="L57" i="16"/>
  <c r="T59" i="17"/>
  <c r="AS79" i="16"/>
  <c r="Y42" i="16"/>
  <c r="Z38" i="17"/>
  <c r="O68" i="17"/>
  <c r="S32" i="16"/>
  <c r="E16" i="16"/>
  <c r="A31" i="17"/>
  <c r="A31" i="16"/>
  <c r="A35" i="19"/>
  <c r="AL94" i="16"/>
  <c r="H99" i="17"/>
  <c r="AH33" i="17"/>
  <c r="AJ4" i="16"/>
  <c r="U16" i="16"/>
  <c r="R3" i="16"/>
  <c r="M43" i="5"/>
  <c r="Q44" i="17"/>
  <c r="AK21" i="17"/>
  <c r="AO86" i="17"/>
  <c r="S66" i="16"/>
  <c r="AI7" i="17"/>
  <c r="J64" i="16"/>
  <c r="P75" i="17"/>
  <c r="AA48" i="16"/>
  <c r="AP46" i="16"/>
  <c r="AD22" i="16"/>
  <c r="V53" i="16"/>
  <c r="J102" i="17"/>
  <c r="AH21" i="17"/>
  <c r="D47" i="16"/>
  <c r="D51" i="19"/>
  <c r="D47" i="17"/>
  <c r="AI76" i="17"/>
  <c r="G54" i="16"/>
  <c r="Z54" i="17"/>
  <c r="AQ95" i="16"/>
  <c r="R72" i="16"/>
  <c r="AP58" i="16"/>
  <c r="D87" i="16"/>
  <c r="D87" i="17"/>
  <c r="D91" i="19"/>
  <c r="X21" i="17"/>
  <c r="F27" i="16"/>
  <c r="N10" i="16"/>
  <c r="AQ93" i="17"/>
  <c r="AA40" i="16"/>
  <c r="AS7" i="17"/>
  <c r="S55" i="17"/>
  <c r="AF100" i="17"/>
  <c r="AI12" i="17"/>
  <c r="AP93" i="17"/>
  <c r="AS89" i="16"/>
  <c r="V33" i="16"/>
  <c r="N67" i="17"/>
  <c r="I28" i="16"/>
  <c r="AE9" i="17"/>
  <c r="AK94" i="16"/>
  <c r="AD67" i="16"/>
  <c r="AA51" i="16"/>
  <c r="AP93" i="16"/>
  <c r="V45" i="16"/>
  <c r="F86" i="17"/>
  <c r="AC87" i="17"/>
  <c r="E61" i="16"/>
  <c r="AQ71" i="16"/>
  <c r="X36" i="17"/>
  <c r="AS37" i="16"/>
  <c r="Q90" i="17"/>
  <c r="AI28" i="17"/>
  <c r="AO14" i="16"/>
  <c r="R57" i="17"/>
  <c r="AM76" i="16"/>
  <c r="R38" i="17"/>
  <c r="AI27" i="16"/>
  <c r="J66" i="16"/>
  <c r="AC45" i="16"/>
  <c r="L79" i="16"/>
  <c r="AE85" i="16"/>
  <c r="AT61" i="17"/>
  <c r="Q70" i="17"/>
  <c r="P80" i="17"/>
  <c r="L39" i="16"/>
  <c r="J43" i="12"/>
  <c r="V3" i="16"/>
  <c r="AO39" i="16"/>
  <c r="D103" i="19"/>
  <c r="D99" i="16"/>
  <c r="D99" i="17"/>
  <c r="J55" i="16"/>
  <c r="R90" i="17"/>
  <c r="Q15" i="16"/>
  <c r="AF16" i="16"/>
  <c r="AA50" i="17"/>
  <c r="X78" i="17"/>
  <c r="AH10" i="16"/>
  <c r="AN60" i="17"/>
  <c r="Q54" i="17"/>
  <c r="AE94" i="17"/>
  <c r="AO34" i="16"/>
  <c r="AC77" i="16"/>
  <c r="AA23" i="16"/>
  <c r="AR79" i="16"/>
  <c r="W86" i="16"/>
  <c r="AL64" i="17"/>
  <c r="J31" i="17"/>
  <c r="AA60" i="17"/>
  <c r="AE12" i="17"/>
  <c r="AH92" i="17"/>
  <c r="AF23" i="16"/>
  <c r="T102" i="16"/>
  <c r="AC7" i="17"/>
  <c r="AC5" i="17"/>
  <c r="J9" i="17"/>
  <c r="D34" i="19"/>
  <c r="D30" i="17"/>
  <c r="D30" i="16"/>
  <c r="K16" i="16"/>
  <c r="AT52" i="17"/>
  <c r="AS84" i="16"/>
  <c r="AD54" i="16"/>
  <c r="N57" i="16"/>
  <c r="G25" i="17"/>
  <c r="U97" i="17"/>
  <c r="F31" i="16"/>
  <c r="T74" i="16"/>
  <c r="AJ37" i="16"/>
  <c r="AA35" i="17"/>
  <c r="P51" i="16"/>
  <c r="AQ68" i="17"/>
  <c r="AT45" i="17"/>
  <c r="AF47" i="16"/>
  <c r="AB61" i="17"/>
  <c r="K8" i="16"/>
  <c r="AD7" i="16"/>
  <c r="M4" i="16"/>
  <c r="AR37" i="16"/>
  <c r="E41" i="17"/>
  <c r="AK27" i="17"/>
  <c r="AP86" i="17"/>
  <c r="AS99" i="16"/>
  <c r="Q53" i="16"/>
  <c r="AB73" i="17"/>
  <c r="AP75" i="16"/>
  <c r="AQ7" i="16"/>
  <c r="H62" i="17"/>
  <c r="AB7" i="16"/>
  <c r="Y7" i="16"/>
  <c r="K37" i="14"/>
  <c r="K39" i="14"/>
  <c r="K36" i="14"/>
  <c r="K38" i="14"/>
  <c r="K35" i="14"/>
  <c r="AA66" i="16"/>
  <c r="AM81" i="17"/>
  <c r="AA57" i="16"/>
  <c r="R35" i="17"/>
  <c r="G94" i="16"/>
  <c r="AT100" i="16"/>
  <c r="M83" i="17"/>
  <c r="M54" i="16"/>
  <c r="AI6" i="17"/>
  <c r="K68" i="16"/>
  <c r="AM6" i="17"/>
  <c r="Q39" i="16"/>
  <c r="J39" i="10"/>
  <c r="J36" i="10"/>
  <c r="J38" i="10"/>
  <c r="J37" i="10"/>
  <c r="J35" i="10"/>
  <c r="C22" i="16"/>
  <c r="C22" i="17"/>
  <c r="C26" i="19"/>
  <c r="I10" i="17"/>
  <c r="U36" i="16"/>
  <c r="P76" i="16"/>
  <c r="AC69" i="16"/>
  <c r="F95" i="16"/>
  <c r="AQ89" i="16"/>
  <c r="G58" i="17"/>
  <c r="Q28" i="16"/>
  <c r="R44" i="17"/>
  <c r="U62" i="17"/>
  <c r="P34" i="16"/>
  <c r="AH74" i="17"/>
  <c r="AO77" i="17"/>
  <c r="N13" i="16"/>
  <c r="K81" i="16"/>
  <c r="AF78" i="17"/>
  <c r="AD21" i="17"/>
  <c r="Q85" i="17"/>
  <c r="AJ80" i="16"/>
  <c r="AI98" i="17"/>
  <c r="AF74" i="17"/>
  <c r="AD10" i="17"/>
  <c r="AT4" i="17"/>
  <c r="I90" i="16"/>
  <c r="E75" i="16"/>
  <c r="V61" i="17"/>
  <c r="R96" i="16"/>
  <c r="AT29" i="17"/>
  <c r="AF55" i="17"/>
  <c r="F7" i="17"/>
  <c r="AK74" i="17"/>
  <c r="AT39" i="17"/>
  <c r="F28" i="16"/>
  <c r="AK75" i="16"/>
  <c r="J43" i="16"/>
  <c r="AK41" i="17"/>
  <c r="Q19" i="16"/>
  <c r="V22" i="16"/>
  <c r="AO78" i="17"/>
  <c r="AB96" i="16"/>
  <c r="AC100" i="16"/>
  <c r="T45" i="17"/>
  <c r="P10" i="16"/>
  <c r="AF8" i="16"/>
  <c r="AS33" i="17"/>
  <c r="AB11" i="17"/>
  <c r="Y10" i="17"/>
  <c r="Z11" i="16"/>
  <c r="O37" i="17"/>
  <c r="AI51" i="16"/>
  <c r="T83" i="16"/>
  <c r="V80" i="16"/>
  <c r="AJ74" i="16"/>
  <c r="D25" i="19"/>
  <c r="D21" i="16"/>
  <c r="D21" i="17"/>
  <c r="N26" i="16"/>
  <c r="M21" i="17"/>
  <c r="L48" i="16"/>
  <c r="AB44" i="17"/>
  <c r="E36" i="16"/>
  <c r="P30" i="17"/>
  <c r="AO102" i="17"/>
  <c r="AE95" i="17"/>
  <c r="AC12" i="16"/>
  <c r="AQ19" i="17"/>
  <c r="AR38" i="17"/>
  <c r="O95" i="17"/>
  <c r="F66" i="17"/>
  <c r="T43" i="17"/>
  <c r="Q33" i="16"/>
  <c r="N72" i="16"/>
  <c r="M96" i="17"/>
  <c r="AE86" i="16"/>
  <c r="AN90" i="16"/>
  <c r="P44" i="16"/>
  <c r="Y6" i="16"/>
  <c r="AB17" i="16"/>
  <c r="E21" i="17"/>
  <c r="T87" i="17"/>
  <c r="AQ22" i="16"/>
  <c r="AF68" i="17"/>
  <c r="G98" i="17"/>
  <c r="E100" i="16"/>
  <c r="AA89" i="16"/>
  <c r="AE79" i="17"/>
  <c r="H69" i="16"/>
  <c r="I72" i="16"/>
  <c r="W83" i="16"/>
  <c r="AO67" i="17"/>
  <c r="P95" i="16"/>
  <c r="N74" i="17"/>
  <c r="R42" i="16"/>
  <c r="AB45" i="17"/>
  <c r="AJ27" i="17"/>
  <c r="AF25" i="17"/>
  <c r="A65" i="19"/>
  <c r="A61" i="17"/>
  <c r="A61" i="16"/>
  <c r="V54" i="17"/>
  <c r="O96" i="17"/>
  <c r="AT83" i="16"/>
  <c r="R101" i="16"/>
  <c r="V51" i="17"/>
  <c r="AO5" i="17"/>
  <c r="AK15" i="16"/>
  <c r="AH51" i="16"/>
  <c r="AO59" i="17"/>
  <c r="Y22" i="17"/>
  <c r="AA72" i="17"/>
  <c r="F11" i="17"/>
  <c r="AP48" i="16"/>
  <c r="Z33" i="17"/>
  <c r="AS28" i="17"/>
  <c r="AD76" i="16"/>
  <c r="AA15" i="16"/>
  <c r="T18" i="16"/>
  <c r="S40" i="17"/>
  <c r="Y63" i="17"/>
  <c r="AT44" i="16"/>
  <c r="Q57" i="16"/>
  <c r="Q80" i="17"/>
  <c r="O75" i="17"/>
  <c r="P56" i="16"/>
  <c r="M99" i="17"/>
  <c r="N75" i="16"/>
  <c r="AK102" i="17"/>
  <c r="AB98" i="17"/>
  <c r="AH70" i="17"/>
  <c r="AH74" i="16"/>
  <c r="R27" i="17"/>
  <c r="O39" i="17"/>
  <c r="AS102" i="17"/>
  <c r="AF97" i="17"/>
  <c r="Z101" i="17"/>
  <c r="AS72" i="17"/>
  <c r="M65" i="17"/>
  <c r="AA81" i="17"/>
  <c r="K55" i="17"/>
  <c r="AF14" i="17"/>
  <c r="Z56" i="17"/>
  <c r="R7" i="17"/>
  <c r="Z42" i="17"/>
  <c r="AM48" i="16"/>
  <c r="R31" i="16"/>
  <c r="O81" i="17"/>
  <c r="I12" i="17"/>
  <c r="E52" i="16"/>
  <c r="AN26" i="16"/>
  <c r="D19" i="19"/>
  <c r="D15" i="16"/>
  <c r="D15" i="17"/>
  <c r="V90" i="16"/>
  <c r="I78" i="16"/>
  <c r="I67" i="17"/>
  <c r="AB59" i="17"/>
  <c r="Q102" i="16"/>
  <c r="M71" i="16"/>
  <c r="AE29" i="16"/>
  <c r="N40" i="17"/>
  <c r="N25" i="17"/>
  <c r="AT62" i="16"/>
  <c r="V30" i="17"/>
  <c r="AA72" i="16"/>
  <c r="Z39" i="17"/>
  <c r="R51" i="16"/>
  <c r="L44" i="13"/>
  <c r="L48" i="13" s="1"/>
  <c r="AE3" i="17"/>
  <c r="H11" i="16"/>
  <c r="F65" i="17"/>
  <c r="I59" i="17"/>
  <c r="K76" i="16"/>
  <c r="AL12" i="17"/>
  <c r="AO79" i="17"/>
  <c r="AN17" i="17"/>
  <c r="AL7" i="17"/>
  <c r="V69" i="16"/>
  <c r="R30" i="17"/>
  <c r="R9" i="16"/>
  <c r="X72" i="16"/>
  <c r="AJ59" i="16"/>
  <c r="E101" i="16"/>
  <c r="AS78" i="17"/>
  <c r="AF90" i="16"/>
  <c r="L21" i="17"/>
  <c r="AJ86" i="17"/>
  <c r="C71" i="17"/>
  <c r="C71" i="16"/>
  <c r="C75" i="19"/>
  <c r="J94" i="16"/>
  <c r="X84" i="17"/>
  <c r="J41" i="16"/>
  <c r="M44" i="10"/>
  <c r="M48" i="10" s="1"/>
  <c r="K3" i="17"/>
  <c r="AI77" i="17"/>
  <c r="M8" i="17"/>
  <c r="L73" i="16"/>
  <c r="Z29" i="17"/>
  <c r="AM84" i="17"/>
  <c r="AC50" i="16"/>
  <c r="P24" i="16"/>
  <c r="X12" i="17"/>
  <c r="AC85" i="17"/>
  <c r="G6" i="16"/>
  <c r="O14" i="17"/>
  <c r="D95" i="17"/>
  <c r="D99" i="19"/>
  <c r="D95" i="16"/>
  <c r="AF29" i="17"/>
  <c r="AN30" i="17"/>
  <c r="AF81" i="16"/>
  <c r="D92" i="17"/>
  <c r="D92" i="16"/>
  <c r="D96" i="19"/>
  <c r="A82" i="19"/>
  <c r="A78" i="17"/>
  <c r="A78" i="16"/>
  <c r="G76" i="16"/>
  <c r="Q64" i="17"/>
  <c r="H74" i="16"/>
  <c r="Y8" i="16"/>
  <c r="S24" i="16"/>
  <c r="X6" i="16"/>
  <c r="A30" i="19"/>
  <c r="A26" i="16"/>
  <c r="A26" i="17"/>
  <c r="J36" i="16"/>
  <c r="V20" i="16"/>
  <c r="AD36" i="17"/>
  <c r="O91" i="17"/>
  <c r="E84" i="16"/>
  <c r="AJ41" i="16"/>
  <c r="N4" i="16"/>
  <c r="Z89" i="17"/>
  <c r="N80" i="17"/>
  <c r="AM85" i="17"/>
  <c r="AP13" i="17"/>
  <c r="P26" i="17"/>
  <c r="AC99" i="17"/>
  <c r="W89" i="16"/>
  <c r="AK98" i="17"/>
  <c r="V91" i="17"/>
  <c r="Y3" i="17"/>
  <c r="M44" i="12"/>
  <c r="M48" i="12" s="1"/>
  <c r="AH26" i="17"/>
  <c r="AM57" i="16"/>
  <c r="O100" i="16"/>
  <c r="AE19" i="17"/>
  <c r="O7" i="17"/>
  <c r="Y73" i="16"/>
  <c r="O70" i="17"/>
  <c r="S63" i="17"/>
  <c r="P102" i="17"/>
  <c r="M34" i="16"/>
  <c r="AL57" i="16"/>
  <c r="AG11" i="16"/>
  <c r="AQ44" i="16"/>
  <c r="R24" i="17"/>
  <c r="AS50" i="16"/>
  <c r="AH17" i="16"/>
  <c r="AB67" i="16"/>
  <c r="AL91" i="16"/>
  <c r="O45" i="16"/>
  <c r="T20" i="16"/>
  <c r="AP63" i="17"/>
  <c r="AH60" i="17"/>
  <c r="AI93" i="17"/>
  <c r="AH20" i="16"/>
  <c r="Z80" i="16"/>
  <c r="AN48" i="17"/>
  <c r="Y50" i="17"/>
  <c r="AS76" i="17"/>
  <c r="AP23" i="17"/>
  <c r="Y9" i="17"/>
  <c r="AI97" i="16"/>
  <c r="E15" i="17"/>
  <c r="AE84" i="17"/>
  <c r="S59" i="16"/>
  <c r="AS55" i="16"/>
  <c r="B64" i="17"/>
  <c r="B68" i="19"/>
  <c r="B64" i="16"/>
  <c r="K13" i="16"/>
  <c r="K44" i="5"/>
  <c r="K48" i="5" s="1"/>
  <c r="P3" i="17"/>
  <c r="W78" i="17"/>
  <c r="AS67" i="16"/>
  <c r="W45" i="16"/>
  <c r="Q25" i="17"/>
  <c r="V22" i="17"/>
  <c r="T98" i="17"/>
  <c r="AM15" i="17"/>
  <c r="I20" i="16"/>
  <c r="P33" i="16"/>
  <c r="AA5" i="17"/>
  <c r="S29" i="16"/>
  <c r="AA100" i="17"/>
  <c r="AJ28" i="16"/>
  <c r="B9" i="19"/>
  <c r="B5" i="16"/>
  <c r="B5" i="17"/>
  <c r="AC63" i="17"/>
  <c r="J98" i="17"/>
  <c r="E20" i="16"/>
  <c r="V72" i="17"/>
  <c r="X10" i="16"/>
  <c r="AG83" i="17"/>
  <c r="Y45" i="16"/>
  <c r="F16" i="17"/>
  <c r="AJ17" i="17"/>
  <c r="AQ25" i="16"/>
  <c r="W40" i="17"/>
  <c r="P50" i="17"/>
  <c r="Q23" i="16"/>
  <c r="F39" i="17"/>
  <c r="M75" i="16"/>
  <c r="L29" i="16"/>
  <c r="AQ11" i="16"/>
  <c r="AC64" i="16"/>
  <c r="S67" i="17"/>
  <c r="A96" i="16"/>
  <c r="A96" i="17"/>
  <c r="A100" i="19"/>
  <c r="P96" i="17"/>
  <c r="H12" i="17"/>
  <c r="Y77" i="17"/>
  <c r="AQ57" i="16"/>
  <c r="Q57" i="17"/>
  <c r="AJ29" i="16"/>
  <c r="A36" i="16"/>
  <c r="A36" i="17"/>
  <c r="A40" i="19"/>
  <c r="AG95" i="17"/>
  <c r="AO7" i="16"/>
  <c r="R11" i="16"/>
  <c r="AD6" i="16"/>
  <c r="AL77" i="17"/>
  <c r="W50" i="17"/>
  <c r="AB6" i="16"/>
  <c r="K69" i="16"/>
  <c r="H94" i="17"/>
  <c r="Y44" i="16"/>
  <c r="AM78" i="16"/>
  <c r="R24" i="16"/>
  <c r="AM6" i="16"/>
  <c r="AC11" i="16"/>
  <c r="G33" i="16"/>
  <c r="G15" i="16"/>
  <c r="AR9" i="17"/>
  <c r="AR51" i="17"/>
  <c r="P11" i="17"/>
  <c r="E36" i="17"/>
  <c r="E64" i="16"/>
  <c r="K75" i="16"/>
  <c r="AK81" i="17"/>
  <c r="AA41" i="16"/>
  <c r="AF72" i="17"/>
  <c r="AQ98" i="16"/>
  <c r="AG57" i="17"/>
  <c r="N81" i="17"/>
  <c r="O43" i="17"/>
  <c r="AO24" i="16"/>
  <c r="AT74" i="17"/>
  <c r="AH32" i="16"/>
  <c r="AD102" i="16"/>
  <c r="AF82" i="17"/>
  <c r="D64" i="16"/>
  <c r="D64" i="17"/>
  <c r="D68" i="19"/>
  <c r="Y93" i="16"/>
  <c r="R48" i="17"/>
  <c r="W16" i="17"/>
  <c r="B42" i="19"/>
  <c r="B38" i="16"/>
  <c r="B38" i="17"/>
  <c r="W88" i="17"/>
  <c r="Q56" i="17"/>
  <c r="AH44" i="17"/>
  <c r="F37" i="17"/>
  <c r="AR35" i="16"/>
  <c r="AI16" i="17"/>
  <c r="D37" i="16"/>
  <c r="D41" i="19"/>
  <c r="D37" i="17"/>
  <c r="AC91" i="17"/>
  <c r="R93" i="16"/>
  <c r="G62" i="17"/>
  <c r="AN32" i="16"/>
  <c r="AR48" i="17"/>
  <c r="AK27" i="16"/>
  <c r="AB40" i="16"/>
  <c r="AI82" i="17"/>
  <c r="I44" i="16"/>
  <c r="AM31" i="17"/>
  <c r="Y18" i="17"/>
  <c r="AE52" i="16"/>
  <c r="AO13" i="17"/>
  <c r="F63" i="17"/>
  <c r="AS54" i="17"/>
  <c r="H94" i="16"/>
  <c r="T82" i="17"/>
  <c r="Y15" i="16"/>
  <c r="Z13" i="17"/>
  <c r="C44" i="19"/>
  <c r="C40" i="16"/>
  <c r="C40" i="17"/>
  <c r="AD37" i="17"/>
  <c r="I61" i="16"/>
  <c r="H52" i="17"/>
  <c r="U74" i="17"/>
  <c r="F72" i="17"/>
  <c r="AO64" i="17"/>
  <c r="Q4" i="17"/>
  <c r="AP94" i="16"/>
  <c r="Y63" i="16"/>
  <c r="K36" i="16"/>
  <c r="A21" i="16"/>
  <c r="A25" i="19"/>
  <c r="A21" i="17"/>
  <c r="H11" i="17"/>
  <c r="Z93" i="17"/>
  <c r="V55" i="16"/>
  <c r="AJ51" i="16"/>
  <c r="U20" i="17"/>
  <c r="AG74" i="16"/>
  <c r="AD88" i="16"/>
  <c r="AR97" i="16"/>
  <c r="A9" i="19"/>
  <c r="A5" i="17"/>
  <c r="A5" i="16"/>
  <c r="AR61" i="16"/>
  <c r="P41" i="17"/>
  <c r="X62" i="17"/>
  <c r="AM12" i="16"/>
  <c r="AK51" i="17"/>
  <c r="AG80" i="16"/>
  <c r="AE78" i="16"/>
  <c r="AN68" i="17"/>
  <c r="O48" i="16"/>
  <c r="G96" i="16"/>
  <c r="AR4" i="17"/>
  <c r="E17" i="17"/>
  <c r="O66" i="17"/>
  <c r="M87" i="16"/>
  <c r="R76" i="17"/>
  <c r="U80" i="17"/>
  <c r="F66" i="16"/>
  <c r="AF88" i="17"/>
  <c r="C36" i="17"/>
  <c r="C40" i="19"/>
  <c r="C36" i="16"/>
  <c r="AD38" i="17"/>
  <c r="C18" i="17"/>
  <c r="C18" i="16"/>
  <c r="C22" i="19"/>
  <c r="AD15" i="16"/>
  <c r="L94" i="16"/>
  <c r="Z90" i="17"/>
  <c r="AT82" i="17"/>
  <c r="J71" i="17"/>
  <c r="AA54" i="16"/>
  <c r="O35" i="16"/>
  <c r="R29" i="16"/>
  <c r="AI23" i="17"/>
  <c r="J75" i="17"/>
  <c r="AQ69" i="16"/>
  <c r="Q22" i="16"/>
  <c r="T12" i="17"/>
  <c r="AJ25" i="17"/>
  <c r="AA101" i="17"/>
  <c r="AP76" i="17"/>
  <c r="AO49" i="16"/>
  <c r="AR35" i="17"/>
  <c r="AR54" i="16"/>
  <c r="Y29" i="16"/>
  <c r="H71" i="17"/>
  <c r="AA62" i="16"/>
  <c r="C100" i="16"/>
  <c r="C104" i="19"/>
  <c r="C100" i="17"/>
  <c r="H75" i="17"/>
  <c r="AB43" i="16"/>
  <c r="G41" i="17"/>
  <c r="P79" i="17"/>
  <c r="AJ69" i="16"/>
  <c r="L52" i="17"/>
  <c r="AB80" i="16"/>
  <c r="F93" i="16"/>
  <c r="B14" i="19"/>
  <c r="B10" i="17"/>
  <c r="B10" i="16"/>
  <c r="N12" i="16"/>
  <c r="AD36" i="16"/>
  <c r="AN47" i="16"/>
  <c r="W91" i="16"/>
  <c r="R89" i="16"/>
  <c r="AO31" i="17"/>
  <c r="AP26" i="16"/>
  <c r="W14" i="16"/>
  <c r="B28" i="17"/>
  <c r="B32" i="19"/>
  <c r="B28" i="16"/>
  <c r="Y70" i="16"/>
  <c r="H49" i="16"/>
  <c r="G7" i="17"/>
  <c r="B33" i="17"/>
  <c r="B33" i="16"/>
  <c r="B37" i="19"/>
  <c r="K44" i="14"/>
  <c r="K48" i="14" s="1"/>
  <c r="AK3" i="17"/>
  <c r="AE73" i="16"/>
  <c r="AE68" i="17"/>
  <c r="C25" i="16"/>
  <c r="C25" i="17"/>
  <c r="C29" i="19"/>
  <c r="AI42" i="16"/>
  <c r="X80" i="17"/>
  <c r="AF62" i="16"/>
  <c r="AQ11" i="17"/>
  <c r="AQ17" i="16"/>
  <c r="AQ40" i="17"/>
  <c r="T93" i="17"/>
  <c r="K30" i="17"/>
  <c r="AD63" i="17"/>
  <c r="AH49" i="16"/>
  <c r="AM58" i="16"/>
  <c r="AM93" i="17"/>
  <c r="J67" i="17"/>
  <c r="AD17" i="16"/>
  <c r="V31" i="17"/>
  <c r="AH48" i="17"/>
  <c r="Z15" i="16"/>
  <c r="S91" i="17"/>
  <c r="U84" i="17"/>
  <c r="Q20" i="16"/>
  <c r="H30" i="16"/>
  <c r="W48" i="17"/>
  <c r="U21" i="16"/>
  <c r="AH43" i="17"/>
  <c r="AM18" i="17"/>
  <c r="P94" i="16"/>
  <c r="AS23" i="17"/>
  <c r="AT73" i="17"/>
  <c r="I73" i="16"/>
  <c r="E65" i="16"/>
  <c r="AR16" i="16"/>
  <c r="AT13" i="16"/>
  <c r="AH64" i="16"/>
  <c r="AA78" i="17"/>
  <c r="B101" i="19"/>
  <c r="B97" i="16"/>
  <c r="B97" i="17"/>
  <c r="AR19" i="16"/>
  <c r="AN100" i="17"/>
  <c r="AO101" i="16"/>
  <c r="U53" i="16"/>
  <c r="AG72" i="16"/>
  <c r="J44" i="15"/>
  <c r="J48" i="15" s="1"/>
  <c r="AQ3" i="17"/>
  <c r="Q27" i="17"/>
  <c r="AE88" i="17"/>
  <c r="AE47" i="17"/>
  <c r="Y23" i="16"/>
  <c r="V67" i="16"/>
  <c r="N42" i="16"/>
  <c r="AJ26" i="17"/>
  <c r="AS29" i="17"/>
  <c r="AE59" i="17"/>
  <c r="AD82" i="17"/>
  <c r="AN57" i="17"/>
  <c r="C56" i="19"/>
  <c r="C52" i="16"/>
  <c r="C52" i="17"/>
  <c r="AB37" i="17"/>
  <c r="B3" i="17"/>
  <c r="B3" i="16"/>
  <c r="B7" i="19"/>
  <c r="AO57" i="17"/>
  <c r="H80" i="16"/>
  <c r="M34" i="17"/>
  <c r="AT99" i="17"/>
  <c r="AC85" i="16"/>
  <c r="Q37" i="16"/>
  <c r="V76" i="16"/>
  <c r="Q97" i="17"/>
  <c r="AM102" i="17"/>
  <c r="AE31" i="17"/>
  <c r="AD102" i="17"/>
  <c r="AK14" i="17"/>
  <c r="H44" i="16"/>
  <c r="AH98" i="17"/>
  <c r="AH87" i="16"/>
  <c r="G14" i="16"/>
  <c r="S31" i="16"/>
  <c r="AH35" i="16"/>
  <c r="AS97" i="16"/>
  <c r="Z77" i="17"/>
  <c r="AL68" i="17"/>
  <c r="AJ35" i="16"/>
  <c r="AQ90" i="16"/>
  <c r="W75" i="17"/>
  <c r="N46" i="16"/>
  <c r="AL67" i="17"/>
  <c r="AH47" i="16"/>
  <c r="D83" i="17"/>
  <c r="D83" i="16"/>
  <c r="D87" i="19"/>
  <c r="P25" i="17"/>
  <c r="E74" i="16"/>
  <c r="AO70" i="17"/>
  <c r="P67" i="16"/>
  <c r="H72" i="17"/>
  <c r="AJ39" i="16"/>
  <c r="P7" i="17"/>
  <c r="AP35" i="16"/>
  <c r="I101" i="17"/>
  <c r="V38" i="17"/>
  <c r="AI89" i="16"/>
  <c r="M72" i="16"/>
  <c r="AK6" i="17"/>
  <c r="AL62" i="17"/>
  <c r="AF94" i="16"/>
  <c r="AE67" i="17"/>
  <c r="W56" i="16"/>
  <c r="M63" i="17"/>
  <c r="F52" i="16"/>
  <c r="AK12" i="16"/>
  <c r="G27" i="16"/>
  <c r="S47" i="17"/>
  <c r="G82" i="17"/>
  <c r="N57" i="17"/>
  <c r="AT101" i="17"/>
  <c r="Q68" i="17"/>
  <c r="S26" i="17"/>
  <c r="X82" i="16"/>
  <c r="Y68" i="17"/>
  <c r="T5" i="17"/>
  <c r="AI30" i="17"/>
  <c r="K52" i="17"/>
  <c r="K59" i="16"/>
  <c r="K35" i="17"/>
  <c r="O50" i="17"/>
  <c r="AR15" i="17"/>
  <c r="K70" i="17"/>
  <c r="L27" i="16"/>
  <c r="Z50" i="16"/>
  <c r="AN85" i="16"/>
  <c r="G31" i="16"/>
  <c r="S22" i="16"/>
  <c r="AT66" i="17"/>
  <c r="AP91" i="17"/>
  <c r="AB56" i="17"/>
  <c r="I95" i="16"/>
  <c r="H96" i="16"/>
  <c r="AT96" i="17"/>
  <c r="R19" i="17"/>
  <c r="X10" i="17"/>
  <c r="K68" i="17"/>
  <c r="Z93" i="16"/>
  <c r="N11" i="16"/>
  <c r="P4" i="17"/>
  <c r="AP28" i="17"/>
  <c r="M84" i="16"/>
  <c r="O82" i="17"/>
  <c r="AB48" i="17"/>
  <c r="V13" i="17"/>
  <c r="W49" i="16"/>
  <c r="F8" i="17"/>
  <c r="A94" i="16"/>
  <c r="A94" i="17"/>
  <c r="A98" i="19"/>
  <c r="O63" i="16"/>
  <c r="O65" i="16"/>
  <c r="U6" i="16"/>
  <c r="AG61" i="16"/>
  <c r="S14" i="17"/>
  <c r="W15" i="17"/>
  <c r="P27" i="16"/>
  <c r="AB10" i="16"/>
  <c r="U74" i="16"/>
  <c r="AK42" i="16"/>
  <c r="AK57" i="16"/>
  <c r="AK99" i="16"/>
  <c r="AI95" i="16"/>
  <c r="C15" i="19"/>
  <c r="C11" i="17"/>
  <c r="C11" i="16"/>
  <c r="P68" i="16"/>
  <c r="L92" i="16"/>
  <c r="AI86" i="16"/>
  <c r="AI18" i="17"/>
  <c r="AG36" i="16"/>
  <c r="AQ34" i="17"/>
  <c r="AJ31" i="17"/>
  <c r="AM92" i="16"/>
  <c r="G5" i="16"/>
  <c r="R23" i="16"/>
  <c r="M6" i="17"/>
  <c r="AF54" i="16"/>
  <c r="I14" i="16"/>
  <c r="AJ37" i="17"/>
  <c r="AR65" i="16"/>
  <c r="W5" i="16"/>
  <c r="AP65" i="17"/>
  <c r="AD26" i="16"/>
  <c r="N101" i="16"/>
  <c r="AB51" i="17"/>
  <c r="N45" i="16"/>
  <c r="M76" i="16"/>
  <c r="AQ6" i="17"/>
  <c r="AS38" i="16"/>
  <c r="V44" i="16"/>
  <c r="V96" i="17"/>
  <c r="AD91" i="16"/>
  <c r="H41" i="17"/>
  <c r="F26" i="17"/>
  <c r="S65" i="17"/>
  <c r="Z66" i="16"/>
  <c r="I38" i="17"/>
  <c r="AA16" i="16"/>
  <c r="W102" i="17"/>
  <c r="U60" i="16"/>
  <c r="I79" i="16"/>
  <c r="U83" i="16"/>
  <c r="Z30" i="16"/>
  <c r="J63" i="16"/>
  <c r="AE4" i="16"/>
  <c r="M73" i="16"/>
  <c r="AF12" i="17"/>
  <c r="AR18" i="16"/>
  <c r="F63" i="16"/>
  <c r="Y15" i="17"/>
  <c r="AP17" i="17"/>
  <c r="U71" i="16"/>
  <c r="AD55" i="16"/>
  <c r="N16" i="17"/>
  <c r="AS92" i="17"/>
  <c r="U41" i="17"/>
  <c r="H81" i="16"/>
  <c r="AC98" i="16"/>
  <c r="X56" i="17"/>
  <c r="B42" i="17"/>
  <c r="B42" i="16"/>
  <c r="B46" i="19"/>
  <c r="AR77" i="16"/>
  <c r="O57" i="17"/>
  <c r="A33" i="19"/>
  <c r="A29" i="17"/>
  <c r="A29" i="16"/>
  <c r="U73" i="17"/>
  <c r="AJ80" i="17"/>
  <c r="AH18" i="17"/>
  <c r="H36" i="17"/>
  <c r="S63" i="16"/>
  <c r="E95" i="16"/>
  <c r="H13" i="17"/>
  <c r="E51" i="17"/>
  <c r="G13" i="16"/>
  <c r="AF88" i="16"/>
  <c r="R68" i="17"/>
  <c r="T35" i="17"/>
  <c r="AP29" i="17"/>
  <c r="AN13" i="16"/>
  <c r="AO30" i="17"/>
  <c r="AD69" i="16"/>
  <c r="G37" i="14"/>
  <c r="G39" i="14"/>
  <c r="G36" i="14"/>
  <c r="G38" i="14"/>
  <c r="G35" i="14"/>
  <c r="S78" i="16"/>
  <c r="AN74" i="17"/>
  <c r="R70" i="16"/>
  <c r="AL42" i="17"/>
  <c r="A39" i="17"/>
  <c r="A43" i="19"/>
  <c r="A39" i="16"/>
  <c r="D55" i="17"/>
  <c r="D59" i="19"/>
  <c r="D55" i="16"/>
  <c r="Z8" i="17"/>
  <c r="W98" i="17"/>
  <c r="AA45" i="17"/>
  <c r="AP68" i="17"/>
  <c r="W96" i="17"/>
  <c r="AC58" i="17"/>
  <c r="G73" i="17"/>
  <c r="I86" i="17"/>
  <c r="T91" i="17"/>
  <c r="AM23" i="16"/>
  <c r="T64" i="16"/>
  <c r="V51" i="16"/>
  <c r="AT17" i="16"/>
  <c r="AO59" i="16"/>
  <c r="AM102" i="16"/>
  <c r="AN88" i="16"/>
  <c r="T21" i="17"/>
  <c r="AG66" i="16"/>
  <c r="AJ23" i="17"/>
  <c r="J60" i="16"/>
  <c r="D63" i="19"/>
  <c r="D59" i="16"/>
  <c r="D59" i="17"/>
  <c r="AK7" i="17"/>
  <c r="I74" i="16"/>
  <c r="N27" i="17"/>
  <c r="X100" i="16"/>
  <c r="AE77" i="17"/>
  <c r="K62" i="16"/>
  <c r="V60" i="17"/>
  <c r="AS95" i="17"/>
  <c r="AC51" i="17"/>
  <c r="Z22" i="16"/>
  <c r="V73" i="16"/>
  <c r="B76" i="17"/>
  <c r="B80" i="19"/>
  <c r="B76" i="16"/>
  <c r="Z58" i="17"/>
  <c r="H84" i="16"/>
  <c r="AC40" i="17"/>
  <c r="AT58" i="16"/>
  <c r="AN69" i="16"/>
  <c r="AB102" i="17"/>
  <c r="S64" i="17"/>
  <c r="F75" i="16"/>
  <c r="R41" i="16"/>
  <c r="L99" i="16"/>
  <c r="AK73" i="17"/>
  <c r="N3" i="17"/>
  <c r="I44" i="5"/>
  <c r="I48" i="5" s="1"/>
  <c r="AS56" i="16"/>
  <c r="AT46" i="17"/>
  <c r="T54" i="17"/>
  <c r="A41" i="19"/>
  <c r="A37" i="17"/>
  <c r="A37" i="16"/>
  <c r="AA32" i="16"/>
  <c r="S66" i="17"/>
  <c r="N89" i="17"/>
  <c r="AE30" i="16"/>
  <c r="G14" i="17"/>
  <c r="P86" i="16"/>
  <c r="AQ100" i="17"/>
  <c r="AB5" i="17"/>
  <c r="AN4" i="16"/>
  <c r="U54" i="16"/>
  <c r="I18" i="17"/>
  <c r="AP26" i="17"/>
  <c r="AN81" i="16"/>
  <c r="R39" i="17"/>
  <c r="N92" i="16"/>
  <c r="L35" i="17"/>
  <c r="R63" i="16"/>
  <c r="G13" i="17"/>
  <c r="AO31" i="16"/>
  <c r="AB20" i="16"/>
  <c r="S18" i="17"/>
  <c r="S37" i="17"/>
  <c r="P35" i="17"/>
  <c r="AF57" i="16"/>
  <c r="AB97" i="17"/>
  <c r="X80" i="16"/>
  <c r="AB23" i="16"/>
  <c r="H40" i="16"/>
  <c r="AG32" i="16"/>
  <c r="P6" i="16"/>
  <c r="K58" i="16"/>
  <c r="U39" i="17"/>
  <c r="I58" i="17"/>
  <c r="S43" i="16"/>
  <c r="X46" i="17"/>
  <c r="AQ63" i="16"/>
  <c r="L37" i="17"/>
  <c r="AK24" i="16"/>
  <c r="F19" i="17"/>
  <c r="AR20" i="16"/>
  <c r="Y87" i="17"/>
  <c r="AR85" i="16"/>
  <c r="AO75" i="16"/>
  <c r="G35" i="16"/>
  <c r="AL57" i="17"/>
  <c r="R36" i="17"/>
  <c r="S19" i="17"/>
  <c r="K27" i="17"/>
  <c r="AE6" i="17"/>
  <c r="AN86" i="17"/>
  <c r="J44" i="12"/>
  <c r="J48" i="12" s="1"/>
  <c r="V3" i="17"/>
  <c r="AH53" i="16"/>
  <c r="Z21" i="16"/>
  <c r="L84" i="16"/>
  <c r="AH8" i="17"/>
  <c r="AG30" i="17"/>
  <c r="AI22" i="17"/>
  <c r="L27" i="17"/>
  <c r="AO22" i="17"/>
  <c r="AH95" i="17"/>
  <c r="Y84" i="16"/>
  <c r="F18" i="17"/>
  <c r="AS34" i="17"/>
  <c r="AO56" i="16"/>
  <c r="O45" i="17"/>
  <c r="I20" i="17"/>
  <c r="W70" i="17"/>
  <c r="Z99" i="17"/>
  <c r="O55" i="17"/>
  <c r="Y44" i="17"/>
  <c r="L4" i="17"/>
  <c r="AG85" i="16"/>
  <c r="AT86" i="17"/>
  <c r="AN22" i="17"/>
  <c r="M35" i="10"/>
  <c r="M36" i="10"/>
  <c r="M38" i="10"/>
  <c r="M39" i="10"/>
  <c r="M37" i="10"/>
  <c r="I43" i="17"/>
  <c r="G5" i="17"/>
  <c r="T74" i="17"/>
  <c r="I37" i="13"/>
  <c r="I39" i="13"/>
  <c r="I36" i="13"/>
  <c r="I38" i="13"/>
  <c r="I35" i="13"/>
  <c r="N85" i="16"/>
  <c r="A52" i="19"/>
  <c r="A48" i="16"/>
  <c r="A48" i="17"/>
  <c r="AR31" i="17"/>
  <c r="AI63" i="16"/>
  <c r="M87" i="17"/>
  <c r="P23" i="16"/>
  <c r="Z84" i="16"/>
  <c r="W78" i="16"/>
  <c r="U11" i="17"/>
  <c r="E66" i="17"/>
  <c r="I12" i="16"/>
  <c r="A81" i="19"/>
  <c r="A77" i="16"/>
  <c r="A77" i="17"/>
  <c r="AC6" i="16"/>
  <c r="B58" i="17"/>
  <c r="B58" i="16"/>
  <c r="B62" i="19"/>
  <c r="AJ50" i="16"/>
  <c r="AO63" i="17"/>
  <c r="I26" i="16"/>
  <c r="C54" i="19"/>
  <c r="C50" i="16"/>
  <c r="C50" i="17"/>
  <c r="P66" i="17"/>
  <c r="AT34" i="17"/>
  <c r="AE44" i="17"/>
  <c r="H75" i="16"/>
  <c r="AR53" i="17"/>
  <c r="AB34" i="16"/>
  <c r="AJ16" i="17"/>
  <c r="P77" i="16"/>
  <c r="AO58" i="17"/>
  <c r="AS19" i="16"/>
  <c r="AK47" i="16"/>
  <c r="X58" i="17"/>
  <c r="H93" i="16"/>
  <c r="AJ84" i="16"/>
  <c r="AO62" i="17"/>
  <c r="AP42" i="17"/>
  <c r="S73" i="16"/>
  <c r="R52" i="16"/>
  <c r="AN27" i="16"/>
  <c r="V47" i="16"/>
  <c r="H19" i="16"/>
  <c r="Y61" i="16"/>
  <c r="AE82" i="16"/>
  <c r="AJ81" i="16"/>
  <c r="Z81" i="17"/>
  <c r="U17" i="16"/>
  <c r="AM74" i="17"/>
  <c r="C38" i="19"/>
  <c r="C34" i="17"/>
  <c r="C34" i="16"/>
  <c r="AQ26" i="16"/>
  <c r="AB95" i="16"/>
  <c r="AL39" i="16"/>
  <c r="AD5" i="17"/>
  <c r="W101" i="16"/>
  <c r="Z10" i="17"/>
  <c r="I29" i="17"/>
  <c r="L60" i="17"/>
  <c r="Z100" i="16"/>
  <c r="AK9" i="17"/>
  <c r="O71" i="16"/>
  <c r="S22" i="17"/>
  <c r="AG56" i="16"/>
  <c r="AK92" i="17"/>
  <c r="Q38" i="16"/>
  <c r="AB89" i="16"/>
  <c r="Z33" i="16"/>
  <c r="Q29" i="17"/>
  <c r="Q62" i="17"/>
  <c r="AM7" i="17"/>
  <c r="M91" i="17"/>
  <c r="AP101" i="16"/>
  <c r="AN56" i="16"/>
  <c r="W50" i="16"/>
  <c r="AK98" i="16"/>
  <c r="AD91" i="17"/>
  <c r="AO43" i="17"/>
  <c r="AK43" i="17"/>
  <c r="H16" i="16"/>
  <c r="AB92" i="16"/>
  <c r="AF12" i="16"/>
  <c r="M85" i="17"/>
  <c r="M27" i="16"/>
  <c r="F44" i="16"/>
  <c r="R7" i="16"/>
  <c r="AO74" i="16"/>
  <c r="Y101" i="17"/>
  <c r="V43" i="16"/>
  <c r="AD20" i="16"/>
  <c r="T83" i="17"/>
  <c r="I82" i="17"/>
  <c r="AR68" i="16"/>
  <c r="AM86" i="16"/>
  <c r="AO47" i="17"/>
  <c r="AE65" i="16"/>
  <c r="AR84" i="16"/>
  <c r="AA49" i="16"/>
  <c r="F80" i="17"/>
  <c r="Q9" i="17"/>
  <c r="AN73" i="17"/>
  <c r="Z5" i="16"/>
  <c r="K101" i="17"/>
  <c r="AK31" i="17"/>
  <c r="AA46" i="17"/>
  <c r="AH17" i="17"/>
  <c r="AF51" i="16"/>
  <c r="J93" i="16"/>
  <c r="H43" i="16"/>
  <c r="AI50" i="16"/>
  <c r="L65" i="16"/>
  <c r="V36" i="16"/>
  <c r="K66" i="16"/>
  <c r="AD66" i="17"/>
  <c r="AK48" i="16"/>
  <c r="AB93" i="17"/>
  <c r="R95" i="17"/>
  <c r="AQ14" i="17"/>
  <c r="V38" i="16"/>
  <c r="H31" i="16"/>
  <c r="AM52" i="17"/>
  <c r="Q83" i="16"/>
  <c r="AB14" i="16"/>
  <c r="L37" i="16"/>
  <c r="M86" i="17"/>
  <c r="N17" i="16"/>
  <c r="F56" i="16"/>
  <c r="B45" i="16"/>
  <c r="B49" i="19"/>
  <c r="B45" i="17"/>
  <c r="Q45" i="16"/>
  <c r="AK25" i="16"/>
  <c r="J57" i="17"/>
  <c r="AR27" i="17"/>
  <c r="AB92" i="17"/>
  <c r="Z80" i="17"/>
  <c r="D58" i="17"/>
  <c r="D62" i="19"/>
  <c r="D58" i="16"/>
  <c r="K101" i="16"/>
  <c r="I41" i="17"/>
  <c r="AR57" i="16"/>
  <c r="AT70" i="17"/>
  <c r="V17" i="16"/>
  <c r="AC66" i="16"/>
  <c r="L49" i="16"/>
  <c r="L61" i="16"/>
  <c r="L86" i="16"/>
  <c r="A56" i="17"/>
  <c r="A60" i="19"/>
  <c r="A56" i="16"/>
  <c r="P102" i="16"/>
  <c r="E37" i="17"/>
  <c r="AF91" i="17"/>
  <c r="U27" i="17"/>
  <c r="I60" i="16"/>
  <c r="S58" i="16"/>
  <c r="P15" i="16"/>
  <c r="T96" i="17"/>
  <c r="K49" i="16"/>
  <c r="O77" i="17"/>
  <c r="I55" i="16"/>
  <c r="B91" i="16"/>
  <c r="B95" i="19"/>
  <c r="B91" i="17"/>
  <c r="AK56" i="16"/>
  <c r="AI68" i="17"/>
  <c r="I4" i="17"/>
  <c r="S46" i="17"/>
  <c r="AT101" i="16"/>
  <c r="K91" i="17"/>
  <c r="AG41" i="16"/>
  <c r="N36" i="17"/>
  <c r="J40" i="16"/>
  <c r="W99" i="16"/>
  <c r="H20" i="16"/>
  <c r="AR24" i="16"/>
  <c r="AS33" i="16"/>
  <c r="AC13" i="17"/>
  <c r="AI80" i="17"/>
  <c r="AR44" i="17"/>
  <c r="C83" i="19"/>
  <c r="C79" i="17"/>
  <c r="C79" i="16"/>
  <c r="X96" i="16"/>
  <c r="I93" i="17"/>
  <c r="A51" i="16"/>
  <c r="A51" i="17"/>
  <c r="A55" i="19"/>
  <c r="AF48" i="17"/>
  <c r="AP88" i="16"/>
  <c r="AM38" i="16"/>
  <c r="B90" i="16"/>
  <c r="B94" i="19"/>
  <c r="B90" i="17"/>
  <c r="S27" i="16"/>
  <c r="Y62" i="17"/>
  <c r="AB52" i="16"/>
  <c r="AO29" i="16"/>
  <c r="AM45" i="16"/>
  <c r="AN43" i="16"/>
  <c r="AO40" i="16"/>
  <c r="AH31" i="16"/>
  <c r="L95" i="16"/>
  <c r="M20" i="16"/>
  <c r="X17" i="17"/>
  <c r="AS25" i="16"/>
  <c r="G56" i="17"/>
  <c r="AC83" i="16"/>
  <c r="Z77" i="16"/>
  <c r="AF77" i="17"/>
  <c r="L70" i="16"/>
  <c r="P81" i="16"/>
  <c r="AA85" i="17"/>
  <c r="A44" i="17"/>
  <c r="A44" i="16"/>
  <c r="A48" i="19"/>
  <c r="X23" i="17"/>
  <c r="P14" i="17"/>
  <c r="H39" i="17"/>
  <c r="AS23" i="16"/>
  <c r="AJ58" i="17"/>
  <c r="AC93" i="16"/>
  <c r="P58" i="16"/>
  <c r="AK29" i="17"/>
  <c r="D88" i="19"/>
  <c r="D84" i="17"/>
  <c r="D84" i="16"/>
  <c r="AI19" i="16"/>
  <c r="AO47" i="16"/>
  <c r="P19" i="16"/>
  <c r="AN97" i="17"/>
  <c r="T50" i="17"/>
  <c r="AK7" i="16"/>
  <c r="AT65" i="17"/>
  <c r="AE27" i="16"/>
  <c r="AM94" i="16"/>
  <c r="V87" i="17"/>
  <c r="J57" i="16"/>
  <c r="AP89" i="16"/>
  <c r="H80" i="17"/>
  <c r="D100" i="17"/>
  <c r="D104" i="19"/>
  <c r="D100" i="16"/>
  <c r="V95" i="17"/>
  <c r="I91" i="17"/>
  <c r="AT87" i="16"/>
  <c r="AB21" i="17"/>
  <c r="AH28" i="17"/>
  <c r="I65" i="17"/>
  <c r="Y65" i="17"/>
  <c r="G63" i="16"/>
  <c r="AD9" i="16"/>
  <c r="AF60" i="16"/>
  <c r="X94" i="17"/>
  <c r="M57" i="17"/>
  <c r="AT67" i="16"/>
  <c r="AG93" i="16"/>
  <c r="W31" i="16"/>
  <c r="AN14" i="16"/>
  <c r="AN34" i="16"/>
  <c r="W18" i="17"/>
  <c r="AJ68" i="17"/>
  <c r="W76" i="16"/>
  <c r="AL18" i="16"/>
  <c r="T12" i="16"/>
  <c r="D48" i="19"/>
  <c r="D44" i="17"/>
  <c r="D44" i="16"/>
  <c r="T71" i="17"/>
  <c r="K97" i="17"/>
  <c r="Z66" i="17"/>
  <c r="I71" i="16"/>
  <c r="AD82" i="16"/>
  <c r="AK58" i="17"/>
  <c r="AL68" i="16"/>
  <c r="Q73" i="16"/>
  <c r="N54" i="16"/>
  <c r="A83" i="16"/>
  <c r="A83" i="17"/>
  <c r="A87" i="19"/>
  <c r="AF61" i="16"/>
  <c r="AN71" i="16"/>
  <c r="X84" i="16"/>
  <c r="AG45" i="17"/>
  <c r="AR76" i="16"/>
  <c r="AQ33" i="17"/>
  <c r="H38" i="16"/>
  <c r="L96" i="17"/>
  <c r="M29" i="17"/>
  <c r="W42" i="17"/>
  <c r="U12" i="16"/>
  <c r="D39" i="19"/>
  <c r="D35" i="16"/>
  <c r="D35" i="17"/>
  <c r="Z28" i="16"/>
  <c r="E88" i="16"/>
  <c r="K47" i="16"/>
  <c r="AJ32" i="17"/>
  <c r="L44" i="15"/>
  <c r="L48" i="15" s="1"/>
  <c r="AS3" i="17"/>
  <c r="L6" i="17"/>
  <c r="P69" i="17"/>
  <c r="AB23" i="17"/>
  <c r="AC34" i="16"/>
  <c r="AC41" i="17"/>
  <c r="P39" i="16"/>
  <c r="AM3" i="16"/>
  <c r="M43" i="14"/>
  <c r="AC91" i="16"/>
  <c r="W36" i="17"/>
  <c r="AF15" i="17"/>
  <c r="S67" i="16"/>
  <c r="E73" i="17"/>
  <c r="Y16" i="17"/>
  <c r="AC93" i="17"/>
  <c r="E40" i="16"/>
  <c r="S54" i="16"/>
  <c r="K53" i="16"/>
  <c r="S92" i="16"/>
  <c r="AA61" i="16"/>
  <c r="Q5" i="16"/>
  <c r="AR9" i="16"/>
  <c r="C77" i="16"/>
  <c r="C81" i="19"/>
  <c r="C77" i="17"/>
  <c r="AF41" i="17"/>
  <c r="AN93" i="17"/>
  <c r="AA46" i="16"/>
  <c r="S55" i="16"/>
  <c r="V20" i="17"/>
  <c r="AK22" i="16"/>
  <c r="AM51" i="17"/>
  <c r="C29" i="17"/>
  <c r="C29" i="16"/>
  <c r="C33" i="19"/>
  <c r="T26" i="16"/>
  <c r="W66" i="16"/>
  <c r="F51" i="16"/>
  <c r="U94" i="16"/>
  <c r="AC54" i="16"/>
  <c r="P90" i="16"/>
  <c r="M94" i="17"/>
  <c r="AA77" i="17"/>
  <c r="AR74" i="16"/>
  <c r="AT76" i="16"/>
  <c r="AK55" i="17"/>
  <c r="AO99" i="16"/>
  <c r="R56" i="16"/>
  <c r="R15" i="17"/>
  <c r="AI61" i="17"/>
  <c r="N14" i="16"/>
  <c r="AI3" i="17"/>
  <c r="I44" i="14"/>
  <c r="I48" i="14" s="1"/>
  <c r="Z59" i="17"/>
  <c r="A66" i="17"/>
  <c r="A70" i="19"/>
  <c r="A66" i="16"/>
  <c r="E66" i="16"/>
  <c r="N21" i="16"/>
  <c r="Z85" i="16"/>
  <c r="AF46" i="17"/>
  <c r="T22" i="17"/>
  <c r="AG64" i="16"/>
  <c r="Z64" i="16"/>
  <c r="M66" i="16"/>
  <c r="Z102" i="17"/>
  <c r="AB8" i="17"/>
  <c r="B79" i="16"/>
  <c r="B83" i="19"/>
  <c r="B79" i="17"/>
  <c r="K6" i="16"/>
  <c r="AS99" i="17"/>
  <c r="AM26" i="17"/>
  <c r="AS39" i="17"/>
  <c r="AM24" i="17"/>
  <c r="AK38" i="16"/>
  <c r="AB16" i="17"/>
  <c r="AA28" i="16"/>
  <c r="X5" i="17"/>
  <c r="J59" i="16"/>
  <c r="F13" i="17"/>
  <c r="AC67" i="16"/>
  <c r="AP50" i="17"/>
  <c r="Y31" i="16"/>
  <c r="AF75" i="16"/>
  <c r="AN92" i="17"/>
  <c r="AD84" i="16"/>
  <c r="Q94" i="16"/>
  <c r="U64" i="17"/>
  <c r="T14" i="16"/>
  <c r="AM95" i="17"/>
  <c r="Z40" i="16"/>
  <c r="AS12" i="17"/>
  <c r="Y45" i="17"/>
  <c r="AT72" i="16"/>
  <c r="S96" i="17"/>
  <c r="AQ21" i="17"/>
  <c r="H63" i="17"/>
  <c r="AF19" i="16"/>
  <c r="M19" i="16"/>
  <c r="AM72" i="16"/>
  <c r="Z44" i="17"/>
  <c r="AE54" i="16"/>
  <c r="U57" i="17"/>
  <c r="AP34" i="16"/>
  <c r="B27" i="19"/>
  <c r="B23" i="16"/>
  <c r="B23" i="17"/>
  <c r="T29" i="16"/>
  <c r="AM76" i="17"/>
  <c r="AC32" i="16"/>
  <c r="AG45" i="16"/>
  <c r="J18" i="17"/>
  <c r="E63" i="17"/>
  <c r="G45" i="17"/>
  <c r="AT30" i="17"/>
  <c r="G49" i="16"/>
  <c r="B78" i="16"/>
  <c r="B82" i="19"/>
  <c r="B78" i="17"/>
  <c r="T92" i="16"/>
  <c r="J56" i="17"/>
  <c r="D77" i="16"/>
  <c r="D81" i="19"/>
  <c r="D77" i="17"/>
  <c r="AR56" i="17"/>
  <c r="AO67" i="16"/>
  <c r="AO37" i="16"/>
  <c r="AS90" i="16"/>
  <c r="AN58" i="17"/>
  <c r="AD3" i="16"/>
  <c r="K43" i="13"/>
  <c r="AI77" i="16"/>
  <c r="M59" i="17"/>
  <c r="AD59" i="16"/>
  <c r="AG101" i="17"/>
  <c r="R37" i="17"/>
  <c r="G84" i="16"/>
  <c r="AL54" i="17"/>
  <c r="G96" i="17"/>
  <c r="B66" i="17"/>
  <c r="B66" i="16"/>
  <c r="B70" i="19"/>
  <c r="AP51" i="17"/>
  <c r="AB27" i="17"/>
  <c r="H13" i="16"/>
  <c r="AS40" i="17"/>
  <c r="AG78" i="16"/>
  <c r="X59" i="17"/>
  <c r="J22" i="16"/>
  <c r="I24" i="16"/>
  <c r="V63" i="17"/>
  <c r="Y17" i="17"/>
  <c r="S79" i="16"/>
  <c r="AT42" i="16"/>
  <c r="AT81" i="16"/>
  <c r="AC96" i="16"/>
  <c r="P39" i="17"/>
  <c r="E5" i="16"/>
  <c r="AJ68" i="16"/>
  <c r="F7" i="16"/>
  <c r="AN5" i="16"/>
  <c r="V14" i="17"/>
  <c r="AP87" i="16"/>
  <c r="J20" i="17"/>
  <c r="AE37" i="16"/>
  <c r="O89" i="17"/>
  <c r="Q65" i="16"/>
  <c r="AN47" i="17"/>
  <c r="A75" i="16"/>
  <c r="A79" i="19"/>
  <c r="A75" i="17"/>
  <c r="AM55" i="16"/>
  <c r="AO94" i="17"/>
  <c r="A63" i="17"/>
  <c r="A63" i="16"/>
  <c r="A67" i="19"/>
  <c r="AL86" i="16"/>
  <c r="AE17" i="17"/>
  <c r="AH95" i="16"/>
  <c r="AB62" i="17"/>
  <c r="F29" i="16"/>
  <c r="I78" i="17"/>
  <c r="AL60" i="16"/>
  <c r="AI79" i="16"/>
  <c r="Z72" i="16"/>
  <c r="AH52" i="17"/>
  <c r="AB24" i="17"/>
  <c r="H39" i="16"/>
  <c r="I96" i="16"/>
  <c r="AD80" i="17"/>
  <c r="AA10" i="17"/>
  <c r="G8" i="17"/>
  <c r="G20" i="17"/>
  <c r="J48" i="17"/>
  <c r="O98" i="17"/>
  <c r="T69" i="16"/>
  <c r="D90" i="16"/>
  <c r="D94" i="19"/>
  <c r="D90" i="17"/>
  <c r="AC7" i="16"/>
  <c r="AC57" i="17"/>
  <c r="AK48" i="17"/>
  <c r="AD83" i="16"/>
  <c r="AP9" i="17"/>
  <c r="AC43" i="16"/>
  <c r="R93" i="17"/>
  <c r="O56" i="16"/>
  <c r="AB73" i="16"/>
  <c r="AQ97" i="16"/>
  <c r="AQ65" i="17"/>
  <c r="H9" i="16"/>
  <c r="B90" i="19"/>
  <c r="B86" i="16"/>
  <c r="B86" i="17"/>
  <c r="S29" i="17"/>
  <c r="H59" i="16"/>
  <c r="AD65" i="16"/>
  <c r="AB20" i="17"/>
  <c r="AO30" i="16"/>
  <c r="J92" i="17"/>
  <c r="G71" i="16"/>
  <c r="AE10" i="17"/>
  <c r="N50" i="16"/>
  <c r="AS96" i="17"/>
  <c r="M41" i="16"/>
  <c r="AM64" i="16"/>
  <c r="L6" i="16"/>
  <c r="AD72" i="17"/>
  <c r="U98" i="17"/>
  <c r="R25" i="16"/>
  <c r="W32" i="16"/>
  <c r="D22" i="16"/>
  <c r="D22" i="17"/>
  <c r="D26" i="19"/>
  <c r="P43" i="17"/>
  <c r="L44" i="5"/>
  <c r="L48" i="5" s="1"/>
  <c r="Q3" i="17"/>
  <c r="AQ65" i="16"/>
  <c r="J78" i="16"/>
  <c r="AA80" i="16"/>
  <c r="AM99" i="16"/>
  <c r="K36" i="17"/>
  <c r="D61" i="16"/>
  <c r="D65" i="19"/>
  <c r="D61" i="17"/>
  <c r="N29" i="16"/>
  <c r="S53" i="17"/>
  <c r="H44" i="10"/>
  <c r="H48" i="10" s="1"/>
  <c r="F3" i="17"/>
  <c r="L71" i="17"/>
  <c r="Q56" i="16"/>
  <c r="AQ25" i="17"/>
  <c r="AS17" i="16"/>
  <c r="AP16" i="17"/>
  <c r="S100" i="16"/>
  <c r="H36" i="16"/>
  <c r="AJ36" i="16"/>
  <c r="C86" i="16"/>
  <c r="C86" i="17"/>
  <c r="C90" i="19"/>
  <c r="AG44" i="16"/>
  <c r="AH27" i="16"/>
  <c r="O17" i="16"/>
  <c r="AP28" i="16"/>
  <c r="AM61" i="16"/>
  <c r="S72" i="16"/>
  <c r="P23" i="17"/>
  <c r="AL76" i="17"/>
  <c r="AF5" i="16"/>
  <c r="D38" i="17"/>
  <c r="D42" i="19"/>
  <c r="D38" i="16"/>
  <c r="U80" i="16"/>
  <c r="I34" i="17"/>
  <c r="AM22" i="16"/>
  <c r="AP70" i="16"/>
  <c r="Z94" i="16"/>
  <c r="Y89" i="16"/>
  <c r="AO61" i="16"/>
  <c r="L88" i="16"/>
  <c r="AA17" i="16"/>
  <c r="H18" i="16"/>
  <c r="Y27" i="16"/>
  <c r="P100" i="17"/>
  <c r="AF100" i="16"/>
  <c r="E54" i="17"/>
  <c r="AJ58" i="16"/>
  <c r="AJ87" i="16"/>
  <c r="AQ31" i="16"/>
  <c r="AM48" i="17"/>
  <c r="AE101" i="16"/>
  <c r="G72" i="16"/>
  <c r="I3" i="17"/>
  <c r="K44" i="10"/>
  <c r="K48" i="10" s="1"/>
  <c r="W29" i="16"/>
  <c r="N90" i="16"/>
  <c r="AM28" i="17"/>
  <c r="AI76" i="16"/>
  <c r="AH61" i="16"/>
  <c r="AB81" i="16"/>
  <c r="AT66" i="16"/>
  <c r="AR14" i="17"/>
  <c r="F54" i="17"/>
  <c r="Z46" i="17"/>
  <c r="L22" i="17"/>
  <c r="Z79" i="16"/>
  <c r="B9" i="17"/>
  <c r="B13" i="19"/>
  <c r="B9" i="16"/>
  <c r="I80" i="16"/>
  <c r="C87" i="19"/>
  <c r="C83" i="16"/>
  <c r="C83" i="17"/>
  <c r="G27" i="17"/>
  <c r="X4" i="17"/>
  <c r="R21" i="17"/>
  <c r="AA61" i="17"/>
  <c r="T43" i="16"/>
  <c r="X71" i="17"/>
  <c r="AR29" i="16"/>
  <c r="P17" i="16"/>
  <c r="AI8" i="17"/>
  <c r="AR23" i="16"/>
  <c r="G101" i="16"/>
  <c r="X29" i="16"/>
  <c r="AC9" i="17"/>
  <c r="AG26" i="17"/>
  <c r="O47" i="16"/>
  <c r="Z79" i="17"/>
  <c r="AN78" i="17"/>
  <c r="N48" i="16"/>
  <c r="I92" i="16"/>
  <c r="AO20" i="17"/>
  <c r="AH76" i="17"/>
  <c r="V92" i="16"/>
  <c r="AT80" i="17"/>
  <c r="AC53" i="17"/>
  <c r="AI49" i="17"/>
  <c r="Y14" i="16"/>
  <c r="X57" i="16"/>
  <c r="W53" i="16"/>
  <c r="M40" i="17"/>
  <c r="AT69" i="17"/>
  <c r="Q27" i="16"/>
  <c r="Y76" i="17"/>
  <c r="F41" i="16"/>
  <c r="AL66" i="16"/>
  <c r="R92" i="17"/>
  <c r="K87" i="16"/>
  <c r="O18" i="16"/>
  <c r="AS63" i="16"/>
  <c r="H71" i="16"/>
  <c r="S94" i="16"/>
  <c r="AI75" i="16"/>
  <c r="AI46" i="16"/>
  <c r="AG75" i="16"/>
  <c r="W101" i="17"/>
  <c r="AT20" i="17"/>
  <c r="H22" i="17"/>
  <c r="AG5" i="17"/>
  <c r="AI101" i="17"/>
  <c r="Q46" i="17"/>
  <c r="F72" i="16"/>
  <c r="AN80" i="16"/>
  <c r="O44" i="16"/>
  <c r="AT55" i="17"/>
  <c r="W84" i="16"/>
  <c r="V70" i="17"/>
  <c r="I45" i="17"/>
  <c r="V90" i="17"/>
  <c r="AR72" i="17"/>
  <c r="G102" i="17"/>
  <c r="Y35" i="16"/>
  <c r="AD80" i="16"/>
  <c r="S25" i="16"/>
  <c r="K13" i="17"/>
  <c r="C78" i="17"/>
  <c r="C82" i="19"/>
  <c r="C78" i="16"/>
  <c r="AN84" i="17"/>
  <c r="AD51" i="17"/>
  <c r="AQ4" i="17"/>
  <c r="AM96" i="17"/>
  <c r="B53" i="17"/>
  <c r="B53" i="16"/>
  <c r="B57" i="19"/>
  <c r="R29" i="17"/>
  <c r="C46" i="16"/>
  <c r="C50" i="19"/>
  <c r="C46" i="17"/>
  <c r="M33" i="17"/>
  <c r="W35" i="17"/>
  <c r="Z41" i="17"/>
  <c r="V23" i="17"/>
  <c r="Z37" i="16"/>
  <c r="O16" i="17"/>
  <c r="AT99" i="16"/>
  <c r="R60" i="17"/>
  <c r="I49" i="16"/>
  <c r="W8" i="16"/>
  <c r="AR26" i="17"/>
  <c r="AS32" i="16"/>
  <c r="AR85" i="17"/>
  <c r="H31" i="17"/>
  <c r="AF78" i="16"/>
  <c r="V101" i="17"/>
  <c r="U96" i="16"/>
  <c r="AQ94" i="16"/>
  <c r="AG8" i="17"/>
  <c r="AI38" i="16"/>
  <c r="J50" i="16"/>
  <c r="V52" i="16"/>
  <c r="X96" i="17"/>
  <c r="I70" i="16"/>
  <c r="Y81" i="17"/>
  <c r="X26" i="16"/>
  <c r="AT50" i="17"/>
  <c r="K22" i="16"/>
  <c r="Q6" i="16"/>
  <c r="R95" i="16"/>
  <c r="AT84" i="17"/>
  <c r="AP40" i="16"/>
  <c r="I60" i="17"/>
  <c r="P48" i="16"/>
  <c r="AH11" i="17"/>
  <c r="AG7" i="17"/>
  <c r="AK64" i="17"/>
  <c r="N58" i="16"/>
  <c r="AA60" i="16"/>
  <c r="AH44" i="16"/>
  <c r="AH81" i="16"/>
  <c r="AL72" i="16"/>
  <c r="F23" i="17"/>
  <c r="AL16" i="17"/>
  <c r="AR57" i="17"/>
  <c r="AR21" i="17"/>
  <c r="AQ12" i="16"/>
  <c r="B92" i="16"/>
  <c r="B96" i="19"/>
  <c r="B92" i="17"/>
  <c r="T92" i="17"/>
  <c r="K31" i="17"/>
  <c r="J62" i="17"/>
  <c r="R22" i="17"/>
  <c r="AB96" i="17"/>
  <c r="H5" i="16"/>
  <c r="Y19" i="16"/>
  <c r="AD34" i="17"/>
  <c r="L70" i="17"/>
  <c r="O22" i="16"/>
  <c r="P45" i="16"/>
  <c r="AM33" i="16"/>
  <c r="AJ85" i="17"/>
  <c r="J85" i="17"/>
  <c r="AL40" i="17"/>
  <c r="AE9" i="16"/>
  <c r="AL69" i="16"/>
  <c r="I59" i="16"/>
  <c r="T30" i="17"/>
  <c r="K70" i="16"/>
  <c r="F97" i="16"/>
  <c r="K77" i="16"/>
  <c r="AR28" i="17"/>
  <c r="AD100" i="16"/>
  <c r="T72" i="16"/>
  <c r="B44" i="19"/>
  <c r="B40" i="17"/>
  <c r="B40" i="16"/>
  <c r="J60" i="17"/>
  <c r="W74" i="17"/>
  <c r="AI13" i="16"/>
  <c r="AL73" i="17"/>
  <c r="W86" i="17"/>
  <c r="AK70" i="17"/>
  <c r="V7" i="17"/>
  <c r="AC88" i="16"/>
  <c r="K63" i="16"/>
  <c r="W87" i="17"/>
  <c r="A36" i="19"/>
  <c r="A32" i="16"/>
  <c r="A32" i="17"/>
  <c r="I51" i="17"/>
  <c r="AK8" i="16"/>
  <c r="AT88" i="16"/>
  <c r="AH32" i="17"/>
  <c r="AQ46" i="16"/>
  <c r="AA38" i="17"/>
  <c r="E49" i="16"/>
  <c r="P74" i="16"/>
  <c r="V11" i="16"/>
  <c r="AN22" i="16"/>
  <c r="AG67" i="16"/>
  <c r="E29" i="16"/>
  <c r="Z71" i="17"/>
  <c r="AD35" i="17"/>
  <c r="AN66" i="16"/>
  <c r="AE20" i="16"/>
  <c r="AS9" i="16"/>
  <c r="F36" i="16"/>
  <c r="AR28" i="16"/>
  <c r="AJ22" i="17"/>
  <c r="AN66" i="17"/>
  <c r="AJ84" i="17"/>
  <c r="AG86" i="16"/>
  <c r="AH40" i="16"/>
  <c r="AS72" i="16"/>
  <c r="M82" i="17"/>
  <c r="X71" i="16"/>
  <c r="G83" i="17"/>
  <c r="AS73" i="17"/>
  <c r="M61" i="17"/>
  <c r="P28" i="16"/>
  <c r="H54" i="17"/>
  <c r="A8" i="17"/>
  <c r="A12" i="19"/>
  <c r="A8" i="16"/>
  <c r="G101" i="17"/>
  <c r="AP102" i="17"/>
  <c r="AB35" i="17"/>
  <c r="S95" i="16"/>
  <c r="AD43" i="16"/>
  <c r="Z91" i="17"/>
  <c r="AD25" i="16"/>
  <c r="I36" i="16"/>
  <c r="L15" i="17"/>
  <c r="AP30" i="16"/>
  <c r="AD73" i="16"/>
  <c r="AB46" i="16"/>
  <c r="AM20" i="17"/>
  <c r="B102" i="19"/>
  <c r="B98" i="16"/>
  <c r="B98" i="17"/>
  <c r="AO89" i="17"/>
  <c r="Q26" i="17"/>
  <c r="AS86" i="17"/>
  <c r="AS89" i="17"/>
  <c r="H99" i="16"/>
  <c r="Z84" i="17"/>
  <c r="P62" i="17"/>
  <c r="AF28" i="17"/>
  <c r="P78" i="16"/>
  <c r="Y34" i="16"/>
  <c r="AL75" i="16"/>
  <c r="AA14" i="16"/>
  <c r="AC72" i="17"/>
  <c r="A76" i="17"/>
  <c r="A80" i="19"/>
  <c r="A76" i="16"/>
  <c r="Z5" i="17"/>
  <c r="AO45" i="17"/>
  <c r="AH71" i="17"/>
  <c r="Y56" i="16"/>
  <c r="AO90" i="16"/>
  <c r="AC82" i="16"/>
  <c r="U76" i="16"/>
  <c r="O69" i="17"/>
  <c r="AI60" i="16"/>
  <c r="Q21" i="17"/>
  <c r="U48" i="17"/>
  <c r="AH69" i="17"/>
  <c r="AJ28" i="17"/>
  <c r="AP72" i="16"/>
  <c r="M47" i="17"/>
  <c r="E100" i="17"/>
  <c r="AH16" i="17"/>
  <c r="AL55" i="17"/>
  <c r="P88" i="16"/>
  <c r="K4" i="17"/>
  <c r="K19" i="16"/>
  <c r="D86" i="17"/>
  <c r="D86" i="16"/>
  <c r="D90" i="19"/>
  <c r="AH76" i="16"/>
  <c r="F95" i="17"/>
  <c r="N76" i="17"/>
  <c r="T44" i="16"/>
  <c r="AG55" i="17"/>
  <c r="Q64" i="16"/>
  <c r="T44" i="17"/>
  <c r="L21" i="16"/>
  <c r="AB44" i="16"/>
  <c r="AM73" i="16"/>
  <c r="AT92" i="16"/>
  <c r="I13" i="16"/>
  <c r="AJ89" i="16"/>
  <c r="Z69" i="16"/>
  <c r="AH15" i="17"/>
  <c r="A67" i="16"/>
  <c r="A67" i="17"/>
  <c r="A71" i="19"/>
  <c r="AF93" i="16"/>
  <c r="F33" i="16"/>
  <c r="U98" i="16"/>
  <c r="AC18" i="16"/>
  <c r="J84" i="17"/>
  <c r="AL10" i="17"/>
  <c r="AN87" i="17"/>
  <c r="F102" i="17"/>
  <c r="H78" i="16"/>
  <c r="U34" i="17"/>
  <c r="V32" i="17"/>
  <c r="C43" i="17"/>
  <c r="C43" i="16"/>
  <c r="C47" i="19"/>
  <c r="H90" i="16"/>
  <c r="AG59" i="17"/>
  <c r="N98" i="17"/>
  <c r="F93" i="17"/>
  <c r="T36" i="17"/>
  <c r="AN37" i="17"/>
  <c r="M15" i="17"/>
  <c r="Y97" i="17"/>
  <c r="AA82" i="16"/>
  <c r="AE15" i="16"/>
  <c r="F55" i="16"/>
  <c r="AP77" i="16"/>
  <c r="G91" i="17"/>
  <c r="G60" i="17"/>
  <c r="O57" i="16"/>
  <c r="W59" i="16"/>
  <c r="AM89" i="17"/>
  <c r="AO15" i="16"/>
  <c r="N91" i="16"/>
  <c r="T65" i="17"/>
  <c r="C96" i="19"/>
  <c r="C92" i="16"/>
  <c r="C92" i="17"/>
  <c r="T85" i="17"/>
  <c r="AA45" i="16"/>
  <c r="AG63" i="17"/>
  <c r="AP83" i="17"/>
  <c r="X33" i="17"/>
  <c r="AI85" i="16"/>
  <c r="X41" i="16"/>
  <c r="AM89" i="16"/>
  <c r="AK86" i="17"/>
  <c r="F21" i="17"/>
  <c r="AB89" i="17"/>
  <c r="AN48" i="16"/>
  <c r="AS57" i="16"/>
  <c r="AL97" i="17"/>
  <c r="AK95" i="16"/>
  <c r="AM73" i="17"/>
  <c r="AK21" i="16"/>
  <c r="AS52" i="17"/>
  <c r="R6" i="16"/>
  <c r="AD53" i="17"/>
  <c r="P43" i="16"/>
  <c r="AM49" i="16"/>
  <c r="AB64" i="17"/>
  <c r="AQ10" i="16"/>
  <c r="O49" i="16"/>
  <c r="X99" i="16"/>
  <c r="O5" i="17"/>
  <c r="Q4" i="16"/>
  <c r="Z16" i="16"/>
  <c r="AR83" i="17"/>
  <c r="L101" i="17"/>
  <c r="AE72" i="17"/>
  <c r="U77" i="16"/>
  <c r="R6" i="17"/>
  <c r="R80" i="16"/>
  <c r="AR71" i="16"/>
  <c r="AM59" i="16"/>
  <c r="AI26" i="17"/>
  <c r="AI97" i="17"/>
  <c r="Y12" i="17"/>
  <c r="A12" i="16"/>
  <c r="A12" i="17"/>
  <c r="A16" i="19"/>
  <c r="E62" i="16"/>
  <c r="AJ82" i="16"/>
  <c r="AB65" i="17"/>
  <c r="AL28" i="16"/>
  <c r="Y41" i="16"/>
  <c r="AF46" i="16"/>
  <c r="AI92" i="16"/>
  <c r="L18" i="16"/>
  <c r="AN68" i="16"/>
  <c r="AL44" i="16"/>
  <c r="Y101" i="16"/>
  <c r="AN6" i="17"/>
  <c r="AL65" i="17"/>
  <c r="X13" i="17"/>
  <c r="AT38" i="16"/>
  <c r="AH82" i="16"/>
  <c r="E16" i="17"/>
  <c r="V35" i="16"/>
  <c r="A84" i="19"/>
  <c r="A80" i="16"/>
  <c r="A80" i="17"/>
  <c r="Y73" i="17"/>
  <c r="J28" i="17"/>
  <c r="P12" i="17"/>
  <c r="X65" i="16"/>
  <c r="AK47" i="17"/>
  <c r="L22" i="16"/>
  <c r="E5" i="17"/>
  <c r="U102" i="17"/>
  <c r="AQ52" i="16"/>
  <c r="T39" i="16"/>
  <c r="AN70" i="16"/>
  <c r="W7" i="16"/>
  <c r="AI95" i="17"/>
  <c r="D78" i="17"/>
  <c r="D82" i="19"/>
  <c r="D78" i="16"/>
  <c r="AG75" i="17"/>
  <c r="AK30" i="16"/>
  <c r="N52" i="16"/>
  <c r="AT23" i="16"/>
  <c r="E98" i="16"/>
  <c r="AA79" i="16"/>
  <c r="AE64" i="17"/>
  <c r="AR60" i="16"/>
  <c r="AR67" i="16"/>
  <c r="V39" i="17"/>
  <c r="Q84" i="17"/>
  <c r="Y7" i="17"/>
  <c r="AL52" i="16"/>
  <c r="AQ76" i="17"/>
  <c r="AH20" i="17"/>
  <c r="AM96" i="16"/>
  <c r="AO3" i="17"/>
  <c r="H44" i="15"/>
  <c r="H48" i="15" s="1"/>
  <c r="K8" i="17"/>
  <c r="L16" i="16"/>
  <c r="N46" i="17"/>
  <c r="U5" i="16"/>
  <c r="S85" i="17"/>
  <c r="Y35" i="17"/>
  <c r="Y58" i="17"/>
  <c r="AO83" i="17"/>
  <c r="AC32" i="17"/>
  <c r="AI47" i="16"/>
  <c r="AK8" i="17"/>
  <c r="A60" i="16"/>
  <c r="A64" i="19"/>
  <c r="A60" i="17"/>
  <c r="AB87" i="17"/>
  <c r="W72" i="17"/>
  <c r="R74" i="17"/>
  <c r="AF11" i="17"/>
  <c r="M57" i="16"/>
  <c r="AN78" i="16"/>
  <c r="V56" i="17"/>
  <c r="AE21" i="16"/>
  <c r="F98" i="16"/>
  <c r="AT51" i="17"/>
  <c r="U44" i="16"/>
  <c r="AP96" i="17"/>
  <c r="AH73" i="16"/>
  <c r="V44" i="17"/>
  <c r="AS5" i="17"/>
  <c r="E9" i="17"/>
  <c r="AH101" i="17"/>
  <c r="R15" i="16"/>
  <c r="M17" i="16"/>
  <c r="K17" i="16"/>
  <c r="AP78" i="16"/>
  <c r="AG42" i="16"/>
  <c r="G79" i="16"/>
  <c r="D15" i="19"/>
  <c r="D11" i="16"/>
  <c r="D11" i="17"/>
  <c r="H58" i="16"/>
  <c r="AB68" i="17"/>
  <c r="X60" i="16"/>
  <c r="Q52" i="17"/>
  <c r="H28" i="17"/>
  <c r="X57" i="17"/>
  <c r="AH87" i="17"/>
  <c r="N84" i="17"/>
  <c r="X42" i="17"/>
  <c r="B31" i="17"/>
  <c r="B35" i="19"/>
  <c r="B31" i="16"/>
  <c r="S10" i="16"/>
  <c r="F20" i="17"/>
  <c r="W85" i="17"/>
  <c r="AK72" i="16"/>
  <c r="AO21" i="17"/>
  <c r="W4" i="16"/>
  <c r="AT102" i="16"/>
  <c r="AN33" i="17"/>
  <c r="AE98" i="16"/>
  <c r="I33" i="17"/>
  <c r="S15" i="16"/>
  <c r="AN52" i="17"/>
  <c r="E102" i="16"/>
  <c r="Z81" i="16"/>
  <c r="AK23" i="17"/>
  <c r="AT15" i="17"/>
  <c r="AA93" i="16"/>
  <c r="K92" i="16"/>
  <c r="L43" i="13"/>
  <c r="AE3" i="16"/>
  <c r="K4" i="16"/>
  <c r="J41" i="17"/>
  <c r="N30" i="16"/>
  <c r="AF35" i="16"/>
  <c r="G85" i="16"/>
  <c r="Y100" i="16"/>
  <c r="AN63" i="17"/>
  <c r="S6" i="16"/>
  <c r="AM30" i="17"/>
  <c r="O30" i="17"/>
  <c r="AM93" i="16"/>
  <c r="AH93" i="17"/>
  <c r="V83" i="17"/>
  <c r="J82" i="17"/>
  <c r="AG17" i="17"/>
  <c r="S71" i="16"/>
  <c r="AL69" i="17"/>
  <c r="AT14" i="16"/>
  <c r="AJ78" i="16"/>
  <c r="M74" i="17"/>
  <c r="AS70" i="16"/>
  <c r="L93" i="16"/>
  <c r="E68" i="17"/>
  <c r="AL84" i="16"/>
  <c r="M63" i="16"/>
  <c r="AH19" i="16"/>
  <c r="AF58" i="16"/>
  <c r="B21" i="16"/>
  <c r="B25" i="19"/>
  <c r="B21" i="17"/>
  <c r="AB95" i="17"/>
  <c r="AF18" i="16"/>
  <c r="AL91" i="17"/>
  <c r="T25" i="17"/>
  <c r="M69" i="16"/>
  <c r="U91" i="16"/>
  <c r="F60" i="16"/>
  <c r="N28" i="16"/>
  <c r="AR46" i="16"/>
  <c r="AD24" i="17"/>
  <c r="AG98" i="17"/>
  <c r="J27" i="16"/>
  <c r="D3" i="16"/>
  <c r="D7" i="19"/>
  <c r="D3" i="17"/>
  <c r="L33" i="17"/>
  <c r="AK50" i="17"/>
  <c r="I39" i="17"/>
  <c r="O77" i="16"/>
  <c r="AF82" i="16"/>
  <c r="U56" i="17"/>
  <c r="J67" i="16"/>
  <c r="G35" i="10"/>
  <c r="G37" i="10"/>
  <c r="G36" i="10"/>
  <c r="G39" i="10"/>
  <c r="G38" i="10"/>
  <c r="X8" i="16"/>
  <c r="I89" i="16"/>
  <c r="L78" i="16"/>
  <c r="AI15" i="17"/>
  <c r="AM56" i="17"/>
  <c r="E60" i="17"/>
  <c r="AC39" i="17"/>
  <c r="P87" i="16"/>
  <c r="AR22" i="17"/>
  <c r="N71" i="16"/>
  <c r="AD97" i="16"/>
  <c r="H70" i="17"/>
  <c r="AE60" i="17"/>
  <c r="AG91" i="17"/>
  <c r="AG70" i="17"/>
  <c r="AR66" i="17"/>
  <c r="AA25" i="17"/>
  <c r="AT97" i="17"/>
  <c r="T70" i="17"/>
  <c r="R48" i="16"/>
  <c r="AE100" i="16"/>
  <c r="AL14" i="17"/>
  <c r="AA36" i="17"/>
  <c r="E72" i="17"/>
  <c r="S27" i="17"/>
  <c r="AG35" i="16"/>
  <c r="AL101" i="16"/>
  <c r="AB94" i="16"/>
  <c r="AF18" i="17"/>
  <c r="N36" i="16"/>
  <c r="Z64" i="17"/>
  <c r="G40" i="16"/>
  <c r="AH86" i="17"/>
  <c r="AP57" i="16"/>
  <c r="H16" i="17"/>
  <c r="V102" i="16"/>
  <c r="AQ49" i="16"/>
  <c r="K58" i="17"/>
  <c r="AM8" i="16"/>
  <c r="AA8" i="16"/>
  <c r="AC74" i="16"/>
  <c r="B22" i="19"/>
  <c r="B18" i="17"/>
  <c r="B18" i="16"/>
  <c r="AT56" i="16"/>
  <c r="AP64" i="16"/>
  <c r="AB25" i="16"/>
  <c r="H9" i="17"/>
  <c r="AD81" i="17"/>
  <c r="A86" i="17"/>
  <c r="A90" i="19"/>
  <c r="A86" i="16"/>
  <c r="AP33" i="17"/>
  <c r="AF3" i="16"/>
  <c r="M43" i="13"/>
  <c r="AL42" i="16"/>
  <c r="K33" i="17"/>
  <c r="AH35" i="17"/>
  <c r="AA39" i="16"/>
  <c r="M88" i="17"/>
  <c r="M67" i="17"/>
  <c r="X41" i="17"/>
  <c r="AI57" i="17"/>
  <c r="Z10" i="16"/>
  <c r="AP100" i="17"/>
  <c r="W66" i="17"/>
  <c r="AA24" i="17"/>
  <c r="V34" i="17"/>
  <c r="AA54" i="17"/>
  <c r="E33" i="17"/>
  <c r="O60" i="17"/>
  <c r="AJ38" i="17"/>
  <c r="AB69" i="16"/>
  <c r="AQ92" i="16"/>
  <c r="AK81" i="16"/>
  <c r="Q79" i="16"/>
  <c r="AO49" i="17"/>
  <c r="F94" i="16"/>
  <c r="Z90" i="16"/>
  <c r="D36" i="16"/>
  <c r="D40" i="19"/>
  <c r="D36" i="17"/>
  <c r="P53" i="17"/>
  <c r="AE15" i="17"/>
  <c r="Y20" i="17"/>
  <c r="AN62" i="17"/>
  <c r="AS45" i="17"/>
  <c r="AG47" i="16"/>
  <c r="AC38" i="16"/>
  <c r="T56" i="16"/>
  <c r="J91" i="16"/>
  <c r="AL47" i="16"/>
  <c r="AF56" i="16"/>
  <c r="AE23" i="17"/>
  <c r="AH31" i="17"/>
  <c r="AG46" i="17"/>
  <c r="Z9" i="17"/>
  <c r="AN10" i="16"/>
  <c r="AP18" i="16"/>
  <c r="AS40" i="16"/>
  <c r="T17" i="16"/>
  <c r="U8" i="17"/>
  <c r="I23" i="16"/>
  <c r="G37" i="15"/>
  <c r="G35" i="15"/>
  <c r="G38" i="15"/>
  <c r="G39" i="15"/>
  <c r="G36" i="15"/>
  <c r="AB15" i="17"/>
  <c r="AD13" i="16"/>
  <c r="Q91" i="16"/>
  <c r="AE53" i="17"/>
  <c r="K87" i="17"/>
  <c r="K25" i="17"/>
  <c r="AS20" i="17"/>
  <c r="I81" i="16"/>
  <c r="U75" i="17"/>
  <c r="N73" i="17"/>
  <c r="AL24" i="17"/>
  <c r="AG82" i="16"/>
  <c r="AC90" i="16"/>
  <c r="A69" i="17"/>
  <c r="A69" i="16"/>
  <c r="A73" i="19"/>
  <c r="F89" i="17"/>
  <c r="AA91" i="16"/>
  <c r="AH8" i="16"/>
  <c r="X39" i="16"/>
  <c r="Y19" i="17"/>
  <c r="J29" i="16"/>
  <c r="AP77" i="17"/>
  <c r="AO9" i="17"/>
  <c r="AB29" i="16"/>
  <c r="AL77" i="16"/>
  <c r="N27" i="16"/>
  <c r="H101" i="17"/>
  <c r="AG22" i="16"/>
  <c r="AM36" i="16"/>
  <c r="AQ36" i="17"/>
  <c r="AD68" i="16"/>
  <c r="Y57" i="16"/>
  <c r="AD60" i="16"/>
  <c r="AI87" i="16"/>
  <c r="G63" i="17"/>
  <c r="AO37" i="17"/>
  <c r="I76" i="17"/>
  <c r="AD37" i="16"/>
  <c r="AJ66" i="16"/>
  <c r="AR84" i="17"/>
  <c r="I85" i="16"/>
  <c r="U26" i="17"/>
  <c r="AO66" i="16"/>
  <c r="K102" i="16"/>
  <c r="E13" i="17"/>
  <c r="AH94" i="17"/>
  <c r="E71" i="16"/>
  <c r="E15" i="16"/>
  <c r="L59" i="17"/>
  <c r="M68" i="16"/>
  <c r="X92" i="17"/>
  <c r="T27" i="17"/>
  <c r="N88" i="17"/>
  <c r="AL90" i="16"/>
  <c r="Y6" i="17"/>
  <c r="X68" i="17"/>
  <c r="H7" i="17"/>
  <c r="F17" i="16"/>
  <c r="AG97" i="16"/>
  <c r="I18" i="16"/>
  <c r="AR98" i="17"/>
  <c r="E22" i="16"/>
  <c r="N85" i="17"/>
  <c r="H68" i="16"/>
  <c r="I5" i="16"/>
  <c r="U9" i="16"/>
  <c r="Y40" i="17"/>
  <c r="AK4" i="17"/>
  <c r="E93" i="17"/>
  <c r="L93" i="17"/>
  <c r="N65" i="16"/>
  <c r="AT27" i="16"/>
  <c r="G44" i="10"/>
  <c r="E3" i="17"/>
  <c r="AR13" i="17"/>
  <c r="N76" i="16"/>
  <c r="E47" i="17"/>
  <c r="K46" i="16"/>
  <c r="G53" i="17"/>
  <c r="J54" i="17"/>
  <c r="AQ59" i="16"/>
  <c r="L46" i="16"/>
  <c r="AE36" i="16"/>
  <c r="U86" i="16"/>
  <c r="AJ45" i="17"/>
  <c r="AO73" i="17"/>
  <c r="AE73" i="17"/>
  <c r="AN83" i="16"/>
  <c r="AM87" i="17"/>
  <c r="N31" i="17"/>
  <c r="AS61" i="17"/>
  <c r="AC6" i="17"/>
  <c r="AB32" i="17"/>
  <c r="E48" i="16"/>
  <c r="AH82" i="17"/>
  <c r="S72" i="17"/>
  <c r="I92" i="17"/>
  <c r="K75" i="17"/>
  <c r="I11" i="16"/>
  <c r="AP25" i="16"/>
  <c r="AN76" i="17"/>
  <c r="B80" i="16"/>
  <c r="B80" i="17"/>
  <c r="B84" i="19"/>
  <c r="G66" i="17"/>
  <c r="G6" i="17"/>
  <c r="H18" i="17"/>
  <c r="A74" i="16"/>
  <c r="A78" i="19"/>
  <c r="A74" i="17"/>
  <c r="L43" i="17"/>
  <c r="AE91" i="16"/>
  <c r="L88" i="17"/>
  <c r="E53" i="16"/>
  <c r="AO97" i="16"/>
  <c r="AM15" i="16"/>
  <c r="AA21" i="17"/>
  <c r="AF29" i="16"/>
  <c r="AO81" i="16"/>
  <c r="AC21" i="17"/>
  <c r="AB81" i="17"/>
  <c r="B65" i="16"/>
  <c r="B65" i="17"/>
  <c r="B69" i="19"/>
  <c r="AD59" i="17"/>
  <c r="T17" i="17"/>
  <c r="F14" i="16"/>
  <c r="AK52" i="17"/>
  <c r="AK46" i="16"/>
  <c r="AD33" i="16"/>
  <c r="X102" i="16"/>
  <c r="AH55" i="16"/>
  <c r="G70" i="16"/>
  <c r="R36" i="16"/>
  <c r="AL19" i="17"/>
  <c r="AH70" i="16"/>
  <c r="E96" i="17"/>
  <c r="AO77" i="16"/>
  <c r="AT64" i="16"/>
  <c r="AS16" i="16"/>
  <c r="S14" i="16"/>
  <c r="AK78" i="16"/>
  <c r="AI3" i="16"/>
  <c r="I43" i="14"/>
  <c r="G93" i="17"/>
  <c r="AG72" i="17"/>
  <c r="AL95" i="16"/>
  <c r="AT18" i="17"/>
  <c r="Q45" i="17"/>
  <c r="L54" i="16"/>
  <c r="R47" i="17"/>
  <c r="AC18" i="17"/>
  <c r="AP15" i="16"/>
  <c r="AE93" i="17"/>
  <c r="W94" i="16"/>
  <c r="AB74" i="16"/>
  <c r="Z47" i="17"/>
  <c r="W26" i="16"/>
  <c r="AM80" i="16"/>
  <c r="R77" i="17"/>
  <c r="AF71" i="17"/>
  <c r="S87" i="17"/>
  <c r="AK93" i="16"/>
  <c r="V8" i="16"/>
  <c r="Q48" i="16"/>
  <c r="AH66" i="17"/>
  <c r="T70" i="16"/>
  <c r="M77" i="17"/>
  <c r="G69" i="16"/>
  <c r="F100" i="16"/>
  <c r="AI84" i="17"/>
  <c r="J19" i="17"/>
  <c r="AO4" i="17"/>
  <c r="AL9" i="17"/>
  <c r="AN52" i="16"/>
  <c r="AD4" i="16"/>
  <c r="AL25" i="16"/>
  <c r="AE65" i="17"/>
  <c r="T8" i="17"/>
  <c r="S20" i="17"/>
  <c r="AF58" i="17"/>
  <c r="M51" i="17"/>
  <c r="AA16" i="17"/>
  <c r="AJ61" i="17"/>
  <c r="O72" i="17"/>
  <c r="AH69" i="16"/>
  <c r="AA74" i="17"/>
  <c r="X89" i="17"/>
  <c r="O74" i="16"/>
  <c r="S54" i="17"/>
  <c r="N102" i="17"/>
  <c r="F46" i="17"/>
  <c r="A22" i="19"/>
  <c r="A18" i="16"/>
  <c r="A18" i="17"/>
  <c r="AT37" i="17"/>
  <c r="AP74" i="16"/>
  <c r="AR20" i="17"/>
  <c r="H34" i="17"/>
  <c r="O49" i="17"/>
  <c r="K86" i="16"/>
  <c r="S75" i="16"/>
  <c r="AA15" i="17"/>
  <c r="AC55" i="17"/>
  <c r="F99" i="17"/>
  <c r="AQ18" i="17"/>
  <c r="AT38" i="17"/>
  <c r="AM42" i="16"/>
  <c r="R49" i="17"/>
  <c r="AN23" i="16"/>
  <c r="AH7" i="16"/>
  <c r="I51" i="16"/>
  <c r="AE80" i="17"/>
  <c r="AF24" i="17"/>
  <c r="AP79" i="17"/>
  <c r="S77" i="16"/>
  <c r="W100" i="16"/>
  <c r="V33" i="17"/>
  <c r="T40" i="16"/>
  <c r="AF32" i="17"/>
  <c r="D24" i="16"/>
  <c r="D24" i="17"/>
  <c r="D28" i="19"/>
  <c r="V46" i="16"/>
  <c r="O88" i="17"/>
  <c r="AI72" i="17"/>
  <c r="O58" i="17"/>
  <c r="T41" i="16"/>
  <c r="I44" i="17"/>
  <c r="B40" i="19"/>
  <c r="B36" i="16"/>
  <c r="B36" i="17"/>
  <c r="W65" i="16"/>
  <c r="AE97" i="16"/>
  <c r="E64" i="17"/>
  <c r="A45" i="17"/>
  <c r="A49" i="19"/>
  <c r="A45" i="16"/>
  <c r="O87" i="16"/>
  <c r="AP9" i="16"/>
  <c r="AO27" i="16"/>
  <c r="AE44" i="16"/>
  <c r="J101" i="16"/>
  <c r="AB55" i="17"/>
  <c r="K23" i="16"/>
  <c r="AF60" i="17"/>
  <c r="AE46" i="17"/>
  <c r="O44" i="17"/>
  <c r="D36" i="19"/>
  <c r="D32" i="17"/>
  <c r="D32" i="16"/>
  <c r="B96" i="16"/>
  <c r="B100" i="19"/>
  <c r="B96" i="17"/>
  <c r="Y22" i="16"/>
  <c r="H98" i="16"/>
  <c r="AT12" i="16"/>
  <c r="S34" i="17"/>
  <c r="N69" i="16"/>
  <c r="K85" i="17"/>
  <c r="AL79" i="17"/>
  <c r="AS35" i="16"/>
  <c r="P99" i="17"/>
  <c r="AO97" i="17"/>
  <c r="F42" i="16"/>
  <c r="AB30" i="17"/>
  <c r="AS34" i="16"/>
  <c r="E81" i="17"/>
  <c r="AL94" i="17"/>
  <c r="Y36" i="16"/>
  <c r="W31" i="17"/>
  <c r="AP11" i="17"/>
  <c r="G9" i="17"/>
  <c r="S101" i="17"/>
  <c r="AK18" i="16"/>
  <c r="B7" i="17"/>
  <c r="B11" i="19"/>
  <c r="B7" i="16"/>
  <c r="R56" i="17"/>
  <c r="N66" i="17"/>
  <c r="W39" i="17"/>
  <c r="AJ35" i="17"/>
  <c r="AR70" i="17"/>
  <c r="C62" i="17"/>
  <c r="C62" i="16"/>
  <c r="C66" i="19"/>
  <c r="M28" i="17"/>
  <c r="T27" i="16"/>
  <c r="G52" i="16"/>
  <c r="N80" i="16"/>
  <c r="W54" i="16"/>
  <c r="S21" i="16"/>
  <c r="E27" i="16"/>
  <c r="F91" i="16"/>
  <c r="AG98" i="16"/>
  <c r="AJ60" i="17"/>
  <c r="AK28" i="17"/>
  <c r="T36" i="16"/>
  <c r="O81" i="16"/>
  <c r="C51" i="17"/>
  <c r="C55" i="19"/>
  <c r="C51" i="16"/>
  <c r="G43" i="13"/>
  <c r="Z3" i="16"/>
  <c r="Y21" i="16"/>
  <c r="L30" i="17"/>
  <c r="I25" i="16"/>
  <c r="AD90" i="17"/>
  <c r="AP95" i="17"/>
  <c r="O52" i="17"/>
  <c r="B77" i="17"/>
  <c r="B81" i="19"/>
  <c r="B77" i="16"/>
  <c r="AF94" i="17"/>
  <c r="T20" i="17"/>
  <c r="AS87" i="16"/>
  <c r="N15" i="17"/>
  <c r="AA85" i="16"/>
  <c r="P42" i="17"/>
  <c r="AQ50" i="17"/>
  <c r="AI74" i="16"/>
  <c r="W58" i="16"/>
  <c r="AB71" i="17"/>
  <c r="AL83" i="17"/>
  <c r="AF102" i="17"/>
  <c r="W34" i="17"/>
  <c r="AG76" i="17"/>
  <c r="X53" i="16"/>
  <c r="E101" i="17"/>
  <c r="U15" i="16"/>
  <c r="AP87" i="17"/>
  <c r="F43" i="16"/>
  <c r="AK34" i="16"/>
  <c r="X31" i="16"/>
  <c r="AS44" i="16"/>
  <c r="Z78" i="17"/>
  <c r="E67" i="17"/>
  <c r="AR51" i="16"/>
  <c r="X20" i="17"/>
  <c r="AJ88" i="17"/>
  <c r="AG91" i="16"/>
  <c r="Z96" i="17"/>
  <c r="AT88" i="17"/>
  <c r="H4" i="17"/>
  <c r="AO81" i="17"/>
  <c r="D93" i="17"/>
  <c r="D93" i="16"/>
  <c r="D97" i="19"/>
  <c r="A44" i="19"/>
  <c r="A40" i="17"/>
  <c r="A40" i="16"/>
  <c r="AE76" i="17"/>
  <c r="F75" i="17"/>
  <c r="AB75" i="16"/>
  <c r="U33" i="16"/>
  <c r="Q100" i="17"/>
  <c r="AR34" i="16"/>
  <c r="L12" i="16"/>
  <c r="AG73" i="17"/>
  <c r="L63" i="17"/>
  <c r="AQ56" i="16"/>
  <c r="AI34" i="16"/>
  <c r="AF32" i="16"/>
  <c r="H30" i="17"/>
  <c r="AF57" i="17"/>
  <c r="T59" i="16"/>
  <c r="C90" i="17"/>
  <c r="C94" i="19"/>
  <c r="C90" i="16"/>
  <c r="AD70" i="16"/>
  <c r="O54" i="16"/>
  <c r="AA62" i="17"/>
  <c r="Y90" i="17"/>
  <c r="AG58" i="16"/>
  <c r="AO54" i="16"/>
  <c r="V66" i="17"/>
  <c r="E76" i="17"/>
  <c r="AP69" i="17"/>
  <c r="AT48" i="16"/>
  <c r="AT84" i="16"/>
  <c r="AO64" i="16"/>
  <c r="K48" i="16"/>
  <c r="W63" i="16"/>
  <c r="H43" i="13"/>
  <c r="AA3" i="16"/>
  <c r="F50" i="17"/>
  <c r="O28" i="16"/>
  <c r="T46" i="16"/>
  <c r="S48" i="16"/>
  <c r="AH14" i="16"/>
  <c r="AC45" i="17"/>
  <c r="T6" i="17"/>
  <c r="AQ91" i="16"/>
  <c r="AD99" i="17"/>
  <c r="AJ82" i="17"/>
  <c r="AE8" i="17"/>
  <c r="AR19" i="17"/>
  <c r="M64" i="17"/>
  <c r="AT10" i="16"/>
  <c r="AL39" i="17"/>
  <c r="AD31" i="16"/>
  <c r="AF40" i="16"/>
  <c r="H74" i="17"/>
  <c r="U29" i="17"/>
  <c r="R32" i="17"/>
  <c r="X56" i="16"/>
  <c r="AI40" i="16"/>
  <c r="AM62" i="17"/>
  <c r="R67" i="16"/>
  <c r="AC26" i="16"/>
  <c r="AP50" i="16"/>
  <c r="AP62" i="17"/>
  <c r="Z43" i="17"/>
  <c r="AS41" i="17"/>
  <c r="AL12" i="16"/>
  <c r="Z74" i="16"/>
  <c r="P65" i="16"/>
  <c r="AS27" i="16"/>
  <c r="Y30" i="17"/>
  <c r="P30" i="16"/>
  <c r="I100" i="17"/>
  <c r="AJ77" i="16"/>
  <c r="J35" i="16"/>
  <c r="AD18" i="16"/>
  <c r="AB83" i="17"/>
  <c r="T13" i="17"/>
  <c r="V69" i="17"/>
  <c r="P45" i="17"/>
  <c r="G61" i="17"/>
  <c r="S16" i="16"/>
  <c r="AJ7" i="17"/>
  <c r="V89" i="16"/>
  <c r="AQ68" i="16"/>
  <c r="AB26" i="16"/>
  <c r="K74" i="17"/>
  <c r="Z87" i="16"/>
  <c r="X9" i="16"/>
  <c r="F98" i="17"/>
  <c r="D9" i="19"/>
  <c r="D5" i="17"/>
  <c r="D5" i="16"/>
  <c r="G94" i="17"/>
  <c r="G10" i="17"/>
  <c r="AG62" i="17"/>
  <c r="L63" i="16"/>
  <c r="AO72" i="16"/>
  <c r="AK49" i="16"/>
  <c r="O73" i="17"/>
  <c r="AR88" i="17"/>
  <c r="R88" i="16"/>
  <c r="X20" i="16"/>
  <c r="J54" i="16"/>
  <c r="AR100" i="17"/>
  <c r="AH98" i="16"/>
  <c r="AE59" i="16"/>
  <c r="F5" i="17"/>
  <c r="AT26" i="16"/>
  <c r="N56" i="16"/>
  <c r="AQ35" i="17"/>
  <c r="G80" i="17"/>
  <c r="Q17" i="17"/>
  <c r="T81" i="17"/>
  <c r="R20" i="16"/>
  <c r="AK14" i="16"/>
  <c r="O12" i="16"/>
  <c r="AH59" i="17"/>
  <c r="AF35" i="17"/>
  <c r="L59" i="16"/>
  <c r="G44" i="14"/>
  <c r="AG3" i="17"/>
  <c r="I4" i="16"/>
  <c r="AI71" i="17"/>
  <c r="AN101" i="17"/>
  <c r="AO22" i="16"/>
  <c r="AH93" i="16"/>
  <c r="AN40" i="17"/>
  <c r="A92" i="19"/>
  <c r="A88" i="17"/>
  <c r="A88" i="16"/>
  <c r="T88" i="17"/>
  <c r="H60" i="17"/>
  <c r="Z35" i="17"/>
  <c r="AM9" i="17"/>
  <c r="K37" i="15"/>
  <c r="K39" i="15"/>
  <c r="K38" i="15"/>
  <c r="K36" i="15"/>
  <c r="K35" i="15"/>
  <c r="Z76" i="16"/>
  <c r="V99" i="16"/>
  <c r="AE69" i="16"/>
  <c r="AP11" i="16"/>
  <c r="Y28" i="16"/>
  <c r="AL35" i="17"/>
  <c r="G12" i="17"/>
  <c r="AI14" i="16"/>
  <c r="G73" i="16"/>
  <c r="AM101" i="16"/>
  <c r="AI71" i="16"/>
  <c r="AE79" i="16"/>
  <c r="M36" i="17"/>
  <c r="X78" i="16"/>
  <c r="AD41" i="17"/>
  <c r="AR95" i="17"/>
  <c r="U38" i="17"/>
  <c r="I80" i="17"/>
  <c r="O90" i="17"/>
  <c r="O26" i="16"/>
  <c r="AH51" i="17"/>
  <c r="AR8" i="17"/>
  <c r="AE81" i="17"/>
  <c r="AG10" i="16"/>
  <c r="AS68" i="16"/>
  <c r="Q77" i="17"/>
  <c r="M31" i="17"/>
  <c r="T4" i="16"/>
  <c r="L67" i="17"/>
  <c r="AO95" i="17"/>
  <c r="X79" i="16"/>
  <c r="AS82" i="17"/>
  <c r="AK51" i="16"/>
  <c r="AG73" i="16"/>
  <c r="C63" i="16"/>
  <c r="C63" i="17"/>
  <c r="C67" i="19"/>
  <c r="I8" i="16"/>
  <c r="L98" i="17"/>
  <c r="AL70" i="17"/>
  <c r="O95" i="16"/>
  <c r="AG13" i="17"/>
  <c r="B55" i="19"/>
  <c r="B51" i="16"/>
  <c r="B51" i="17"/>
  <c r="AM46" i="16"/>
  <c r="AK34" i="17"/>
  <c r="N94" i="17"/>
  <c r="C53" i="17"/>
  <c r="C57" i="19"/>
  <c r="C53" i="16"/>
  <c r="Q47" i="16"/>
  <c r="W60" i="17"/>
  <c r="C71" i="19"/>
  <c r="C67" i="17"/>
  <c r="C67" i="16"/>
  <c r="J37" i="16"/>
  <c r="K18" i="16"/>
  <c r="Q42" i="16"/>
  <c r="AS4" i="16"/>
  <c r="R32" i="16"/>
  <c r="V97" i="17"/>
  <c r="AO87" i="17"/>
  <c r="P49" i="16"/>
  <c r="AL28" i="17"/>
  <c r="Y26" i="16"/>
  <c r="AL7" i="16"/>
  <c r="E37" i="16"/>
  <c r="R10" i="17"/>
  <c r="AQ83" i="17"/>
  <c r="U85" i="16"/>
  <c r="C17" i="17"/>
  <c r="C17" i="16"/>
  <c r="C21" i="19"/>
  <c r="AG21" i="17"/>
  <c r="Z92" i="17"/>
  <c r="Y43" i="16"/>
  <c r="Q17" i="16"/>
  <c r="AT9" i="17"/>
  <c r="AC53" i="16"/>
  <c r="AN27" i="17"/>
  <c r="U36" i="17"/>
  <c r="A99" i="16"/>
  <c r="A103" i="19"/>
  <c r="A99" i="17"/>
  <c r="AE56" i="17"/>
  <c r="AG43" i="17"/>
  <c r="H67" i="17"/>
  <c r="N99" i="17"/>
  <c r="AQ28" i="16"/>
  <c r="AH22" i="17"/>
  <c r="I88" i="16"/>
  <c r="AG15" i="17"/>
  <c r="AN44" i="16"/>
  <c r="AM37" i="16"/>
  <c r="N6" i="17"/>
  <c r="F68" i="16"/>
  <c r="U76" i="17"/>
  <c r="AO42" i="17"/>
  <c r="N83" i="17"/>
  <c r="G77" i="17"/>
  <c r="N26" i="17"/>
  <c r="X48" i="17"/>
  <c r="Y24" i="16"/>
  <c r="O24" i="16"/>
  <c r="N95" i="17"/>
  <c r="V17" i="17"/>
  <c r="L91" i="16"/>
  <c r="P90" i="17"/>
  <c r="J36" i="15"/>
  <c r="J38" i="15"/>
  <c r="J39" i="15"/>
  <c r="J35" i="15"/>
  <c r="J37" i="15"/>
  <c r="L12" i="17"/>
  <c r="P89" i="17"/>
  <c r="AF95" i="17"/>
  <c r="M30" i="17"/>
  <c r="R99" i="16"/>
  <c r="L14" i="16"/>
  <c r="G74" i="16"/>
  <c r="C48" i="19"/>
  <c r="C44" i="17"/>
  <c r="C44" i="16"/>
  <c r="W59" i="17"/>
  <c r="AN7" i="17"/>
  <c r="AJ8" i="17"/>
  <c r="AD24" i="16"/>
  <c r="AE27" i="17"/>
  <c r="AC48" i="16"/>
  <c r="X87" i="17"/>
  <c r="Z15" i="17"/>
  <c r="AH102" i="17"/>
  <c r="T30" i="16"/>
  <c r="AR78" i="17"/>
  <c r="AK73" i="16"/>
  <c r="AC10" i="17"/>
  <c r="S89" i="17"/>
  <c r="G67" i="16"/>
  <c r="AN63" i="16"/>
  <c r="G36" i="16"/>
  <c r="AO68" i="16"/>
  <c r="AR30" i="17"/>
  <c r="V35" i="17"/>
  <c r="AJ27" i="16"/>
  <c r="R82" i="16"/>
  <c r="AQ59" i="17"/>
  <c r="AP66" i="17"/>
  <c r="E86" i="17"/>
  <c r="T68" i="17"/>
  <c r="G86" i="16"/>
  <c r="AP96" i="16"/>
  <c r="U39" i="16"/>
  <c r="D60" i="16"/>
  <c r="D64" i="19"/>
  <c r="D60" i="17"/>
  <c r="AF28" i="16"/>
  <c r="AS22" i="17"/>
  <c r="S46" i="16"/>
  <c r="Q38" i="17"/>
  <c r="AH81" i="17"/>
  <c r="W73" i="16"/>
  <c r="AI28" i="16"/>
  <c r="E92" i="16"/>
  <c r="W54" i="17"/>
  <c r="AC4" i="17"/>
  <c r="AT57" i="17"/>
  <c r="A64" i="17"/>
  <c r="A68" i="19"/>
  <c r="A64" i="16"/>
  <c r="U21" i="17"/>
  <c r="M37" i="16"/>
  <c r="J88" i="17"/>
  <c r="AD62" i="17"/>
  <c r="W32" i="17"/>
  <c r="AL99" i="16"/>
  <c r="AN33" i="16"/>
  <c r="AK35" i="16"/>
  <c r="M49" i="16"/>
  <c r="AJ72" i="17"/>
  <c r="G22" i="17"/>
  <c r="P31" i="17"/>
  <c r="N9" i="17"/>
  <c r="K69" i="17"/>
  <c r="AE60" i="16"/>
  <c r="R50" i="17"/>
  <c r="L31" i="16"/>
  <c r="X15" i="17"/>
  <c r="I75" i="17"/>
  <c r="W13" i="16"/>
  <c r="AI102" i="17"/>
  <c r="W68" i="16"/>
  <c r="AE58" i="16"/>
  <c r="V5" i="17"/>
  <c r="AQ45" i="16"/>
  <c r="AK55" i="16"/>
  <c r="AS6" i="17"/>
  <c r="F45" i="16"/>
  <c r="W23" i="17"/>
  <c r="AR21" i="16"/>
  <c r="AJ30" i="17"/>
  <c r="L48" i="17"/>
  <c r="G44" i="13"/>
  <c r="Z3" i="17"/>
  <c r="AQ77" i="16"/>
  <c r="I67" i="16"/>
  <c r="Z51" i="17"/>
  <c r="AM37" i="17"/>
  <c r="AN82" i="16"/>
  <c r="I29" i="16"/>
  <c r="N69" i="17"/>
  <c r="E87" i="17"/>
  <c r="AJ19" i="16"/>
  <c r="AI90" i="17"/>
  <c r="Y92" i="16"/>
  <c r="AT71" i="17"/>
  <c r="K40" i="17"/>
  <c r="AM11" i="16"/>
  <c r="AP65" i="16"/>
  <c r="T86" i="17"/>
  <c r="X99" i="17"/>
  <c r="AF49" i="16"/>
  <c r="AP10" i="16"/>
  <c r="AF13" i="17"/>
  <c r="AJ3" i="16"/>
  <c r="J43" i="14"/>
  <c r="AO69" i="17"/>
  <c r="H84" i="17"/>
  <c r="W90" i="17"/>
  <c r="AD62" i="16"/>
  <c r="AL74" i="17"/>
  <c r="AR74" i="17"/>
  <c r="AG16" i="17"/>
  <c r="E23" i="16"/>
  <c r="AA6" i="17"/>
  <c r="AE75" i="17"/>
  <c r="AA99" i="16"/>
  <c r="Y87" i="16"/>
  <c r="J44" i="17"/>
  <c r="S68" i="16"/>
  <c r="AK102" i="16"/>
  <c r="AS35" i="17"/>
  <c r="S88" i="16"/>
  <c r="T22" i="16"/>
  <c r="K76" i="17"/>
  <c r="AH56" i="16"/>
  <c r="M102" i="16"/>
  <c r="M46" i="17"/>
  <c r="AB41" i="17"/>
  <c r="AD32" i="16"/>
  <c r="O101" i="16"/>
  <c r="J43" i="10"/>
  <c r="H3" i="16"/>
  <c r="AO72" i="17"/>
  <c r="G70" i="17"/>
  <c r="AS74" i="16"/>
  <c r="T34" i="16"/>
  <c r="N39" i="16"/>
  <c r="AL26" i="16"/>
  <c r="AN16" i="16"/>
  <c r="P18" i="16"/>
  <c r="G100" i="17"/>
  <c r="AL8" i="16"/>
  <c r="AB88" i="16"/>
  <c r="AK61" i="16"/>
  <c r="H98" i="17"/>
  <c r="G59" i="17"/>
  <c r="F12" i="17"/>
  <c r="AB99" i="16"/>
  <c r="D18" i="17"/>
  <c r="D18" i="16"/>
  <c r="D22" i="19"/>
  <c r="AC5" i="16"/>
  <c r="Y33" i="16"/>
  <c r="AP14" i="16"/>
  <c r="A46" i="19"/>
  <c r="A42" i="17"/>
  <c r="A42" i="16"/>
  <c r="AM71" i="16"/>
  <c r="S51" i="17"/>
  <c r="Y5" i="16"/>
  <c r="AH67" i="17"/>
  <c r="AF21" i="16"/>
  <c r="AT15" i="16"/>
  <c r="V7" i="16"/>
  <c r="V86" i="17"/>
  <c r="G69" i="17"/>
  <c r="D85" i="19"/>
  <c r="D81" i="16"/>
  <c r="D81" i="17"/>
  <c r="C98" i="16"/>
  <c r="C102" i="19"/>
  <c r="C98" i="17"/>
  <c r="Q98" i="16"/>
  <c r="AQ77" i="17"/>
  <c r="AM43" i="17"/>
  <c r="H85" i="17"/>
  <c r="Q94" i="17"/>
  <c r="P13" i="17"/>
  <c r="AB35" i="16"/>
  <c r="H15" i="17"/>
  <c r="AR52" i="17"/>
  <c r="N95" i="16"/>
  <c r="AP39" i="17"/>
  <c r="H90" i="17"/>
  <c r="Z39" i="16"/>
  <c r="X22" i="16"/>
  <c r="P37" i="17"/>
  <c r="W38" i="17"/>
  <c r="P83" i="17"/>
  <c r="V57" i="16"/>
  <c r="O36" i="17"/>
  <c r="F84" i="16"/>
  <c r="U43" i="16"/>
  <c r="T31" i="16"/>
  <c r="V96" i="16"/>
  <c r="AO84" i="17"/>
  <c r="T73" i="17"/>
  <c r="AT41" i="17"/>
  <c r="AE8" i="16"/>
  <c r="AG34" i="16"/>
  <c r="M29" i="16"/>
  <c r="J35" i="17"/>
  <c r="AP81" i="17"/>
  <c r="M26" i="17"/>
  <c r="F91" i="17"/>
  <c r="S84" i="16"/>
  <c r="U67" i="17"/>
  <c r="AT60" i="17"/>
  <c r="W60" i="16"/>
  <c r="F11" i="16"/>
  <c r="W37" i="17"/>
  <c r="AH15" i="16"/>
  <c r="K100" i="17"/>
  <c r="AI42" i="17"/>
  <c r="AA95" i="17"/>
  <c r="AM14" i="16"/>
  <c r="U34" i="16"/>
  <c r="R73" i="17"/>
  <c r="AC89" i="17"/>
  <c r="AK32" i="16"/>
  <c r="W88" i="16"/>
  <c r="K102" i="17"/>
  <c r="AS47" i="16"/>
  <c r="V91" i="16"/>
  <c r="AF70" i="17"/>
  <c r="AJ53" i="17"/>
  <c r="V15" i="16"/>
  <c r="Z31" i="17"/>
  <c r="T73" i="16"/>
  <c r="U83" i="17"/>
  <c r="D78" i="19"/>
  <c r="D74" i="17"/>
  <c r="D74" i="16"/>
  <c r="Y99" i="16"/>
  <c r="AJ93" i="16"/>
  <c r="U17" i="17"/>
  <c r="C80" i="17"/>
  <c r="C80" i="16"/>
  <c r="C84" i="19"/>
  <c r="U92" i="16"/>
  <c r="A7" i="17"/>
  <c r="A11" i="19"/>
  <c r="A7" i="16"/>
  <c r="E34" i="16"/>
  <c r="AB56" i="16"/>
  <c r="G49" i="17"/>
  <c r="Y66" i="17"/>
  <c r="N49" i="16"/>
  <c r="AR41" i="16"/>
  <c r="F34" i="17"/>
  <c r="AT8" i="16"/>
  <c r="E52" i="17"/>
  <c r="AN32" i="17"/>
  <c r="AP98" i="16"/>
  <c r="AS101" i="17"/>
  <c r="AB70" i="17"/>
  <c r="O71" i="17"/>
  <c r="AR25" i="17"/>
  <c r="E94" i="17"/>
  <c r="AM69" i="16"/>
  <c r="W17" i="16"/>
  <c r="AE21" i="17"/>
  <c r="AH63" i="17"/>
  <c r="H50" i="16"/>
  <c r="AC20" i="16"/>
  <c r="Z61" i="17"/>
  <c r="N100" i="16"/>
  <c r="Q55" i="17"/>
  <c r="P40" i="16"/>
  <c r="Z101" i="16"/>
  <c r="AO38" i="16"/>
  <c r="AC70" i="17"/>
  <c r="S86" i="16"/>
  <c r="AM88" i="16"/>
  <c r="AP13" i="16"/>
  <c r="U72" i="17"/>
  <c r="AB90" i="17"/>
  <c r="AE19" i="16"/>
  <c r="O8" i="16"/>
  <c r="H15" i="16"/>
  <c r="AB64" i="16"/>
  <c r="AH38" i="16"/>
  <c r="F24" i="17"/>
  <c r="AT58" i="17"/>
  <c r="G92" i="17"/>
  <c r="L66" i="17"/>
  <c r="AA100" i="16"/>
  <c r="AS79" i="17"/>
  <c r="Y96" i="16"/>
  <c r="AT59" i="17"/>
  <c r="P79" i="16"/>
  <c r="AG30" i="16"/>
  <c r="M42" i="17"/>
  <c r="E59" i="16"/>
  <c r="AA93" i="17"/>
  <c r="AH18" i="16"/>
  <c r="V56" i="16"/>
  <c r="N43" i="16"/>
  <c r="AO40" i="17"/>
  <c r="AA30" i="16"/>
  <c r="AB100" i="16"/>
  <c r="W37" i="16"/>
  <c r="U81" i="17"/>
  <c r="AG92" i="16"/>
  <c r="AC44" i="17"/>
  <c r="AQ75" i="17"/>
  <c r="L19" i="16"/>
  <c r="AH88" i="17"/>
  <c r="X59" i="16"/>
  <c r="AR62" i="17"/>
  <c r="J76" i="16"/>
  <c r="A101" i="16"/>
  <c r="A105" i="19"/>
  <c r="A101" i="17"/>
  <c r="Q20" i="17"/>
  <c r="V77" i="17"/>
  <c r="I84" i="16"/>
  <c r="R51" i="17"/>
  <c r="G38" i="16"/>
  <c r="J79" i="17"/>
  <c r="Y64" i="17"/>
  <c r="V27" i="16"/>
  <c r="I36" i="10"/>
  <c r="I35" i="10"/>
  <c r="I39" i="10"/>
  <c r="I38" i="10"/>
  <c r="I37" i="10"/>
  <c r="T66" i="17"/>
  <c r="AI72" i="16"/>
  <c r="O14" i="16"/>
  <c r="U32" i="16"/>
  <c r="AT51" i="16"/>
  <c r="I48" i="17"/>
  <c r="N88" i="16"/>
  <c r="S96" i="16"/>
  <c r="AS18" i="17"/>
  <c r="Q58" i="17"/>
  <c r="AC65" i="17"/>
  <c r="C87" i="17"/>
  <c r="C87" i="16"/>
  <c r="C91" i="19"/>
  <c r="T26" i="17"/>
  <c r="AR16" i="17"/>
  <c r="AR81" i="17"/>
  <c r="N96" i="16"/>
  <c r="AO32" i="16"/>
  <c r="D46" i="19"/>
  <c r="D42" i="16"/>
  <c r="D42" i="17"/>
  <c r="L82" i="16"/>
  <c r="AJ64" i="17"/>
  <c r="Q60" i="16"/>
  <c r="S12" i="17"/>
  <c r="H27" i="17"/>
  <c r="K54" i="16"/>
  <c r="Z12" i="17"/>
  <c r="AN46" i="17"/>
  <c r="H85" i="16"/>
  <c r="K98" i="16"/>
  <c r="F6" i="17"/>
  <c r="AM100" i="16"/>
  <c r="AG95" i="16"/>
  <c r="O90" i="16"/>
  <c r="AT18" i="16"/>
  <c r="AB9" i="16"/>
  <c r="J17" i="17"/>
  <c r="Y56" i="17"/>
  <c r="AG49" i="16"/>
  <c r="AR83" i="16"/>
  <c r="X95" i="17"/>
  <c r="V8" i="17"/>
  <c r="X54" i="17"/>
  <c r="F22" i="17"/>
  <c r="AB62" i="16"/>
  <c r="I6" i="16"/>
  <c r="S32" i="17"/>
  <c r="AK49" i="17"/>
  <c r="AI5" i="16"/>
  <c r="AM51" i="16"/>
  <c r="N97" i="16"/>
  <c r="AP70" i="17"/>
  <c r="AP67" i="16"/>
  <c r="AI50" i="17"/>
  <c r="AT24" i="17"/>
  <c r="S60" i="17"/>
  <c r="R102" i="16"/>
  <c r="AA39" i="17"/>
  <c r="AL71" i="17"/>
  <c r="M68" i="17"/>
  <c r="R10" i="16"/>
  <c r="AI52" i="17"/>
  <c r="B67" i="16"/>
  <c r="B71" i="19"/>
  <c r="B67" i="17"/>
  <c r="AQ86" i="17"/>
  <c r="K23" i="17"/>
  <c r="AO18" i="17"/>
  <c r="I68" i="17"/>
  <c r="Y85" i="16"/>
  <c r="AO99" i="17"/>
  <c r="AL46" i="17"/>
  <c r="AJ65" i="16"/>
  <c r="AN11" i="16"/>
  <c r="AG78" i="17"/>
  <c r="AQ51" i="16"/>
  <c r="C95" i="16"/>
  <c r="C95" i="17"/>
  <c r="C99" i="19"/>
  <c r="AH66" i="16"/>
  <c r="AJ56" i="16"/>
  <c r="M48" i="17"/>
  <c r="W9" i="17"/>
  <c r="AS14" i="17"/>
  <c r="AE5" i="17"/>
  <c r="AL55" i="16"/>
  <c r="AE71" i="16"/>
  <c r="N48" i="17"/>
  <c r="AN11" i="17"/>
  <c r="P54" i="16"/>
  <c r="G67" i="17"/>
  <c r="AL93" i="17"/>
  <c r="S56" i="17"/>
  <c r="AS101" i="16"/>
  <c r="K43" i="10"/>
  <c r="I3" i="16"/>
  <c r="AD81" i="16"/>
  <c r="AJ45" i="16"/>
  <c r="AM18" i="16"/>
  <c r="I96" i="17"/>
  <c r="Q66" i="16"/>
  <c r="N38" i="17"/>
  <c r="J76" i="17"/>
  <c r="H35" i="15"/>
  <c r="H38" i="15"/>
  <c r="H39" i="15"/>
  <c r="H36" i="15"/>
  <c r="H37" i="15"/>
  <c r="AT33" i="16"/>
  <c r="AA14" i="17"/>
  <c r="N6" i="16"/>
  <c r="AM35" i="17"/>
  <c r="I27" i="17"/>
  <c r="Q76" i="17"/>
  <c r="F48" i="17"/>
  <c r="AH5" i="16"/>
  <c r="H92" i="16"/>
  <c r="AT100" i="17"/>
  <c r="Q46" i="16"/>
  <c r="T86" i="16"/>
  <c r="AC89" i="16"/>
  <c r="AB77" i="17"/>
  <c r="AQ70" i="17"/>
  <c r="AQ45" i="17"/>
  <c r="R59" i="16"/>
  <c r="I35" i="16"/>
  <c r="T18" i="17"/>
  <c r="R43" i="17"/>
  <c r="AK20" i="17"/>
  <c r="P22" i="16"/>
  <c r="AE62" i="17"/>
  <c r="R98" i="16"/>
  <c r="Y94" i="17"/>
  <c r="AI78" i="17"/>
  <c r="AJ76" i="16"/>
  <c r="U6" i="17"/>
  <c r="E11" i="16"/>
  <c r="AG12" i="17"/>
  <c r="AF90" i="17"/>
  <c r="W35" i="16"/>
  <c r="E20" i="17"/>
  <c r="AE42" i="16"/>
  <c r="S102" i="16"/>
  <c r="AI74" i="17"/>
  <c r="F3" i="16"/>
  <c r="H43" i="10"/>
  <c r="X28" i="16"/>
  <c r="N55" i="16"/>
  <c r="L10" i="17"/>
  <c r="AF30" i="16"/>
  <c r="J23" i="16"/>
  <c r="N18" i="16"/>
  <c r="Y9" i="16"/>
  <c r="Q13" i="16"/>
  <c r="AI8" i="16"/>
  <c r="V64" i="17"/>
  <c r="AG67" i="17"/>
  <c r="P84" i="17"/>
  <c r="Y57" i="17"/>
  <c r="AF47" i="17"/>
  <c r="L80" i="16"/>
  <c r="Z83" i="16"/>
  <c r="AA21" i="16"/>
  <c r="N102" i="16"/>
  <c r="Y60" i="16"/>
  <c r="U100" i="16"/>
  <c r="Q78" i="16"/>
  <c r="N64" i="17"/>
  <c r="AA38" i="16"/>
  <c r="M89" i="16"/>
  <c r="F30" i="17"/>
  <c r="AN24" i="17"/>
  <c r="D31" i="19"/>
  <c r="D27" i="17"/>
  <c r="D27" i="16"/>
  <c r="R26" i="17"/>
  <c r="AB99" i="17"/>
  <c r="AR11" i="16"/>
  <c r="O80" i="16"/>
  <c r="V87" i="16"/>
  <c r="S36" i="16"/>
  <c r="AL63" i="16"/>
  <c r="U46" i="17"/>
  <c r="AC16" i="17"/>
  <c r="AI102" i="16"/>
  <c r="AR82" i="16"/>
  <c r="H8" i="17"/>
  <c r="AG99" i="17"/>
  <c r="O23" i="17"/>
  <c r="F68" i="17"/>
  <c r="AT95" i="17"/>
  <c r="S68" i="17"/>
  <c r="AI29" i="16"/>
  <c r="M77" i="16"/>
  <c r="Q14" i="17"/>
  <c r="AJ40" i="17"/>
  <c r="F23" i="16"/>
  <c r="AH6" i="16"/>
  <c r="P53" i="16"/>
  <c r="U78" i="17"/>
  <c r="Q48" i="17"/>
  <c r="T41" i="17"/>
  <c r="K71" i="17"/>
  <c r="T32" i="16"/>
  <c r="G66" i="16"/>
  <c r="AR69" i="16"/>
  <c r="E56" i="16"/>
  <c r="M56" i="17"/>
  <c r="E46" i="17"/>
  <c r="AF34" i="17"/>
  <c r="AN67" i="16"/>
  <c r="T19" i="16"/>
  <c r="Z49" i="17"/>
  <c r="AF81" i="17"/>
  <c r="F24" i="16"/>
  <c r="M90" i="17"/>
  <c r="AG79" i="16"/>
  <c r="AT63" i="17"/>
  <c r="AB4" i="17"/>
  <c r="B99" i="16"/>
  <c r="B103" i="19"/>
  <c r="B99" i="17"/>
  <c r="P89" i="16"/>
  <c r="AE100" i="17"/>
  <c r="T64" i="17"/>
  <c r="AN72" i="17"/>
  <c r="C80" i="19"/>
  <c r="C76" i="17"/>
  <c r="C76" i="16"/>
  <c r="U90" i="17"/>
  <c r="X73" i="16"/>
  <c r="AH39" i="16"/>
  <c r="AQ15" i="16"/>
  <c r="Z20" i="16"/>
  <c r="T61" i="16"/>
  <c r="W49" i="17"/>
  <c r="W95" i="17"/>
  <c r="AS68" i="17"/>
  <c r="AO17" i="16"/>
  <c r="AA92" i="16"/>
  <c r="G26" i="17"/>
  <c r="AG48" i="16"/>
  <c r="P12" i="16"/>
  <c r="R13" i="16"/>
  <c r="AB75" i="17"/>
  <c r="O22" i="17"/>
  <c r="I19" i="17"/>
  <c r="AG33" i="16"/>
  <c r="AS11" i="16"/>
  <c r="U10" i="17"/>
  <c r="AJ98" i="17"/>
  <c r="E30" i="16"/>
  <c r="S41" i="17"/>
  <c r="AJ44" i="17"/>
  <c r="V41" i="17"/>
  <c r="R19" i="16"/>
  <c r="Z67" i="16"/>
  <c r="AQ43" i="16"/>
  <c r="AG31" i="16"/>
  <c r="T15" i="16"/>
  <c r="T23" i="16"/>
  <c r="E71" i="17"/>
  <c r="AK84" i="17"/>
  <c r="AI5" i="17"/>
  <c r="Q54" i="16"/>
  <c r="AR75" i="16"/>
  <c r="B67" i="19"/>
  <c r="B63" i="16"/>
  <c r="B63" i="17"/>
  <c r="AL79" i="16"/>
  <c r="AG85" i="17"/>
  <c r="AD52" i="17"/>
  <c r="AE78" i="17"/>
  <c r="N32" i="17"/>
  <c r="AA52" i="16"/>
  <c r="J80" i="16"/>
  <c r="AP48" i="17"/>
  <c r="W56" i="17"/>
  <c r="P61" i="16"/>
  <c r="Q11" i="16"/>
  <c r="AF24" i="16"/>
  <c r="AI99" i="17"/>
  <c r="W26" i="17"/>
  <c r="C26" i="16"/>
  <c r="C26" i="17"/>
  <c r="C30" i="19"/>
  <c r="I84" i="17"/>
  <c r="AP82" i="17"/>
  <c r="H43" i="17"/>
  <c r="X93" i="17"/>
  <c r="AI16" i="16"/>
  <c r="AO35" i="17"/>
  <c r="AE5" i="16"/>
  <c r="AF71" i="16"/>
  <c r="Z19" i="16"/>
  <c r="AS12" i="16"/>
  <c r="AN17" i="16"/>
  <c r="R31" i="17"/>
  <c r="Y74" i="17"/>
  <c r="U89" i="17"/>
  <c r="AJ90" i="16"/>
  <c r="Z27" i="16"/>
  <c r="AH80" i="16"/>
  <c r="AO84" i="16"/>
  <c r="S7" i="17"/>
  <c r="T3" i="17"/>
  <c r="H44" i="12"/>
  <c r="H48" i="12" s="1"/>
  <c r="AS75" i="16"/>
  <c r="M16" i="17"/>
  <c r="AP16" i="16"/>
  <c r="L56" i="16"/>
  <c r="T29" i="17"/>
  <c r="AG88" i="17"/>
  <c r="AS91" i="16"/>
  <c r="D63" i="17"/>
  <c r="D67" i="19"/>
  <c r="D63" i="16"/>
  <c r="C9" i="19"/>
  <c r="C5" i="16"/>
  <c r="C5" i="17"/>
  <c r="G56" i="16"/>
  <c r="AA69" i="17"/>
  <c r="R59" i="17"/>
  <c r="S19" i="16"/>
  <c r="AI56" i="16"/>
  <c r="O5" i="16"/>
  <c r="AG64" i="17"/>
  <c r="AP84" i="16"/>
  <c r="C91" i="16"/>
  <c r="C91" i="17"/>
  <c r="C95" i="19"/>
  <c r="W30" i="17"/>
  <c r="AE83" i="16"/>
  <c r="AF10" i="16"/>
  <c r="F9" i="16"/>
  <c r="AL48" i="17"/>
  <c r="M98" i="17"/>
  <c r="AE55" i="16"/>
  <c r="K19" i="17"/>
  <c r="AT98" i="17"/>
  <c r="A84" i="17"/>
  <c r="A88" i="19"/>
  <c r="A84" i="16"/>
  <c r="AG43" i="16"/>
  <c r="AA52" i="17"/>
  <c r="G24" i="16"/>
  <c r="AN30" i="16"/>
  <c r="AG99" i="16"/>
  <c r="G33" i="17"/>
  <c r="AL50" i="16"/>
  <c r="AA96" i="16"/>
  <c r="M44" i="17"/>
  <c r="AQ91" i="17"/>
  <c r="D66" i="16"/>
  <c r="D66" i="17"/>
  <c r="D70" i="19"/>
  <c r="R65" i="16"/>
  <c r="AO23" i="16"/>
  <c r="AP61" i="16"/>
  <c r="AG65" i="16"/>
  <c r="F46" i="16"/>
  <c r="R96" i="17"/>
  <c r="U19" i="17"/>
  <c r="AO98" i="16"/>
  <c r="AQ58" i="16"/>
  <c r="G20" i="16"/>
  <c r="AG31" i="17"/>
  <c r="T60" i="16"/>
  <c r="AN43" i="17"/>
  <c r="A13" i="17"/>
  <c r="A17" i="19"/>
  <c r="A13" i="16"/>
  <c r="AL30" i="16"/>
  <c r="K36" i="5"/>
  <c r="K35" i="5"/>
  <c r="K38" i="5"/>
  <c r="K37" i="5"/>
  <c r="K39" i="5"/>
  <c r="O85" i="16"/>
  <c r="U63" i="17"/>
  <c r="AN26" i="17"/>
  <c r="G50" i="16"/>
  <c r="C19" i="19"/>
  <c r="C15" i="17"/>
  <c r="C15" i="16"/>
  <c r="S45" i="16"/>
  <c r="AO92" i="17"/>
  <c r="AS83" i="17"/>
  <c r="X18" i="16"/>
  <c r="AM44" i="17"/>
  <c r="W94" i="17"/>
  <c r="I35" i="17"/>
  <c r="AD44" i="16"/>
  <c r="AO50" i="17"/>
  <c r="AR26" i="16"/>
  <c r="F42" i="17"/>
  <c r="M44" i="14"/>
  <c r="M48" i="14" s="1"/>
  <c r="AM3" i="17"/>
  <c r="AA29" i="17"/>
  <c r="V62" i="17"/>
  <c r="AM41" i="16"/>
  <c r="G90" i="17"/>
  <c r="L57" i="17"/>
  <c r="AJ17" i="16"/>
  <c r="X43" i="16"/>
  <c r="V19" i="16"/>
  <c r="AB72" i="16"/>
  <c r="AB51" i="16"/>
  <c r="G85" i="17"/>
  <c r="G86" i="17"/>
  <c r="H79" i="16"/>
  <c r="AH13" i="16"/>
  <c r="R13" i="17"/>
  <c r="AC78" i="17"/>
  <c r="B71" i="17"/>
  <c r="B75" i="19"/>
  <c r="B71" i="16"/>
  <c r="AO92" i="16"/>
  <c r="F99" i="16"/>
  <c r="AP8" i="16"/>
  <c r="AE98" i="17"/>
  <c r="AH37" i="16"/>
  <c r="AI53" i="17"/>
  <c r="AD39" i="16"/>
  <c r="J64" i="17"/>
  <c r="M52" i="17"/>
  <c r="AB57" i="17"/>
  <c r="L60" i="16"/>
  <c r="Q81" i="17"/>
  <c r="AG87" i="16"/>
  <c r="J92" i="16"/>
  <c r="AC76" i="16"/>
  <c r="AF20" i="17"/>
  <c r="AD14" i="16"/>
  <c r="M73" i="17"/>
  <c r="AJ25" i="16"/>
  <c r="AQ81" i="17"/>
  <c r="AK101" i="17"/>
  <c r="V94" i="16"/>
  <c r="AJ75" i="17"/>
  <c r="AL61" i="16"/>
  <c r="AG81" i="17"/>
  <c r="U79" i="16"/>
  <c r="AA51" i="17"/>
  <c r="AS14" i="16"/>
  <c r="I89" i="17"/>
  <c r="F28" i="17"/>
  <c r="AR17" i="17"/>
  <c r="Z42" i="16"/>
  <c r="AT32" i="16"/>
  <c r="W52" i="16"/>
  <c r="AN23" i="17"/>
  <c r="E53" i="17"/>
  <c r="X44" i="17"/>
  <c r="AC75" i="17"/>
  <c r="D46" i="17"/>
  <c r="D46" i="16"/>
  <c r="D50" i="19"/>
  <c r="AP76" i="16"/>
  <c r="E97" i="17"/>
  <c r="AF8" i="17"/>
  <c r="O59" i="17"/>
  <c r="K35" i="13"/>
  <c r="K36" i="13"/>
  <c r="K37" i="13"/>
  <c r="K38" i="13"/>
  <c r="K39" i="13"/>
  <c r="AT91" i="17"/>
  <c r="I32" i="16"/>
  <c r="O41" i="17"/>
  <c r="L83" i="17"/>
  <c r="X85" i="16"/>
  <c r="P71" i="17"/>
  <c r="J62" i="16"/>
  <c r="Q61" i="17"/>
  <c r="M96" i="16"/>
  <c r="AH26" i="16"/>
  <c r="M10" i="17"/>
  <c r="AB47" i="17"/>
  <c r="Z62" i="17"/>
  <c r="AC79" i="17"/>
  <c r="J52" i="17"/>
  <c r="W95" i="16"/>
  <c r="AN95" i="16"/>
  <c r="AA88" i="16"/>
  <c r="J3" i="16"/>
  <c r="L43" i="10"/>
  <c r="G87" i="16"/>
  <c r="D51" i="17"/>
  <c r="D55" i="19"/>
  <c r="D51" i="16"/>
  <c r="R14" i="17"/>
  <c r="AN20" i="17"/>
  <c r="AM87" i="16"/>
  <c r="P32" i="17"/>
  <c r="F83" i="16"/>
  <c r="K5" i="17"/>
  <c r="J87" i="17"/>
  <c r="T25" i="16"/>
  <c r="L50" i="16"/>
  <c r="N53" i="17"/>
  <c r="AG16" i="16"/>
  <c r="E35" i="16"/>
  <c r="AO32" i="17"/>
  <c r="AH46" i="16"/>
  <c r="E98" i="17"/>
  <c r="L32" i="17"/>
  <c r="Z52" i="17"/>
  <c r="P52" i="16"/>
  <c r="J39" i="17"/>
  <c r="AI51" i="17"/>
  <c r="AS47" i="17"/>
  <c r="AA50" i="16"/>
  <c r="AB8" i="16"/>
  <c r="N50" i="17"/>
  <c r="N19" i="16"/>
  <c r="AL24" i="16"/>
  <c r="L33" i="16"/>
  <c r="A49" i="17"/>
  <c r="A49" i="16"/>
  <c r="A53" i="19"/>
  <c r="AT34" i="16"/>
  <c r="AE7" i="16"/>
  <c r="AA78" i="16"/>
  <c r="E18" i="16"/>
  <c r="AR67" i="17"/>
  <c r="AL40" i="16"/>
  <c r="AP24" i="17"/>
  <c r="K53" i="17"/>
  <c r="K38" i="17"/>
  <c r="AS31" i="17"/>
  <c r="M82" i="16"/>
  <c r="AT32" i="17"/>
  <c r="B74" i="16"/>
  <c r="B74" i="17"/>
  <c r="B78" i="19"/>
  <c r="Y86" i="16"/>
  <c r="H73" i="16"/>
  <c r="X35" i="17"/>
  <c r="S36" i="17"/>
  <c r="F61" i="17"/>
  <c r="X30" i="16"/>
  <c r="AH65" i="16"/>
  <c r="AG55" i="16"/>
  <c r="AT31" i="17"/>
  <c r="V92" i="17"/>
  <c r="U50" i="17"/>
  <c r="R85" i="17"/>
  <c r="T63" i="17"/>
  <c r="AD97" i="17"/>
  <c r="Q39" i="17"/>
  <c r="AA98" i="16"/>
  <c r="A22" i="17"/>
  <c r="A22" i="16"/>
  <c r="A26" i="19"/>
  <c r="AF27" i="17"/>
  <c r="M39" i="16"/>
  <c r="AC42" i="17"/>
  <c r="S8" i="17"/>
  <c r="Y53" i="16"/>
  <c r="AS43" i="16"/>
  <c r="H10" i="16"/>
  <c r="L34" i="17"/>
  <c r="F62" i="16"/>
  <c r="Z9" i="16"/>
  <c r="F78" i="16"/>
  <c r="AK82" i="16"/>
  <c r="A63" i="19"/>
  <c r="A59" i="17"/>
  <c r="A59" i="16"/>
  <c r="AK77" i="16"/>
  <c r="E13" i="16"/>
  <c r="AE46" i="16"/>
  <c r="AB22" i="16"/>
  <c r="Y50" i="16"/>
  <c r="AK99" i="17"/>
  <c r="AR99" i="16"/>
  <c r="V37" i="16"/>
  <c r="K26" i="17"/>
  <c r="AL15" i="16"/>
  <c r="X14" i="17"/>
  <c r="I54" i="16"/>
  <c r="D53" i="16"/>
  <c r="D53" i="17"/>
  <c r="D57" i="19"/>
  <c r="W79" i="16"/>
  <c r="Y24" i="17"/>
  <c r="AI101" i="16"/>
  <c r="A98" i="16"/>
  <c r="A98" i="17"/>
  <c r="A102" i="19"/>
  <c r="A20" i="19"/>
  <c r="A16" i="16"/>
  <c r="A16" i="17"/>
  <c r="AI43" i="17"/>
  <c r="AF91" i="16"/>
  <c r="AL11" i="17"/>
  <c r="AD39" i="17"/>
  <c r="P93" i="16"/>
  <c r="AT67" i="17"/>
  <c r="T58" i="17"/>
  <c r="AP40" i="17"/>
  <c r="AN86" i="16"/>
  <c r="AJ24" i="17"/>
  <c r="C42" i="19"/>
  <c r="C38" i="16"/>
  <c r="C38" i="17"/>
  <c r="R82" i="17"/>
  <c r="AC70" i="16"/>
  <c r="AQ28" i="17"/>
  <c r="B85" i="19"/>
  <c r="B81" i="16"/>
  <c r="B81" i="17"/>
  <c r="AE39" i="17"/>
  <c r="V97" i="16"/>
  <c r="AQ5" i="17"/>
  <c r="U45" i="16"/>
  <c r="AK76" i="17"/>
  <c r="AA22" i="17"/>
  <c r="AC31" i="17"/>
  <c r="AK28" i="16"/>
  <c r="AK31" i="16"/>
  <c r="AD96" i="17"/>
  <c r="T16" i="17"/>
  <c r="AJ98" i="16"/>
  <c r="T35" i="16"/>
  <c r="AP99" i="17"/>
  <c r="O67" i="17"/>
  <c r="V68" i="16"/>
  <c r="AF101" i="16"/>
  <c r="T4" i="17"/>
  <c r="A57" i="17"/>
  <c r="A57" i="16"/>
  <c r="A61" i="19"/>
  <c r="V81" i="17"/>
  <c r="O31" i="16"/>
  <c r="AO95" i="16"/>
  <c r="AC23" i="16"/>
  <c r="V37" i="17"/>
  <c r="AE33" i="17"/>
  <c r="H5" i="17"/>
  <c r="H87" i="16"/>
  <c r="S4" i="17"/>
  <c r="G72" i="17"/>
  <c r="J99" i="17"/>
  <c r="AJ62" i="16"/>
  <c r="AF53" i="16"/>
  <c r="P8" i="16"/>
  <c r="AK57" i="17"/>
  <c r="S11" i="17"/>
  <c r="AP102" i="16"/>
  <c r="F88" i="17"/>
  <c r="AT60" i="16"/>
  <c r="I58" i="16"/>
  <c r="Q23" i="17"/>
  <c r="AR89" i="16"/>
  <c r="Q19" i="17"/>
  <c r="AA37" i="17"/>
  <c r="X65" i="17"/>
  <c r="I46" i="16"/>
  <c r="V93" i="16"/>
  <c r="AG90" i="17"/>
  <c r="AA96" i="17"/>
  <c r="Z14" i="16"/>
  <c r="L28" i="17"/>
  <c r="W18" i="16"/>
  <c r="B13" i="17"/>
  <c r="B13" i="16"/>
  <c r="B17" i="19"/>
  <c r="E32" i="16"/>
  <c r="AQ47" i="16"/>
  <c r="AF67" i="16"/>
  <c r="O86" i="17"/>
  <c r="AC92" i="16"/>
  <c r="AE67" i="16"/>
  <c r="V18" i="17"/>
  <c r="D27" i="19"/>
  <c r="D23" i="16"/>
  <c r="D23" i="17"/>
  <c r="G42" i="17"/>
  <c r="AN91" i="16"/>
  <c r="K37" i="16"/>
  <c r="AH29" i="17"/>
  <c r="AH40" i="17"/>
  <c r="AI100" i="17"/>
  <c r="AG37" i="17"/>
  <c r="Y99" i="17"/>
  <c r="O76" i="17"/>
  <c r="AT96" i="16"/>
  <c r="AT79" i="16"/>
  <c r="S79" i="17"/>
  <c r="I57" i="16"/>
  <c r="AQ82" i="17"/>
  <c r="E89" i="17"/>
  <c r="D41" i="17"/>
  <c r="D41" i="16"/>
  <c r="D45" i="19"/>
  <c r="AS65" i="17"/>
  <c r="AF64" i="17"/>
  <c r="AP51" i="16"/>
  <c r="AK65" i="16"/>
  <c r="AL43" i="16"/>
  <c r="Q99" i="16"/>
  <c r="O11" i="16"/>
  <c r="AC46" i="17"/>
  <c r="AJ43" i="16"/>
  <c r="AD51" i="16"/>
  <c r="N101" i="17"/>
  <c r="AL64" i="16"/>
  <c r="AQ3" i="16"/>
  <c r="J43" i="15"/>
  <c r="AT13" i="17"/>
  <c r="V65" i="16"/>
  <c r="W67" i="17"/>
  <c r="AF83" i="17"/>
  <c r="O80" i="17"/>
  <c r="AE11" i="16"/>
  <c r="U96" i="17"/>
  <c r="AN41" i="16"/>
  <c r="T87" i="16"/>
  <c r="I45" i="16"/>
  <c r="W99" i="17"/>
  <c r="S90" i="16"/>
  <c r="N23" i="17"/>
  <c r="J69" i="17"/>
  <c r="AE47" i="16"/>
  <c r="AH78" i="17"/>
  <c r="AK77" i="17"/>
  <c r="U63" i="16"/>
  <c r="AO12" i="17"/>
  <c r="J74" i="17"/>
  <c r="R91" i="16"/>
  <c r="E25" i="16"/>
  <c r="AQ31" i="17"/>
  <c r="R5" i="16"/>
  <c r="Z53" i="17"/>
  <c r="L95" i="17"/>
  <c r="AT54" i="17"/>
  <c r="AL93" i="16"/>
  <c r="AI22" i="16"/>
  <c r="AB38" i="17"/>
  <c r="P59" i="16"/>
  <c r="W5" i="17"/>
  <c r="K61" i="16"/>
  <c r="H46" i="17"/>
  <c r="J38" i="16"/>
  <c r="AR15" i="16"/>
  <c r="AR29" i="17"/>
  <c r="AP53" i="17"/>
  <c r="C60" i="19"/>
  <c r="C56" i="17"/>
  <c r="C56" i="16"/>
  <c r="Q65" i="17"/>
  <c r="Z75" i="16"/>
  <c r="E11" i="17"/>
  <c r="AM98" i="16"/>
  <c r="AI81" i="16"/>
  <c r="AA94" i="16"/>
  <c r="F97" i="17"/>
  <c r="AL60" i="17"/>
  <c r="W43" i="16"/>
  <c r="AT11" i="16"/>
  <c r="AN102" i="17"/>
  <c r="M38" i="13"/>
  <c r="M35" i="13"/>
  <c r="M37" i="13"/>
  <c r="M36" i="13"/>
  <c r="M39" i="13"/>
  <c r="D14" i="16"/>
  <c r="D14" i="17"/>
  <c r="D18" i="19"/>
  <c r="AK67" i="16"/>
  <c r="F85" i="17"/>
  <c r="J38" i="17"/>
  <c r="AC52" i="17"/>
  <c r="D26" i="16"/>
  <c r="D26" i="17"/>
  <c r="D30" i="19"/>
  <c r="AQ74" i="17"/>
  <c r="S44" i="17"/>
  <c r="AS87" i="17"/>
  <c r="E77" i="17"/>
  <c r="AI33" i="16"/>
  <c r="AD13" i="17"/>
  <c r="AO35" i="16"/>
  <c r="AS64" i="16"/>
  <c r="G95" i="16"/>
  <c r="AS31" i="16"/>
  <c r="L16" i="17"/>
  <c r="S93" i="16"/>
  <c r="AM68" i="17"/>
  <c r="AR38" i="16"/>
  <c r="H35" i="16"/>
  <c r="AH12" i="16"/>
  <c r="AG49" i="17"/>
  <c r="O65" i="17"/>
  <c r="AD71" i="16"/>
  <c r="AI88" i="16"/>
  <c r="V59" i="16"/>
  <c r="AS8" i="16"/>
  <c r="S31" i="17"/>
  <c r="F90" i="17"/>
  <c r="J7" i="17"/>
  <c r="L45" i="17"/>
  <c r="AM66" i="16"/>
  <c r="X37" i="16"/>
  <c r="V42" i="17"/>
  <c r="AN75" i="16"/>
  <c r="AG71" i="17"/>
  <c r="AK62" i="16"/>
  <c r="AG46" i="16"/>
  <c r="AA7" i="17"/>
  <c r="AK54" i="17"/>
  <c r="AC68" i="17"/>
  <c r="H33" i="16"/>
  <c r="AL16" i="16"/>
  <c r="G71" i="17"/>
  <c r="J10" i="17"/>
  <c r="O19" i="17"/>
  <c r="G62" i="16"/>
  <c r="AE87" i="17"/>
  <c r="K89" i="17"/>
  <c r="Q74" i="17"/>
  <c r="M13" i="16"/>
  <c r="AK58" i="16"/>
  <c r="L86" i="17"/>
  <c r="AE55" i="17"/>
  <c r="L43" i="12"/>
  <c r="X3" i="16"/>
  <c r="P66" i="16"/>
  <c r="O72" i="16"/>
  <c r="Z16" i="17"/>
  <c r="H12" i="16"/>
  <c r="AB19" i="16"/>
  <c r="AL21" i="16"/>
  <c r="U87" i="16"/>
  <c r="AR32" i="16"/>
  <c r="T102" i="17"/>
  <c r="AG44" i="17"/>
  <c r="J75" i="16"/>
  <c r="AR47" i="17"/>
  <c r="L43" i="5"/>
  <c r="Q3" i="16"/>
  <c r="N12" i="17"/>
  <c r="K40" i="16"/>
  <c r="J4" i="16"/>
  <c r="AA19" i="16"/>
  <c r="AD7" i="17"/>
  <c r="S71" i="17"/>
  <c r="S90" i="17"/>
  <c r="AG20" i="17"/>
  <c r="AM50" i="17"/>
  <c r="H86" i="17"/>
  <c r="V82" i="17"/>
  <c r="G53" i="16"/>
  <c r="X85" i="17"/>
  <c r="AN89" i="16"/>
  <c r="W22" i="16"/>
  <c r="AN38" i="16"/>
  <c r="O47" i="17"/>
  <c r="H81" i="17"/>
  <c r="AJ6" i="17"/>
  <c r="L32" i="16"/>
  <c r="AS60" i="17"/>
  <c r="AC75" i="16"/>
  <c r="M72" i="17"/>
  <c r="B35" i="16"/>
  <c r="B39" i="19"/>
  <c r="B35" i="17"/>
  <c r="AE102" i="17"/>
  <c r="AJ20" i="16"/>
  <c r="AO88" i="16"/>
  <c r="J90" i="16"/>
  <c r="V4" i="16"/>
  <c r="AP31" i="16"/>
  <c r="F15" i="16"/>
  <c r="E79" i="17"/>
  <c r="C19" i="17"/>
  <c r="C23" i="19"/>
  <c r="C19" i="16"/>
  <c r="Y69" i="16"/>
  <c r="H91" i="16"/>
  <c r="AD73" i="17"/>
  <c r="AB42" i="16"/>
  <c r="F64" i="17"/>
  <c r="AF56" i="17"/>
  <c r="D89" i="16"/>
  <c r="D93" i="19"/>
  <c r="D89" i="17"/>
  <c r="P26" i="16"/>
  <c r="AM62" i="16"/>
  <c r="M48" i="16"/>
  <c r="U64" i="16"/>
  <c r="P78" i="17"/>
  <c r="AS71" i="17"/>
  <c r="AS51" i="16"/>
  <c r="AB102" i="16"/>
  <c r="J8" i="17"/>
  <c r="AH46" i="17"/>
  <c r="S85" i="16"/>
  <c r="S75" i="17"/>
  <c r="AM49" i="17"/>
  <c r="D54" i="17"/>
  <c r="D54" i="16"/>
  <c r="D58" i="19"/>
  <c r="AI9" i="17"/>
  <c r="AN60" i="16"/>
  <c r="I43" i="16"/>
  <c r="AF16" i="17"/>
  <c r="AB11" i="16"/>
  <c r="AN5" i="17"/>
  <c r="W72" i="16"/>
  <c r="G77" i="16"/>
  <c r="B16" i="16"/>
  <c r="B16" i="17"/>
  <c r="B20" i="19"/>
  <c r="H52" i="16"/>
  <c r="F38" i="17"/>
  <c r="AK12" i="17"/>
  <c r="AD23" i="16"/>
  <c r="F101" i="16"/>
  <c r="AT25" i="17"/>
  <c r="AO16" i="17"/>
  <c r="AC37" i="16"/>
  <c r="AN18" i="16"/>
  <c r="S50" i="16"/>
  <c r="AL6" i="17"/>
  <c r="AQ46" i="17"/>
  <c r="G23" i="16"/>
  <c r="AS63" i="17"/>
  <c r="U70" i="16"/>
  <c r="AT46" i="16"/>
  <c r="AP36" i="16"/>
  <c r="Z67" i="17"/>
  <c r="K24" i="17"/>
  <c r="W9" i="16"/>
  <c r="AL13" i="16"/>
  <c r="S44" i="16"/>
  <c r="AN45" i="16"/>
  <c r="J81" i="16"/>
  <c r="AJ20" i="17"/>
  <c r="AI69" i="16"/>
  <c r="W97" i="16"/>
  <c r="T52" i="16"/>
  <c r="E85" i="16"/>
  <c r="G44" i="12"/>
  <c r="S3" i="17"/>
  <c r="K83" i="16"/>
  <c r="AR64" i="17"/>
  <c r="AD77" i="16"/>
  <c r="I64" i="17"/>
  <c r="AK96" i="16"/>
  <c r="AG9" i="16"/>
  <c r="Y83" i="17"/>
  <c r="B11" i="17"/>
  <c r="B15" i="19"/>
  <c r="B11" i="16"/>
  <c r="T95" i="17"/>
  <c r="AC86" i="16"/>
  <c r="Y26" i="17"/>
  <c r="U43" i="17"/>
  <c r="AJ76" i="17"/>
  <c r="AG7" i="16"/>
  <c r="P16" i="17"/>
  <c r="F51" i="17"/>
  <c r="Y8" i="17"/>
  <c r="AJ87" i="17"/>
  <c r="AC86" i="17"/>
  <c r="AD42" i="16"/>
  <c r="E78" i="17"/>
  <c r="Y97" i="16"/>
  <c r="L53" i="16"/>
  <c r="AF61" i="17"/>
  <c r="AN55" i="17"/>
  <c r="AN9" i="16"/>
  <c r="C88" i="19"/>
  <c r="C84" i="17"/>
  <c r="C84" i="16"/>
  <c r="L34" i="16"/>
  <c r="W57" i="17"/>
  <c r="G65" i="16"/>
  <c r="AO25" i="17"/>
  <c r="AJ7" i="16"/>
  <c r="AE95" i="16"/>
  <c r="R12" i="16"/>
  <c r="AB82" i="16"/>
  <c r="F20" i="16"/>
  <c r="L55" i="16"/>
  <c r="U18" i="16"/>
  <c r="AI10" i="17"/>
  <c r="M62" i="16"/>
  <c r="D69" i="16"/>
  <c r="D69" i="17"/>
  <c r="D73" i="19"/>
  <c r="I87" i="17"/>
  <c r="AE51" i="16"/>
  <c r="K22" i="17"/>
  <c r="O91" i="16"/>
  <c r="D72" i="19"/>
  <c r="D68" i="17"/>
  <c r="D68" i="16"/>
  <c r="AS28" i="16"/>
  <c r="AD87" i="16"/>
  <c r="AN36" i="17"/>
  <c r="G30" i="16"/>
  <c r="AB5" i="16"/>
  <c r="K50" i="17"/>
  <c r="AS88" i="16"/>
  <c r="U53" i="17"/>
  <c r="V79" i="16"/>
  <c r="AQ26" i="17"/>
  <c r="U68" i="16"/>
  <c r="M24" i="17"/>
  <c r="AL48" i="16"/>
  <c r="V84" i="17"/>
  <c r="F53" i="16"/>
  <c r="X87" i="16"/>
  <c r="X90" i="17"/>
  <c r="AR102" i="16"/>
  <c r="U81" i="16"/>
  <c r="T67" i="16"/>
  <c r="AC8" i="16"/>
  <c r="AC95" i="16"/>
  <c r="AE63" i="16"/>
  <c r="AD77" i="17"/>
  <c r="Z58" i="16"/>
  <c r="AR61" i="17"/>
  <c r="N47" i="16"/>
  <c r="AB70" i="16"/>
  <c r="AJ47" i="16"/>
  <c r="O84" i="17"/>
  <c r="AK78" i="17"/>
  <c r="E77" i="16"/>
  <c r="AB101" i="17"/>
  <c r="V83" i="16"/>
  <c r="O58" i="16"/>
  <c r="AE85" i="17"/>
  <c r="G37" i="13"/>
  <c r="G35" i="13"/>
  <c r="G38" i="13"/>
  <c r="G39" i="13"/>
  <c r="G36" i="13"/>
  <c r="E4" i="17"/>
  <c r="AM25" i="17"/>
  <c r="AE13" i="17"/>
  <c r="S39" i="16"/>
  <c r="AA81" i="16"/>
  <c r="AH4" i="17"/>
  <c r="AD48" i="17"/>
  <c r="AL34" i="16"/>
  <c r="AS81" i="16"/>
  <c r="W79" i="17"/>
  <c r="AK25" i="17"/>
  <c r="Z55" i="17"/>
  <c r="AR42" i="16"/>
  <c r="U12" i="17"/>
  <c r="AN29" i="16"/>
  <c r="I82" i="16"/>
  <c r="H49" i="17"/>
  <c r="AA98" i="17"/>
  <c r="K15" i="16"/>
  <c r="AM74" i="16"/>
  <c r="AR24" i="17"/>
  <c r="AA67" i="16"/>
  <c r="AG42" i="17"/>
  <c r="AM30" i="16"/>
  <c r="Q93" i="16"/>
  <c r="AF37" i="17"/>
  <c r="AQ75" i="16"/>
  <c r="R101" i="17"/>
  <c r="J79" i="16"/>
  <c r="AF31" i="17"/>
  <c r="U102" i="16"/>
  <c r="H37" i="16"/>
  <c r="AS46" i="17"/>
  <c r="AK66" i="17"/>
  <c r="AJ57" i="16"/>
  <c r="Q14" i="16"/>
  <c r="S69" i="17"/>
  <c r="I61" i="17"/>
  <c r="AP86" i="16"/>
  <c r="AG63" i="16"/>
  <c r="W12" i="17"/>
  <c r="I95" i="17"/>
  <c r="AO96" i="16"/>
  <c r="AS61" i="16"/>
  <c r="AB83" i="16"/>
  <c r="AQ30" i="17"/>
  <c r="AP27" i="16"/>
  <c r="AN58" i="16"/>
  <c r="B38" i="19"/>
  <c r="B34" i="16"/>
  <c r="B34" i="17"/>
  <c r="U20" i="16"/>
  <c r="N77" i="17"/>
  <c r="P13" i="16"/>
  <c r="R94" i="16"/>
  <c r="AS97" i="17"/>
  <c r="AR3" i="17"/>
  <c r="K44" i="15"/>
  <c r="K48" i="15" s="1"/>
  <c r="R91" i="17"/>
  <c r="AB43" i="17"/>
  <c r="G37" i="16"/>
  <c r="J66" i="17"/>
  <c r="Z63" i="16"/>
  <c r="AK45" i="17"/>
  <c r="I46" i="17"/>
  <c r="AG69" i="16"/>
  <c r="P17" i="17"/>
  <c r="T24" i="16"/>
  <c r="F55" i="17"/>
  <c r="AA83" i="17"/>
  <c r="AE14" i="17"/>
  <c r="AT20" i="16"/>
  <c r="AJ64" i="16"/>
  <c r="U10" i="16"/>
  <c r="AP80" i="16"/>
  <c r="O32" i="16"/>
  <c r="A62" i="16"/>
  <c r="A62" i="17"/>
  <c r="A66" i="19"/>
  <c r="X17" i="16"/>
  <c r="T9" i="17"/>
  <c r="R16" i="17"/>
  <c r="L91" i="17"/>
  <c r="F85" i="16"/>
  <c r="AB86" i="17"/>
  <c r="G51" i="16"/>
  <c r="AM25" i="16"/>
  <c r="AH100" i="17"/>
  <c r="E55" i="17"/>
  <c r="AA48" i="17"/>
  <c r="AR81" i="16"/>
  <c r="A58" i="16"/>
  <c r="A62" i="19"/>
  <c r="A58" i="17"/>
  <c r="C62" i="19"/>
  <c r="C58" i="16"/>
  <c r="C58" i="17"/>
  <c r="R54" i="17"/>
  <c r="F49" i="16"/>
  <c r="AB78" i="17"/>
  <c r="L102" i="17"/>
  <c r="AG24" i="16"/>
  <c r="D29" i="19"/>
  <c r="D25" i="16"/>
  <c r="D25" i="17"/>
  <c r="AH96" i="17"/>
  <c r="AR102" i="17"/>
  <c r="M69" i="17"/>
  <c r="L73" i="17"/>
  <c r="C74" i="17"/>
  <c r="C78" i="19"/>
  <c r="C74" i="16"/>
  <c r="F39" i="16"/>
  <c r="J70" i="16"/>
  <c r="AD85" i="17"/>
  <c r="AT23" i="17"/>
  <c r="S99" i="16"/>
  <c r="L71" i="16"/>
  <c r="Z95" i="16"/>
  <c r="M18" i="17"/>
  <c r="H28" i="16"/>
  <c r="AF34" i="16"/>
  <c r="AH12" i="17"/>
  <c r="M50" i="17"/>
  <c r="H22" i="16"/>
  <c r="AG51" i="16"/>
  <c r="AL78" i="16"/>
  <c r="AI35" i="16"/>
  <c r="AI91" i="16"/>
  <c r="M38" i="17"/>
  <c r="M43" i="16"/>
  <c r="I14" i="17"/>
  <c r="AP43" i="17"/>
  <c r="E32" i="17"/>
  <c r="AM82" i="17"/>
  <c r="AE4" i="17"/>
  <c r="H88" i="16"/>
  <c r="B93" i="17"/>
  <c r="B93" i="16"/>
  <c r="B97" i="19"/>
  <c r="F86" i="16"/>
  <c r="E57" i="16"/>
  <c r="Y98" i="17"/>
  <c r="R34" i="17"/>
  <c r="M83" i="16"/>
  <c r="E84" i="17"/>
  <c r="E99" i="16"/>
  <c r="L7" i="16"/>
  <c r="AQ64" i="17"/>
  <c r="U82" i="17"/>
  <c r="AR7" i="17"/>
  <c r="T66" i="16"/>
  <c r="AM28" i="16"/>
  <c r="AL63" i="17"/>
  <c r="AP79" i="16"/>
  <c r="Q63" i="16"/>
  <c r="A97" i="17"/>
  <c r="A97" i="16"/>
  <c r="A101" i="19"/>
  <c r="AO51" i="17"/>
  <c r="I99" i="16"/>
  <c r="Y75" i="16"/>
  <c r="P41" i="16"/>
  <c r="A15" i="16"/>
  <c r="A15" i="17"/>
  <c r="A19" i="19"/>
  <c r="I72" i="17"/>
  <c r="N20" i="16"/>
  <c r="X39" i="17"/>
  <c r="AQ62" i="16"/>
  <c r="AG27" i="17"/>
  <c r="AO60" i="16"/>
  <c r="R92" i="16"/>
  <c r="H66" i="17"/>
  <c r="P44" i="17"/>
  <c r="H92" i="17"/>
  <c r="R63" i="17"/>
  <c r="W55" i="16"/>
  <c r="AC55" i="16"/>
  <c r="P47" i="17"/>
  <c r="AH41" i="16"/>
  <c r="AM38" i="17"/>
  <c r="O27" i="17"/>
  <c r="AD52" i="16"/>
  <c r="I15" i="17"/>
  <c r="V59" i="17"/>
  <c r="AQ36" i="16"/>
  <c r="W68" i="17"/>
  <c r="L85" i="17"/>
  <c r="Q82" i="16"/>
  <c r="J37" i="12"/>
  <c r="J36" i="12"/>
  <c r="J39" i="12"/>
  <c r="J35" i="12"/>
  <c r="J38" i="12"/>
  <c r="U69" i="17"/>
  <c r="AJ15" i="16"/>
  <c r="AJ101" i="17"/>
  <c r="AK29" i="16"/>
  <c r="L36" i="17"/>
  <c r="AD74" i="17"/>
  <c r="M41" i="17"/>
  <c r="AB49" i="16"/>
  <c r="P52" i="17"/>
  <c r="AQ19" i="16"/>
  <c r="K51" i="16"/>
  <c r="Q92" i="17"/>
  <c r="AS83" i="16"/>
  <c r="W65" i="17"/>
  <c r="AJ8" i="16"/>
  <c r="Q96" i="16"/>
  <c r="J100" i="16"/>
  <c r="AR100" i="16"/>
  <c r="N77" i="16"/>
  <c r="T95" i="16"/>
  <c r="AI27" i="17"/>
  <c r="AH43" i="16"/>
  <c r="T24" i="17"/>
  <c r="AN65" i="17"/>
  <c r="A70" i="17"/>
  <c r="A74" i="19"/>
  <c r="A70" i="16"/>
  <c r="AP4" i="17"/>
  <c r="B77" i="19"/>
  <c r="B73" i="16"/>
  <c r="B73" i="17"/>
  <c r="AQ82" i="16"/>
  <c r="P38" i="17"/>
  <c r="AH60" i="16"/>
  <c r="AL49" i="17"/>
  <c r="AI47" i="17"/>
  <c r="P29" i="17"/>
  <c r="S76" i="17"/>
  <c r="AQ27" i="17"/>
  <c r="AC76" i="17"/>
  <c r="J74" i="16"/>
  <c r="AO76" i="17"/>
  <c r="AC97" i="17"/>
  <c r="Z23" i="17"/>
  <c r="AE56" i="16"/>
  <c r="H86" i="16"/>
  <c r="AA68" i="17"/>
  <c r="AK11" i="17"/>
  <c r="X18" i="17"/>
  <c r="AE41" i="16"/>
  <c r="AL88" i="17"/>
  <c r="Y93" i="17"/>
  <c r="G64" i="16"/>
  <c r="AH83" i="17"/>
  <c r="C97" i="19"/>
  <c r="C93" i="16"/>
  <c r="C93" i="17"/>
  <c r="AT59" i="16"/>
  <c r="D8" i="19"/>
  <c r="D4" i="17"/>
  <c r="D4" i="16"/>
  <c r="I41" i="16"/>
  <c r="AL45" i="17"/>
  <c r="AN99" i="17"/>
  <c r="AT73" i="16"/>
  <c r="Y4" i="16"/>
  <c r="U49" i="17"/>
  <c r="W7" i="17"/>
  <c r="AQ38" i="17"/>
  <c r="O36" i="16"/>
  <c r="T97" i="16"/>
  <c r="T58" i="16"/>
  <c r="D71" i="19"/>
  <c r="D67" i="17"/>
  <c r="D67" i="16"/>
  <c r="T71" i="16"/>
  <c r="H95" i="16"/>
  <c r="AB33" i="17"/>
  <c r="J43" i="13"/>
  <c r="AC3" i="16"/>
  <c r="AS52" i="16"/>
  <c r="X58" i="16"/>
  <c r="P3" i="16"/>
  <c r="K43" i="5"/>
  <c r="X69" i="16"/>
  <c r="Y60" i="17"/>
  <c r="Q43" i="17"/>
  <c r="AH59" i="16"/>
  <c r="G83" i="16"/>
  <c r="AO78" i="16"/>
  <c r="U47" i="17"/>
  <c r="G39" i="12"/>
  <c r="G37" i="12"/>
  <c r="G35" i="12"/>
  <c r="G38" i="12"/>
  <c r="G36" i="12"/>
  <c r="T16" i="16"/>
  <c r="X19" i="17"/>
  <c r="AC28" i="16"/>
  <c r="P93" i="17"/>
  <c r="F13" i="16"/>
  <c r="AL87" i="16"/>
  <c r="S6" i="17"/>
  <c r="K45" i="16"/>
  <c r="T57" i="17"/>
  <c r="AN46" i="16"/>
  <c r="D38" i="19"/>
  <c r="D34" i="16"/>
  <c r="D34" i="17"/>
  <c r="AB36" i="16"/>
  <c r="J23" i="17"/>
  <c r="L47" i="17"/>
  <c r="AE81" i="16"/>
  <c r="K6" i="17"/>
  <c r="AD46" i="17"/>
  <c r="F54" i="16"/>
  <c r="Y21" i="17"/>
  <c r="AR32" i="17"/>
  <c r="AM53" i="17"/>
  <c r="AS3" i="16"/>
  <c r="L43" i="15"/>
  <c r="AL81" i="16"/>
  <c r="V5" i="16"/>
  <c r="AE93" i="16"/>
  <c r="AS39" i="16"/>
  <c r="AI93" i="16"/>
  <c r="AP7" i="16"/>
  <c r="AD31" i="17"/>
  <c r="AJ71" i="16"/>
  <c r="AG26" i="16"/>
  <c r="AI63" i="17"/>
  <c r="AQ39" i="17"/>
  <c r="AN73" i="16"/>
  <c r="C98" i="19"/>
  <c r="C94" i="16"/>
  <c r="C94" i="17"/>
  <c r="AT86" i="16"/>
  <c r="Y67" i="16"/>
  <c r="AA30" i="17"/>
  <c r="AP85" i="17"/>
  <c r="N16" i="16"/>
  <c r="P72" i="17"/>
  <c r="G97" i="16"/>
  <c r="M62" i="17"/>
  <c r="AJ46" i="17"/>
  <c r="P36" i="17"/>
  <c r="J46" i="17"/>
  <c r="AH97" i="16"/>
  <c r="J47" i="16"/>
  <c r="I50" i="16"/>
  <c r="AP5" i="16"/>
  <c r="N47" i="17"/>
  <c r="O33" i="17"/>
  <c r="L80" i="17"/>
  <c r="G11" i="16"/>
  <c r="T52" i="17"/>
  <c r="W75" i="16"/>
  <c r="M52" i="16"/>
  <c r="AT6" i="17"/>
  <c r="AK85" i="17"/>
  <c r="K47" i="17"/>
  <c r="L74" i="17"/>
  <c r="AJ6" i="16"/>
  <c r="AI81" i="17"/>
  <c r="AS94" i="17"/>
  <c r="H47" i="17"/>
  <c r="P28" i="17"/>
  <c r="P42" i="16"/>
  <c r="I44" i="12"/>
  <c r="I48" i="12" s="1"/>
  <c r="U3" i="17"/>
  <c r="AA59" i="16"/>
  <c r="I91" i="16"/>
  <c r="AO101" i="17"/>
  <c r="AQ40" i="16"/>
  <c r="AO51" i="16"/>
  <c r="Z73" i="17"/>
  <c r="W22" i="17"/>
  <c r="M45" i="16"/>
  <c r="H7" i="16"/>
  <c r="AK88" i="17"/>
  <c r="T68" i="16"/>
  <c r="AA89" i="17"/>
  <c r="AJ61" i="16"/>
  <c r="AP3" i="17"/>
  <c r="I44" i="15"/>
  <c r="I48" i="15" s="1"/>
  <c r="AG94" i="17"/>
  <c r="AH99" i="17"/>
  <c r="X55" i="16"/>
  <c r="G15" i="17"/>
  <c r="N5" i="16"/>
  <c r="AM47" i="16"/>
  <c r="I75" i="16"/>
  <c r="M78" i="16"/>
  <c r="AG52" i="16"/>
  <c r="K73" i="16"/>
  <c r="AL23" i="17"/>
  <c r="AB84" i="16"/>
  <c r="P95" i="17"/>
  <c r="AT93" i="17"/>
  <c r="O87" i="17"/>
  <c r="Q51" i="16"/>
  <c r="AA19" i="17"/>
  <c r="H43" i="12"/>
  <c r="T3" i="16"/>
  <c r="P61" i="17"/>
  <c r="D44" i="19"/>
  <c r="D40" i="16"/>
  <c r="D40" i="17"/>
  <c r="G39" i="16"/>
  <c r="K67" i="17"/>
  <c r="E25" i="17"/>
  <c r="U31" i="17"/>
  <c r="AM46" i="17"/>
  <c r="AQ53" i="16"/>
  <c r="AE28" i="16"/>
  <c r="AD67" i="17"/>
  <c r="AH36" i="16"/>
  <c r="K82" i="17"/>
  <c r="Q84" i="16"/>
  <c r="K94" i="16"/>
  <c r="AN51" i="16"/>
  <c r="C25" i="19"/>
  <c r="C21" i="16"/>
  <c r="C21" i="17"/>
  <c r="AG82" i="17"/>
  <c r="AA33" i="17"/>
  <c r="K51" i="17"/>
  <c r="M28" i="16"/>
  <c r="AC64" i="17"/>
  <c r="N37" i="17"/>
  <c r="M95" i="16"/>
  <c r="F8" i="16"/>
  <c r="AQ41" i="17"/>
  <c r="AQ53" i="17"/>
  <c r="AI89" i="17"/>
  <c r="P88" i="17"/>
  <c r="B87" i="16"/>
  <c r="B91" i="19"/>
  <c r="B87" i="17"/>
  <c r="C57" i="16"/>
  <c r="C57" i="17"/>
  <c r="C61" i="19"/>
  <c r="AB30" i="16"/>
  <c r="S17" i="17"/>
  <c r="M85" i="16"/>
  <c r="AC68" i="16"/>
  <c r="Q41" i="17"/>
  <c r="AE36" i="17"/>
  <c r="K12" i="16"/>
  <c r="G21" i="17"/>
  <c r="W82" i="16"/>
  <c r="AF75" i="17"/>
  <c r="AH68" i="16"/>
  <c r="M97" i="16"/>
  <c r="N9" i="16"/>
  <c r="Y52" i="17"/>
  <c r="AJ11" i="17"/>
  <c r="AH45" i="17"/>
  <c r="AP17" i="16"/>
  <c r="AQ44" i="17"/>
  <c r="AE25" i="16"/>
  <c r="AS9" i="17"/>
  <c r="AE49" i="16"/>
  <c r="T11" i="16"/>
  <c r="AF64" i="16"/>
  <c r="AE20" i="17"/>
  <c r="AA91" i="17"/>
  <c r="AQ27" i="16"/>
  <c r="Q25" i="16"/>
  <c r="Q85" i="16"/>
  <c r="AL31" i="16"/>
  <c r="AR5" i="17"/>
  <c r="M91" i="16"/>
  <c r="N83" i="16"/>
  <c r="D16" i="16"/>
  <c r="D20" i="19"/>
  <c r="D16" i="17"/>
  <c r="N45" i="17"/>
  <c r="O54" i="17"/>
  <c r="V54" i="16"/>
  <c r="AL17" i="17"/>
  <c r="AD92" i="17"/>
  <c r="V73" i="17"/>
  <c r="Q76" i="16"/>
  <c r="J17" i="16"/>
  <c r="AN45" i="17"/>
  <c r="AE32" i="17"/>
  <c r="AM16" i="17"/>
  <c r="S30" i="17"/>
  <c r="AI86" i="17"/>
  <c r="AO50" i="16"/>
  <c r="C69" i="19"/>
  <c r="C65" i="16"/>
  <c r="C65" i="17"/>
  <c r="I66" i="16"/>
  <c r="J47" i="17"/>
  <c r="AJ49" i="16"/>
  <c r="Y100" i="17"/>
  <c r="AL37" i="17"/>
  <c r="AK67" i="17"/>
  <c r="Z85" i="17"/>
  <c r="AL38" i="16"/>
  <c r="M74" i="16"/>
  <c r="L44" i="17"/>
  <c r="AG60" i="17"/>
  <c r="AJ96" i="16"/>
  <c r="J22" i="17"/>
  <c r="K65" i="17"/>
  <c r="AF42" i="16"/>
  <c r="AS32" i="17"/>
  <c r="O92" i="17"/>
  <c r="A93" i="17"/>
  <c r="A97" i="19"/>
  <c r="A93" i="16"/>
  <c r="R54" i="16"/>
  <c r="AG34" i="17"/>
  <c r="H25" i="17"/>
  <c r="AH77" i="17"/>
  <c r="M54" i="17"/>
  <c r="M45" i="17"/>
  <c r="AL85" i="16"/>
  <c r="B79" i="19"/>
  <c r="B75" i="16"/>
  <c r="B75" i="17"/>
  <c r="N33" i="17"/>
  <c r="AC20" i="17"/>
  <c r="AK70" i="16"/>
  <c r="AG93" i="17"/>
  <c r="AL87" i="17"/>
  <c r="M58" i="17"/>
  <c r="AF68" i="16"/>
  <c r="AE6" i="16"/>
  <c r="AC47" i="16"/>
  <c r="Q40" i="16"/>
  <c r="W20" i="16"/>
  <c r="P16" i="16"/>
  <c r="AF3" i="17"/>
  <c r="M44" i="13"/>
  <c r="M48" i="13" s="1"/>
  <c r="L29" i="17"/>
  <c r="X74" i="17"/>
  <c r="AN15" i="16"/>
  <c r="AN39" i="17"/>
  <c r="J11" i="17"/>
  <c r="AP37" i="17"/>
  <c r="X52" i="17"/>
  <c r="AG14" i="16"/>
  <c r="AM41" i="17"/>
  <c r="K100" i="16"/>
  <c r="N84" i="16"/>
  <c r="V88" i="16"/>
  <c r="AN8" i="17"/>
  <c r="D80" i="17"/>
  <c r="D84" i="19"/>
  <c r="D80" i="16"/>
  <c r="AH11" i="16"/>
  <c r="AD94" i="16"/>
  <c r="AN16" i="17"/>
  <c r="AD57" i="17"/>
  <c r="AH25" i="17"/>
  <c r="AS20" i="16"/>
  <c r="AL29" i="16"/>
  <c r="AR50" i="16"/>
  <c r="S11" i="16"/>
  <c r="AP6" i="17"/>
  <c r="T80" i="17"/>
  <c r="Q88" i="17"/>
  <c r="X31" i="17"/>
  <c r="W28" i="16"/>
  <c r="AO96" i="17"/>
  <c r="S93" i="17"/>
  <c r="U91" i="17"/>
  <c r="I39" i="12"/>
  <c r="I37" i="12"/>
  <c r="I38" i="12"/>
  <c r="I36" i="12"/>
  <c r="I35" i="12"/>
  <c r="AM39" i="16"/>
  <c r="I26" i="17"/>
  <c r="AJ24" i="16"/>
  <c r="C77" i="19"/>
  <c r="C73" i="17"/>
  <c r="C73" i="16"/>
  <c r="AG10" i="17"/>
  <c r="AE87" i="16"/>
  <c r="AN102" i="16"/>
  <c r="AC95" i="17"/>
  <c r="A7" i="19"/>
  <c r="A3" i="16"/>
  <c r="A3" i="17"/>
  <c r="L42" i="16"/>
  <c r="B57" i="16"/>
  <c r="B61" i="19"/>
  <c r="B57" i="17"/>
  <c r="AR64" i="16"/>
  <c r="Y13" i="16"/>
  <c r="AJ21" i="17"/>
  <c r="O61" i="16"/>
  <c r="AM40" i="16"/>
  <c r="AA79" i="17"/>
  <c r="E45" i="17"/>
  <c r="P85" i="17"/>
  <c r="O67" i="16"/>
  <c r="H95" i="17"/>
  <c r="X47" i="16"/>
  <c r="A102" i="16"/>
  <c r="A106" i="19"/>
  <c r="A102" i="17"/>
  <c r="AQ17" i="17"/>
  <c r="AL86" i="17"/>
  <c r="AK39" i="17"/>
  <c r="K34" i="16"/>
  <c r="E31" i="17"/>
  <c r="Z88" i="17"/>
  <c r="H56" i="17"/>
  <c r="S21" i="17"/>
  <c r="AK42" i="17"/>
  <c r="AK16" i="16"/>
  <c r="AE76" i="16"/>
  <c r="X75" i="16"/>
  <c r="AJ22" i="16"/>
  <c r="T89" i="17"/>
  <c r="K5" i="16"/>
  <c r="AN77" i="17"/>
  <c r="E23" i="17"/>
  <c r="H39" i="10"/>
  <c r="H35" i="10"/>
  <c r="H37" i="10"/>
  <c r="H36" i="10"/>
  <c r="H38" i="10"/>
  <c r="AP8" i="17"/>
  <c r="R83" i="17"/>
  <c r="AI35" i="17"/>
  <c r="AH86" i="16"/>
  <c r="Q80" i="16"/>
  <c r="O20" i="17"/>
  <c r="AR60" i="17"/>
  <c r="AC84" i="17"/>
  <c r="F80" i="16"/>
  <c r="V53" i="17"/>
  <c r="K83" i="17"/>
  <c r="N79" i="17"/>
  <c r="K50" i="16"/>
  <c r="AM90" i="17"/>
  <c r="AT16" i="16"/>
  <c r="AA10" i="16"/>
  <c r="V58" i="17"/>
  <c r="Z87" i="17"/>
  <c r="AR40" i="16"/>
  <c r="R33" i="16"/>
  <c r="Q30" i="16"/>
  <c r="Q12" i="17"/>
  <c r="AO27" i="17"/>
  <c r="AG102" i="16"/>
  <c r="H19" i="17"/>
  <c r="T51" i="16"/>
  <c r="AP23" i="16"/>
  <c r="O6" i="17"/>
  <c r="J93" i="17"/>
  <c r="Z94" i="17"/>
  <c r="Y14" i="17"/>
  <c r="V9" i="16"/>
  <c r="R81" i="17"/>
  <c r="U52" i="16"/>
  <c r="X49" i="17"/>
  <c r="U16" i="17"/>
  <c r="G98" i="16"/>
  <c r="F64" i="16"/>
  <c r="AO89" i="16"/>
  <c r="E102" i="17"/>
  <c r="AN98" i="17"/>
  <c r="G54" i="17"/>
  <c r="G50" i="17"/>
  <c r="R79" i="16"/>
  <c r="L62" i="17"/>
  <c r="AC101" i="16"/>
  <c r="AT71" i="16"/>
  <c r="S74" i="17"/>
  <c r="AE74" i="16"/>
  <c r="AA43" i="16"/>
  <c r="AP101" i="17"/>
  <c r="N3" i="16"/>
  <c r="I43" i="5"/>
  <c r="M100" i="17"/>
  <c r="G36" i="17"/>
  <c r="AO6" i="16"/>
  <c r="L68" i="17"/>
  <c r="P63" i="16"/>
  <c r="U49" i="16"/>
  <c r="S81" i="16"/>
  <c r="W64" i="16"/>
  <c r="AP92" i="17"/>
  <c r="J10" i="16"/>
  <c r="AD17" i="17"/>
  <c r="AK100" i="17"/>
  <c r="H36" i="5"/>
  <c r="H37" i="5"/>
  <c r="H39" i="5"/>
  <c r="H35" i="5"/>
  <c r="H38" i="5"/>
  <c r="AD28" i="17"/>
  <c r="AB9" i="17"/>
  <c r="Z86" i="16"/>
  <c r="E41" i="16"/>
  <c r="AH83" i="16"/>
  <c r="P35" i="16"/>
  <c r="N89" i="16"/>
  <c r="AG28" i="16"/>
  <c r="AT19" i="17"/>
  <c r="J90" i="17"/>
  <c r="P87" i="17"/>
  <c r="AT47" i="17"/>
  <c r="W42" i="16"/>
  <c r="AL97" i="16"/>
  <c r="AB16" i="16"/>
  <c r="E92" i="17"/>
  <c r="AP61" i="17"/>
  <c r="AS17" i="17"/>
  <c r="K42" i="16"/>
  <c r="X69" i="17"/>
  <c r="L83" i="16"/>
  <c r="S25" i="17"/>
  <c r="O86" i="16"/>
  <c r="AD58" i="16"/>
  <c r="AF15" i="16"/>
  <c r="J15" i="17"/>
  <c r="N24" i="17"/>
  <c r="AM19" i="16"/>
  <c r="AN14" i="17"/>
  <c r="W69" i="16"/>
  <c r="E91" i="17"/>
  <c r="M50" i="16"/>
  <c r="B46" i="17"/>
  <c r="B46" i="16"/>
  <c r="B50" i="19"/>
  <c r="AL95" i="17"/>
  <c r="P55" i="16"/>
  <c r="R87" i="17"/>
  <c r="H96" i="17"/>
  <c r="Q33" i="17"/>
  <c r="U88" i="17"/>
  <c r="AT16" i="17"/>
  <c r="W48" i="16"/>
  <c r="AP97" i="17"/>
  <c r="AS53" i="17"/>
  <c r="U65" i="17"/>
  <c r="AR6" i="17"/>
  <c r="AG101" i="16"/>
  <c r="X86" i="16"/>
  <c r="AR86" i="16"/>
  <c r="S56" i="16"/>
  <c r="AP43" i="16"/>
  <c r="AP18" i="17"/>
  <c r="AR90" i="17"/>
  <c r="AT37" i="16"/>
  <c r="AD85" i="16"/>
  <c r="Z25" i="16"/>
  <c r="T80" i="16"/>
  <c r="L42" i="17"/>
  <c r="AA97" i="16"/>
  <c r="Q49" i="17"/>
  <c r="AF6" i="17"/>
  <c r="H61" i="17"/>
  <c r="X63" i="17"/>
  <c r="Q87" i="17"/>
  <c r="AA90" i="16"/>
  <c r="V70" i="16"/>
  <c r="AG20" i="16"/>
  <c r="T6" i="16"/>
  <c r="P60" i="16"/>
  <c r="AD33" i="17"/>
  <c r="AP47" i="16"/>
  <c r="Y55" i="16"/>
  <c r="G44" i="17"/>
  <c r="E28" i="16"/>
  <c r="Z30" i="17"/>
  <c r="AO33" i="16"/>
  <c r="W6" i="17"/>
  <c r="S39" i="17"/>
  <c r="P48" i="17"/>
  <c r="AM10" i="17"/>
  <c r="O21" i="16"/>
  <c r="AI7" i="16"/>
  <c r="B29" i="17"/>
  <c r="B33" i="19"/>
  <c r="B29" i="16"/>
  <c r="K95" i="16"/>
  <c r="AG12" i="16"/>
  <c r="AL102" i="16"/>
  <c r="J11" i="16"/>
  <c r="AE12" i="16"/>
  <c r="AJ21" i="16"/>
  <c r="S69" i="16"/>
  <c r="G3" i="17"/>
  <c r="I44" i="10"/>
  <c r="I48" i="10" s="1"/>
  <c r="G57" i="17"/>
  <c r="R61" i="17"/>
  <c r="N94" i="16"/>
  <c r="AM59" i="17"/>
  <c r="Q60" i="17"/>
  <c r="P34" i="17"/>
  <c r="AS18" i="16"/>
  <c r="R55" i="17"/>
  <c r="AG6" i="16"/>
  <c r="C66" i="17"/>
  <c r="C66" i="16"/>
  <c r="C70" i="19"/>
  <c r="W44" i="16"/>
  <c r="D24" i="19"/>
  <c r="D20" i="17"/>
  <c r="D20" i="16"/>
  <c r="AG92" i="17"/>
  <c r="AG102" i="17"/>
  <c r="AF73" i="17"/>
  <c r="M100" i="16"/>
  <c r="AL17" i="16"/>
  <c r="O102" i="16"/>
  <c r="K38" i="16"/>
  <c r="J5" i="17"/>
  <c r="AC35" i="16"/>
  <c r="C53" i="19"/>
  <c r="C49" i="17"/>
  <c r="C49" i="16"/>
  <c r="Q9" i="16"/>
  <c r="AE45" i="17"/>
  <c r="X90" i="16"/>
  <c r="X37" i="17"/>
  <c r="A55" i="17"/>
  <c r="A55" i="16"/>
  <c r="A59" i="19"/>
  <c r="F32" i="16"/>
  <c r="AQ8" i="17"/>
  <c r="AE53" i="16"/>
  <c r="AK40" i="16"/>
  <c r="AM4" i="17"/>
  <c r="D79" i="19"/>
  <c r="D75" i="16"/>
  <c r="D75" i="17"/>
  <c r="AM27" i="17"/>
  <c r="AM66" i="17"/>
  <c r="AM40" i="17"/>
  <c r="AO60" i="17"/>
  <c r="Q35" i="16"/>
  <c r="AF84" i="16"/>
  <c r="AR91" i="16"/>
  <c r="L39" i="17"/>
  <c r="AI39" i="16"/>
  <c r="AH42" i="16"/>
  <c r="V89" i="17"/>
  <c r="AD78" i="16"/>
  <c r="K84" i="16"/>
  <c r="F12" i="16"/>
  <c r="W61" i="17"/>
  <c r="F92" i="17"/>
  <c r="Z73" i="16"/>
  <c r="R66" i="17"/>
  <c r="AS88" i="17"/>
  <c r="AQ86" i="16"/>
  <c r="Y72" i="16"/>
  <c r="D13" i="17"/>
  <c r="D13" i="16"/>
  <c r="D17" i="19"/>
  <c r="R75" i="16"/>
  <c r="H76" i="17"/>
  <c r="O68" i="16"/>
  <c r="AK36" i="16"/>
  <c r="AA26" i="17"/>
  <c r="W67" i="16"/>
  <c r="X46" i="16"/>
  <c r="AJ86" i="16"/>
  <c r="W80" i="17"/>
  <c r="AK56" i="17"/>
  <c r="S83" i="17"/>
  <c r="I52" i="16"/>
  <c r="AR45" i="17"/>
  <c r="R3" i="17"/>
  <c r="M44" i="5"/>
  <c r="M48" i="5" s="1"/>
  <c r="I56" i="16"/>
  <c r="H102" i="16"/>
  <c r="I74" i="17"/>
  <c r="R47" i="16"/>
  <c r="AT57" i="16"/>
  <c r="AP41" i="17"/>
  <c r="C10" i="19"/>
  <c r="C6" i="16"/>
  <c r="C6" i="17"/>
  <c r="AJ97" i="17"/>
  <c r="I34" i="16"/>
  <c r="AK30" i="17"/>
  <c r="AQ13" i="17"/>
  <c r="AM13" i="17"/>
  <c r="I16" i="16"/>
  <c r="X70" i="17"/>
  <c r="AQ56" i="17"/>
  <c r="F87" i="17"/>
  <c r="AB57" i="16"/>
  <c r="Y62" i="16"/>
  <c r="AQ20" i="17"/>
  <c r="AH57" i="17"/>
  <c r="AH16" i="16"/>
  <c r="Z63" i="17"/>
  <c r="AA58" i="16"/>
  <c r="T82" i="16"/>
  <c r="AK19" i="16"/>
  <c r="B27" i="17"/>
  <c r="B27" i="16"/>
  <c r="B31" i="19"/>
  <c r="J98" i="16"/>
  <c r="AT85" i="17"/>
  <c r="AH19" i="17"/>
  <c r="K14" i="17"/>
  <c r="AK36" i="17"/>
  <c r="AQ32" i="17"/>
  <c r="AL36" i="16"/>
  <c r="AF74" i="16"/>
  <c r="N53" i="16"/>
  <c r="N38" i="16"/>
  <c r="N22" i="17"/>
  <c r="AR3" i="16"/>
  <c r="K43" i="15"/>
  <c r="AA53" i="16"/>
  <c r="Y37" i="16"/>
  <c r="AS92" i="16"/>
  <c r="AM55" i="17"/>
  <c r="AF4" i="16"/>
  <c r="AK97" i="17"/>
  <c r="D8" i="17"/>
  <c r="D8" i="16"/>
  <c r="D12" i="19"/>
  <c r="Z100" i="17"/>
  <c r="AO23" i="17"/>
  <c r="S16" i="17"/>
  <c r="O97" i="16"/>
  <c r="M15" i="16"/>
  <c r="Q77" i="16"/>
  <c r="W91" i="17"/>
  <c r="R81" i="16"/>
  <c r="U93" i="17"/>
  <c r="B84" i="16"/>
  <c r="B84" i="17"/>
  <c r="B88" i="19"/>
  <c r="AD16" i="16"/>
  <c r="AL19" i="16"/>
  <c r="AB66" i="17"/>
  <c r="AK83" i="17"/>
  <c r="AO75" i="17"/>
  <c r="A23" i="16"/>
  <c r="A23" i="17"/>
  <c r="A27" i="19"/>
  <c r="AF87" i="17"/>
  <c r="AG41" i="17"/>
  <c r="G4" i="17"/>
  <c r="G102" i="16"/>
  <c r="U72" i="16"/>
  <c r="L101" i="16"/>
  <c r="U42" i="17"/>
  <c r="S58" i="17"/>
  <c r="S28" i="17"/>
  <c r="B51" i="19"/>
  <c r="B47" i="17"/>
  <c r="B47" i="16"/>
  <c r="AF31" i="16"/>
  <c r="B68" i="17"/>
  <c r="B72" i="19"/>
  <c r="B68" i="16"/>
  <c r="L100" i="16"/>
  <c r="AS46" i="16"/>
  <c r="G76" i="17"/>
  <c r="AO88" i="17"/>
  <c r="U73" i="16"/>
  <c r="G4" i="16"/>
  <c r="K32" i="16"/>
  <c r="AD11" i="17"/>
  <c r="AG40" i="16"/>
  <c r="M23" i="17"/>
  <c r="G51" i="17"/>
  <c r="K80" i="16"/>
  <c r="V21" i="17"/>
  <c r="U51" i="17"/>
  <c r="U66" i="16"/>
  <c r="O4" i="17"/>
  <c r="X83" i="17"/>
  <c r="L45" i="16"/>
  <c r="AO6" i="17"/>
  <c r="F74" i="16"/>
  <c r="AM32" i="17"/>
  <c r="AQ14" i="16"/>
  <c r="J45" i="16"/>
  <c r="AF87" i="16"/>
  <c r="T75" i="16"/>
  <c r="AS85" i="17"/>
  <c r="F71" i="16"/>
  <c r="E55" i="16"/>
  <c r="AT49" i="16"/>
  <c r="AE54" i="17"/>
  <c r="Z21" i="17"/>
  <c r="AQ41" i="16"/>
  <c r="AE96" i="16"/>
  <c r="K57" i="16"/>
  <c r="AO82" i="16"/>
  <c r="E80" i="17"/>
  <c r="E6" i="17"/>
  <c r="Z74" i="17"/>
  <c r="AH57" i="16"/>
  <c r="D21" i="19"/>
  <c r="D17" i="17"/>
  <c r="D17" i="16"/>
  <c r="AK46" i="17"/>
  <c r="J68" i="17"/>
  <c r="C12" i="19"/>
  <c r="C8" i="17"/>
  <c r="C8" i="16"/>
  <c r="AG69" i="17"/>
  <c r="A47" i="17"/>
  <c r="A51" i="19"/>
  <c r="A47" i="16"/>
  <c r="AF40" i="17"/>
  <c r="AN59" i="17"/>
  <c r="AG50" i="17"/>
  <c r="F84" i="17"/>
  <c r="AK85" i="16"/>
  <c r="AC90" i="17"/>
  <c r="V27" i="17"/>
  <c r="AN19" i="17"/>
  <c r="AS69" i="16"/>
  <c r="L17" i="16"/>
  <c r="P20" i="16"/>
  <c r="AC34" i="17"/>
  <c r="N98" i="16"/>
  <c r="J69" i="16"/>
  <c r="K73" i="17"/>
  <c r="S99" i="17"/>
  <c r="J72" i="17"/>
  <c r="F35" i="16"/>
  <c r="AD86" i="16"/>
  <c r="AR17" i="16"/>
  <c r="X30" i="17"/>
  <c r="V16" i="17"/>
  <c r="AJ63" i="17"/>
  <c r="AL4" i="17"/>
  <c r="S101" i="16"/>
  <c r="AB101" i="16"/>
  <c r="M51" i="16"/>
  <c r="Y17" i="16"/>
  <c r="H37" i="17"/>
  <c r="H39" i="13"/>
  <c r="H36" i="13"/>
  <c r="H35" i="13"/>
  <c r="H37" i="13"/>
  <c r="H38" i="13"/>
  <c r="W25" i="17"/>
  <c r="N100" i="17"/>
  <c r="E57" i="17"/>
  <c r="X77" i="16"/>
  <c r="AL84" i="17"/>
  <c r="V40" i="16"/>
  <c r="AI45" i="16"/>
  <c r="AH24" i="17"/>
  <c r="AN53" i="16"/>
  <c r="V25" i="17"/>
  <c r="K20" i="17"/>
  <c r="AS4" i="17"/>
  <c r="AM24" i="16"/>
  <c r="AM78" i="17"/>
  <c r="U59" i="16"/>
  <c r="AJ54" i="16"/>
  <c r="AM90" i="16"/>
  <c r="AJ9" i="16"/>
  <c r="AD75" i="17"/>
  <c r="AB22" i="17"/>
  <c r="AP52" i="17"/>
  <c r="AC82" i="17"/>
  <c r="L35" i="16"/>
  <c r="B24" i="19"/>
  <c r="B20" i="16"/>
  <c r="B20" i="17"/>
  <c r="AR87" i="16"/>
  <c r="AM29" i="16"/>
  <c r="AL89" i="17"/>
  <c r="I23" i="17"/>
  <c r="Y71" i="17"/>
  <c r="AJ102" i="17"/>
  <c r="AB42" i="17"/>
  <c r="R53" i="16"/>
  <c r="L100" i="17"/>
  <c r="AC81" i="17"/>
  <c r="AL101" i="17"/>
  <c r="C31" i="19"/>
  <c r="C27" i="17"/>
  <c r="C27" i="16"/>
  <c r="AD69" i="17"/>
  <c r="AH80" i="17"/>
  <c r="AK10" i="16"/>
  <c r="H100" i="16"/>
  <c r="AJ78" i="17"/>
  <c r="Q96" i="17"/>
  <c r="J65" i="16"/>
  <c r="M44" i="16"/>
  <c r="U28" i="16"/>
  <c r="F88" i="16"/>
  <c r="M49" i="17"/>
  <c r="AF89" i="17"/>
  <c r="AF25" i="16"/>
  <c r="A82" i="17"/>
  <c r="A86" i="19"/>
  <c r="A82" i="16"/>
  <c r="AJ26" i="16"/>
  <c r="P37" i="16"/>
  <c r="AQ96" i="16"/>
  <c r="X77" i="17"/>
  <c r="AE31" i="16"/>
  <c r="I7" i="16"/>
  <c r="AH9" i="16"/>
  <c r="V71" i="16"/>
  <c r="AA6" i="16"/>
  <c r="AN38" i="17"/>
  <c r="AA97" i="17"/>
  <c r="AC57" i="16"/>
  <c r="N44" i="16"/>
  <c r="AJ83" i="17"/>
  <c r="M7" i="17"/>
  <c r="C97" i="16"/>
  <c r="C101" i="19"/>
  <c r="C97" i="17"/>
  <c r="AO11" i="17"/>
  <c r="AH22" i="16"/>
  <c r="AI85" i="17"/>
  <c r="AH21" i="16"/>
  <c r="E83" i="17"/>
  <c r="E81" i="16"/>
  <c r="AL102" i="17"/>
  <c r="S8" i="16"/>
  <c r="AI15" i="16"/>
  <c r="Q101" i="16"/>
  <c r="K29" i="17"/>
  <c r="O94" i="17"/>
  <c r="P94" i="17"/>
  <c r="N64" i="16"/>
  <c r="S52" i="17"/>
  <c r="AA9" i="17"/>
  <c r="AC80" i="17"/>
  <c r="Q90" i="16"/>
  <c r="AD98" i="17"/>
  <c r="I37" i="16"/>
  <c r="AE57" i="17"/>
  <c r="AS15" i="16"/>
  <c r="AF26" i="16"/>
  <c r="A13" i="19"/>
  <c r="A9" i="16"/>
  <c r="A9" i="17"/>
  <c r="W36" i="16"/>
  <c r="S33" i="17"/>
  <c r="W8" i="17"/>
  <c r="U37" i="17"/>
  <c r="O99" i="16"/>
  <c r="AF54" i="17"/>
  <c r="P51" i="17"/>
  <c r="N43" i="17"/>
  <c r="L7" i="17"/>
  <c r="AF92" i="16"/>
  <c r="G44" i="16"/>
  <c r="W57" i="16"/>
  <c r="Y47" i="16"/>
  <c r="G89" i="17"/>
  <c r="H23" i="16"/>
  <c r="V52" i="17"/>
  <c r="R72" i="17"/>
  <c r="J15" i="16"/>
  <c r="M14" i="16"/>
  <c r="F14" i="17"/>
  <c r="N73" i="16"/>
  <c r="AR49" i="17"/>
  <c r="AJ36" i="17"/>
  <c r="M39" i="14"/>
  <c r="M37" i="14"/>
  <c r="M36" i="14"/>
  <c r="M38" i="14"/>
  <c r="M35" i="14"/>
  <c r="L72" i="17"/>
  <c r="AM63" i="17"/>
  <c r="AJ13" i="17"/>
  <c r="W81" i="17"/>
  <c r="AH78" i="16"/>
  <c r="AK75" i="17"/>
  <c r="I90" i="17"/>
  <c r="S80" i="16"/>
  <c r="M30" i="16"/>
  <c r="T67" i="17"/>
  <c r="AJ19" i="17"/>
  <c r="AJ99" i="17"/>
  <c r="AQ43" i="17"/>
  <c r="AP36" i="17"/>
  <c r="V65" i="17"/>
  <c r="S41" i="16"/>
  <c r="AA12" i="16"/>
  <c r="AE70" i="17"/>
  <c r="M65" i="16"/>
  <c r="AH65" i="17"/>
  <c r="K67" i="16"/>
  <c r="AS102" i="16"/>
  <c r="E39" i="16"/>
  <c r="K14" i="16"/>
  <c r="N74" i="16"/>
  <c r="AH94" i="16"/>
  <c r="P101" i="17"/>
  <c r="O38" i="17"/>
  <c r="AE11" i="17"/>
  <c r="A39" i="19"/>
  <c r="A35" i="17"/>
  <c r="A35" i="16"/>
  <c r="AG77" i="17"/>
  <c r="AC60" i="17"/>
  <c r="Q73" i="17"/>
  <c r="AB98" i="16"/>
  <c r="A54" i="16"/>
  <c r="A54" i="17"/>
  <c r="A58" i="19"/>
  <c r="O99" i="17"/>
  <c r="AA25" i="16"/>
  <c r="M86" i="16"/>
  <c r="E83" i="16"/>
  <c r="M12" i="17"/>
  <c r="Q91" i="17"/>
  <c r="AI32" i="17"/>
  <c r="AS62" i="16"/>
  <c r="R57" i="16"/>
  <c r="AF55" i="16"/>
  <c r="Z57" i="17"/>
  <c r="E50" i="17"/>
  <c r="L5" i="16"/>
  <c r="AS42" i="16"/>
  <c r="U25" i="17"/>
  <c r="C8" i="19"/>
  <c r="C4" i="16"/>
  <c r="C4" i="17"/>
  <c r="B85" i="17"/>
  <c r="B85" i="16"/>
  <c r="B89" i="19"/>
  <c r="S82" i="16"/>
  <c r="AS53" i="16"/>
  <c r="W11" i="16"/>
  <c r="H53" i="16"/>
  <c r="AC63" i="16"/>
  <c r="AE82" i="17"/>
  <c r="AB88" i="17"/>
  <c r="AK93" i="17"/>
  <c r="Z65" i="16"/>
  <c r="AI61" i="16"/>
  <c r="AN41" i="17"/>
  <c r="U56" i="16"/>
  <c r="G23" i="17"/>
  <c r="AE88" i="16"/>
  <c r="AA65" i="16"/>
  <c r="Z70" i="17"/>
  <c r="AE26" i="16"/>
  <c r="C61" i="17"/>
  <c r="C61" i="16"/>
  <c r="C65" i="19"/>
  <c r="R45" i="16"/>
  <c r="AL76" i="16"/>
  <c r="AJ102" i="16"/>
  <c r="S102" i="17"/>
  <c r="AF7" i="17"/>
  <c r="AJ29" i="17"/>
  <c r="AN84" i="16"/>
  <c r="AP49" i="16"/>
  <c r="Q29" i="16"/>
  <c r="AI53" i="16"/>
  <c r="S35" i="17"/>
  <c r="AN56" i="17"/>
  <c r="AO3" i="16"/>
  <c r="H43" i="15"/>
  <c r="AG89" i="17"/>
  <c r="G68" i="17"/>
  <c r="AF69" i="17"/>
  <c r="AK79" i="17"/>
  <c r="F82" i="17"/>
  <c r="AP68" i="16"/>
  <c r="AS59" i="16"/>
  <c r="J6" i="17"/>
  <c r="AM10" i="16"/>
  <c r="Q6" i="17"/>
  <c r="O34" i="17"/>
  <c r="AE35" i="16"/>
  <c r="O19" i="16"/>
  <c r="E44" i="17"/>
  <c r="J44" i="10"/>
  <c r="J48" i="10" s="1"/>
  <c r="H3" i="17"/>
  <c r="E97" i="16"/>
  <c r="I17" i="16"/>
  <c r="J24" i="17"/>
  <c r="AS71" i="16"/>
  <c r="U95" i="17"/>
  <c r="AF93" i="17"/>
  <c r="J48" i="16"/>
  <c r="AT56" i="17"/>
  <c r="AO46" i="17"/>
  <c r="AF92" i="17"/>
  <c r="AC19" i="17"/>
  <c r="M70" i="16"/>
  <c r="AH84" i="17"/>
  <c r="T5" i="16"/>
  <c r="AO52" i="17"/>
  <c r="X55" i="17"/>
  <c r="R46" i="17"/>
  <c r="Q89" i="17"/>
  <c r="K31" i="16"/>
  <c r="N28" i="17"/>
  <c r="AT43" i="17"/>
  <c r="X53" i="17"/>
  <c r="AP99" i="16"/>
  <c r="T28" i="16"/>
  <c r="AF63" i="16"/>
  <c r="AT45" i="16"/>
  <c r="M92" i="17"/>
  <c r="R60" i="16"/>
  <c r="W10" i="16"/>
  <c r="K93" i="16"/>
  <c r="S82" i="17"/>
  <c r="V99" i="17"/>
  <c r="AA76" i="16"/>
  <c r="Z26" i="16"/>
  <c r="A50" i="19"/>
  <c r="A46" i="16"/>
  <c r="A46" i="17"/>
  <c r="W46" i="17"/>
  <c r="AR86" i="17"/>
  <c r="AI55" i="17"/>
  <c r="U22" i="16"/>
  <c r="K39" i="17"/>
  <c r="AR14" i="16"/>
  <c r="AO17" i="17"/>
  <c r="F26" i="16"/>
  <c r="X61" i="16"/>
  <c r="AP30" i="17"/>
  <c r="AS69" i="17"/>
  <c r="R18" i="17"/>
  <c r="O9" i="17"/>
  <c r="C86" i="19"/>
  <c r="C82" i="16"/>
  <c r="C82" i="17"/>
  <c r="AH90" i="16"/>
  <c r="R78" i="17"/>
  <c r="X25" i="17"/>
  <c r="AS95" i="16"/>
  <c r="AS80" i="16"/>
  <c r="F22" i="16"/>
  <c r="AT94" i="17"/>
  <c r="O70" i="16"/>
  <c r="O82" i="16"/>
  <c r="E86" i="16"/>
  <c r="F30" i="16"/>
  <c r="T48" i="17"/>
  <c r="V58" i="16"/>
  <c r="AS48" i="17"/>
  <c r="L38" i="13"/>
  <c r="L36" i="13"/>
  <c r="L37" i="13"/>
  <c r="L39" i="13"/>
  <c r="L35" i="13"/>
  <c r="AG84" i="17"/>
  <c r="T78" i="16"/>
  <c r="J87" i="16"/>
  <c r="AP29" i="16"/>
  <c r="AA28" i="17"/>
  <c r="AN50" i="17"/>
  <c r="AQ100" i="16"/>
  <c r="P18" i="17"/>
  <c r="Z86" i="17"/>
  <c r="H63" i="16"/>
  <c r="AS98" i="16"/>
  <c r="AD96" i="16"/>
  <c r="AO26" i="17"/>
  <c r="V41" i="16"/>
  <c r="AC62" i="16"/>
  <c r="AJ12" i="16"/>
  <c r="D62" i="17"/>
  <c r="D62" i="16"/>
  <c r="D66" i="19"/>
  <c r="Q7" i="17"/>
  <c r="AI59" i="16"/>
  <c r="AB54" i="17"/>
  <c r="AT9" i="16"/>
  <c r="Q49" i="16"/>
  <c r="I16" i="17"/>
  <c r="AH6" i="17"/>
  <c r="AB93" i="16"/>
  <c r="Y88" i="16"/>
  <c r="H6" i="16"/>
  <c r="AC16" i="16"/>
  <c r="AH23" i="16"/>
  <c r="N10" i="17"/>
  <c r="AR79" i="17"/>
  <c r="AN54" i="17"/>
  <c r="I13" i="17"/>
  <c r="H27" i="16"/>
  <c r="AS38" i="17"/>
  <c r="G16" i="17"/>
  <c r="M101" i="16"/>
  <c r="Y59" i="16"/>
  <c r="L13" i="17"/>
  <c r="F76" i="16"/>
  <c r="C33" i="17"/>
  <c r="C37" i="19"/>
  <c r="C33" i="16"/>
  <c r="AA69" i="16"/>
  <c r="AM39" i="17"/>
  <c r="R100" i="16"/>
  <c r="AM63" i="16"/>
  <c r="Q74" i="16"/>
  <c r="H72" i="16"/>
  <c r="AI9" i="16"/>
  <c r="AK68" i="17"/>
  <c r="V4" i="17"/>
  <c r="Z24" i="16"/>
  <c r="X4" i="16"/>
  <c r="AQ42" i="17"/>
  <c r="H73" i="17"/>
  <c r="P31" i="16"/>
  <c r="AP78" i="17"/>
  <c r="AI41" i="17"/>
  <c r="L20" i="17"/>
  <c r="P68" i="17"/>
  <c r="Z26" i="17"/>
  <c r="B69" i="17"/>
  <c r="B69" i="16"/>
  <c r="B73" i="19"/>
  <c r="AS54" i="16"/>
  <c r="AD47" i="17"/>
  <c r="K86" i="17"/>
  <c r="AB41" i="16"/>
  <c r="G93" i="16"/>
  <c r="AJ79" i="16"/>
  <c r="Z17" i="17"/>
  <c r="AP71" i="16"/>
  <c r="E78" i="16"/>
  <c r="F92" i="16"/>
  <c r="AB97" i="16"/>
  <c r="AT29" i="16"/>
  <c r="H83" i="17"/>
  <c r="H47" i="16"/>
  <c r="AO86" i="16"/>
  <c r="X101" i="17"/>
  <c r="E89" i="16"/>
  <c r="V85" i="17"/>
  <c r="F45" i="17"/>
  <c r="AK9" i="16"/>
  <c r="AM52" i="16"/>
  <c r="AS80" i="17"/>
  <c r="AK59" i="16"/>
  <c r="W73" i="17"/>
  <c r="V11" i="17"/>
  <c r="AS30" i="17"/>
  <c r="Z57" i="16"/>
  <c r="AS55" i="17"/>
  <c r="AC83" i="17"/>
  <c r="E34" i="17"/>
  <c r="G31" i="17"/>
  <c r="AE40" i="17"/>
  <c r="K10" i="16"/>
  <c r="AA84" i="17"/>
  <c r="AS11" i="17"/>
  <c r="E44" i="16"/>
  <c r="AH91" i="17"/>
  <c r="AF85" i="16"/>
  <c r="J14" i="16"/>
  <c r="AT11" i="17"/>
  <c r="AQ81" i="16"/>
  <c r="I76" i="16"/>
  <c r="Q11" i="17"/>
  <c r="AO9" i="16"/>
  <c r="AM22" i="17"/>
  <c r="K60" i="16"/>
  <c r="H35" i="17"/>
  <c r="Z69" i="17"/>
  <c r="Z38" i="16"/>
  <c r="T40" i="17"/>
  <c r="Q52" i="16"/>
  <c r="X15" i="16"/>
  <c r="AH54" i="16"/>
  <c r="M71" i="17"/>
  <c r="AO76" i="16"/>
  <c r="K24" i="16"/>
  <c r="U61" i="16"/>
  <c r="L24" i="17"/>
  <c r="AK23" i="16"/>
  <c r="AJ90" i="17"/>
  <c r="AJ41" i="17"/>
  <c r="AB55" i="16"/>
  <c r="F67" i="16"/>
  <c r="J85" i="16"/>
  <c r="AR55" i="17"/>
  <c r="V102" i="17"/>
  <c r="K96" i="17"/>
  <c r="AT8" i="17"/>
  <c r="AF4" i="17"/>
  <c r="S52" i="16"/>
  <c r="E29" i="17"/>
  <c r="Q42" i="17"/>
  <c r="Y54" i="17"/>
  <c r="N63" i="16"/>
  <c r="G37" i="17"/>
  <c r="AB50" i="16"/>
  <c r="I94" i="16"/>
  <c r="U15" i="17"/>
  <c r="Z51" i="16"/>
  <c r="G81" i="16"/>
  <c r="AE94" i="16"/>
  <c r="Y53" i="17"/>
  <c r="B10" i="19"/>
  <c r="B6" i="17"/>
  <c r="B6" i="16"/>
  <c r="M38" i="16"/>
  <c r="K97" i="16"/>
  <c r="AI100" i="16"/>
  <c r="T65" i="16"/>
  <c r="AH34" i="16"/>
  <c r="AH47" i="17"/>
  <c r="K18" i="17"/>
  <c r="G19" i="16"/>
  <c r="AB53" i="16"/>
  <c r="L56" i="17"/>
  <c r="Q71" i="16"/>
  <c r="R14" i="16"/>
  <c r="B41" i="19"/>
  <c r="B37" i="17"/>
  <c r="B37" i="16"/>
  <c r="C100" i="19"/>
  <c r="C96" i="16"/>
  <c r="C96" i="17"/>
  <c r="G75" i="17"/>
  <c r="E8" i="17"/>
  <c r="AF52" i="16"/>
  <c r="P74" i="17"/>
  <c r="N39" i="17"/>
  <c r="AK97" i="16"/>
  <c r="AG50" i="16"/>
  <c r="Z60" i="16"/>
  <c r="T37" i="17"/>
  <c r="H55" i="17"/>
  <c r="G95" i="17"/>
  <c r="AQ96" i="17"/>
  <c r="Y78" i="16"/>
  <c r="AH85" i="16"/>
  <c r="S9" i="17"/>
  <c r="AT54" i="16"/>
  <c r="AC58" i="16"/>
  <c r="J38" i="13"/>
  <c r="J37" i="13"/>
  <c r="J35" i="13"/>
  <c r="J36" i="13"/>
  <c r="J39" i="13"/>
  <c r="AT10" i="17"/>
  <c r="AC33" i="17"/>
  <c r="AF39" i="17"/>
  <c r="O101" i="17"/>
  <c r="Y90" i="16"/>
  <c r="S5" i="17"/>
  <c r="AT90" i="16"/>
  <c r="X8" i="17"/>
  <c r="AB13" i="17"/>
  <c r="J33" i="17"/>
  <c r="AM42" i="17"/>
  <c r="AC59" i="17"/>
  <c r="W83" i="17"/>
  <c r="P14" i="16"/>
  <c r="AQ51" i="17"/>
  <c r="J96" i="17"/>
  <c r="I83" i="17"/>
  <c r="I19" i="16"/>
  <c r="AJ9" i="17"/>
  <c r="W25" i="16"/>
  <c r="X32" i="17"/>
  <c r="N71" i="17"/>
  <c r="AK86" i="16"/>
  <c r="AR23" i="17"/>
  <c r="J36" i="5"/>
  <c r="J35" i="5"/>
  <c r="J38" i="5"/>
  <c r="J39" i="5"/>
  <c r="J37" i="5"/>
  <c r="AR94" i="17"/>
  <c r="AT27" i="17"/>
  <c r="I49" i="17"/>
  <c r="T101" i="17"/>
  <c r="K96" i="16"/>
  <c r="Z36" i="17"/>
  <c r="O20" i="16"/>
  <c r="J49" i="16"/>
  <c r="Q70" i="16"/>
  <c r="M80" i="17"/>
  <c r="AF23" i="17"/>
  <c r="AH38" i="17"/>
  <c r="U51" i="16"/>
  <c r="H51" i="16"/>
  <c r="AG66" i="17"/>
  <c r="AM85" i="16"/>
  <c r="N68" i="16"/>
  <c r="V80" i="17"/>
  <c r="K92" i="17"/>
  <c r="Z48" i="17"/>
  <c r="AB36" i="17"/>
  <c r="K88" i="16"/>
  <c r="W76" i="17"/>
  <c r="J39" i="16"/>
  <c r="V30" i="16"/>
  <c r="AI67" i="17"/>
  <c r="H100" i="17"/>
  <c r="T42" i="16"/>
  <c r="R58" i="17"/>
  <c r="AO66" i="17"/>
  <c r="Q8" i="16"/>
  <c r="AH75" i="17"/>
  <c r="AF17" i="16"/>
  <c r="C14" i="19"/>
  <c r="C10" i="17"/>
  <c r="C10" i="16"/>
  <c r="R68" i="16"/>
  <c r="AC59" i="16"/>
  <c r="AB52" i="17"/>
  <c r="AH5" i="17"/>
  <c r="M98" i="16"/>
  <c r="AO13" i="16"/>
  <c r="K74" i="16"/>
  <c r="AQ23" i="17"/>
  <c r="A89" i="19"/>
  <c r="A85" i="16"/>
  <c r="A85" i="17"/>
  <c r="J25" i="17"/>
  <c r="AD94" i="17"/>
  <c r="AA4" i="17"/>
  <c r="C47" i="16"/>
  <c r="C51" i="19"/>
  <c r="C47" i="17"/>
  <c r="N40" i="16"/>
  <c r="AN101" i="16"/>
  <c r="AB39" i="17"/>
  <c r="Y95" i="17"/>
  <c r="H65" i="16"/>
  <c r="N41" i="17"/>
  <c r="AA23" i="17"/>
  <c r="AK5" i="17"/>
  <c r="I9" i="16"/>
  <c r="B61" i="17"/>
  <c r="B65" i="19"/>
  <c r="B61" i="16"/>
  <c r="F47" i="17"/>
  <c r="AA13" i="17"/>
  <c r="AE68" i="16"/>
  <c r="I42" i="17"/>
  <c r="AP59" i="16"/>
  <c r="AC12" i="17"/>
  <c r="H76" i="16"/>
  <c r="L68" i="16"/>
  <c r="J30" i="17"/>
  <c r="AQ78" i="17"/>
  <c r="AF21" i="17"/>
  <c r="J68" i="16"/>
  <c r="I7" i="17"/>
  <c r="Y11" i="17"/>
  <c r="AF99" i="17"/>
  <c r="AG70" i="16"/>
  <c r="Q16" i="17"/>
  <c r="W16" i="16"/>
  <c r="A90" i="17"/>
  <c r="A94" i="19"/>
  <c r="A90" i="16"/>
  <c r="AP60" i="16"/>
  <c r="Y32" i="16"/>
  <c r="E93" i="16"/>
  <c r="W53" i="17"/>
  <c r="AC35" i="17"/>
  <c r="C88" i="16"/>
  <c r="C88" i="17"/>
  <c r="C92" i="19"/>
  <c r="Z11" i="17"/>
  <c r="K72" i="16"/>
  <c r="P57" i="17"/>
  <c r="S74" i="16"/>
  <c r="AO42" i="16"/>
  <c r="B82" i="17"/>
  <c r="B86" i="19"/>
  <c r="B82" i="16"/>
  <c r="H10" i="17"/>
  <c r="Q34" i="17"/>
  <c r="AB71" i="16"/>
  <c r="X13" i="16"/>
  <c r="AP46" i="17"/>
  <c r="AS48" i="16"/>
  <c r="O102" i="17"/>
  <c r="R77" i="16"/>
  <c r="M17" i="17"/>
  <c r="AC37" i="17"/>
  <c r="F17" i="17"/>
  <c r="E63" i="16"/>
  <c r="X19" i="16"/>
  <c r="AB45" i="16"/>
  <c r="AJ83" i="16"/>
  <c r="AL49" i="16"/>
  <c r="AL44" i="17"/>
  <c r="Y5" i="17"/>
  <c r="I54" i="17"/>
  <c r="AM21" i="17"/>
  <c r="X75" i="17"/>
  <c r="X76" i="17"/>
  <c r="Q7" i="16"/>
  <c r="W6" i="16"/>
  <c r="AL98" i="16"/>
  <c r="X45" i="16"/>
  <c r="P83" i="16"/>
  <c r="C46" i="19"/>
  <c r="C42" i="17"/>
  <c r="C42" i="16"/>
  <c r="AR11" i="17"/>
  <c r="AR36" i="17"/>
  <c r="AD49" i="16"/>
  <c r="AI44" i="17"/>
  <c r="C41" i="16"/>
  <c r="C45" i="19"/>
  <c r="C41" i="17"/>
  <c r="AR54" i="17"/>
  <c r="X91" i="16"/>
  <c r="AO48" i="17"/>
  <c r="P4" i="16"/>
  <c r="O38" i="16"/>
  <c r="AT65" i="16"/>
  <c r="AP55" i="17"/>
  <c r="AN61" i="17"/>
  <c r="Z48" i="16"/>
  <c r="H68" i="17"/>
  <c r="AK91" i="17"/>
  <c r="X47" i="17"/>
  <c r="F18" i="16"/>
  <c r="L11" i="16"/>
  <c r="L9" i="17"/>
  <c r="N35" i="17"/>
  <c r="P24" i="17"/>
  <c r="V67" i="17"/>
  <c r="AE22" i="16"/>
  <c r="J95" i="17"/>
  <c r="Z36" i="16"/>
  <c r="Z34" i="16"/>
  <c r="W33" i="17"/>
  <c r="AA8" i="17"/>
  <c r="F5" i="16"/>
  <c r="M89" i="17"/>
  <c r="AO33" i="17"/>
  <c r="AN75" i="17"/>
  <c r="AO16" i="16"/>
  <c r="AN92" i="16"/>
  <c r="E19" i="16"/>
  <c r="W34" i="16"/>
  <c r="Y32" i="17"/>
  <c r="Z19" i="17"/>
  <c r="S4" i="16"/>
  <c r="T62" i="16"/>
  <c r="R85" i="16"/>
  <c r="J14" i="17"/>
  <c r="U30" i="16"/>
  <c r="AC47" i="17"/>
  <c r="H29" i="17"/>
  <c r="AH54" i="17"/>
  <c r="AB91" i="16"/>
  <c r="AI43" i="16"/>
  <c r="AE70" i="16"/>
  <c r="L40" i="16"/>
  <c r="E91" i="16"/>
  <c r="AH62" i="17"/>
  <c r="V98" i="16"/>
  <c r="AK13" i="17"/>
  <c r="G47" i="17"/>
  <c r="AQ10" i="17"/>
  <c r="AC51" i="16"/>
  <c r="AL23" i="16"/>
  <c r="AL66" i="17"/>
  <c r="R74" i="16"/>
  <c r="Z31" i="16"/>
  <c r="Q86" i="17"/>
  <c r="N49" i="17"/>
  <c r="U90" i="16"/>
  <c r="X94" i="16"/>
  <c r="L8" i="17"/>
  <c r="J58" i="17"/>
  <c r="AI4" i="17"/>
  <c r="K65" i="16"/>
  <c r="Y79" i="16"/>
  <c r="G16" i="16"/>
  <c r="U3" i="16"/>
  <c r="I43" i="12"/>
  <c r="AD27" i="16"/>
  <c r="Y28" i="17"/>
  <c r="AN25" i="16"/>
  <c r="T49" i="17"/>
  <c r="W102" i="16"/>
  <c r="S89" i="16"/>
  <c r="S81" i="17"/>
  <c r="Y46" i="16"/>
  <c r="AQ18" i="16"/>
  <c r="AO69" i="16"/>
  <c r="X98" i="16"/>
  <c r="R12" i="17"/>
  <c r="Z12" i="16"/>
  <c r="AF79" i="17"/>
  <c r="L94" i="17"/>
  <c r="AQ99" i="16"/>
  <c r="AP58" i="17"/>
  <c r="AK45" i="16"/>
  <c r="AR12" i="17"/>
  <c r="AT43" i="16"/>
  <c r="AG76" i="16"/>
  <c r="AI6" i="16"/>
  <c r="AN90" i="17"/>
  <c r="Y52" i="16"/>
  <c r="V75" i="16"/>
  <c r="T46" i="17"/>
  <c r="AO14" i="17"/>
  <c r="AJ70" i="16"/>
  <c r="AP4" i="16"/>
  <c r="AG23" i="17"/>
  <c r="Z32" i="17"/>
  <c r="AO7" i="17"/>
  <c r="AR88" i="16"/>
  <c r="AE62" i="16"/>
  <c r="V79" i="17"/>
  <c r="A69" i="19"/>
  <c r="A65" i="17"/>
  <c r="A65" i="16"/>
  <c r="AT91" i="16"/>
  <c r="AK24" i="17"/>
  <c r="AG71" i="16"/>
  <c r="Q100" i="16"/>
  <c r="AI66" i="17"/>
  <c r="L64" i="17"/>
  <c r="AN59" i="16"/>
  <c r="G42" i="16"/>
  <c r="AK17" i="17"/>
  <c r="AI99" i="16"/>
  <c r="Y70" i="17"/>
  <c r="AN85" i="17"/>
  <c r="AD84" i="17"/>
  <c r="W39" i="16"/>
  <c r="AR72" i="16"/>
  <c r="AL88" i="16"/>
  <c r="AJ94" i="17"/>
  <c r="B98" i="19"/>
  <c r="B94" i="16"/>
  <c r="B94" i="17"/>
  <c r="K33" i="16"/>
  <c r="AP12" i="16"/>
  <c r="Q62" i="16"/>
  <c r="S13" i="17"/>
  <c r="X50" i="17"/>
  <c r="S48" i="17"/>
  <c r="AA56" i="17"/>
  <c r="S7" i="16"/>
  <c r="AH73" i="17"/>
  <c r="AJ73" i="16"/>
  <c r="AR40" i="17"/>
  <c r="A87" i="17"/>
  <c r="A87" i="16"/>
  <c r="A91" i="19"/>
  <c r="AO80" i="16"/>
  <c r="AR59" i="16"/>
  <c r="I93" i="16"/>
  <c r="AM43" i="16"/>
  <c r="AF70" i="16"/>
  <c r="AS59" i="17"/>
  <c r="L61" i="17"/>
  <c r="Z88" i="16"/>
  <c r="AT40" i="17"/>
  <c r="P36" i="16"/>
  <c r="AN82" i="17"/>
  <c r="K46" i="17"/>
  <c r="AB31" i="17"/>
  <c r="AJ57" i="17"/>
  <c r="AB17" i="17"/>
  <c r="Q31" i="17"/>
  <c r="D16" i="19"/>
  <c r="D12" i="16"/>
  <c r="D12" i="17"/>
  <c r="F90" i="16"/>
  <c r="AG22" i="17"/>
  <c r="AJ96" i="17"/>
  <c r="AT22" i="16"/>
  <c r="B17" i="17"/>
  <c r="B17" i="16"/>
  <c r="B21" i="19"/>
  <c r="AH91" i="16"/>
  <c r="AD21" i="16"/>
  <c r="AG88" i="16"/>
  <c r="AK20" i="16"/>
  <c r="S3" i="16"/>
  <c r="G43" i="12"/>
  <c r="AF22" i="17"/>
  <c r="P85" i="16"/>
  <c r="F73" i="17"/>
  <c r="AA101" i="16"/>
  <c r="N78" i="16"/>
  <c r="L43" i="14"/>
  <c r="AL3" i="16"/>
  <c r="AD95" i="16"/>
  <c r="AS30" i="16"/>
  <c r="Q59" i="16"/>
  <c r="G35" i="17"/>
  <c r="V76" i="17"/>
  <c r="K16" i="17"/>
  <c r="AP42" i="16"/>
  <c r="H40" i="17"/>
  <c r="R4" i="16"/>
  <c r="J99" i="16"/>
  <c r="AM88" i="17"/>
  <c r="AD28" i="16"/>
  <c r="AQ39" i="16"/>
  <c r="L58" i="16"/>
  <c r="AG25" i="16"/>
  <c r="AL43" i="17"/>
  <c r="AH52" i="16"/>
  <c r="AL47" i="17"/>
  <c r="AQ12" i="17"/>
  <c r="T56" i="17"/>
  <c r="AT35" i="16"/>
  <c r="W24" i="17"/>
  <c r="H14" i="17"/>
  <c r="S95" i="17"/>
  <c r="V95" i="16"/>
  <c r="AI31" i="16"/>
  <c r="AC60" i="16"/>
  <c r="J91" i="17"/>
  <c r="AR58" i="17"/>
  <c r="AO19" i="17"/>
  <c r="AA84" i="16"/>
  <c r="AO55" i="16"/>
  <c r="M56" i="16"/>
  <c r="Q79" i="17"/>
  <c r="AN21" i="17"/>
  <c r="AL83" i="16"/>
  <c r="AA73" i="17"/>
  <c r="Y39" i="16"/>
  <c r="D7" i="16"/>
  <c r="D11" i="19"/>
  <c r="D7" i="17"/>
  <c r="AB39" i="16"/>
  <c r="G24" i="17"/>
  <c r="X7" i="17"/>
  <c r="AN97" i="16"/>
  <c r="AH30" i="17"/>
  <c r="AQ34" i="16"/>
  <c r="N24" i="16"/>
  <c r="O78" i="17"/>
  <c r="P5" i="17"/>
  <c r="AJ67" i="16"/>
  <c r="R45" i="17"/>
  <c r="T93" i="16"/>
  <c r="P81" i="17"/>
  <c r="Q95" i="17"/>
  <c r="B8" i="16"/>
  <c r="B8" i="17"/>
  <c r="B12" i="19"/>
  <c r="AF30" i="17"/>
  <c r="E4" i="16"/>
  <c r="AN57" i="16"/>
  <c r="U25" i="16"/>
  <c r="AC84" i="16"/>
  <c r="AG27" i="16"/>
  <c r="Z8" i="16"/>
  <c r="P63" i="17"/>
  <c r="AM26" i="16"/>
  <c r="D98" i="16"/>
  <c r="D102" i="19"/>
  <c r="D98" i="17"/>
  <c r="AT30" i="16"/>
  <c r="Z75" i="17"/>
  <c r="AL67" i="16"/>
  <c r="G64" i="17"/>
  <c r="AA102" i="16"/>
  <c r="E85" i="17"/>
  <c r="W69" i="17"/>
  <c r="A85" i="19"/>
  <c r="A81" i="17"/>
  <c r="A81" i="16"/>
  <c r="AB32" i="16"/>
  <c r="G88" i="16"/>
  <c r="S28" i="16"/>
  <c r="AD9" i="17"/>
  <c r="C24" i="19"/>
  <c r="C20" i="17"/>
  <c r="C20" i="16"/>
  <c r="R97" i="17"/>
  <c r="AM75" i="16"/>
  <c r="AQ6" i="16"/>
  <c r="I40" i="17"/>
  <c r="M19" i="17"/>
  <c r="AC102" i="17"/>
  <c r="J82" i="16"/>
  <c r="AQ83" i="16"/>
  <c r="H83" i="16"/>
  <c r="J8" i="16"/>
  <c r="AG18" i="17"/>
  <c r="AQ57" i="17"/>
  <c r="I81" i="17"/>
  <c r="O13" i="17"/>
  <c r="AL58" i="17"/>
  <c r="AE97" i="17"/>
  <c r="S12" i="16"/>
  <c r="AB82" i="17"/>
  <c r="S64" i="16"/>
  <c r="L38" i="17"/>
  <c r="AG90" i="16"/>
  <c r="AL90" i="17"/>
  <c r="G43" i="17"/>
  <c r="AK89" i="17"/>
  <c r="O31" i="17"/>
  <c r="AF50" i="17"/>
  <c r="U71" i="17"/>
  <c r="AM34" i="17"/>
  <c r="AH58" i="17"/>
  <c r="H35" i="12"/>
  <c r="H37" i="12"/>
  <c r="H36" i="12"/>
  <c r="H39" i="12"/>
  <c r="H38" i="12"/>
  <c r="E9" i="16"/>
  <c r="Y49" i="16"/>
  <c r="R37" i="16"/>
  <c r="K90" i="17"/>
  <c r="AS43" i="17"/>
  <c r="AD93" i="17"/>
  <c r="O6" i="16"/>
  <c r="AK89" i="16"/>
  <c r="AM79" i="17"/>
  <c r="M9" i="16"/>
  <c r="AG3" i="16"/>
  <c r="G43" i="14"/>
  <c r="AI57" i="16"/>
  <c r="R42" i="17"/>
  <c r="AC54" i="17"/>
  <c r="AJ85" i="16"/>
  <c r="H79" i="17"/>
  <c r="E31" i="16"/>
  <c r="K28" i="16"/>
  <c r="I73" i="17"/>
  <c r="AK69" i="16"/>
  <c r="AA75" i="17"/>
  <c r="B23" i="19"/>
  <c r="B19" i="17"/>
  <c r="B19" i="16"/>
  <c r="U13" i="17"/>
  <c r="AI21" i="16"/>
  <c r="I100" i="16"/>
  <c r="W3" i="17"/>
  <c r="K44" i="12"/>
  <c r="K48" i="12" s="1"/>
  <c r="H45" i="16"/>
  <c r="O94" i="16"/>
  <c r="H34" i="16"/>
  <c r="T76" i="17"/>
  <c r="AN42" i="17"/>
  <c r="AM69" i="17"/>
  <c r="AB78" i="16"/>
  <c r="W23" i="16"/>
  <c r="V42" i="16"/>
  <c r="I47" i="16"/>
  <c r="AS24" i="17"/>
  <c r="U11" i="16"/>
  <c r="AT90" i="17"/>
  <c r="AJ63" i="16"/>
  <c r="T94" i="16"/>
  <c r="AF33" i="17"/>
  <c r="AN67" i="17"/>
  <c r="K34" i="17"/>
  <c r="E54" i="16"/>
  <c r="P6" i="17"/>
  <c r="Y38" i="17"/>
  <c r="I85" i="17"/>
  <c r="AP24" i="16"/>
  <c r="AC74" i="17"/>
  <c r="AI75" i="17"/>
  <c r="I21" i="16"/>
  <c r="C64" i="17"/>
  <c r="C68" i="19"/>
  <c r="C64" i="16"/>
  <c r="V15" i="17"/>
  <c r="T8" i="16"/>
  <c r="AR71" i="17"/>
  <c r="AR69" i="17"/>
  <c r="AI36" i="16"/>
  <c r="V10" i="16"/>
  <c r="H44" i="17"/>
  <c r="AN98" i="16"/>
  <c r="Y82" i="17"/>
  <c r="I56" i="17"/>
  <c r="AB85" i="16"/>
  <c r="AL56" i="16"/>
  <c r="AL27" i="16"/>
  <c r="AD11" i="16"/>
  <c r="U7" i="16"/>
  <c r="P70" i="17"/>
  <c r="Y84" i="17"/>
  <c r="Z29" i="16"/>
  <c r="S24" i="17"/>
  <c r="J49" i="17"/>
  <c r="AD72" i="16"/>
  <c r="AO18" i="16"/>
  <c r="AI80" i="16"/>
  <c r="AP82" i="16"/>
  <c r="AH100" i="16"/>
  <c r="AR63" i="17"/>
  <c r="AH33" i="16"/>
  <c r="AA75" i="16"/>
  <c r="D85" i="16"/>
  <c r="D85" i="17"/>
  <c r="D89" i="19"/>
  <c r="G17" i="16"/>
  <c r="AB49" i="17"/>
  <c r="H67" i="16"/>
  <c r="AD87" i="17"/>
  <c r="R67" i="17"/>
  <c r="R34" i="16"/>
  <c r="U95" i="16"/>
  <c r="M60" i="16"/>
  <c r="AB60" i="16"/>
  <c r="AE18" i="17"/>
  <c r="Y42" i="17"/>
  <c r="L55" i="17"/>
  <c r="N87" i="17"/>
  <c r="E43" i="17"/>
  <c r="T7" i="16"/>
  <c r="U13" i="16"/>
  <c r="Z34" i="17"/>
  <c r="A17" i="17"/>
  <c r="A21" i="19"/>
  <c r="A17" i="16"/>
  <c r="A42" i="19"/>
  <c r="A38" i="16"/>
  <c r="A38" i="17"/>
  <c r="W14" i="17"/>
  <c r="S20" i="16"/>
  <c r="E18" i="17"/>
  <c r="I37" i="17"/>
  <c r="AR82" i="17"/>
  <c r="AG29" i="17"/>
  <c r="AG15" i="16"/>
  <c r="G45" i="16"/>
  <c r="J29" i="17"/>
  <c r="AT26" i="17"/>
  <c r="C54" i="16"/>
  <c r="C54" i="17"/>
  <c r="C58" i="19"/>
  <c r="O26" i="17"/>
  <c r="AJ39" i="17"/>
  <c r="AE32" i="16"/>
  <c r="S97" i="16"/>
  <c r="X40" i="16"/>
  <c r="AA22" i="16"/>
  <c r="U99" i="17"/>
  <c r="AD43" i="17"/>
  <c r="N37" i="16"/>
  <c r="AK60" i="17"/>
  <c r="AM44" i="16"/>
  <c r="O35" i="17"/>
  <c r="AI58" i="16"/>
  <c r="AA70" i="16"/>
  <c r="AD19" i="16"/>
  <c r="W51" i="17"/>
  <c r="AL6" i="16"/>
  <c r="AI20" i="17"/>
  <c r="K82" i="16"/>
  <c r="M5" i="16"/>
  <c r="N70" i="17"/>
  <c r="AD12" i="16"/>
  <c r="AN69" i="17"/>
  <c r="N54" i="17"/>
  <c r="AR89" i="17"/>
  <c r="AM54" i="17"/>
  <c r="L77" i="17"/>
  <c r="M37" i="12"/>
  <c r="M35" i="12"/>
  <c r="M38" i="12"/>
  <c r="M36" i="12"/>
  <c r="M39" i="12"/>
  <c r="AE102" i="16"/>
  <c r="G43" i="16"/>
  <c r="E58" i="17"/>
  <c r="AC19" i="16"/>
  <c r="AP39" i="16"/>
  <c r="I5" i="17"/>
  <c r="AF59" i="17"/>
  <c r="AH89" i="17"/>
  <c r="AJ32" i="16"/>
  <c r="AF45" i="17"/>
  <c r="AR30" i="16"/>
  <c r="R84" i="17"/>
  <c r="I37" i="5"/>
  <c r="I35" i="5"/>
  <c r="I38" i="5"/>
  <c r="I36" i="5"/>
  <c r="I39" i="5"/>
  <c r="P38" i="16"/>
  <c r="AN51" i="17"/>
  <c r="AR48" i="16"/>
  <c r="G18" i="16"/>
  <c r="AI38" i="17"/>
  <c r="G59" i="16"/>
  <c r="AQ48" i="17"/>
  <c r="AI10" i="16"/>
  <c r="AE43" i="16"/>
  <c r="L25" i="17"/>
  <c r="AK63" i="17"/>
  <c r="AE14" i="16"/>
  <c r="AS60" i="16"/>
  <c r="K38" i="12"/>
  <c r="K37" i="12"/>
  <c r="K39" i="12"/>
  <c r="K36" i="12"/>
  <c r="K35" i="12"/>
  <c r="AI17" i="16"/>
  <c r="H17" i="17"/>
  <c r="F32" i="17"/>
  <c r="K64" i="17"/>
  <c r="V94" i="17"/>
  <c r="AJ16" i="16"/>
  <c r="AR52" i="16"/>
  <c r="O29" i="17"/>
  <c r="AK72" i="17"/>
  <c r="AH14" i="17"/>
  <c r="L81" i="16"/>
  <c r="AP89" i="17"/>
  <c r="H48" i="16"/>
  <c r="AQ102" i="16"/>
  <c r="AR45" i="16"/>
  <c r="L49" i="17"/>
  <c r="AC17" i="16"/>
  <c r="R90" i="16"/>
  <c r="AQ9" i="16"/>
  <c r="Q81" i="16"/>
  <c r="Q13" i="17"/>
  <c r="AL10" i="16"/>
  <c r="Y13" i="17"/>
  <c r="B12" i="17"/>
  <c r="B16" i="19"/>
  <c r="B12" i="16"/>
  <c r="X28" i="17"/>
  <c r="O25" i="17"/>
  <c r="AB28" i="16"/>
  <c r="AK63" i="16"/>
  <c r="J53" i="17"/>
  <c r="AD95" i="17"/>
  <c r="AD47" i="16"/>
  <c r="AG24" i="17"/>
  <c r="AJ91" i="17"/>
  <c r="E80" i="16"/>
  <c r="AI24" i="17"/>
  <c r="K29" i="16"/>
  <c r="AD40" i="16"/>
  <c r="S18" i="16"/>
  <c r="K61" i="17"/>
  <c r="AP27" i="17"/>
  <c r="O69" i="16"/>
  <c r="AR80" i="16"/>
  <c r="U24" i="16"/>
  <c r="E62" i="17"/>
  <c r="R27" i="16"/>
  <c r="N11" i="17"/>
  <c r="P15" i="17"/>
  <c r="I69" i="16"/>
  <c r="W92" i="17"/>
  <c r="X40" i="17"/>
  <c r="L102" i="16"/>
  <c r="AJ46" i="16"/>
  <c r="AC72" i="16"/>
  <c r="AF96" i="16"/>
  <c r="P65" i="17"/>
  <c r="G12" i="16"/>
  <c r="Z24" i="17"/>
  <c r="V18" i="16"/>
  <c r="R11" i="17"/>
  <c r="V85" i="16"/>
  <c r="AB74" i="17"/>
  <c r="L65" i="17"/>
  <c r="F69" i="17"/>
  <c r="AE92" i="16"/>
  <c r="AC102" i="16"/>
  <c r="AE29" i="17"/>
  <c r="E70" i="17"/>
  <c r="D70" i="16"/>
  <c r="D74" i="19"/>
  <c r="D70" i="17"/>
  <c r="AE43" i="17"/>
  <c r="X6" i="17"/>
  <c r="AP6" i="16"/>
  <c r="AB25" i="17"/>
  <c r="AL75" i="17"/>
  <c r="J89" i="16"/>
  <c r="C32" i="16"/>
  <c r="C36" i="19"/>
  <c r="C32" i="17"/>
  <c r="S53" i="16"/>
  <c r="AG4" i="17"/>
  <c r="G78" i="16"/>
  <c r="AD58" i="17"/>
  <c r="Q28" i="17"/>
  <c r="E79" i="16"/>
  <c r="O73" i="16"/>
  <c r="AG86" i="17"/>
  <c r="AK95" i="17"/>
  <c r="J94" i="17"/>
  <c r="Q72" i="16"/>
  <c r="AA29" i="16"/>
  <c r="AD57" i="16"/>
  <c r="AQ52" i="17"/>
  <c r="Y48" i="16"/>
  <c r="E67" i="16"/>
  <c r="K85" i="16"/>
  <c r="AO28" i="16"/>
  <c r="H51" i="17"/>
  <c r="K80" i="17"/>
  <c r="H21" i="16"/>
  <c r="E42" i="17"/>
  <c r="AJ72" i="16"/>
  <c r="V29" i="17"/>
  <c r="Z18" i="17"/>
  <c r="R64" i="16"/>
  <c r="I15" i="16"/>
  <c r="AJ42" i="17"/>
  <c r="V68" i="17"/>
  <c r="I98" i="17"/>
  <c r="B43" i="16"/>
  <c r="B43" i="17"/>
  <c r="B47" i="19"/>
  <c r="Z83" i="17"/>
  <c r="AJ13" i="16"/>
  <c r="E87" i="16"/>
  <c r="D28" i="16"/>
  <c r="D32" i="19"/>
  <c r="D28" i="17"/>
  <c r="Y46" i="17"/>
  <c r="H62" i="16"/>
  <c r="M35" i="17"/>
  <c r="AI66" i="16"/>
  <c r="AP62" i="16"/>
  <c r="P67" i="17"/>
  <c r="M44" i="15"/>
  <c r="M48" i="15" s="1"/>
  <c r="AT3" i="17"/>
  <c r="AT21" i="17"/>
  <c r="AE33" i="16"/>
  <c r="T75" i="17"/>
  <c r="AM60" i="16"/>
  <c r="AL59" i="16"/>
  <c r="AJ70" i="17"/>
  <c r="AM58" i="17"/>
  <c r="AP49" i="17"/>
  <c r="S83" i="16"/>
  <c r="K11" i="16"/>
  <c r="X72" i="17"/>
  <c r="AD45" i="16"/>
  <c r="F76" i="17"/>
  <c r="AI73" i="16"/>
  <c r="AQ72" i="16"/>
  <c r="AT63" i="16"/>
  <c r="R33" i="17"/>
  <c r="X83" i="16"/>
  <c r="AG39" i="16"/>
  <c r="W100" i="17"/>
  <c r="AN35" i="16"/>
  <c r="AO8" i="16"/>
  <c r="E59" i="17"/>
  <c r="O83" i="16"/>
  <c r="H25" i="16"/>
  <c r="H54" i="16"/>
  <c r="AF45" i="16"/>
  <c r="AH56" i="17"/>
  <c r="AQ61" i="16"/>
  <c r="O42" i="17"/>
  <c r="AT33" i="17"/>
  <c r="G58" i="16"/>
  <c r="Y88" i="17"/>
  <c r="V6" i="17"/>
  <c r="U85" i="17"/>
  <c r="AI82" i="16"/>
  <c r="R20" i="17"/>
  <c r="AI69" i="17"/>
  <c r="AT64" i="17"/>
  <c r="H33" i="17"/>
  <c r="AC66" i="17"/>
  <c r="K30" i="16"/>
  <c r="J34" i="16"/>
  <c r="V19" i="17"/>
  <c r="AT42" i="17"/>
  <c r="G43" i="5"/>
  <c r="L3" i="16"/>
  <c r="AQ13" i="16"/>
  <c r="AK69" i="17"/>
  <c r="AR34" i="17"/>
  <c r="AF10" i="17"/>
  <c r="N97" i="17"/>
  <c r="AN3" i="17"/>
  <c r="G44" i="15"/>
  <c r="O17" i="17"/>
  <c r="K32" i="17"/>
  <c r="K45" i="17"/>
  <c r="O93" i="17"/>
  <c r="X81" i="16"/>
  <c r="M33" i="16"/>
  <c r="AQ5" i="16"/>
  <c r="P98" i="16"/>
  <c r="AP45" i="17"/>
  <c r="AC11" i="17"/>
  <c r="AP56" i="17"/>
  <c r="AI29" i="17"/>
  <c r="AL73" i="16"/>
  <c r="AB27" i="16"/>
  <c r="W55" i="17"/>
  <c r="AD27" i="17"/>
  <c r="S37" i="16"/>
  <c r="M42" i="16"/>
  <c r="AN31" i="17"/>
  <c r="AG23" i="16"/>
  <c r="O42" i="16"/>
  <c r="AI4" i="16"/>
  <c r="I77" i="16"/>
  <c r="M8" i="16"/>
  <c r="I40" i="16"/>
  <c r="E3" i="16"/>
  <c r="G43" i="10"/>
  <c r="K28" i="17"/>
  <c r="X24" i="17"/>
  <c r="AS36" i="16"/>
  <c r="AN76" i="16"/>
  <c r="Q67" i="16"/>
  <c r="G57" i="16"/>
  <c r="AE72" i="16"/>
  <c r="AB91" i="17"/>
  <c r="AJ31" i="16"/>
  <c r="H61" i="16"/>
  <c r="AE34" i="16"/>
  <c r="AL92" i="16"/>
  <c r="AB18" i="16"/>
  <c r="R97" i="16"/>
  <c r="AK59" i="17"/>
  <c r="X101" i="16"/>
  <c r="O7" i="16"/>
  <c r="R8" i="17"/>
  <c r="T48" i="16"/>
  <c r="Q58" i="16"/>
  <c r="AN18" i="17"/>
  <c r="H21" i="17"/>
  <c r="AQ15" i="17"/>
  <c r="AE10" i="16"/>
  <c r="P73" i="16"/>
  <c r="AD65" i="17"/>
  <c r="AJ100" i="17"/>
  <c r="F81" i="16"/>
  <c r="Z82" i="17"/>
  <c r="AN29" i="17"/>
  <c r="R88" i="17"/>
  <c r="R46" i="16"/>
  <c r="AT93" i="16"/>
  <c r="AQ67" i="16"/>
  <c r="S86" i="17"/>
  <c r="V82" i="16"/>
  <c r="Y39" i="17"/>
  <c r="AJ5" i="16"/>
  <c r="AG79" i="17"/>
  <c r="S100" i="17"/>
  <c r="AO102" i="16"/>
  <c r="AH36" i="17"/>
  <c r="AB79" i="16"/>
  <c r="F35" i="17"/>
  <c r="AL71" i="16"/>
  <c r="AI94" i="17"/>
  <c r="H70" i="16"/>
  <c r="I53" i="16"/>
  <c r="D76" i="16"/>
  <c r="D80" i="19"/>
  <c r="D76" i="17"/>
  <c r="AC73" i="17"/>
  <c r="AS100" i="16"/>
  <c r="AI40" i="17"/>
  <c r="AE48" i="17"/>
  <c r="AC71" i="17"/>
  <c r="X97" i="16"/>
  <c r="H56" i="16"/>
  <c r="S70" i="16"/>
  <c r="E38" i="17"/>
  <c r="J38" i="14"/>
  <c r="J39" i="14"/>
  <c r="J36" i="14"/>
  <c r="J37" i="14"/>
  <c r="J35" i="14"/>
  <c r="AP56" i="16"/>
  <c r="AS44" i="17"/>
  <c r="L14" i="17"/>
  <c r="AL45" i="16"/>
  <c r="AR65" i="17"/>
  <c r="AG14" i="17"/>
  <c r="F83" i="17"/>
  <c r="G46" i="16"/>
  <c r="AR25" i="16"/>
  <c r="AA90" i="17"/>
  <c r="AL100" i="17"/>
  <c r="Z32" i="16"/>
  <c r="H29" i="16"/>
  <c r="AT41" i="16"/>
  <c r="AL33" i="17"/>
  <c r="B72" i="16"/>
  <c r="B72" i="17"/>
  <c r="B76" i="19"/>
  <c r="E22" i="17"/>
  <c r="AL32" i="16"/>
  <c r="AK13" i="16"/>
  <c r="H93" i="17"/>
  <c r="AJ10" i="16"/>
  <c r="W97" i="17"/>
  <c r="N7" i="17"/>
  <c r="M80" i="16"/>
  <c r="AT61" i="16"/>
  <c r="L11" i="17"/>
  <c r="J21" i="16"/>
  <c r="AR10" i="16"/>
  <c r="E82" i="16"/>
  <c r="X79" i="17"/>
  <c r="V12" i="17"/>
  <c r="J46" i="16"/>
  <c r="AE61" i="16"/>
  <c r="AR4" i="16"/>
  <c r="AM70" i="16"/>
  <c r="AS10" i="16"/>
  <c r="AP53" i="16"/>
  <c r="AE30" i="17"/>
  <c r="J42" i="16"/>
  <c r="S57" i="17"/>
  <c r="AC22" i="17"/>
  <c r="V14" i="16"/>
  <c r="E75" i="17"/>
  <c r="V57" i="17"/>
  <c r="I17" i="17"/>
  <c r="K17" i="17"/>
  <c r="K25" i="16"/>
  <c r="AS7" i="16"/>
  <c r="F34" i="16"/>
  <c r="W46" i="16"/>
  <c r="AP92" i="16"/>
  <c r="V98" i="17"/>
  <c r="L74" i="16"/>
  <c r="J86" i="16"/>
  <c r="G88" i="17"/>
  <c r="AM71" i="17"/>
  <c r="AS15" i="17"/>
  <c r="N41" i="16"/>
  <c r="AE16" i="17"/>
  <c r="AP97" i="16"/>
  <c r="X42" i="16"/>
  <c r="W24" i="16"/>
  <c r="AO100" i="17"/>
  <c r="AB77" i="16"/>
  <c r="K63" i="17"/>
  <c r="E68" i="16"/>
  <c r="AK65" i="17"/>
  <c r="R8" i="16"/>
  <c r="AJ56" i="17"/>
  <c r="L53" i="17"/>
  <c r="R25" i="17"/>
  <c r="F79" i="17"/>
  <c r="AG97" i="17"/>
  <c r="M22" i="17"/>
  <c r="X54" i="16"/>
  <c r="U99" i="16"/>
  <c r="E50" i="16"/>
  <c r="Z53" i="16"/>
  <c r="M67" i="16"/>
  <c r="AQ16" i="16"/>
  <c r="AA41" i="17"/>
  <c r="AR90" i="16"/>
  <c r="E30" i="17"/>
  <c r="Z95" i="17"/>
  <c r="U28" i="17"/>
  <c r="AR27" i="16"/>
  <c r="Q32" i="16"/>
  <c r="R69" i="16"/>
  <c r="P46" i="17"/>
  <c r="F27" i="17"/>
  <c r="AD14" i="17"/>
  <c r="E43" i="16"/>
  <c r="L47" i="16"/>
  <c r="K37" i="17"/>
  <c r="U24" i="17"/>
  <c r="AR8" i="16"/>
  <c r="I66" i="17"/>
  <c r="AH92" i="16"/>
  <c r="W80" i="16"/>
  <c r="W84" i="17"/>
  <c r="AT75" i="17"/>
  <c r="G38" i="17"/>
  <c r="AA35" i="16"/>
  <c r="M13" i="17"/>
  <c r="H66" i="16"/>
  <c r="Q69" i="16"/>
  <c r="AM67" i="16"/>
  <c r="AP3" i="16"/>
  <c r="I43" i="15"/>
  <c r="AC87" i="16"/>
  <c r="B24" i="16"/>
  <c r="B28" i="19"/>
  <c r="B24" i="17"/>
  <c r="AS26" i="16"/>
  <c r="AO15" i="17"/>
  <c r="X102" i="17"/>
  <c r="AM23" i="17"/>
  <c r="AN95" i="17"/>
  <c r="C12" i="17"/>
  <c r="C16" i="19"/>
  <c r="C12" i="16"/>
  <c r="W71" i="17"/>
  <c r="D72" i="16"/>
  <c r="D72" i="17"/>
  <c r="D76" i="19"/>
  <c r="AB7" i="17"/>
  <c r="A19" i="16"/>
  <c r="A19" i="17"/>
  <c r="A23" i="19"/>
  <c r="O74" i="17"/>
  <c r="L90" i="17"/>
  <c r="Z13" i="16"/>
  <c r="R86" i="16"/>
  <c r="L75" i="16"/>
  <c r="R100" i="17"/>
  <c r="E65" i="17"/>
  <c r="AD32" i="17"/>
  <c r="X86" i="17"/>
  <c r="F37" i="16"/>
  <c r="S92" i="17"/>
  <c r="AT52" i="16"/>
  <c r="N62" i="16"/>
  <c r="I6" i="17"/>
  <c r="AF41" i="16"/>
  <c r="Z23" i="16"/>
  <c r="N91" i="17"/>
  <c r="V50" i="16"/>
  <c r="AF48" i="16"/>
  <c r="AE63" i="17"/>
  <c r="AK71" i="16"/>
  <c r="AM56" i="16"/>
  <c r="K3" i="16"/>
  <c r="M43" i="10"/>
  <c r="J32" i="17"/>
  <c r="AQ97" i="17"/>
  <c r="B101" i="16"/>
  <c r="B101" i="17"/>
  <c r="B105" i="19"/>
  <c r="AE84" i="16"/>
  <c r="AL33" i="16"/>
  <c r="X38" i="17"/>
  <c r="A4" i="16"/>
  <c r="A4" i="17"/>
  <c r="A8" i="19"/>
  <c r="Y66" i="16"/>
  <c r="AF76" i="16"/>
  <c r="N34" i="17"/>
  <c r="O55" i="16"/>
  <c r="T28" i="17"/>
  <c r="A45" i="19"/>
  <c r="A41" i="17"/>
  <c r="A41" i="16"/>
  <c r="L97" i="16"/>
  <c r="AL41" i="16"/>
  <c r="F79" i="16"/>
  <c r="U40" i="17"/>
  <c r="F40" i="16"/>
  <c r="X98" i="17"/>
  <c r="AM5" i="16"/>
  <c r="AD46" i="16"/>
  <c r="AP19" i="16"/>
  <c r="E56" i="17"/>
  <c r="AH13" i="17"/>
  <c r="AE40" i="16"/>
  <c r="AO79" i="16"/>
  <c r="AB69" i="17"/>
  <c r="AP20" i="16"/>
  <c r="AE22" i="17"/>
  <c r="AG17" i="16"/>
  <c r="Q43" i="16"/>
  <c r="R28" i="17"/>
  <c r="AT49" i="17"/>
  <c r="AA57" i="17"/>
  <c r="X32" i="16"/>
  <c r="AF84" i="17"/>
  <c r="AL59" i="17"/>
  <c r="R40" i="17"/>
  <c r="M6" i="16"/>
  <c r="AH30" i="16"/>
  <c r="AQ93" i="16"/>
  <c r="AB14" i="17"/>
  <c r="K48" i="17"/>
  <c r="Z14" i="17"/>
  <c r="O25" i="16"/>
  <c r="AQ24" i="16"/>
  <c r="S34" i="16"/>
  <c r="J61" i="17"/>
  <c r="J86" i="17"/>
  <c r="Y33" i="17"/>
  <c r="G55" i="17"/>
  <c r="X43" i="17"/>
  <c r="N22" i="16"/>
  <c r="W52" i="17"/>
  <c r="Y94" i="16"/>
  <c r="K81" i="17"/>
  <c r="S43" i="17"/>
  <c r="Z7" i="16"/>
  <c r="AM68" i="16"/>
  <c r="AQ79" i="17"/>
  <c r="AR99" i="17"/>
  <c r="AJ52" i="17"/>
  <c r="AN70" i="17"/>
  <c r="AB76" i="16"/>
  <c r="N8" i="16"/>
  <c r="AC39" i="16"/>
  <c r="AG39" i="17"/>
  <c r="H60" i="16"/>
  <c r="AS57" i="17"/>
  <c r="AA27" i="17"/>
  <c r="K52" i="16"/>
  <c r="AE92" i="17"/>
  <c r="AG6" i="17"/>
  <c r="AR44" i="16"/>
  <c r="AQ66" i="16"/>
  <c r="K43" i="16"/>
  <c r="AP12" i="17"/>
  <c r="AE13" i="16"/>
  <c r="N86" i="16"/>
  <c r="AS93" i="16"/>
  <c r="AS10" i="17"/>
  <c r="AG59" i="16"/>
  <c r="F70" i="17"/>
  <c r="L19" i="17"/>
  <c r="Y58" i="16"/>
  <c r="B32" i="16"/>
  <c r="B36" i="19"/>
  <c r="B32" i="17"/>
  <c r="Q68" i="16"/>
  <c r="AS77" i="16"/>
  <c r="L82" i="17"/>
  <c r="AC67" i="17"/>
  <c r="AP72" i="17"/>
  <c r="J77" i="17"/>
  <c r="AJ94" i="16"/>
  <c r="AM36" i="17"/>
  <c r="AL50" i="17"/>
  <c r="AN19" i="16"/>
  <c r="AA20" i="17"/>
  <c r="AC97" i="16"/>
  <c r="AO55" i="17"/>
  <c r="AC31" i="16"/>
  <c r="AH61" i="17"/>
  <c r="AQ84" i="17"/>
  <c r="AJ81" i="17"/>
  <c r="X64" i="17"/>
  <c r="W74" i="16"/>
  <c r="AI83" i="17"/>
  <c r="A15" i="19"/>
  <c r="A11" i="17"/>
  <c r="A11" i="16"/>
  <c r="AO29" i="17"/>
  <c r="O83" i="17"/>
  <c r="AF65" i="17"/>
  <c r="Y34" i="17"/>
  <c r="AM32" i="16"/>
  <c r="B45" i="19"/>
  <c r="B41" i="17"/>
  <c r="B41" i="16"/>
  <c r="AF86" i="17"/>
  <c r="B4" i="17"/>
  <c r="B8" i="19"/>
  <c r="B4" i="16"/>
  <c r="Y95" i="16"/>
  <c r="X67" i="17"/>
  <c r="AH10" i="17"/>
  <c r="B59" i="17"/>
  <c r="B59" i="16"/>
  <c r="B63" i="19"/>
  <c r="H42" i="16"/>
  <c r="AR53" i="16"/>
  <c r="Z17" i="16"/>
  <c r="A28" i="19"/>
  <c r="A24" i="17"/>
  <c r="A24" i="16"/>
  <c r="AD70" i="17"/>
  <c r="X100" i="17"/>
  <c r="AG32" i="17"/>
  <c r="AT6" i="16"/>
  <c r="AK87" i="16"/>
  <c r="M10" i="16"/>
  <c r="U89" i="16"/>
  <c r="AR97" i="17"/>
  <c r="C93" i="19"/>
  <c r="C89" i="17"/>
  <c r="C89" i="16"/>
  <c r="AF7" i="16"/>
  <c r="AI25" i="17"/>
  <c r="AR43" i="17"/>
  <c r="Z46" i="16"/>
  <c r="AL26" i="17"/>
  <c r="AQ102" i="17"/>
  <c r="V23" i="16"/>
  <c r="F29" i="17"/>
  <c r="AK37" i="16"/>
  <c r="AB66" i="16"/>
  <c r="O39" i="16"/>
  <c r="R17" i="16"/>
  <c r="AH4" i="16"/>
  <c r="G28" i="16"/>
  <c r="S73" i="17"/>
  <c r="AK5" i="16"/>
  <c r="Y89" i="17"/>
  <c r="Y78" i="17"/>
  <c r="AI13" i="17"/>
  <c r="R83" i="16"/>
  <c r="F57" i="17"/>
  <c r="AI64" i="16"/>
  <c r="F100" i="17"/>
  <c r="T77" i="16"/>
  <c r="O37" i="16"/>
  <c r="AA24" i="16"/>
  <c r="AT70" i="16"/>
  <c r="AA63" i="16"/>
  <c r="M27" i="17"/>
  <c r="E24" i="16"/>
  <c r="Q32" i="17"/>
  <c r="Q87" i="16"/>
  <c r="N44" i="17"/>
  <c r="H65" i="17"/>
  <c r="F62" i="17"/>
  <c r="AN99" i="16"/>
  <c r="C103" i="19"/>
  <c r="C99" i="16"/>
  <c r="C99" i="17"/>
  <c r="G48" i="16"/>
  <c r="G37" i="5"/>
  <c r="G35" i="5"/>
  <c r="G38" i="5"/>
  <c r="G36" i="5"/>
  <c r="G39" i="5"/>
  <c r="AR10" i="17"/>
  <c r="K56" i="16"/>
  <c r="L99" i="17"/>
  <c r="D96" i="17"/>
  <c r="D96" i="16"/>
  <c r="D100" i="19"/>
  <c r="G65" i="17"/>
  <c r="AA20" i="16"/>
  <c r="AG38" i="17"/>
  <c r="AS67" i="17"/>
  <c r="AF22" i="16"/>
  <c r="AN31" i="16"/>
  <c r="L64" i="16"/>
  <c r="AA99" i="17"/>
  <c r="J44" i="16"/>
  <c r="N31" i="16"/>
  <c r="AH49" i="17"/>
  <c r="M90" i="16"/>
  <c r="AF36" i="17"/>
  <c r="E7" i="16"/>
  <c r="G26" i="16"/>
  <c r="AA58" i="17"/>
  <c r="AI90" i="16"/>
  <c r="R76" i="16"/>
  <c r="N68" i="17"/>
  <c r="AC73" i="16"/>
  <c r="O30" i="16"/>
  <c r="AL9" i="16"/>
  <c r="V45" i="17"/>
  <c r="J12" i="17"/>
  <c r="AO68" i="17"/>
  <c r="K78" i="17"/>
  <c r="AG52" i="17"/>
  <c r="Z28" i="17"/>
  <c r="AK54" i="16"/>
  <c r="J97" i="17"/>
  <c r="AF66" i="16"/>
  <c r="AA7" i="16"/>
  <c r="G21" i="16"/>
  <c r="G22" i="16"/>
  <c r="P50" i="16"/>
  <c r="AJ79" i="17"/>
  <c r="AN7" i="16"/>
  <c r="O29" i="16"/>
  <c r="AC21" i="16"/>
  <c r="E39" i="17"/>
  <c r="X26" i="17"/>
  <c r="M102" i="17"/>
  <c r="AQ55" i="17"/>
  <c r="AB50" i="17"/>
  <c r="AI62" i="17"/>
  <c r="AI21" i="17"/>
  <c r="AK52" i="16"/>
  <c r="AN36" i="16"/>
  <c r="AD12" i="17"/>
  <c r="AK33" i="17"/>
  <c r="AA71" i="16"/>
  <c r="X24" i="16"/>
  <c r="P20" i="17"/>
  <c r="T76" i="16"/>
  <c r="W85" i="16"/>
  <c r="Q67" i="17"/>
  <c r="V26" i="17"/>
  <c r="P29" i="16"/>
  <c r="AD101" i="17"/>
  <c r="AD89" i="16"/>
  <c r="AN9" i="17"/>
  <c r="V72" i="16"/>
  <c r="AB40" i="17"/>
  <c r="I22" i="17"/>
  <c r="I11" i="17"/>
  <c r="AO62" i="16"/>
  <c r="AD100" i="17"/>
  <c r="AJ71" i="17"/>
  <c r="AL85" i="17"/>
  <c r="U54" i="17"/>
  <c r="AL25" i="17"/>
  <c r="Q24" i="17"/>
  <c r="AQ32" i="16"/>
  <c r="AM101" i="17"/>
  <c r="A68" i="16"/>
  <c r="A68" i="17"/>
  <c r="A72" i="19"/>
  <c r="AH72" i="17"/>
  <c r="AQ70" i="16"/>
  <c r="P96" i="16"/>
  <c r="F38" i="16"/>
  <c r="Q82" i="17"/>
  <c r="AH62" i="16"/>
  <c r="R94" i="17"/>
  <c r="I63" i="17"/>
  <c r="Q22" i="17"/>
  <c r="V88" i="17"/>
  <c r="AR101" i="16"/>
  <c r="AF51" i="17"/>
  <c r="O85" i="17"/>
  <c r="U62" i="16"/>
  <c r="AS56" i="17"/>
  <c r="AQ29" i="17"/>
  <c r="AD5" i="16"/>
  <c r="V71" i="17"/>
  <c r="T10" i="17"/>
  <c r="AK11" i="16"/>
  <c r="T13" i="16"/>
  <c r="AR78" i="16"/>
  <c r="AM79" i="16"/>
  <c r="AO93" i="16"/>
  <c r="AQ48" i="16"/>
  <c r="AO44" i="16"/>
  <c r="Q44" i="16"/>
  <c r="J78" i="17"/>
  <c r="AF83" i="16"/>
  <c r="V49" i="17"/>
  <c r="AA47" i="17"/>
  <c r="I22" i="16"/>
  <c r="AQ63" i="17"/>
  <c r="AT83" i="17"/>
  <c r="L36" i="16"/>
  <c r="AM8" i="17"/>
  <c r="AF80" i="16"/>
  <c r="AF76" i="17"/>
  <c r="A34" i="17"/>
  <c r="A34" i="16"/>
  <c r="A38" i="19"/>
  <c r="Y49" i="17"/>
  <c r="AK16" i="17"/>
  <c r="P75" i="16"/>
  <c r="H45" i="17"/>
  <c r="A30" i="17"/>
  <c r="A30" i="16"/>
  <c r="A34" i="19"/>
  <c r="S26" i="16"/>
  <c r="AL51" i="17"/>
  <c r="AJ14" i="16"/>
  <c r="AK39" i="16"/>
  <c r="AC65" i="16"/>
  <c r="J12" i="16"/>
  <c r="E94" i="16"/>
  <c r="AD49" i="17"/>
  <c r="G11" i="17"/>
  <c r="N86" i="17"/>
  <c r="E90" i="16"/>
  <c r="AG60" i="16"/>
  <c r="AN4" i="17"/>
  <c r="M4" i="17"/>
  <c r="O60" i="16"/>
  <c r="K93" i="17"/>
  <c r="AJ67" i="17"/>
  <c r="L41" i="16"/>
  <c r="AT12" i="17"/>
  <c r="X44" i="16"/>
  <c r="U18" i="17"/>
  <c r="AQ33" i="16"/>
  <c r="AA82" i="17"/>
  <c r="AJ92" i="17"/>
  <c r="AS16" i="17"/>
  <c r="AO91" i="17"/>
  <c r="AQ8" i="16"/>
  <c r="X76" i="16"/>
  <c r="AN3" i="16"/>
  <c r="G43" i="15"/>
  <c r="Z76" i="17"/>
  <c r="M95" i="17"/>
  <c r="S98" i="16"/>
  <c r="F47" i="16"/>
  <c r="AF77" i="16"/>
  <c r="P40" i="17"/>
  <c r="AA9" i="16"/>
  <c r="AL65" i="16"/>
  <c r="G32" i="17"/>
  <c r="AT78" i="16"/>
  <c r="AR33" i="16"/>
  <c r="AP44" i="16"/>
  <c r="AR22" i="16"/>
  <c r="I71" i="17"/>
  <c r="W21" i="17"/>
  <c r="V16" i="16"/>
  <c r="AN40" i="16"/>
  <c r="AD29" i="17"/>
  <c r="J26" i="16"/>
  <c r="AC22" i="16"/>
  <c r="Z68" i="16"/>
  <c r="Y82" i="16"/>
  <c r="AL53" i="17"/>
  <c r="I21" i="17"/>
  <c r="C9" i="17"/>
  <c r="C13" i="19"/>
  <c r="C9" i="16"/>
  <c r="L50" i="17"/>
  <c r="I47" i="17"/>
  <c r="V31" i="16"/>
  <c r="AS29" i="16"/>
  <c r="AK41" i="16"/>
  <c r="AD23" i="17"/>
  <c r="AD99" i="16"/>
  <c r="AO94" i="16"/>
  <c r="AM70" i="17"/>
  <c r="AF9" i="16"/>
  <c r="AM14" i="17"/>
  <c r="AC23" i="17"/>
  <c r="C39" i="19"/>
  <c r="C35" i="16"/>
  <c r="C35" i="17"/>
  <c r="AC36" i="16"/>
  <c r="AI19" i="17"/>
  <c r="G81" i="17"/>
  <c r="D53" i="19"/>
  <c r="D49" i="17"/>
  <c r="D49" i="16"/>
  <c r="AI79" i="17"/>
  <c r="X16" i="16"/>
  <c r="AJ95" i="16"/>
  <c r="AH23" i="17"/>
  <c r="K10" i="17"/>
  <c r="T49" i="16"/>
  <c r="AO46" i="16"/>
  <c r="I68" i="16"/>
  <c r="Q97" i="16"/>
  <c r="AD16" i="17"/>
  <c r="U7" i="17"/>
  <c r="P47" i="16"/>
  <c r="C48" i="16"/>
  <c r="C52" i="19"/>
  <c r="C48" i="17"/>
  <c r="K41" i="16"/>
  <c r="AT40" i="16"/>
  <c r="AF80" i="17"/>
  <c r="AQ61" i="17"/>
  <c r="AO44" i="17"/>
  <c r="AF89" i="16"/>
  <c r="O11" i="17"/>
  <c r="P8" i="17"/>
  <c r="AB15" i="16"/>
  <c r="AS8" i="17"/>
  <c r="O10" i="17"/>
  <c r="F101" i="17"/>
  <c r="E90" i="17"/>
  <c r="D71" i="17"/>
  <c r="D71" i="16"/>
  <c r="D75" i="19"/>
  <c r="D102" i="17"/>
  <c r="D102" i="16"/>
  <c r="D106" i="19"/>
  <c r="AL5" i="16"/>
  <c r="AA33" i="16"/>
  <c r="B95" i="16"/>
  <c r="B95" i="17"/>
  <c r="B99" i="19"/>
  <c r="H43" i="5"/>
  <c r="M3" i="16"/>
  <c r="Z62" i="16"/>
  <c r="AQ29" i="16"/>
  <c r="AA73" i="16"/>
  <c r="F52" i="17"/>
  <c r="AI70" i="16"/>
  <c r="AA76" i="17"/>
  <c r="Y83" i="16"/>
  <c r="AI91" i="17"/>
  <c r="AG81" i="16"/>
  <c r="B22" i="17"/>
  <c r="B22" i="16"/>
  <c r="B26" i="19"/>
  <c r="A6" i="16"/>
  <c r="A10" i="19"/>
  <c r="A6" i="17"/>
  <c r="T45" i="16"/>
  <c r="X93" i="16"/>
  <c r="AQ37" i="16"/>
  <c r="H50" i="17"/>
  <c r="X61" i="17"/>
  <c r="D92" i="19"/>
  <c r="D88" i="16"/>
  <c r="D88" i="17"/>
  <c r="Y79" i="17"/>
  <c r="W89" i="17"/>
  <c r="I53" i="17"/>
  <c r="F9" i="17"/>
  <c r="AP14" i="17"/>
  <c r="O97" i="17"/>
  <c r="AP41" i="16"/>
  <c r="C73" i="19"/>
  <c r="C69" i="16"/>
  <c r="C69" i="17"/>
  <c r="AS62" i="17"/>
  <c r="F56" i="17"/>
  <c r="AP55" i="16"/>
  <c r="Z41" i="16"/>
  <c r="AJ33" i="17"/>
  <c r="L44" i="10"/>
  <c r="L48" i="10" s="1"/>
  <c r="J3" i="17"/>
  <c r="L72" i="16"/>
  <c r="AH75" i="16"/>
  <c r="N70" i="16"/>
  <c r="AQ62" i="17"/>
  <c r="J71" i="16"/>
  <c r="Z50" i="17"/>
  <c r="AO90" i="17"/>
  <c r="AQ64" i="16"/>
  <c r="Y91" i="16"/>
  <c r="AK6" i="16"/>
  <c r="J81" i="17"/>
  <c r="J61" i="16"/>
  <c r="V32" i="16"/>
  <c r="K7" i="17"/>
  <c r="U58" i="17"/>
  <c r="AI60" i="17"/>
  <c r="AD66" i="16"/>
  <c r="AP88" i="17"/>
  <c r="A96" i="19"/>
  <c r="A92" i="16"/>
  <c r="A92" i="17"/>
  <c r="AO36" i="17"/>
  <c r="W28" i="17"/>
  <c r="I64" i="16"/>
  <c r="AJ59" i="17"/>
  <c r="AL30" i="17"/>
  <c r="AK26" i="16"/>
  <c r="AN25" i="17"/>
  <c r="AR96" i="16"/>
  <c r="V101" i="16"/>
  <c r="J42" i="17"/>
  <c r="D56" i="16"/>
  <c r="D56" i="17"/>
  <c r="D60" i="19"/>
  <c r="M55" i="17"/>
  <c r="AN94" i="16"/>
  <c r="V25" i="16"/>
  <c r="AM11" i="17"/>
  <c r="Z59" i="16"/>
  <c r="AI55" i="16"/>
  <c r="AH97" i="17"/>
  <c r="Q10" i="16"/>
  <c r="Q18" i="16"/>
  <c r="G79" i="17"/>
  <c r="AP38" i="17"/>
  <c r="AS25" i="17"/>
  <c r="AE99" i="16"/>
  <c r="D10" i="19"/>
  <c r="D6" i="17"/>
  <c r="D6" i="16"/>
  <c r="O89" i="16"/>
  <c r="AJ74" i="17"/>
  <c r="AI94" i="16"/>
  <c r="AT80" i="16"/>
  <c r="S50" i="17"/>
  <c r="AB94" i="17"/>
  <c r="AI67" i="16"/>
  <c r="AJ100" i="16"/>
  <c r="F19" i="16"/>
  <c r="N99" i="16"/>
  <c r="AL20" i="17"/>
  <c r="Y68" i="16"/>
  <c r="T61" i="17"/>
  <c r="AK90" i="17"/>
  <c r="AG8" i="16"/>
  <c r="AM29" i="17"/>
  <c r="U69" i="16"/>
  <c r="AB19" i="17"/>
  <c r="R66" i="16"/>
  <c r="Y69" i="17"/>
  <c r="AJ38" i="16"/>
  <c r="O18" i="17"/>
  <c r="I10" i="16"/>
  <c r="J44" i="14"/>
  <c r="J48" i="14" s="1"/>
  <c r="AJ3" i="17"/>
  <c r="Y67" i="17"/>
  <c r="AC94" i="17"/>
  <c r="E21" i="16"/>
  <c r="AR92" i="17"/>
  <c r="S87" i="16"/>
  <c r="AF14" i="16"/>
  <c r="AL18" i="17"/>
  <c r="AA53" i="17"/>
  <c r="AC30" i="16"/>
  <c r="AL13" i="17"/>
  <c r="V24" i="17"/>
  <c r="W11" i="17"/>
  <c r="G28" i="17"/>
  <c r="M66" i="17"/>
  <c r="AC49" i="16"/>
  <c r="Y16" i="16"/>
  <c r="P91" i="17"/>
  <c r="Q83" i="17"/>
  <c r="AT89" i="16"/>
  <c r="O46" i="17"/>
  <c r="C27" i="19"/>
  <c r="C23" i="17"/>
  <c r="C23" i="16"/>
  <c r="C68" i="16"/>
  <c r="C68" i="17"/>
  <c r="C72" i="19"/>
  <c r="AH77" i="16"/>
  <c r="K39" i="10"/>
  <c r="K36" i="10"/>
  <c r="K35" i="10"/>
  <c r="K37" i="10"/>
  <c r="K38" i="10"/>
  <c r="AN81" i="17"/>
  <c r="AA32" i="17"/>
  <c r="F10" i="16"/>
  <c r="AQ73" i="17"/>
  <c r="AN71" i="17"/>
  <c r="J73" i="16"/>
  <c r="Z40" i="17"/>
  <c r="AM77" i="17"/>
  <c r="Z60" i="17"/>
  <c r="AA70" i="17"/>
  <c r="AH89" i="16"/>
  <c r="K44" i="17"/>
  <c r="S49" i="17"/>
  <c r="T38" i="16"/>
  <c r="O98" i="16"/>
  <c r="P56" i="17"/>
  <c r="I63" i="16"/>
  <c r="AT95" i="16"/>
  <c r="AF53" i="17"/>
  <c r="K12" i="17"/>
  <c r="AK50" i="16"/>
  <c r="O43" i="16"/>
  <c r="B44" i="16"/>
  <c r="B48" i="19"/>
  <c r="B44" i="17"/>
  <c r="AD20" i="17"/>
  <c r="AQ60" i="17"/>
  <c r="AF44" i="17"/>
  <c r="AA87" i="17"/>
  <c r="T34" i="17"/>
  <c r="W92" i="16"/>
  <c r="P69" i="16"/>
  <c r="Y31" i="17"/>
  <c r="AJ48" i="16"/>
  <c r="J96" i="16"/>
  <c r="AC52" i="16"/>
  <c r="AP25" i="17"/>
  <c r="AF85" i="17"/>
  <c r="O41" i="16"/>
  <c r="AC56" i="16"/>
  <c r="AD22" i="17"/>
  <c r="AE23" i="16"/>
  <c r="AO28" i="17"/>
  <c r="AQ89" i="17"/>
  <c r="V21" i="16"/>
  <c r="T53" i="16"/>
  <c r="G48" i="17"/>
  <c r="W27" i="17"/>
  <c r="N72" i="17"/>
  <c r="M59" i="16"/>
  <c r="C72" i="16"/>
  <c r="C72" i="17"/>
  <c r="C76" i="19"/>
  <c r="L77" i="16"/>
  <c r="AF38" i="17"/>
  <c r="AK19" i="17"/>
  <c r="I24" i="17"/>
  <c r="M9" i="17"/>
  <c r="J50" i="17"/>
  <c r="AE48" i="16"/>
  <c r="R44" i="16"/>
  <c r="W4" i="17"/>
  <c r="AD34" i="16"/>
  <c r="AB76" i="17"/>
  <c r="AO39" i="17"/>
  <c r="AJ48" i="17"/>
  <c r="P71" i="16"/>
  <c r="C24" i="17"/>
  <c r="C24" i="16"/>
  <c r="C28" i="19"/>
  <c r="AO85" i="17"/>
  <c r="W64" i="17"/>
  <c r="AR56" i="16"/>
  <c r="AP73" i="16"/>
  <c r="AR93" i="16"/>
  <c r="O53" i="17"/>
  <c r="AR42" i="17"/>
  <c r="D83" i="19"/>
  <c r="D79" i="17"/>
  <c r="D79" i="16"/>
  <c r="AN6" i="16"/>
  <c r="P21" i="17"/>
  <c r="AQ76" i="16"/>
  <c r="AL98" i="17"/>
  <c r="R62" i="17"/>
  <c r="AL80" i="17"/>
  <c r="V62" i="16"/>
  <c r="G90" i="16"/>
  <c r="W98" i="16"/>
  <c r="AA18" i="16"/>
  <c r="T51" i="17"/>
  <c r="K88" i="17"/>
  <c r="G99" i="17"/>
  <c r="AQ9" i="17"/>
  <c r="H87" i="17"/>
  <c r="AL38" i="17"/>
  <c r="AF26" i="17"/>
  <c r="AR63" i="16"/>
  <c r="T31" i="17"/>
  <c r="AS85" i="16"/>
  <c r="AI37" i="17"/>
  <c r="AC77" i="17"/>
  <c r="Y92" i="17"/>
  <c r="T81" i="16"/>
  <c r="AG47" i="17"/>
  <c r="N14" i="17"/>
  <c r="U47" i="16"/>
  <c r="AK43" i="16"/>
  <c r="AQ23" i="16"/>
  <c r="AA67" i="17"/>
  <c r="U87" i="17"/>
  <c r="F82" i="16"/>
  <c r="AS78" i="16"/>
  <c r="U65" i="16"/>
  <c r="AB3" i="16"/>
  <c r="I43" i="13"/>
  <c r="AD25" i="17"/>
  <c r="O40" i="17"/>
  <c r="A89" i="16"/>
  <c r="A93" i="19"/>
  <c r="A89" i="17"/>
  <c r="D56" i="19"/>
  <c r="D52" i="16"/>
  <c r="D52" i="17"/>
  <c r="AN12" i="17"/>
  <c r="T62" i="17"/>
  <c r="AO53" i="17"/>
  <c r="R55" i="16"/>
  <c r="AB48" i="16"/>
  <c r="AC61" i="17"/>
  <c r="E76" i="16"/>
  <c r="Y4" i="17"/>
  <c r="Q61" i="16"/>
  <c r="O100" i="17"/>
  <c r="AT7" i="16"/>
  <c r="Q50" i="16"/>
  <c r="J18" i="16"/>
  <c r="AF5" i="17"/>
  <c r="Q99" i="17"/>
  <c r="N75" i="17"/>
  <c r="M7" i="16"/>
  <c r="Y18" i="16"/>
  <c r="AD30" i="16"/>
  <c r="AM4" i="16"/>
  <c r="AA11" i="17"/>
  <c r="AQ98" i="17"/>
  <c r="L43" i="16"/>
  <c r="AA80" i="17"/>
  <c r="AN28" i="16"/>
  <c r="AK84" i="16"/>
  <c r="AS86" i="16"/>
  <c r="AO41" i="16"/>
  <c r="F33" i="17"/>
  <c r="X7" i="16"/>
  <c r="Q92" i="16"/>
  <c r="P91" i="16"/>
  <c r="AT102" i="17"/>
  <c r="AM17" i="17"/>
  <c r="AG11" i="17"/>
  <c r="D49" i="19"/>
  <c r="D45" i="16"/>
  <c r="D45" i="17"/>
  <c r="AC40" i="16"/>
  <c r="AC30" i="17"/>
  <c r="AI92" i="17"/>
  <c r="AJ15" i="17"/>
  <c r="S45" i="17"/>
  <c r="Q93" i="17"/>
  <c r="V47" i="17"/>
  <c r="AB87" i="16"/>
  <c r="N59" i="17"/>
  <c r="AI54" i="16"/>
  <c r="X95" i="16"/>
  <c r="D43" i="16"/>
  <c r="D43" i="17"/>
  <c r="D47" i="19"/>
  <c r="W29" i="17"/>
  <c r="J52" i="16"/>
  <c r="AH102" i="16"/>
  <c r="AE91" i="17"/>
  <c r="U100" i="17"/>
  <c r="L31" i="17"/>
  <c r="K42" i="17"/>
  <c r="X81" i="17"/>
  <c r="I50" i="17"/>
  <c r="AH96" i="16"/>
  <c r="W63" i="17"/>
  <c r="AS22" i="16"/>
  <c r="AL96" i="17"/>
  <c r="AL41" i="17"/>
  <c r="A20" i="16"/>
  <c r="A20" i="17"/>
  <c r="A24" i="19"/>
  <c r="H88" i="17"/>
  <c r="AG33" i="17"/>
  <c r="C81" i="17"/>
  <c r="C85" i="19"/>
  <c r="C81" i="16"/>
  <c r="V28" i="17"/>
  <c r="AS76" i="16"/>
  <c r="K21" i="17"/>
  <c r="AJ95" i="17"/>
  <c r="R99" i="17"/>
  <c r="M75" i="17"/>
  <c r="U45" i="17"/>
  <c r="N61" i="17"/>
  <c r="H64" i="16"/>
  <c r="AD29" i="16"/>
  <c r="R21" i="16"/>
  <c r="K60" i="17"/>
  <c r="H82" i="16"/>
  <c r="L98" i="16"/>
  <c r="K43" i="17"/>
  <c r="Y51" i="16"/>
  <c r="AO26" i="16"/>
  <c r="K66" i="17"/>
  <c r="AP75" i="17"/>
  <c r="AE89" i="17"/>
  <c r="L26" i="17"/>
  <c r="AQ88" i="16"/>
  <c r="AH39" i="17"/>
  <c r="T96" i="16"/>
  <c r="W93" i="17"/>
  <c r="E26" i="16"/>
  <c r="AB72" i="17"/>
  <c r="W12" i="16"/>
  <c r="AJ52" i="16"/>
  <c r="AE99" i="17"/>
  <c r="AJ54" i="17"/>
  <c r="AR46" i="17"/>
  <c r="S23" i="16"/>
  <c r="H24" i="16"/>
  <c r="AN53" i="17"/>
  <c r="F61" i="16"/>
  <c r="AC27" i="16"/>
  <c r="J33" i="16"/>
  <c r="Z70" i="16"/>
  <c r="AH29" i="16"/>
  <c r="F31" i="17"/>
  <c r="O50" i="16"/>
  <c r="AQ94" i="17"/>
  <c r="J7" i="16"/>
  <c r="AS41" i="16"/>
  <c r="AQ71" i="17"/>
  <c r="AP73" i="17"/>
  <c r="AN96" i="16"/>
  <c r="X82" i="17"/>
  <c r="AN96" i="17"/>
  <c r="AT68" i="17"/>
  <c r="D31" i="16"/>
  <c r="D35" i="19"/>
  <c r="D31" i="17"/>
  <c r="J16" i="16"/>
  <c r="E6" i="16"/>
  <c r="AE90" i="16"/>
  <c r="AL11" i="16"/>
  <c r="V74" i="16"/>
  <c r="T55" i="16"/>
  <c r="AL21" i="17"/>
  <c r="AD10" i="16"/>
  <c r="AA102" i="17"/>
  <c r="N81" i="16"/>
  <c r="L76" i="16"/>
  <c r="I97" i="17"/>
  <c r="U35" i="16"/>
  <c r="AM77" i="16"/>
  <c r="AM98" i="17"/>
  <c r="U22" i="17"/>
  <c r="N35" i="16"/>
  <c r="Y102" i="16"/>
  <c r="N18" i="17"/>
  <c r="L25" i="16"/>
  <c r="AP20" i="17"/>
  <c r="D98" i="19"/>
  <c r="D94" i="17"/>
  <c r="D94" i="16"/>
  <c r="P77" i="17"/>
  <c r="AD101" i="16"/>
  <c r="AC15" i="16"/>
  <c r="AB85" i="17"/>
  <c r="X27" i="17"/>
  <c r="AS82" i="16"/>
  <c r="V46" i="17"/>
  <c r="AE86" i="17"/>
  <c r="W19" i="17"/>
  <c r="J65" i="17"/>
  <c r="AI14" i="17"/>
  <c r="AC49" i="17"/>
  <c r="AG84" i="16"/>
  <c r="T85" i="16"/>
  <c r="O64" i="16"/>
  <c r="X34" i="16"/>
  <c r="AL96" i="16"/>
  <c r="AI34" i="17"/>
  <c r="AA71" i="17"/>
  <c r="AP90" i="17"/>
  <c r="T69" i="17"/>
  <c r="AF98" i="17"/>
  <c r="AM91" i="17"/>
  <c r="AC62" i="17"/>
  <c r="C20" i="19"/>
  <c r="C16" i="17"/>
  <c r="C16" i="16"/>
  <c r="AC4" i="16"/>
  <c r="E12" i="16"/>
  <c r="N15" i="16"/>
  <c r="Q5" i="17"/>
  <c r="F25" i="17"/>
  <c r="M101" i="17"/>
  <c r="AD98" i="16"/>
  <c r="X70" i="16"/>
  <c r="T72" i="17"/>
  <c r="AT44" i="17"/>
  <c r="P7" i="16"/>
  <c r="N56" i="17"/>
  <c r="AM60" i="17"/>
  <c r="S88" i="17"/>
  <c r="N8" i="17"/>
  <c r="AJ33" i="16"/>
  <c r="Q53" i="17"/>
  <c r="AD92" i="16"/>
  <c r="AE35" i="17"/>
  <c r="M93" i="17"/>
  <c r="J100" i="17"/>
  <c r="AO83" i="16"/>
  <c r="U70" i="17"/>
  <c r="R84" i="16"/>
  <c r="E40" i="17"/>
  <c r="AO41" i="17"/>
  <c r="Y85" i="17"/>
  <c r="G80" i="16"/>
  <c r="V55" i="17"/>
  <c r="AS66" i="17"/>
  <c r="Y61" i="17"/>
  <c r="AJ65" i="17"/>
  <c r="T11" i="17"/>
  <c r="S51" i="16"/>
  <c r="AF59" i="16"/>
  <c r="AP95" i="16"/>
  <c r="W30" i="16"/>
  <c r="AK66" i="16"/>
  <c r="P64" i="17"/>
  <c r="J45" i="17"/>
  <c r="AE25" i="17"/>
  <c r="L52" i="16"/>
  <c r="Q21" i="16"/>
  <c r="AL52" i="17"/>
  <c r="B54" i="16"/>
  <c r="B54" i="17"/>
  <c r="B58" i="19"/>
  <c r="C63" i="19"/>
  <c r="C59" i="17"/>
  <c r="C59" i="16"/>
  <c r="Z92" i="16"/>
  <c r="U14" i="16"/>
  <c r="AD71" i="17"/>
  <c r="AQ4" i="16"/>
  <c r="G87" i="17"/>
  <c r="AP21" i="16"/>
  <c r="AD79" i="17"/>
  <c r="F69" i="16"/>
  <c r="AC14" i="17"/>
  <c r="Q47" i="17"/>
  <c r="M20" i="17"/>
  <c r="AP37" i="16"/>
  <c r="I83" i="16"/>
  <c r="U40" i="16"/>
  <c r="AJ75" i="16"/>
  <c r="N78" i="17"/>
  <c r="AA42" i="16"/>
  <c r="N92" i="17"/>
  <c r="AD15" i="17"/>
  <c r="C106" i="19"/>
  <c r="C102" i="17"/>
  <c r="C102" i="16"/>
  <c r="U26" i="16"/>
  <c r="K59" i="17"/>
  <c r="H57" i="16"/>
  <c r="AR77" i="17"/>
  <c r="H48" i="17"/>
  <c r="Z43" i="16"/>
  <c r="AQ55" i="16"/>
  <c r="AS58" i="17"/>
  <c r="M84" i="17"/>
  <c r="F15" i="17"/>
  <c r="G29" i="17"/>
  <c r="AO52" i="16"/>
  <c r="I36" i="17"/>
  <c r="AM20" i="16"/>
  <c r="X60" i="17"/>
  <c r="E72" i="16"/>
  <c r="X64" i="16"/>
  <c r="O34" i="16"/>
  <c r="AF96" i="17"/>
  <c r="W62" i="17"/>
  <c r="H26" i="17"/>
  <c r="E27" i="17"/>
  <c r="AB29" i="17"/>
  <c r="C31" i="17"/>
  <c r="C31" i="16"/>
  <c r="C35" i="19"/>
  <c r="N51" i="17"/>
  <c r="F21" i="16"/>
  <c r="S84" i="17"/>
  <c r="V74" i="17"/>
  <c r="AE75" i="16"/>
  <c r="AG57" i="16"/>
  <c r="AM97" i="17"/>
  <c r="AA59" i="17"/>
  <c r="J30" i="16"/>
  <c r="AC25" i="17"/>
  <c r="AI46" i="17"/>
  <c r="O79" i="16"/>
  <c r="M70" i="17"/>
  <c r="T42" i="17"/>
  <c r="O10" i="16"/>
  <c r="P98" i="17"/>
  <c r="L8" i="16"/>
  <c r="J40" i="17"/>
  <c r="X14" i="16"/>
  <c r="AB10" i="17"/>
  <c r="U31" i="16"/>
  <c r="R22" i="16"/>
  <c r="F50" i="16"/>
  <c r="Z35" i="16"/>
  <c r="R62" i="16"/>
  <c r="O78" i="16"/>
  <c r="AC36" i="17"/>
  <c r="AN94" i="17"/>
  <c r="I44" i="13"/>
  <c r="I48" i="13" s="1"/>
  <c r="AB3" i="17"/>
  <c r="AK40" i="17"/>
  <c r="AE61" i="17"/>
  <c r="E42" i="16"/>
  <c r="T39" i="17"/>
  <c r="N17" i="17"/>
  <c r="M32" i="16"/>
  <c r="AE90" i="17"/>
  <c r="Z52" i="16"/>
  <c r="J9" i="16"/>
  <c r="F78" i="17"/>
  <c r="AT50" i="16"/>
  <c r="Z6" i="17"/>
  <c r="M58" i="16"/>
  <c r="AE18" i="16"/>
  <c r="AH27" i="17"/>
  <c r="AL31" i="17"/>
  <c r="U27" i="16"/>
  <c r="AL81" i="17"/>
  <c r="AE38" i="16"/>
  <c r="V36" i="17"/>
  <c r="I27" i="16"/>
  <c r="AI20" i="16"/>
  <c r="M11" i="16"/>
  <c r="AD88" i="17"/>
  <c r="I98" i="16"/>
  <c r="AI24" i="16"/>
  <c r="AT36" i="16"/>
  <c r="AN8" i="16"/>
  <c r="AD19" i="17"/>
  <c r="AS36" i="17"/>
  <c r="R18" i="16"/>
  <c r="AH58" i="16"/>
  <c r="D50" i="16"/>
  <c r="D54" i="19"/>
  <c r="D50" i="17"/>
  <c r="T54" i="16"/>
  <c r="AR66" i="16"/>
  <c r="AP21" i="17"/>
  <c r="AL54" i="16"/>
  <c r="D77" i="19"/>
  <c r="D73" i="17"/>
  <c r="D73" i="16"/>
  <c r="W21" i="16"/>
  <c r="AC61" i="16"/>
  <c r="J32" i="16"/>
  <c r="G52" i="17"/>
  <c r="AF38" i="16"/>
  <c r="AM100" i="17"/>
  <c r="AK68" i="16"/>
  <c r="F10" i="17"/>
  <c r="AI39" i="17"/>
  <c r="AC94" i="16"/>
  <c r="AK96" i="17"/>
  <c r="AQ80" i="17"/>
  <c r="I97" i="16"/>
  <c r="R69" i="17"/>
  <c r="G75" i="16"/>
  <c r="K35" i="16"/>
  <c r="S98" i="17"/>
  <c r="D101" i="19"/>
  <c r="D97" i="17"/>
  <c r="D97" i="16"/>
  <c r="AR13" i="16"/>
  <c r="L78" i="17"/>
  <c r="K77" i="17"/>
  <c r="M12" i="16"/>
  <c r="AD68" i="17"/>
  <c r="Y76" i="16"/>
  <c r="AF43" i="17"/>
  <c r="O88" i="16"/>
  <c r="AO87" i="16"/>
  <c r="R64" i="17"/>
  <c r="Q66" i="17"/>
  <c r="AE89" i="16"/>
  <c r="AM86" i="17"/>
  <c r="AB63" i="17"/>
  <c r="AK44" i="17"/>
  <c r="F67" i="17"/>
  <c r="AN93" i="16"/>
  <c r="M81" i="16"/>
  <c r="AJ23" i="16"/>
  <c r="O61" i="17"/>
  <c r="K72" i="17"/>
  <c r="AS49" i="16"/>
  <c r="L51" i="17"/>
  <c r="P92" i="17"/>
  <c r="O92" i="16"/>
  <c r="AI73" i="17"/>
  <c r="AA31" i="16"/>
  <c r="I33" i="16"/>
  <c r="AA66" i="17"/>
  <c r="R40" i="16"/>
  <c r="F73" i="16"/>
  <c r="D33" i="16"/>
  <c r="D37" i="19"/>
  <c r="D33" i="17"/>
  <c r="I70" i="17"/>
  <c r="T84" i="16"/>
  <c r="H20" i="17"/>
  <c r="AH45" i="16"/>
  <c r="AT5" i="16"/>
  <c r="X5" i="16"/>
  <c r="U61" i="17"/>
  <c r="T47" i="17"/>
  <c r="G89" i="16"/>
  <c r="Q86" i="16"/>
  <c r="AG68" i="16"/>
  <c r="M53" i="17"/>
  <c r="AF9" i="17"/>
  <c r="AA37" i="16"/>
  <c r="AF39" i="16"/>
  <c r="AC27" i="17"/>
  <c r="AD90" i="16"/>
  <c r="K62" i="17"/>
  <c r="AH48" i="16"/>
  <c r="K64" i="16"/>
  <c r="AG83" i="16"/>
  <c r="AI59" i="17"/>
  <c r="AA87" i="16"/>
  <c r="O32" i="17"/>
  <c r="J53" i="16"/>
  <c r="AK4" i="16"/>
  <c r="S91" i="16"/>
  <c r="AB24" i="16"/>
  <c r="AL99" i="17"/>
  <c r="X68" i="16"/>
  <c r="AA34" i="17"/>
  <c r="S5" i="16"/>
  <c r="AB47" i="16"/>
  <c r="U77" i="17"/>
  <c r="O79" i="17"/>
  <c r="AR18" i="17"/>
  <c r="AK100" i="16"/>
  <c r="C28" i="17"/>
  <c r="C32" i="19"/>
  <c r="C28" i="16"/>
  <c r="R35" i="16"/>
  <c r="I52" i="17"/>
  <c r="H42" i="17"/>
  <c r="AA94" i="17"/>
  <c r="S42" i="16"/>
  <c r="G39" i="17"/>
  <c r="S70" i="17"/>
  <c r="N20" i="17"/>
  <c r="Y96" i="17"/>
  <c r="W93" i="16"/>
  <c r="AT82" i="16"/>
  <c r="E28" i="17"/>
  <c r="AO71" i="16"/>
  <c r="G34" i="16"/>
  <c r="AS5" i="16"/>
  <c r="N33" i="16"/>
  <c r="F41" i="17"/>
  <c r="D10" i="17"/>
  <c r="D14" i="19"/>
  <c r="D10" i="16"/>
  <c r="P82" i="16"/>
  <c r="X51" i="17"/>
  <c r="Y12" i="16"/>
  <c r="U75" i="16"/>
  <c r="Q40" i="17"/>
  <c r="AQ16" i="17"/>
  <c r="AO48" i="16"/>
  <c r="AQ88" i="17"/>
  <c r="AK74" i="16"/>
  <c r="AR93" i="17"/>
  <c r="C60" i="16"/>
  <c r="C60" i="17"/>
  <c r="C64" i="19"/>
  <c r="L13" i="16"/>
  <c r="U5" i="17"/>
  <c r="H26" i="16"/>
  <c r="X67" i="16"/>
  <c r="AA36" i="16"/>
  <c r="AP71" i="17"/>
  <c r="V77" i="16"/>
  <c r="P97" i="17"/>
  <c r="G10" i="16"/>
  <c r="F4" i="17"/>
  <c r="X66" i="17"/>
  <c r="M35" i="16"/>
  <c r="AF20" i="16"/>
  <c r="AF102" i="16"/>
  <c r="AT78" i="17"/>
  <c r="AM91" i="16"/>
  <c r="AC48" i="17"/>
  <c r="E14" i="16"/>
  <c r="T78" i="17"/>
  <c r="I9" i="17"/>
  <c r="AN77" i="16"/>
  <c r="AT76" i="17"/>
  <c r="S94" i="17"/>
  <c r="O76" i="16"/>
  <c r="Q89" i="16"/>
  <c r="AC42" i="16"/>
  <c r="J55" i="17"/>
  <c r="G46" i="17"/>
  <c r="L89" i="16"/>
  <c r="S97" i="17"/>
  <c r="AG100" i="16"/>
  <c r="N82" i="16"/>
  <c r="X34" i="17"/>
  <c r="AL37" i="16"/>
  <c r="Z97" i="16"/>
  <c r="AO11" i="16"/>
  <c r="P22" i="17"/>
  <c r="AT68" i="16"/>
  <c r="I38" i="16"/>
  <c r="AO57" i="16"/>
  <c r="AT79" i="17"/>
  <c r="X27" i="16"/>
  <c r="R70" i="17"/>
  <c r="AP90" i="16"/>
  <c r="S30" i="16"/>
  <c r="N96" i="17"/>
  <c r="Q102" i="17"/>
  <c r="AR59" i="17"/>
  <c r="AE57" i="16"/>
  <c r="AC101" i="17"/>
  <c r="AF42" i="17"/>
  <c r="E48" i="17"/>
  <c r="U37" i="16"/>
  <c r="AE39" i="16"/>
  <c r="M22" i="16"/>
  <c r="AC14" i="16"/>
  <c r="AM67" i="17"/>
  <c r="U4" i="17"/>
  <c r="AI18" i="16"/>
  <c r="C13" i="17"/>
  <c r="C13" i="16"/>
  <c r="C17" i="19"/>
  <c r="AB67" i="17"/>
  <c r="Z96" i="16"/>
  <c r="AL70" i="16"/>
  <c r="AI62" i="16"/>
  <c r="J25" i="16"/>
  <c r="AA34" i="16"/>
  <c r="AL20" i="16"/>
  <c r="AG56" i="17"/>
  <c r="AH90" i="17"/>
  <c r="J59" i="17"/>
  <c r="AS13" i="17"/>
  <c r="AP54" i="17"/>
  <c r="AR6" i="16"/>
  <c r="B88" i="16"/>
  <c r="B88" i="17"/>
  <c r="B92" i="19"/>
  <c r="AI87" i="17"/>
  <c r="M55" i="16"/>
  <c r="M99" i="16"/>
  <c r="N65" i="17"/>
  <c r="AA95" i="16"/>
  <c r="H41" i="16"/>
  <c r="AG28" i="17"/>
  <c r="AR39" i="17"/>
  <c r="AJ30" i="16"/>
  <c r="AA63" i="17"/>
  <c r="AS98" i="17"/>
  <c r="A79" i="16"/>
  <c r="A79" i="17"/>
  <c r="A83" i="19"/>
  <c r="AD64" i="16"/>
  <c r="AH3" i="17"/>
  <c r="H44" i="14"/>
  <c r="H48" i="14" s="1"/>
  <c r="AE96" i="17"/>
  <c r="Y64" i="16"/>
  <c r="AQ79" i="16"/>
  <c r="S65" i="16"/>
  <c r="Z65" i="17"/>
  <c r="Y75" i="17"/>
  <c r="AP22" i="17"/>
  <c r="AF27" i="16"/>
  <c r="AK38" i="17"/>
  <c r="L10" i="16"/>
  <c r="AQ54" i="17"/>
  <c r="V86" i="16"/>
  <c r="AJ34" i="16"/>
  <c r="T88" i="16"/>
  <c r="X45" i="17"/>
  <c r="AN80" i="17"/>
  <c r="Y86" i="17"/>
  <c r="E74" i="17"/>
  <c r="AI25" i="16"/>
  <c r="Z4" i="17"/>
  <c r="K44" i="16"/>
  <c r="AO20" i="16"/>
  <c r="J89" i="17"/>
  <c r="P32" i="16"/>
  <c r="I36" i="15"/>
  <c r="I35" i="15"/>
  <c r="I38" i="15"/>
  <c r="I37" i="15"/>
  <c r="I39" i="15"/>
  <c r="AL80" i="16"/>
  <c r="Z45" i="16"/>
  <c r="M23" i="16"/>
  <c r="AK101" i="16"/>
  <c r="Z20" i="17"/>
  <c r="AM99" i="17"/>
  <c r="AD75" i="16"/>
  <c r="L69" i="16"/>
  <c r="L84" i="17"/>
  <c r="AH71" i="16"/>
  <c r="AD30" i="17"/>
  <c r="L40" i="17"/>
  <c r="Q95" i="16"/>
  <c r="Z25" i="17"/>
  <c r="O51" i="17"/>
  <c r="AM27" i="16"/>
  <c r="L38" i="10"/>
  <c r="L39" i="10"/>
  <c r="L36" i="10"/>
  <c r="L37" i="10"/>
  <c r="L35" i="10"/>
  <c r="AO4" i="16"/>
  <c r="G92" i="16"/>
  <c r="U84" i="16"/>
  <c r="AP83" i="16"/>
  <c r="AM92" i="17"/>
  <c r="N42" i="17"/>
  <c r="AF43" i="16"/>
  <c r="AB53" i="17"/>
  <c r="Z99" i="16"/>
  <c r="K49" i="17"/>
  <c r="K7" i="16"/>
  <c r="AI12" i="16"/>
  <c r="AI32" i="16"/>
  <c r="AO53" i="16"/>
  <c r="B48" i="16"/>
  <c r="B52" i="19"/>
  <c r="B48" i="17"/>
  <c r="A31" i="19"/>
  <c r="A27" i="17"/>
  <c r="A27" i="16"/>
  <c r="T55" i="17"/>
  <c r="AC10" i="16"/>
  <c r="B43" i="19"/>
  <c r="B39" i="17"/>
  <c r="B39" i="16"/>
  <c r="J20" i="16"/>
  <c r="G7" i="16"/>
  <c r="AE71" i="17"/>
  <c r="L69" i="17"/>
  <c r="V39" i="16"/>
  <c r="AD83" i="17"/>
  <c r="S59" i="17"/>
  <c r="AT77" i="17"/>
  <c r="AK92" i="16"/>
  <c r="M25" i="16"/>
  <c r="AK18" i="17"/>
  <c r="AB12" i="16"/>
  <c r="AK87" i="17"/>
  <c r="AH85" i="17"/>
  <c r="X29" i="17"/>
  <c r="C18" i="19"/>
  <c r="C14" i="16"/>
  <c r="C14" i="17"/>
  <c r="U67" i="16"/>
  <c r="T100" i="16"/>
  <c r="AQ58" i="17"/>
  <c r="Z22" i="17"/>
  <c r="AF37" i="16"/>
  <c r="Q69" i="17"/>
  <c r="G30" i="17"/>
  <c r="C89" i="19"/>
  <c r="C85" i="17"/>
  <c r="C85" i="16"/>
  <c r="AH63" i="16"/>
  <c r="G34" i="17"/>
  <c r="AT87" i="17"/>
  <c r="AT25" i="16"/>
  <c r="N67" i="16"/>
  <c r="AQ21" i="16"/>
  <c r="AC38" i="17"/>
  <c r="AJ47" i="17"/>
  <c r="AG38" i="16"/>
  <c r="H55" i="16"/>
  <c r="AA92" i="17"/>
  <c r="AN62" i="16"/>
  <c r="Q41" i="16"/>
  <c r="S40" i="16"/>
  <c r="AE26" i="17"/>
  <c r="AJ93" i="17"/>
  <c r="N55" i="17"/>
  <c r="J77" i="16"/>
  <c r="A10" i="17"/>
  <c r="A14" i="19"/>
  <c r="A10" i="16"/>
  <c r="AB100" i="17"/>
  <c r="AM82" i="16"/>
  <c r="U57" i="16"/>
  <c r="AS94" i="16"/>
  <c r="K20" i="16"/>
  <c r="U33" i="17"/>
  <c r="R58" i="16"/>
  <c r="AJ88" i="16"/>
  <c r="AQ74" i="16"/>
  <c r="AP32" i="16"/>
  <c r="J37" i="17"/>
  <c r="B50" i="17"/>
  <c r="B50" i="16"/>
  <c r="B54" i="19"/>
  <c r="AK62" i="17"/>
  <c r="K79" i="16"/>
  <c r="F74" i="17"/>
  <c r="H6" i="17"/>
  <c r="O75" i="16"/>
  <c r="N87" i="16"/>
  <c r="F57" i="16"/>
  <c r="P62" i="16"/>
  <c r="F65" i="16"/>
  <c r="AM57" i="17"/>
  <c r="AC81" i="16"/>
  <c r="N79" i="16"/>
  <c r="T47" i="16"/>
  <c r="T98" i="16"/>
  <c r="U58" i="16"/>
  <c r="AB4" i="16"/>
  <c r="AA4" i="16"/>
  <c r="AC56" i="17"/>
  <c r="AQ67" i="17"/>
  <c r="Z98" i="16"/>
  <c r="AN61" i="16"/>
  <c r="L51" i="16"/>
  <c r="AM75" i="17"/>
  <c r="L38" i="16"/>
  <c r="AT4" i="16"/>
  <c r="L36" i="15"/>
  <c r="L35" i="15"/>
  <c r="L38" i="15"/>
  <c r="L39" i="15"/>
  <c r="L37" i="15"/>
  <c r="X50" i="16"/>
  <c r="AE58" i="17"/>
  <c r="AG18" i="16"/>
  <c r="AM97" i="16"/>
  <c r="AC29" i="17"/>
  <c r="L90" i="16"/>
  <c r="AO56" i="17"/>
  <c r="AR101" i="17"/>
  <c r="AF67" i="17"/>
  <c r="AQ7" i="17"/>
  <c r="R28" i="16"/>
  <c r="L30" i="16"/>
  <c r="E10" i="17"/>
  <c r="H39" i="14"/>
  <c r="H38" i="14"/>
  <c r="H37" i="14"/>
  <c r="H35" i="14"/>
  <c r="H36" i="14"/>
  <c r="AQ99" i="17"/>
  <c r="AD3" i="17"/>
  <c r="K44" i="13"/>
  <c r="K48" i="13" s="1"/>
  <c r="H91" i="17"/>
  <c r="AL22" i="16"/>
  <c r="AP33" i="16"/>
  <c r="AE37" i="17"/>
  <c r="AS19" i="17"/>
  <c r="Y10" i="16"/>
  <c r="Z47" i="16"/>
  <c r="R102" i="17"/>
  <c r="H89" i="16"/>
  <c r="AT74" i="16"/>
  <c r="X66" i="16"/>
  <c r="C45" i="16"/>
  <c r="C49" i="19"/>
  <c r="C45" i="17"/>
  <c r="E51" i="16"/>
  <c r="Z55" i="16"/>
  <c r="P49" i="17"/>
  <c r="O51" i="16"/>
  <c r="U86" i="17"/>
  <c r="O15" i="16"/>
  <c r="AC9" i="16"/>
  <c r="AD26" i="17"/>
  <c r="AT85" i="16"/>
  <c r="T32" i="17"/>
  <c r="AS66" i="16"/>
  <c r="AQ69" i="17"/>
  <c r="S9" i="16"/>
  <c r="AI31" i="17"/>
  <c r="AJ5" i="17"/>
  <c r="C43" i="19"/>
  <c r="C39" i="17"/>
  <c r="C39" i="16"/>
  <c r="Q51" i="17"/>
  <c r="W45" i="17"/>
  <c r="I69" i="17"/>
  <c r="AR76" i="17"/>
  <c r="M24" i="16"/>
  <c r="AD79" i="16"/>
  <c r="AD54" i="17"/>
  <c r="AQ80" i="16"/>
  <c r="R49" i="16"/>
  <c r="AC88" i="17"/>
  <c r="U35" i="17"/>
  <c r="AO85" i="16"/>
  <c r="AG35" i="17"/>
  <c r="AJ40" i="16"/>
  <c r="O62" i="16"/>
  <c r="U79" i="17"/>
  <c r="P25" i="16"/>
  <c r="Q35" i="17"/>
  <c r="J19" i="16"/>
  <c r="O13" i="16"/>
  <c r="Z54" i="16"/>
  <c r="Q34" i="16"/>
  <c r="AF33" i="16"/>
  <c r="AN37" i="16"/>
  <c r="AR37" i="17"/>
  <c r="AQ73" i="16"/>
  <c r="L97" i="17"/>
  <c r="AL4" i="16"/>
  <c r="R50" i="16"/>
  <c r="AG19" i="17"/>
  <c r="AT75" i="16"/>
  <c r="I87" i="16"/>
  <c r="R61" i="16"/>
  <c r="W81" i="16"/>
  <c r="T94" i="17"/>
  <c r="M47" i="16"/>
  <c r="E35" i="17"/>
  <c r="AE83" i="17"/>
  <c r="AA49" i="17"/>
  <c r="AM94" i="17"/>
  <c r="I43" i="10"/>
  <c r="G3" i="16"/>
  <c r="AS70" i="17"/>
  <c r="AD53" i="16"/>
  <c r="AM12" i="17"/>
  <c r="AC41" i="16"/>
  <c r="B102" i="16"/>
  <c r="B102" i="17"/>
  <c r="B106" i="19"/>
  <c r="R17" i="17"/>
  <c r="D13" i="19"/>
  <c r="D9" i="16"/>
  <c r="D9" i="17"/>
  <c r="AB31" i="16"/>
  <c r="AD4" i="17"/>
  <c r="W47" i="16"/>
  <c r="B62" i="17"/>
  <c r="B62" i="16"/>
  <c r="B66" i="19"/>
  <c r="AC50" i="17"/>
  <c r="AE34" i="17"/>
  <c r="AI33" i="17"/>
  <c r="L85" i="16"/>
  <c r="V64" i="16"/>
  <c r="AJ99" i="16"/>
  <c r="AD55" i="17"/>
  <c r="T100" i="17"/>
  <c r="O16" i="16"/>
  <c r="AA74" i="16"/>
  <c r="AS93" i="17"/>
  <c r="AD18" i="17"/>
  <c r="F4" i="16"/>
  <c r="L18" i="17"/>
  <c r="M3" i="17"/>
  <c r="H44" i="5"/>
  <c r="H48" i="5" s="1"/>
  <c r="V84" i="16"/>
  <c r="K55" i="16"/>
  <c r="AQ101" i="17"/>
  <c r="X9" i="17"/>
  <c r="J51" i="17"/>
  <c r="AD89" i="17"/>
  <c r="J36" i="17"/>
  <c r="J84" i="16"/>
  <c r="L4" i="16"/>
  <c r="AN74" i="16"/>
  <c r="AF86" i="16"/>
  <c r="Z91" i="16"/>
  <c r="I55" i="17"/>
  <c r="AI36" i="17"/>
  <c r="AA5" i="16"/>
  <c r="Y30" i="16"/>
  <c r="AG25" i="17"/>
  <c r="AM33" i="17"/>
  <c r="N19" i="17"/>
  <c r="J83" i="16"/>
  <c r="P55" i="17"/>
  <c r="AT81" i="17"/>
  <c r="K9" i="16"/>
  <c r="X88" i="16"/>
  <c r="M21" i="16"/>
  <c r="K56" i="17"/>
  <c r="AO82" i="17"/>
  <c r="E69" i="17"/>
  <c r="K84" i="17"/>
  <c r="AP59" i="17"/>
  <c r="AT28" i="17"/>
  <c r="AA42" i="17"/>
  <c r="F89" i="16"/>
  <c r="AN91" i="17"/>
  <c r="AA44" i="17"/>
  <c r="E99" i="17"/>
  <c r="E7" i="17"/>
  <c r="AF65" i="16"/>
  <c r="P10" i="17"/>
  <c r="F40" i="17"/>
  <c r="K98" i="17"/>
  <c r="AQ49" i="17"/>
  <c r="O66" i="16"/>
  <c r="AG68" i="17"/>
  <c r="AD40" i="17"/>
  <c r="O84" i="16"/>
  <c r="J101" i="17"/>
  <c r="J80" i="17"/>
  <c r="K95" i="17"/>
  <c r="AB68" i="16"/>
  <c r="AI88" i="17"/>
  <c r="K99" i="17"/>
  <c r="J88" i="16"/>
  <c r="X52" i="16"/>
  <c r="AO54" i="17"/>
  <c r="M26" i="16"/>
  <c r="F77" i="17"/>
  <c r="F6" i="16"/>
  <c r="O15" i="17"/>
  <c r="W19" i="16"/>
  <c r="J44" i="13"/>
  <c r="J48" i="13" s="1"/>
  <c r="AC3" i="17"/>
  <c r="Y29" i="17"/>
  <c r="U44" i="17"/>
  <c r="AS84" i="17"/>
  <c r="AM35" i="16"/>
  <c r="L54" i="17"/>
  <c r="S77" i="17"/>
  <c r="J56" i="16"/>
  <c r="N25" i="16"/>
  <c r="AF63" i="17"/>
  <c r="AM9" i="16"/>
  <c r="AD76" i="17"/>
  <c r="X91" i="17"/>
  <c r="AO65" i="17"/>
  <c r="J31" i="16"/>
  <c r="T77" i="17"/>
  <c r="W71" i="16"/>
  <c r="E61" i="17"/>
  <c r="AG13" i="16"/>
  <c r="Q71" i="17"/>
  <c r="O93" i="16"/>
  <c r="AQ37" i="17"/>
  <c r="H14" i="16"/>
  <c r="P86" i="17"/>
  <c r="AA56" i="16"/>
  <c r="Y65" i="16"/>
  <c r="AI83" i="16"/>
  <c r="AI98" i="16"/>
  <c r="R30" i="16"/>
  <c r="AS49" i="17"/>
  <c r="AB60" i="17"/>
  <c r="J102" i="16"/>
  <c r="AP19" i="17"/>
  <c r="J43" i="17"/>
  <c r="X97" i="17"/>
  <c r="AE50" i="16"/>
  <c r="X48" i="16"/>
  <c r="F102" i="16"/>
  <c r="AR43" i="16"/>
  <c r="AP74" i="17"/>
  <c r="AD86" i="17"/>
  <c r="J5" i="16"/>
  <c r="AK53" i="17"/>
  <c r="Z4" i="16"/>
  <c r="AA27" i="16"/>
  <c r="E60" i="16"/>
  <c r="AI84" i="16"/>
  <c r="Z45" i="17"/>
  <c r="AE7" i="17"/>
  <c r="AF95" i="16"/>
  <c r="AS65" i="16"/>
  <c r="T38" i="17"/>
  <c r="Q8" i="17"/>
  <c r="G47" i="16"/>
  <c r="V75" i="17"/>
  <c r="AN72" i="16"/>
  <c r="AC17" i="17"/>
  <c r="E24" i="17"/>
  <c r="AN20" i="16"/>
  <c r="AM81" i="16"/>
  <c r="AI48" i="16"/>
  <c r="F71" i="17"/>
  <c r="Y36" i="17"/>
  <c r="AP35" i="17"/>
  <c r="Q12" i="16"/>
  <c r="AJ10" i="17"/>
  <c r="AH3" i="16"/>
  <c r="H43" i="14"/>
  <c r="AM95" i="16"/>
  <c r="AJ4" i="17"/>
  <c r="L24" i="16"/>
  <c r="D82" i="16"/>
  <c r="D86" i="19"/>
  <c r="D82" i="17"/>
  <c r="AN83" i="17"/>
  <c r="V66" i="16"/>
  <c r="AI64" i="17"/>
  <c r="L41" i="17"/>
  <c r="AI37" i="16"/>
  <c r="V29" i="16"/>
  <c r="D57" i="16"/>
  <c r="D57" i="17"/>
  <c r="D61" i="19"/>
  <c r="G100" i="16"/>
  <c r="AT69" i="16"/>
  <c r="AC26" i="17"/>
  <c r="O63" i="17"/>
  <c r="AE80" i="16"/>
  <c r="Y37" i="17"/>
  <c r="AR50" i="17"/>
  <c r="AB58" i="17"/>
  <c r="AO74" i="17"/>
  <c r="AJ44" i="16"/>
  <c r="AC100" i="17"/>
  <c r="AK35" i="17"/>
  <c r="AM19" i="17"/>
  <c r="T33" i="16"/>
  <c r="AI30" i="16"/>
  <c r="AP34" i="17"/>
  <c r="Z89" i="16"/>
  <c r="AR68" i="17"/>
  <c r="M78" i="17"/>
  <c r="Z72" i="17"/>
  <c r="AM64" i="17"/>
  <c r="Q78" i="17"/>
  <c r="I30" i="16"/>
  <c r="E10" i="16"/>
  <c r="M79" i="17"/>
  <c r="V10" i="17"/>
  <c r="P5" i="16"/>
  <c r="AP80" i="17"/>
  <c r="AG53" i="16"/>
  <c r="T53" i="17"/>
  <c r="AL27" i="17"/>
  <c r="M18" i="16"/>
  <c r="AK22" i="17"/>
  <c r="U23" i="16"/>
  <c r="AR73" i="16"/>
  <c r="AQ90" i="17"/>
  <c r="AR95" i="16"/>
  <c r="AI44" i="16"/>
  <c r="AT72" i="17"/>
  <c r="AG5" i="16"/>
  <c r="AF101" i="17"/>
  <c r="AS96" i="16"/>
  <c r="E38" i="16"/>
  <c r="O24" i="17"/>
  <c r="AP60" i="17"/>
  <c r="AD74" i="16"/>
  <c r="AG53" i="17"/>
  <c r="F81" i="17"/>
  <c r="AM31" i="16"/>
  <c r="M92" i="16"/>
  <c r="Z61" i="16"/>
  <c r="AJ97" i="16"/>
  <c r="I65" i="16"/>
  <c r="G97" i="17"/>
  <c r="AM45" i="17"/>
  <c r="N13" i="17"/>
  <c r="W70" i="16"/>
  <c r="G19" i="17"/>
  <c r="AR36" i="16"/>
  <c r="AS45" i="16"/>
  <c r="Q26" i="16"/>
  <c r="AE45" i="16"/>
  <c r="Q31" i="16"/>
  <c r="Z27" i="17"/>
  <c r="L44" i="12"/>
  <c r="L48" i="12" s="1"/>
  <c r="X3" i="17"/>
  <c r="P76" i="17"/>
  <c r="AJ101" i="16"/>
  <c r="AC24" i="17"/>
  <c r="AE24" i="17"/>
  <c r="AE69" i="17"/>
  <c r="K89" i="16"/>
  <c r="A76" i="19"/>
  <c r="A72" i="16"/>
  <c r="A72" i="17"/>
  <c r="V93" i="17"/>
  <c r="AB38" i="16"/>
  <c r="AO45" i="16"/>
  <c r="S38" i="16"/>
  <c r="AO25" i="16"/>
  <c r="AP85" i="16"/>
  <c r="X62" i="16"/>
  <c r="J73" i="17"/>
  <c r="I31" i="17"/>
  <c r="AI17" i="17"/>
  <c r="AS42" i="17"/>
  <c r="AL32" i="17"/>
  <c r="X11" i="17"/>
  <c r="M64" i="16"/>
  <c r="AL14" i="16"/>
  <c r="U29" i="16"/>
  <c r="L26" i="16"/>
  <c r="AJ43" i="17"/>
  <c r="AT22" i="17"/>
  <c r="V81" i="16"/>
  <c r="C79" i="19"/>
  <c r="C75" i="17"/>
  <c r="C75" i="16"/>
  <c r="X12" i="16"/>
  <c r="AG80" i="17"/>
  <c r="AD60" i="17"/>
  <c r="V63" i="16"/>
  <c r="M43" i="17"/>
  <c r="U59" i="17"/>
  <c r="U97" i="16"/>
  <c r="AN44" i="17"/>
  <c r="R16" i="16"/>
  <c r="AF72" i="16"/>
  <c r="AM61" i="17"/>
  <c r="AQ72" i="17"/>
  <c r="M36" i="5"/>
  <c r="M37" i="5"/>
  <c r="M35" i="5"/>
  <c r="M39" i="5"/>
  <c r="M38" i="5"/>
  <c r="AS90" i="17"/>
  <c r="I88" i="17"/>
  <c r="AQ42" i="16"/>
  <c r="AG61" i="17"/>
  <c r="AQ50" i="16"/>
  <c r="AN64" i="16"/>
  <c r="T50" i="16"/>
  <c r="AN15" i="17"/>
  <c r="AG65" i="17"/>
  <c r="E46" i="16"/>
  <c r="AH55" i="17"/>
  <c r="Z37" i="17"/>
  <c r="M76" i="17"/>
  <c r="E8" i="16"/>
  <c r="O4" i="16"/>
  <c r="AI96" i="17"/>
  <c r="L3" i="17"/>
  <c r="G44" i="5"/>
  <c r="S61" i="17"/>
  <c r="AO98" i="17"/>
  <c r="S13" i="16"/>
  <c r="AI45" i="17"/>
  <c r="Y91" i="17"/>
  <c r="Q30" i="17"/>
  <c r="T79" i="17"/>
  <c r="L87" i="16"/>
  <c r="Q24" i="16"/>
  <c r="AH68" i="17"/>
  <c r="O21" i="17"/>
  <c r="P100" i="16"/>
  <c r="R89" i="17"/>
  <c r="AI68" i="16"/>
  <c r="J13" i="16"/>
  <c r="N59" i="16"/>
  <c r="B30" i="19"/>
  <c r="B26" i="16"/>
  <c r="B26" i="17"/>
  <c r="U55" i="17"/>
  <c r="AB65" i="16"/>
  <c r="G18" i="17"/>
  <c r="E45" i="16"/>
  <c r="S49" i="16"/>
  <c r="AI65" i="17"/>
  <c r="A104" i="19"/>
  <c r="A100" i="17"/>
  <c r="A100" i="16"/>
  <c r="Q36" i="16"/>
  <c r="AO71" i="17"/>
  <c r="AI96" i="16"/>
  <c r="J28" i="16"/>
  <c r="AC29" i="16"/>
  <c r="F70" i="16"/>
  <c r="AI54" i="17"/>
  <c r="AT7" i="17"/>
  <c r="AP69" i="16"/>
  <c r="H102" i="17"/>
  <c r="AJ11" i="16"/>
  <c r="AR31" i="16"/>
  <c r="AT89" i="17"/>
  <c r="T89" i="16"/>
  <c r="W10" i="17"/>
  <c r="AE51" i="17"/>
  <c r="AT97" i="16"/>
  <c r="AG94" i="16"/>
  <c r="AL82" i="17"/>
  <c r="AN21" i="16"/>
  <c r="L23" i="16"/>
  <c r="H53" i="17"/>
  <c r="AA68" i="16"/>
  <c r="T97" i="17"/>
  <c r="AS21" i="17"/>
  <c r="AO10" i="16"/>
  <c r="Q75" i="16"/>
  <c r="AJ55" i="16"/>
  <c r="T99" i="17"/>
  <c r="AN42" i="16"/>
  <c r="B52" i="17"/>
  <c r="B52" i="16"/>
  <c r="B56" i="19"/>
  <c r="AP66" i="16"/>
  <c r="T79" i="16"/>
  <c r="AF79" i="16"/>
  <c r="R5" i="17"/>
  <c r="Q16" i="16"/>
  <c r="K15" i="17"/>
  <c r="H8" i="16"/>
  <c r="AN12" i="16"/>
  <c r="K21" i="16"/>
  <c r="AM80" i="17"/>
  <c r="E82" i="17"/>
  <c r="Z56" i="16"/>
  <c r="AT5" i="17"/>
  <c r="AT48" i="17"/>
  <c r="S33" i="16"/>
  <c r="L37" i="14"/>
  <c r="L38" i="14"/>
  <c r="L36" i="14"/>
  <c r="L39" i="14"/>
  <c r="L35" i="14"/>
  <c r="AK44" i="16"/>
  <c r="Y47" i="17"/>
  <c r="Q98" i="17"/>
  <c r="X51" i="16"/>
  <c r="P97" i="16"/>
  <c r="I57" i="17"/>
  <c r="U8" i="16"/>
  <c r="N52" i="17"/>
  <c r="AL74" i="16"/>
  <c r="AL62" i="16"/>
  <c r="Q59" i="17"/>
  <c r="AG96" i="16"/>
  <c r="W40" i="16"/>
  <c r="R9" i="17"/>
  <c r="AR80" i="17"/>
  <c r="L66" i="16"/>
  <c r="AT92" i="17"/>
  <c r="W61" i="16"/>
  <c r="AS91" i="17"/>
  <c r="V78" i="17"/>
  <c r="C101" i="17"/>
  <c r="C101" i="16"/>
  <c r="C105" i="19"/>
  <c r="X38" i="16"/>
  <c r="AI52" i="16"/>
  <c r="K9" i="17"/>
  <c r="AB54" i="16"/>
  <c r="C7" i="16"/>
  <c r="C11" i="19"/>
  <c r="C7" i="17"/>
  <c r="Q18" i="17"/>
  <c r="F59" i="16"/>
  <c r="C3" i="16"/>
  <c r="C3" i="17"/>
  <c r="C7" i="19"/>
  <c r="AD56" i="16"/>
  <c r="K11" i="17"/>
  <c r="O9" i="16"/>
  <c r="H97" i="16"/>
  <c r="V6" i="16"/>
  <c r="AS74" i="17"/>
  <c r="G9" i="16"/>
  <c r="AH41" i="17"/>
  <c r="W87" i="16"/>
  <c r="AI11" i="17"/>
  <c r="AL56" i="17"/>
  <c r="R79" i="17"/>
  <c r="AP5" i="17"/>
  <c r="J72" i="16"/>
  <c r="AE66" i="16"/>
  <c r="AC28" i="17"/>
  <c r="AI48" i="17"/>
  <c r="P72" i="16"/>
  <c r="R65" i="17"/>
  <c r="AE77" i="16"/>
  <c r="AA64" i="16"/>
  <c r="AL53" i="16"/>
  <c r="L38" i="5"/>
  <c r="L35" i="5"/>
  <c r="L37" i="5"/>
  <c r="L39" i="5"/>
  <c r="L36" i="5"/>
  <c r="AK79" i="16"/>
  <c r="AD93" i="16"/>
  <c r="AJ55" i="17"/>
  <c r="N93" i="16"/>
  <c r="S62" i="16"/>
  <c r="AP31" i="17"/>
  <c r="E47" i="16"/>
  <c r="AH79" i="17"/>
  <c r="AE17" i="16"/>
  <c r="U4" i="16"/>
  <c r="T101" i="16"/>
  <c r="G82" i="16"/>
  <c r="AP52" i="16"/>
  <c r="E73" i="16"/>
  <c r="AC78" i="16"/>
  <c r="X36" i="16"/>
  <c r="AT19" i="16"/>
  <c r="AF52" i="17"/>
  <c r="M40" i="16"/>
  <c r="AB6" i="17"/>
  <c r="U93" i="16"/>
  <c r="R41" i="17"/>
  <c r="AN50" i="16"/>
  <c r="M16" i="16"/>
  <c r="G78" i="17"/>
  <c r="AS50" i="17"/>
  <c r="AK15" i="17"/>
  <c r="AO73" i="16"/>
  <c r="G91" i="16"/>
  <c r="AB37" i="16"/>
  <c r="AH84" i="16"/>
  <c r="L9" i="16"/>
  <c r="P46" i="16"/>
  <c r="AR98" i="16"/>
  <c r="AS21" i="16"/>
  <c r="N62" i="17"/>
  <c r="R4" i="17"/>
  <c r="D65" i="17"/>
  <c r="D65" i="16"/>
  <c r="D69" i="19"/>
  <c r="AE38" i="17"/>
  <c r="G84" i="17"/>
  <c r="K27" i="16"/>
  <c r="X92" i="16"/>
  <c r="AA12" i="17"/>
  <c r="V50" i="17"/>
  <c r="AT98" i="16"/>
  <c r="AT35" i="17"/>
  <c r="L67" i="16"/>
  <c r="F60" i="17"/>
  <c r="T91" i="16"/>
  <c r="AN35" i="17"/>
  <c r="K54" i="17"/>
  <c r="V48" i="16"/>
  <c r="U50" i="16"/>
  <c r="W15" i="16"/>
  <c r="AK83" i="16"/>
  <c r="N43" i="12" l="1"/>
  <c r="O43" i="12" s="1"/>
  <c r="N43" i="15"/>
  <c r="O43" i="15" s="1"/>
  <c r="M77" i="19"/>
  <c r="G77" i="19"/>
  <c r="E77" i="19"/>
  <c r="Q77" i="19"/>
  <c r="Y77" i="19"/>
  <c r="I77" i="19"/>
  <c r="O77" i="19"/>
  <c r="S77" i="19"/>
  <c r="W77" i="19"/>
  <c r="K77" i="19"/>
  <c r="U77" i="19"/>
  <c r="K30" i="19"/>
  <c r="Y30" i="19"/>
  <c r="S30" i="19"/>
  <c r="U30" i="19"/>
  <c r="Q30" i="19"/>
  <c r="W30" i="19"/>
  <c r="O30" i="19"/>
  <c r="M30" i="19"/>
  <c r="E30" i="19"/>
  <c r="G30" i="19"/>
  <c r="I30" i="19"/>
  <c r="Q28" i="19"/>
  <c r="M28" i="19"/>
  <c r="Y28" i="19"/>
  <c r="G28" i="19"/>
  <c r="E28" i="19"/>
  <c r="S28" i="19"/>
  <c r="O28" i="19"/>
  <c r="U28" i="19"/>
  <c r="K28" i="19"/>
  <c r="W28" i="19"/>
  <c r="I28" i="19"/>
  <c r="I49" i="19"/>
  <c r="Y49" i="19"/>
  <c r="K49" i="19"/>
  <c r="G49" i="19"/>
  <c r="O49" i="19"/>
  <c r="S49" i="19"/>
  <c r="M49" i="19"/>
  <c r="W49" i="19"/>
  <c r="Q49" i="19"/>
  <c r="U49" i="19"/>
  <c r="E49" i="19"/>
  <c r="G14" i="19"/>
  <c r="M14" i="19"/>
  <c r="K14" i="19"/>
  <c r="O14" i="19"/>
  <c r="I14" i="19"/>
  <c r="U14" i="19"/>
  <c r="S14" i="19"/>
  <c r="Q14" i="19"/>
  <c r="E14" i="19"/>
  <c r="W14" i="19"/>
  <c r="Y14" i="19"/>
  <c r="Q55" i="19"/>
  <c r="G55" i="19"/>
  <c r="Y55" i="19"/>
  <c r="M55" i="19"/>
  <c r="O55" i="19"/>
  <c r="W55" i="19"/>
  <c r="S55" i="19"/>
  <c r="I55" i="19"/>
  <c r="K55" i="19"/>
  <c r="E55" i="19"/>
  <c r="U55" i="19"/>
  <c r="Q76" i="19"/>
  <c r="U76" i="19"/>
  <c r="K76" i="19"/>
  <c r="M76" i="19"/>
  <c r="O76" i="19"/>
  <c r="W76" i="19"/>
  <c r="S76" i="19"/>
  <c r="E76" i="19"/>
  <c r="I76" i="19"/>
  <c r="Y76" i="19"/>
  <c r="G76" i="19"/>
  <c r="O80" i="19"/>
  <c r="Y80" i="19"/>
  <c r="K80" i="19"/>
  <c r="I80" i="19"/>
  <c r="U80" i="19"/>
  <c r="Q80" i="19"/>
  <c r="M80" i="19"/>
  <c r="G80" i="19"/>
  <c r="S80" i="19"/>
  <c r="W80" i="19"/>
  <c r="E80" i="19"/>
  <c r="U11" i="19"/>
  <c r="M11" i="19"/>
  <c r="Q11" i="19"/>
  <c r="K11" i="19"/>
  <c r="I11" i="19"/>
  <c r="S11" i="19"/>
  <c r="Y11" i="19"/>
  <c r="E11" i="19"/>
  <c r="O11" i="19"/>
  <c r="W11" i="19"/>
  <c r="G11" i="19"/>
  <c r="Y51" i="19"/>
  <c r="E51" i="19"/>
  <c r="I51" i="19"/>
  <c r="M51" i="19"/>
  <c r="G51" i="19"/>
  <c r="Q51" i="19"/>
  <c r="S51" i="19"/>
  <c r="O51" i="19"/>
  <c r="K51" i="19"/>
  <c r="W51" i="19"/>
  <c r="U51" i="19"/>
  <c r="K42" i="19"/>
  <c r="U42" i="19"/>
  <c r="E42" i="19"/>
  <c r="Y42" i="19"/>
  <c r="M42" i="19"/>
  <c r="W42" i="19"/>
  <c r="O42" i="19"/>
  <c r="I42" i="19"/>
  <c r="Q42" i="19"/>
  <c r="S42" i="19"/>
  <c r="G42" i="19"/>
  <c r="U64" i="19"/>
  <c r="M64" i="19"/>
  <c r="Y64" i="19"/>
  <c r="S64" i="19"/>
  <c r="K64" i="19"/>
  <c r="G64" i="19"/>
  <c r="O64" i="19"/>
  <c r="E64" i="19"/>
  <c r="W64" i="19"/>
  <c r="I64" i="19"/>
  <c r="Q64" i="19"/>
  <c r="U18" i="19"/>
  <c r="Q18" i="19"/>
  <c r="E18" i="19"/>
  <c r="K18" i="19"/>
  <c r="M18" i="19"/>
  <c r="O18" i="19"/>
  <c r="I18" i="19"/>
  <c r="G18" i="19"/>
  <c r="Y18" i="19"/>
  <c r="W18" i="19"/>
  <c r="S18" i="19"/>
  <c r="Y46" i="19"/>
  <c r="S46" i="19"/>
  <c r="M46" i="19"/>
  <c r="W46" i="19"/>
  <c r="G46" i="19"/>
  <c r="I46" i="19"/>
  <c r="K46" i="19"/>
  <c r="Q46" i="19"/>
  <c r="E46" i="19"/>
  <c r="O46" i="19"/>
  <c r="U46" i="19"/>
  <c r="E10" i="19"/>
  <c r="M10" i="19"/>
  <c r="O10" i="19"/>
  <c r="G10" i="19"/>
  <c r="U10" i="19"/>
  <c r="K10" i="19"/>
  <c r="W10" i="19"/>
  <c r="S10" i="19"/>
  <c r="Q10" i="19"/>
  <c r="I10" i="19"/>
  <c r="Y10" i="19"/>
  <c r="O54" i="19"/>
  <c r="K54" i="19"/>
  <c r="E54" i="19"/>
  <c r="I54" i="19"/>
  <c r="W54" i="19"/>
  <c r="U54" i="19"/>
  <c r="S54" i="19"/>
  <c r="Y54" i="19"/>
  <c r="M54" i="19"/>
  <c r="Q54" i="19"/>
  <c r="G54" i="19"/>
  <c r="K86" i="19"/>
  <c r="O86" i="19"/>
  <c r="E86" i="19"/>
  <c r="Y86" i="19"/>
  <c r="Q86" i="19"/>
  <c r="M86" i="19"/>
  <c r="G86" i="19"/>
  <c r="U86" i="19"/>
  <c r="S86" i="19"/>
  <c r="W86" i="19"/>
  <c r="I86" i="19"/>
  <c r="N43" i="10"/>
  <c r="O43" i="10" s="1"/>
  <c r="S91" i="19"/>
  <c r="W91" i="19"/>
  <c r="U91" i="19"/>
  <c r="G91" i="19"/>
  <c r="M91" i="19"/>
  <c r="I91" i="19"/>
  <c r="Q91" i="19"/>
  <c r="E91" i="19"/>
  <c r="Y91" i="19"/>
  <c r="K91" i="19"/>
  <c r="O91" i="19"/>
  <c r="M71" i="19"/>
  <c r="Y71" i="19"/>
  <c r="I71" i="19"/>
  <c r="O71" i="19"/>
  <c r="Q71" i="19"/>
  <c r="E71" i="19"/>
  <c r="K71" i="19"/>
  <c r="S71" i="19"/>
  <c r="G71" i="19"/>
  <c r="U71" i="19"/>
  <c r="W71" i="19"/>
  <c r="E35" i="19"/>
  <c r="Q35" i="19"/>
  <c r="G35" i="19"/>
  <c r="S35" i="19"/>
  <c r="U35" i="19"/>
  <c r="W35" i="19"/>
  <c r="K35" i="19"/>
  <c r="Y35" i="19"/>
  <c r="M35" i="19"/>
  <c r="I35" i="19"/>
  <c r="O35" i="19"/>
  <c r="M95" i="19"/>
  <c r="E95" i="19"/>
  <c r="O95" i="19"/>
  <c r="K95" i="19"/>
  <c r="W95" i="19"/>
  <c r="Q95" i="19"/>
  <c r="Y95" i="19"/>
  <c r="I95" i="19"/>
  <c r="G95" i="19"/>
  <c r="S95" i="19"/>
  <c r="U95" i="19"/>
  <c r="S23" i="19"/>
  <c r="K23" i="19"/>
  <c r="M23" i="19"/>
  <c r="E23" i="19"/>
  <c r="O23" i="19"/>
  <c r="Q23" i="19"/>
  <c r="U23" i="19"/>
  <c r="W23" i="19"/>
  <c r="G23" i="19"/>
  <c r="I23" i="19"/>
  <c r="Y23" i="19"/>
  <c r="K67" i="19"/>
  <c r="U67" i="19"/>
  <c r="G67" i="19"/>
  <c r="E67" i="19"/>
  <c r="O67" i="19"/>
  <c r="Y67" i="19"/>
  <c r="W67" i="19"/>
  <c r="I67" i="19"/>
  <c r="S67" i="19"/>
  <c r="M67" i="19"/>
  <c r="Q67" i="19"/>
  <c r="U48" i="19"/>
  <c r="I48" i="19"/>
  <c r="W48" i="19"/>
  <c r="Q48" i="19"/>
  <c r="O48" i="19"/>
  <c r="K48" i="19"/>
  <c r="G48" i="19"/>
  <c r="E48" i="19"/>
  <c r="Y48" i="19"/>
  <c r="S48" i="19"/>
  <c r="M48" i="19"/>
  <c r="Y90" i="19"/>
  <c r="S90" i="19"/>
  <c r="M90" i="19"/>
  <c r="U90" i="19"/>
  <c r="K90" i="19"/>
  <c r="O90" i="19"/>
  <c r="I90" i="19"/>
  <c r="G90" i="19"/>
  <c r="Q90" i="19"/>
  <c r="W90" i="19"/>
  <c r="E90" i="19"/>
  <c r="O32" i="19"/>
  <c r="U32" i="19"/>
  <c r="Q32" i="19"/>
  <c r="S32" i="19"/>
  <c r="G32" i="19"/>
  <c r="E32" i="19"/>
  <c r="W32" i="19"/>
  <c r="Y32" i="19"/>
  <c r="K32" i="19"/>
  <c r="I32" i="19"/>
  <c r="M32" i="19"/>
  <c r="O39" i="19"/>
  <c r="E39" i="19"/>
  <c r="M39" i="19"/>
  <c r="S39" i="19"/>
  <c r="G39" i="19"/>
  <c r="Q39" i="19"/>
  <c r="K39" i="19"/>
  <c r="I39" i="19"/>
  <c r="U39" i="19"/>
  <c r="Y39" i="19"/>
  <c r="W39" i="19"/>
  <c r="W60" i="19"/>
  <c r="S60" i="19"/>
  <c r="G60" i="19"/>
  <c r="U60" i="19"/>
  <c r="E60" i="19"/>
  <c r="M60" i="19"/>
  <c r="Y60" i="19"/>
  <c r="K60" i="19"/>
  <c r="Q60" i="19"/>
  <c r="I60" i="19"/>
  <c r="O60" i="19"/>
  <c r="Y38" i="19"/>
  <c r="S38" i="19"/>
  <c r="W38" i="19"/>
  <c r="K38" i="19"/>
  <c r="O38" i="19"/>
  <c r="M38" i="19"/>
  <c r="E38" i="19"/>
  <c r="G38" i="19"/>
  <c r="U38" i="19"/>
  <c r="I38" i="19"/>
  <c r="Q38" i="19"/>
  <c r="G48" i="14"/>
  <c r="N44" i="14"/>
  <c r="Q31" i="19"/>
  <c r="S31" i="19"/>
  <c r="M31" i="19"/>
  <c r="Y31" i="19"/>
  <c r="E31" i="19"/>
  <c r="O31" i="19"/>
  <c r="W31" i="19"/>
  <c r="G31" i="19"/>
  <c r="K31" i="19"/>
  <c r="I31" i="19"/>
  <c r="U31" i="19"/>
  <c r="G48" i="10"/>
  <c r="N44" i="10"/>
  <c r="K102" i="19"/>
  <c r="U102" i="19"/>
  <c r="E102" i="19"/>
  <c r="Q102" i="19"/>
  <c r="O102" i="19"/>
  <c r="Y102" i="19"/>
  <c r="G102" i="19"/>
  <c r="W102" i="19"/>
  <c r="S102" i="19"/>
  <c r="M102" i="19"/>
  <c r="I102" i="19"/>
  <c r="G53" i="19"/>
  <c r="Y53" i="19"/>
  <c r="S53" i="19"/>
  <c r="O53" i="19"/>
  <c r="U53" i="19"/>
  <c r="Q53" i="19"/>
  <c r="M53" i="19"/>
  <c r="I53" i="19"/>
  <c r="K53" i="19"/>
  <c r="W53" i="19"/>
  <c r="E53" i="19"/>
  <c r="M99" i="19"/>
  <c r="S99" i="19"/>
  <c r="U99" i="19"/>
  <c r="K99" i="19"/>
  <c r="Q99" i="19"/>
  <c r="G99" i="19"/>
  <c r="I99" i="19"/>
  <c r="O99" i="19"/>
  <c r="Y99" i="19"/>
  <c r="E99" i="19"/>
  <c r="W99" i="19"/>
  <c r="W88" i="19"/>
  <c r="Q88" i="19"/>
  <c r="U88" i="19"/>
  <c r="I88" i="19"/>
  <c r="K88" i="19"/>
  <c r="Y88" i="19"/>
  <c r="M88" i="19"/>
  <c r="G88" i="19"/>
  <c r="S88" i="19"/>
  <c r="E88" i="19"/>
  <c r="O88" i="19"/>
  <c r="M74" i="19"/>
  <c r="S74" i="19"/>
  <c r="E74" i="19"/>
  <c r="U74" i="19"/>
  <c r="G74" i="19"/>
  <c r="K74" i="19"/>
  <c r="O74" i="19"/>
  <c r="W74" i="19"/>
  <c r="Q74" i="19"/>
  <c r="Y74" i="19"/>
  <c r="I74" i="19"/>
  <c r="U16" i="19"/>
  <c r="S16" i="19"/>
  <c r="Q16" i="19"/>
  <c r="G16" i="19"/>
  <c r="K16" i="19"/>
  <c r="E16" i="19"/>
  <c r="M16" i="19"/>
  <c r="O16" i="19"/>
  <c r="I16" i="19"/>
  <c r="Y16" i="19"/>
  <c r="W16" i="19"/>
  <c r="U94" i="19"/>
  <c r="G94" i="19"/>
  <c r="Y94" i="19"/>
  <c r="M94" i="19"/>
  <c r="O94" i="19"/>
  <c r="I94" i="19"/>
  <c r="K94" i="19"/>
  <c r="E94" i="19"/>
  <c r="S94" i="19"/>
  <c r="W94" i="19"/>
  <c r="Q94" i="19"/>
  <c r="Q98" i="19"/>
  <c r="O98" i="19"/>
  <c r="W98" i="19"/>
  <c r="E98" i="19"/>
  <c r="Y98" i="19"/>
  <c r="S98" i="19"/>
  <c r="G98" i="19"/>
  <c r="U98" i="19"/>
  <c r="I98" i="19"/>
  <c r="K98" i="19"/>
  <c r="M98" i="19"/>
  <c r="M47" i="19"/>
  <c r="S47" i="19"/>
  <c r="E47" i="19"/>
  <c r="K47" i="19"/>
  <c r="Q47" i="19"/>
  <c r="I47" i="19"/>
  <c r="U47" i="19"/>
  <c r="G47" i="19"/>
  <c r="Y47" i="19"/>
  <c r="W47" i="19"/>
  <c r="O47" i="19"/>
  <c r="K7" i="19"/>
  <c r="U7" i="19"/>
  <c r="S7" i="19"/>
  <c r="W7" i="19"/>
  <c r="E7" i="19"/>
  <c r="I7" i="19"/>
  <c r="Q7" i="19"/>
  <c r="O7" i="19"/>
  <c r="G7" i="19"/>
  <c r="Y7" i="19"/>
  <c r="M7" i="19"/>
  <c r="W84" i="19"/>
  <c r="S84" i="19"/>
  <c r="Y84" i="19"/>
  <c r="U84" i="19"/>
  <c r="I84" i="19"/>
  <c r="G84" i="19"/>
  <c r="O84" i="19"/>
  <c r="K84" i="19"/>
  <c r="E84" i="19"/>
  <c r="Q84" i="19"/>
  <c r="M84" i="19"/>
  <c r="U58" i="19"/>
  <c r="Q58" i="19"/>
  <c r="G58" i="19"/>
  <c r="M58" i="19"/>
  <c r="E58" i="19"/>
  <c r="W58" i="19"/>
  <c r="Y58" i="19"/>
  <c r="I58" i="19"/>
  <c r="K58" i="19"/>
  <c r="O58" i="19"/>
  <c r="S58" i="19"/>
  <c r="Y13" i="19"/>
  <c r="E13" i="19"/>
  <c r="U13" i="19"/>
  <c r="O13" i="19"/>
  <c r="M13" i="19"/>
  <c r="S13" i="19"/>
  <c r="I13" i="19"/>
  <c r="W13" i="19"/>
  <c r="G13" i="19"/>
  <c r="K13" i="19"/>
  <c r="Q13" i="19"/>
  <c r="K97" i="19"/>
  <c r="Y97" i="19"/>
  <c r="M97" i="19"/>
  <c r="S97" i="19"/>
  <c r="W97" i="19"/>
  <c r="U97" i="19"/>
  <c r="I97" i="19"/>
  <c r="O97" i="19"/>
  <c r="G97" i="19"/>
  <c r="E97" i="19"/>
  <c r="Q97" i="19"/>
  <c r="G85" i="19"/>
  <c r="S85" i="19"/>
  <c r="E85" i="19"/>
  <c r="O85" i="19"/>
  <c r="Y85" i="19"/>
  <c r="W85" i="19"/>
  <c r="Q85" i="19"/>
  <c r="K85" i="19"/>
  <c r="I85" i="19"/>
  <c r="M85" i="19"/>
  <c r="U85" i="19"/>
  <c r="N44" i="12"/>
  <c r="G48" i="12"/>
  <c r="E36" i="19"/>
  <c r="M36" i="19"/>
  <c r="I36" i="19"/>
  <c r="U36" i="19"/>
  <c r="O36" i="19"/>
  <c r="K36" i="19"/>
  <c r="S36" i="19"/>
  <c r="G36" i="19"/>
  <c r="W36" i="19"/>
  <c r="Q36" i="19"/>
  <c r="Y36" i="19"/>
  <c r="G96" i="19"/>
  <c r="Y96" i="19"/>
  <c r="K96" i="19"/>
  <c r="Q96" i="19"/>
  <c r="S96" i="19"/>
  <c r="I96" i="19"/>
  <c r="O96" i="19"/>
  <c r="E96" i="19"/>
  <c r="W96" i="19"/>
  <c r="M96" i="19"/>
  <c r="U96" i="19"/>
  <c r="K41" i="19"/>
  <c r="E41" i="19"/>
  <c r="O41" i="19"/>
  <c r="S41" i="19"/>
  <c r="U41" i="19"/>
  <c r="Y41" i="19"/>
  <c r="G41" i="19"/>
  <c r="I41" i="19"/>
  <c r="W41" i="19"/>
  <c r="Q41" i="19"/>
  <c r="M41" i="19"/>
  <c r="I19" i="19"/>
  <c r="S19" i="19"/>
  <c r="G19" i="19"/>
  <c r="M19" i="19"/>
  <c r="K19" i="19"/>
  <c r="U19" i="19"/>
  <c r="Q19" i="19"/>
  <c r="O19" i="19"/>
  <c r="W19" i="19"/>
  <c r="Y19" i="19"/>
  <c r="E19" i="19"/>
  <c r="G66" i="19"/>
  <c r="M66" i="19"/>
  <c r="E66" i="19"/>
  <c r="K66" i="19"/>
  <c r="Y66" i="19"/>
  <c r="W66" i="19"/>
  <c r="O66" i="19"/>
  <c r="S66" i="19"/>
  <c r="U66" i="19"/>
  <c r="Q66" i="19"/>
  <c r="I66" i="19"/>
  <c r="Q44" i="19"/>
  <c r="Y44" i="19"/>
  <c r="S44" i="19"/>
  <c r="M44" i="19"/>
  <c r="G44" i="19"/>
  <c r="U44" i="19"/>
  <c r="W44" i="19"/>
  <c r="K44" i="19"/>
  <c r="O44" i="19"/>
  <c r="I44" i="19"/>
  <c r="E44" i="19"/>
  <c r="O92" i="19"/>
  <c r="Y92" i="19"/>
  <c r="U92" i="19"/>
  <c r="S92" i="19"/>
  <c r="G92" i="19"/>
  <c r="W92" i="19"/>
  <c r="K92" i="19"/>
  <c r="Q92" i="19"/>
  <c r="E92" i="19"/>
  <c r="M92" i="19"/>
  <c r="I92" i="19"/>
  <c r="G105" i="19"/>
  <c r="K105" i="19"/>
  <c r="M105" i="19"/>
  <c r="O105" i="19"/>
  <c r="U105" i="19"/>
  <c r="Y105" i="19"/>
  <c r="E105" i="19"/>
  <c r="Q105" i="19"/>
  <c r="W105" i="19"/>
  <c r="I105" i="19"/>
  <c r="S105" i="19"/>
  <c r="M20" i="19"/>
  <c r="Y20" i="19"/>
  <c r="G20" i="19"/>
  <c r="W20" i="19"/>
  <c r="U20" i="19"/>
  <c r="Q20" i="19"/>
  <c r="I20" i="19"/>
  <c r="K20" i="19"/>
  <c r="S20" i="19"/>
  <c r="E20" i="19"/>
  <c r="O20" i="19"/>
  <c r="E62" i="19"/>
  <c r="Y62" i="19"/>
  <c r="U62" i="19"/>
  <c r="I62" i="19"/>
  <c r="S62" i="19"/>
  <c r="O62" i="19"/>
  <c r="W62" i="19"/>
  <c r="Q62" i="19"/>
  <c r="G62" i="19"/>
  <c r="M62" i="19"/>
  <c r="K62" i="19"/>
  <c r="E73" i="19"/>
  <c r="Q73" i="19"/>
  <c r="M73" i="19"/>
  <c r="S73" i="19"/>
  <c r="O73" i="19"/>
  <c r="G73" i="19"/>
  <c r="K73" i="19"/>
  <c r="Y73" i="19"/>
  <c r="W73" i="19"/>
  <c r="U73" i="19"/>
  <c r="I73" i="19"/>
  <c r="I100" i="19"/>
  <c r="U100" i="19"/>
  <c r="O100" i="19"/>
  <c r="M100" i="19"/>
  <c r="E100" i="19"/>
  <c r="K100" i="19"/>
  <c r="Y100" i="19"/>
  <c r="Q100" i="19"/>
  <c r="S100" i="19"/>
  <c r="G100" i="19"/>
  <c r="W100" i="19"/>
  <c r="N44" i="5"/>
  <c r="G48" i="5"/>
  <c r="S12" i="19"/>
  <c r="E12" i="19"/>
  <c r="O12" i="19"/>
  <c r="Y12" i="19"/>
  <c r="K12" i="19"/>
  <c r="G12" i="19"/>
  <c r="U12" i="19"/>
  <c r="Q12" i="19"/>
  <c r="W12" i="19"/>
  <c r="M12" i="19"/>
  <c r="I12" i="19"/>
  <c r="I50" i="19"/>
  <c r="W50" i="19"/>
  <c r="K50" i="19"/>
  <c r="O50" i="19"/>
  <c r="Y50" i="19"/>
  <c r="S50" i="19"/>
  <c r="E50" i="19"/>
  <c r="G50" i="19"/>
  <c r="M50" i="19"/>
  <c r="U50" i="19"/>
  <c r="Q50" i="19"/>
  <c r="N43" i="14"/>
  <c r="O43" i="14" s="1"/>
  <c r="Q101" i="19"/>
  <c r="G101" i="19"/>
  <c r="I101" i="19"/>
  <c r="W101" i="19"/>
  <c r="M101" i="19"/>
  <c r="E101" i="19"/>
  <c r="U101" i="19"/>
  <c r="S101" i="19"/>
  <c r="O101" i="19"/>
  <c r="Y101" i="19"/>
  <c r="K101" i="19"/>
  <c r="W87" i="19"/>
  <c r="S87" i="19"/>
  <c r="E87" i="19"/>
  <c r="K87" i="19"/>
  <c r="U87" i="19"/>
  <c r="G87" i="19"/>
  <c r="Y87" i="19"/>
  <c r="Q87" i="19"/>
  <c r="I87" i="19"/>
  <c r="M87" i="19"/>
  <c r="O87" i="19"/>
  <c r="M43" i="19"/>
  <c r="W43" i="19"/>
  <c r="K43" i="19"/>
  <c r="Y43" i="19"/>
  <c r="Q43" i="19"/>
  <c r="S43" i="19"/>
  <c r="I43" i="19"/>
  <c r="O43" i="19"/>
  <c r="U43" i="19"/>
  <c r="G43" i="19"/>
  <c r="E43" i="19"/>
  <c r="Q59" i="19"/>
  <c r="G59" i="19"/>
  <c r="Y59" i="19"/>
  <c r="M59" i="19"/>
  <c r="U59" i="19"/>
  <c r="W59" i="19"/>
  <c r="S59" i="19"/>
  <c r="K59" i="19"/>
  <c r="I59" i="19"/>
  <c r="E59" i="19"/>
  <c r="O59" i="19"/>
  <c r="M103" i="19"/>
  <c r="G103" i="19"/>
  <c r="Q103" i="19"/>
  <c r="E103" i="19"/>
  <c r="Y103" i="19"/>
  <c r="S103" i="19"/>
  <c r="U103" i="19"/>
  <c r="K103" i="19"/>
  <c r="I103" i="19"/>
  <c r="W103" i="19"/>
  <c r="O103" i="19"/>
  <c r="I81" i="19"/>
  <c r="U81" i="19"/>
  <c r="K81" i="19"/>
  <c r="O81" i="19"/>
  <c r="M81" i="19"/>
  <c r="G81" i="19"/>
  <c r="E81" i="19"/>
  <c r="Y81" i="19"/>
  <c r="Q81" i="19"/>
  <c r="W81" i="19"/>
  <c r="S81" i="19"/>
  <c r="W89" i="19"/>
  <c r="I89" i="19"/>
  <c r="Y89" i="19"/>
  <c r="U89" i="19"/>
  <c r="Q89" i="19"/>
  <c r="M89" i="19"/>
  <c r="G89" i="19"/>
  <c r="O89" i="19"/>
  <c r="E89" i="19"/>
  <c r="K89" i="19"/>
  <c r="S89" i="19"/>
  <c r="G29" i="19"/>
  <c r="Y29" i="19"/>
  <c r="E29" i="19"/>
  <c r="S29" i="19"/>
  <c r="Q29" i="19"/>
  <c r="M29" i="19"/>
  <c r="W29" i="19"/>
  <c r="U29" i="19"/>
  <c r="K29" i="19"/>
  <c r="O29" i="19"/>
  <c r="I29" i="19"/>
  <c r="Y22" i="19"/>
  <c r="O22" i="19"/>
  <c r="I22" i="19"/>
  <c r="Q22" i="19"/>
  <c r="U22" i="19"/>
  <c r="M22" i="19"/>
  <c r="K22" i="19"/>
  <c r="G22" i="19"/>
  <c r="S22" i="19"/>
  <c r="W22" i="19"/>
  <c r="E22" i="19"/>
  <c r="K15" i="19"/>
  <c r="O15" i="19"/>
  <c r="Q15" i="19"/>
  <c r="U15" i="19"/>
  <c r="E15" i="19"/>
  <c r="S15" i="19"/>
  <c r="Y15" i="19"/>
  <c r="G15" i="19"/>
  <c r="M15" i="19"/>
  <c r="I15" i="19"/>
  <c r="W15" i="19"/>
  <c r="E63" i="19"/>
  <c r="G63" i="19"/>
  <c r="W63" i="19"/>
  <c r="K63" i="19"/>
  <c r="Y63" i="19"/>
  <c r="M63" i="19"/>
  <c r="S63" i="19"/>
  <c r="I63" i="19"/>
  <c r="O63" i="19"/>
  <c r="Q63" i="19"/>
  <c r="U63" i="19"/>
  <c r="G48" i="13"/>
  <c r="N44" i="13"/>
  <c r="N43" i="13"/>
  <c r="O43" i="13" s="1"/>
  <c r="U75" i="19"/>
  <c r="W75" i="19"/>
  <c r="O75" i="19"/>
  <c r="M75" i="19"/>
  <c r="Q75" i="19"/>
  <c r="S75" i="19"/>
  <c r="G75" i="19"/>
  <c r="Y75" i="19"/>
  <c r="K75" i="19"/>
  <c r="I75" i="19"/>
  <c r="E75" i="19"/>
  <c r="O106" i="19"/>
  <c r="K106" i="19"/>
  <c r="Q106" i="19"/>
  <c r="Y106" i="19"/>
  <c r="E106" i="19"/>
  <c r="I106" i="19"/>
  <c r="G106" i="19"/>
  <c r="M106" i="19"/>
  <c r="S106" i="19"/>
  <c r="U106" i="19"/>
  <c r="W106" i="19"/>
  <c r="M9" i="19"/>
  <c r="Y9" i="19"/>
  <c r="G9" i="19"/>
  <c r="O9" i="19"/>
  <c r="E9" i="19"/>
  <c r="W9" i="19"/>
  <c r="U9" i="19"/>
  <c r="K9" i="19"/>
  <c r="I9" i="19"/>
  <c r="S9" i="19"/>
  <c r="Q9" i="19"/>
  <c r="S78" i="19"/>
  <c r="Y78" i="19"/>
  <c r="K78" i="19"/>
  <c r="G78" i="19"/>
  <c r="I78" i="19"/>
  <c r="W78" i="19"/>
  <c r="M78" i="19"/>
  <c r="E78" i="19"/>
  <c r="U78" i="19"/>
  <c r="O78" i="19"/>
  <c r="Q78" i="19"/>
  <c r="Y69" i="19"/>
  <c r="W69" i="19"/>
  <c r="Q69" i="19"/>
  <c r="K69" i="19"/>
  <c r="O69" i="19"/>
  <c r="M69" i="19"/>
  <c r="I69" i="19"/>
  <c r="E69" i="19"/>
  <c r="U69" i="19"/>
  <c r="G69" i="19"/>
  <c r="S69" i="19"/>
  <c r="U68" i="19"/>
  <c r="G68" i="19"/>
  <c r="K68" i="19"/>
  <c r="Q68" i="19"/>
  <c r="Y68" i="19"/>
  <c r="S68" i="19"/>
  <c r="M68" i="19"/>
  <c r="O68" i="19"/>
  <c r="I68" i="19"/>
  <c r="E68" i="19"/>
  <c r="W68" i="19"/>
  <c r="Y40" i="19"/>
  <c r="U40" i="19"/>
  <c r="O40" i="19"/>
  <c r="S40" i="19"/>
  <c r="W40" i="19"/>
  <c r="M40" i="19"/>
  <c r="Q40" i="19"/>
  <c r="G40" i="19"/>
  <c r="E40" i="19"/>
  <c r="I40" i="19"/>
  <c r="K40" i="19"/>
  <c r="S79" i="19"/>
  <c r="K79" i="19"/>
  <c r="Q79" i="19"/>
  <c r="W79" i="19"/>
  <c r="Y79" i="19"/>
  <c r="E79" i="19"/>
  <c r="M79" i="19"/>
  <c r="I79" i="19"/>
  <c r="U79" i="19"/>
  <c r="O79" i="19"/>
  <c r="G79" i="19"/>
  <c r="Q21" i="19"/>
  <c r="O21" i="19"/>
  <c r="M21" i="19"/>
  <c r="Y21" i="19"/>
  <c r="G21" i="19"/>
  <c r="S21" i="19"/>
  <c r="U21" i="19"/>
  <c r="W21" i="19"/>
  <c r="K21" i="19"/>
  <c r="I21" i="19"/>
  <c r="E21" i="19"/>
  <c r="U83" i="19"/>
  <c r="O83" i="19"/>
  <c r="I83" i="19"/>
  <c r="Y83" i="19"/>
  <c r="E83" i="19"/>
  <c r="M83" i="19"/>
  <c r="Q83" i="19"/>
  <c r="G83" i="19"/>
  <c r="W83" i="19"/>
  <c r="K83" i="19"/>
  <c r="S83" i="19"/>
  <c r="S25" i="19"/>
  <c r="O25" i="19"/>
  <c r="G25" i="19"/>
  <c r="K25" i="19"/>
  <c r="M25" i="19"/>
  <c r="I25" i="19"/>
  <c r="W25" i="19"/>
  <c r="Q25" i="19"/>
  <c r="Y25" i="19"/>
  <c r="U25" i="19"/>
  <c r="E25" i="19"/>
  <c r="E72" i="19"/>
  <c r="U72" i="19"/>
  <c r="S72" i="19"/>
  <c r="Q72" i="19"/>
  <c r="W72" i="19"/>
  <c r="K72" i="19"/>
  <c r="I72" i="19"/>
  <c r="M72" i="19"/>
  <c r="O72" i="19"/>
  <c r="Y72" i="19"/>
  <c r="G72" i="19"/>
  <c r="G48" i="15"/>
  <c r="N44" i="15"/>
  <c r="N43" i="5"/>
  <c r="O43" i="5" s="1"/>
  <c r="Q8" i="19"/>
  <c r="E8" i="19"/>
  <c r="I8" i="19"/>
  <c r="W8" i="19"/>
  <c r="Y8" i="19"/>
  <c r="O8" i="19"/>
  <c r="G8" i="19"/>
  <c r="K8" i="19"/>
  <c r="S8" i="19"/>
  <c r="M8" i="19"/>
  <c r="U8" i="19"/>
  <c r="Q93" i="19"/>
  <c r="Y93" i="19"/>
  <c r="S93" i="19"/>
  <c r="U93" i="19"/>
  <c r="O93" i="19"/>
  <c r="E93" i="19"/>
  <c r="M93" i="19"/>
  <c r="I93" i="19"/>
  <c r="G93" i="19"/>
  <c r="K93" i="19"/>
  <c r="W93" i="19"/>
  <c r="Q82" i="19"/>
  <c r="M82" i="19"/>
  <c r="I82" i="19"/>
  <c r="K82" i="19"/>
  <c r="Y82" i="19"/>
  <c r="O82" i="19"/>
  <c r="U82" i="19"/>
  <c r="G82" i="19"/>
  <c r="W82" i="19"/>
  <c r="E82" i="19"/>
  <c r="S82" i="19"/>
  <c r="Y45" i="19"/>
  <c r="W45" i="19"/>
  <c r="E45" i="19"/>
  <c r="Q45" i="19"/>
  <c r="U45" i="19"/>
  <c r="M45" i="19"/>
  <c r="I45" i="19"/>
  <c r="K45" i="19"/>
  <c r="G45" i="19"/>
  <c r="O45" i="19"/>
  <c r="S45" i="19"/>
  <c r="O61" i="19"/>
  <c r="M61" i="19"/>
  <c r="K61" i="19"/>
  <c r="Q61" i="19"/>
  <c r="G61" i="19"/>
  <c r="U61" i="19"/>
  <c r="E61" i="19"/>
  <c r="I61" i="19"/>
  <c r="Y61" i="19"/>
  <c r="S61" i="19"/>
  <c r="W61" i="19"/>
  <c r="Q17" i="19"/>
  <c r="Y17" i="19"/>
  <c r="I17" i="19"/>
  <c r="E17" i="19"/>
  <c r="S17" i="19"/>
  <c r="M17" i="19"/>
  <c r="O17" i="19"/>
  <c r="K17" i="19"/>
  <c r="G17" i="19"/>
  <c r="U17" i="19"/>
  <c r="W17" i="19"/>
  <c r="S34" i="19"/>
  <c r="W34" i="19"/>
  <c r="M34" i="19"/>
  <c r="G34" i="19"/>
  <c r="I34" i="19"/>
  <c r="O34" i="19"/>
  <c r="U34" i="19"/>
  <c r="Y34" i="19"/>
  <c r="K34" i="19"/>
  <c r="Q34" i="19"/>
  <c r="E34" i="19"/>
  <c r="U27" i="19"/>
  <c r="O27" i="19"/>
  <c r="K27" i="19"/>
  <c r="M27" i="19"/>
  <c r="Y27" i="19"/>
  <c r="Q27" i="19"/>
  <c r="E27" i="19"/>
  <c r="S27" i="19"/>
  <c r="I27" i="19"/>
  <c r="W27" i="19"/>
  <c r="G27" i="19"/>
  <c r="O57" i="19"/>
  <c r="G57" i="19"/>
  <c r="S57" i="19"/>
  <c r="K57" i="19"/>
  <c r="I57" i="19"/>
  <c r="M57" i="19"/>
  <c r="Y57" i="19"/>
  <c r="Q57" i="19"/>
  <c r="W57" i="19"/>
  <c r="U57" i="19"/>
  <c r="E57" i="19"/>
  <c r="U52" i="19"/>
  <c r="E52" i="19"/>
  <c r="O52" i="19"/>
  <c r="Q52" i="19"/>
  <c r="S52" i="19"/>
  <c r="M52" i="19"/>
  <c r="K52" i="19"/>
  <c r="I52" i="19"/>
  <c r="G52" i="19"/>
  <c r="Y52" i="19"/>
  <c r="W52" i="19"/>
  <c r="U26" i="19"/>
  <c r="M26" i="19"/>
  <c r="Y26" i="19"/>
  <c r="G26" i="19"/>
  <c r="S26" i="19"/>
  <c r="Q26" i="19"/>
  <c r="K26" i="19"/>
  <c r="W26" i="19"/>
  <c r="O26" i="19"/>
  <c r="E26" i="19"/>
  <c r="I26" i="19"/>
  <c r="M33" i="19"/>
  <c r="U33" i="19"/>
  <c r="O33" i="19"/>
  <c r="E33" i="19"/>
  <c r="Y33" i="19"/>
  <c r="Q33" i="19"/>
  <c r="K33" i="19"/>
  <c r="S33" i="19"/>
  <c r="I33" i="19"/>
  <c r="G33" i="19"/>
  <c r="W33" i="19"/>
  <c r="Y70" i="19"/>
  <c r="O70" i="19"/>
  <c r="I70" i="19"/>
  <c r="E70" i="19"/>
  <c r="M70" i="19"/>
  <c r="G70" i="19"/>
  <c r="S70" i="19"/>
  <c r="Q70" i="19"/>
  <c r="K70" i="19"/>
  <c r="U70" i="19"/>
  <c r="W70" i="19"/>
  <c r="Q24" i="19"/>
  <c r="G24" i="19"/>
  <c r="W24" i="19"/>
  <c r="Y24" i="19"/>
  <c r="K24" i="19"/>
  <c r="I24" i="19"/>
  <c r="S24" i="19"/>
  <c r="M24" i="19"/>
  <c r="O24" i="19"/>
  <c r="E24" i="19"/>
  <c r="U24" i="19"/>
  <c r="S56" i="19"/>
  <c r="E56" i="19"/>
  <c r="Q56" i="19"/>
  <c r="O56" i="19"/>
  <c r="W56" i="19"/>
  <c r="Y56" i="19"/>
  <c r="K56" i="19"/>
  <c r="G56" i="19"/>
  <c r="M56" i="19"/>
  <c r="I56" i="19"/>
  <c r="U56" i="19"/>
  <c r="U104" i="19"/>
  <c r="M104" i="19"/>
  <c r="K104" i="19"/>
  <c r="I104" i="19"/>
  <c r="S104" i="19"/>
  <c r="Y104" i="19"/>
  <c r="E104" i="19"/>
  <c r="O104" i="19"/>
  <c r="Q104" i="19"/>
  <c r="G104" i="19"/>
  <c r="W104" i="19"/>
  <c r="I65" i="19"/>
  <c r="M65" i="19"/>
  <c r="G65" i="19"/>
  <c r="Y65" i="19"/>
  <c r="O65" i="19"/>
  <c r="E65" i="19"/>
  <c r="W65" i="19"/>
  <c r="S65" i="19"/>
  <c r="U65" i="19"/>
  <c r="K65" i="19"/>
  <c r="Q65" i="19"/>
  <c r="E37" i="19"/>
  <c r="Y37" i="19"/>
  <c r="K37" i="19"/>
  <c r="S37" i="19"/>
  <c r="Q37" i="19"/>
  <c r="O37" i="19"/>
  <c r="W37" i="19"/>
  <c r="U37" i="19"/>
  <c r="M37" i="19"/>
  <c r="I37" i="19"/>
  <c r="G37" i="19"/>
  <c r="O44" i="5" l="1"/>
  <c r="N48" i="5"/>
  <c r="O48" i="5" s="1"/>
  <c r="N48" i="10"/>
  <c r="O48" i="10" s="1"/>
  <c r="O44" i="10"/>
  <c r="N48" i="13"/>
  <c r="O48" i="13" s="1"/>
  <c r="O44" i="13"/>
  <c r="O44" i="14"/>
  <c r="N48" i="14"/>
  <c r="O48" i="14" s="1"/>
  <c r="N48" i="15"/>
  <c r="O48" i="15" s="1"/>
  <c r="O44" i="15"/>
  <c r="N48" i="12"/>
  <c r="O48" i="12" s="1"/>
  <c r="O44" i="12"/>
</calcChain>
</file>

<file path=xl/sharedStrings.xml><?xml version="1.0" encoding="utf-8"?>
<sst xmlns="http://schemas.openxmlformats.org/spreadsheetml/2006/main" count="4879" uniqueCount="295">
  <si>
    <t>Afgedrukt op:</t>
  </si>
  <si>
    <t>donderdag</t>
  </si>
  <si>
    <t>vrijdag</t>
  </si>
  <si>
    <t>zaterdag</t>
  </si>
  <si>
    <t>zondag</t>
  </si>
  <si>
    <t>maandag</t>
  </si>
  <si>
    <t>dinsdag</t>
  </si>
  <si>
    <t>totaal</t>
  </si>
  <si>
    <t>gewerkt</t>
  </si>
  <si>
    <t>gepland</t>
  </si>
  <si>
    <t>Week</t>
  </si>
  <si>
    <t>Totaal gepland:</t>
  </si>
  <si>
    <t>Totaal gewerkt:</t>
  </si>
  <si>
    <t>Budget:</t>
  </si>
  <si>
    <t>Verschil:</t>
  </si>
  <si>
    <t>Functie</t>
  </si>
  <si>
    <t>Statuut</t>
  </si>
  <si>
    <t>Theatre Manager</t>
  </si>
  <si>
    <t>Bediende</t>
  </si>
  <si>
    <t>begin</t>
  </si>
  <si>
    <t>einde</t>
  </si>
  <si>
    <t>pauze</t>
  </si>
  <si>
    <t>TOT.:</t>
  </si>
  <si>
    <t>Verlof</t>
  </si>
  <si>
    <t>Definities</t>
  </si>
  <si>
    <t>Arbeider</t>
  </si>
  <si>
    <t>Student</t>
  </si>
  <si>
    <t>Teamleader</t>
  </si>
  <si>
    <t>Chef Kassier</t>
  </si>
  <si>
    <t>Hoofdoperateur</t>
  </si>
  <si>
    <t>Operateur</t>
  </si>
  <si>
    <t>B2B-Secretaresse</t>
  </si>
  <si>
    <t>B2B Manager</t>
  </si>
  <si>
    <t>Senior Steward</t>
  </si>
  <si>
    <t>Steward</t>
  </si>
  <si>
    <t>Assistant Theatre Manager</t>
  </si>
  <si>
    <t>Onderhoudstechnieker</t>
  </si>
  <si>
    <t>Supervisor</t>
  </si>
  <si>
    <t>Assistant Supervisor</t>
  </si>
  <si>
    <t>prestatie</t>
  </si>
  <si>
    <t>omerking</t>
  </si>
  <si>
    <t>Recup</t>
  </si>
  <si>
    <t>Ziek</t>
  </si>
  <si>
    <t>Feestdag</t>
  </si>
  <si>
    <t>Prestatie</t>
  </si>
  <si>
    <t>Softwareversie:</t>
  </si>
  <si>
    <t>Toegevoegde gegevens:</t>
  </si>
  <si>
    <t>Opm.</t>
  </si>
  <si>
    <t>Nieuwigheden:</t>
  </si>
  <si>
    <t>+ en - knoppen om de rijen met details van een bepaalde werknemer te tonen of te verbergen</t>
  </si>
  <si>
    <t>De berekening van "TOT:" is leeg wanneer het einduur niet is ingevuld (vroeger wanneer beginuur niet was ingevuld). Hierdoor kan je bv. Het "Begin" leeg laten en "Einde:" invullen. Het totaal zal dan het aantal uren van "Einde" overnemen. Dit kan handig zijn wanneer iemand een aantal uren zal werken zonder specifieke begin- of einduren.</t>
  </si>
  <si>
    <t>woensdag</t>
  </si>
  <si>
    <t>Onw.Afw.</t>
  </si>
  <si>
    <t>Toeg.Afw.</t>
  </si>
  <si>
    <t>startlijn</t>
  </si>
  <si>
    <t>eindlijn</t>
  </si>
  <si>
    <t>rooster</t>
  </si>
  <si>
    <t>A55:N654</t>
  </si>
  <si>
    <t>Naam</t>
  </si>
  <si>
    <t>WoBegin</t>
  </si>
  <si>
    <t>WoEinde</t>
  </si>
  <si>
    <t>WoPauze</t>
  </si>
  <si>
    <t>WoTotaal</t>
  </si>
  <si>
    <t>WoPrestatie</t>
  </si>
  <si>
    <t>WoOpmerking</t>
  </si>
  <si>
    <t>DoBegin</t>
  </si>
  <si>
    <t>DoEinde</t>
  </si>
  <si>
    <t>DoPauze</t>
  </si>
  <si>
    <t>DoTotaal</t>
  </si>
  <si>
    <t>DoPrestatie</t>
  </si>
  <si>
    <t>DoOpmerking</t>
  </si>
  <si>
    <t>VrBegin</t>
  </si>
  <si>
    <t>VrEinde</t>
  </si>
  <si>
    <t>VrPauze</t>
  </si>
  <si>
    <t>VrTotaal</t>
  </si>
  <si>
    <t>VrPrestatie</t>
  </si>
  <si>
    <t>VrOpmerking</t>
  </si>
  <si>
    <t>ZaBegin</t>
  </si>
  <si>
    <t>ZaEinde</t>
  </si>
  <si>
    <t>ZaPauze</t>
  </si>
  <si>
    <t>ZaTotaal</t>
  </si>
  <si>
    <t>ZaPrestatie</t>
  </si>
  <si>
    <t>ZaOpmerking</t>
  </si>
  <si>
    <t>ZoBegin</t>
  </si>
  <si>
    <t>ZoEinde</t>
  </si>
  <si>
    <t>ZoPauze</t>
  </si>
  <si>
    <t>ZoTotaal</t>
  </si>
  <si>
    <t>ZoPrestatie</t>
  </si>
  <si>
    <t>ZoOpmerking</t>
  </si>
  <si>
    <t>MaBegin</t>
  </si>
  <si>
    <t>MaEinde</t>
  </si>
  <si>
    <t>MaPauze</t>
  </si>
  <si>
    <t>MaTotaal</t>
  </si>
  <si>
    <t>MaPrestatie</t>
  </si>
  <si>
    <t>MaOpmerking</t>
  </si>
  <si>
    <t>DiBegin</t>
  </si>
  <si>
    <t>DiEinde</t>
  </si>
  <si>
    <t>DiPauze</t>
  </si>
  <si>
    <t>DiTotaal</t>
  </si>
  <si>
    <t>DiPrestatie</t>
  </si>
  <si>
    <t>DiOpmerking</t>
  </si>
  <si>
    <t>persoonsblok</t>
  </si>
  <si>
    <t>NAAM</t>
  </si>
  <si>
    <t>Voornaam</t>
  </si>
  <si>
    <t>Nr.</t>
  </si>
  <si>
    <t>(in decimale uren)</t>
  </si>
  <si>
    <t>Alle gegevens worden weergegeven in uren en minuten, tenzij specifiek anders vermeld. Vroegere decimale aanduiding van uren is vervangen door uren en minuten.</t>
  </si>
  <si>
    <t>FT</t>
  </si>
  <si>
    <t>VTE</t>
  </si>
  <si>
    <t>Plaats</t>
  </si>
  <si>
    <t>Front</t>
  </si>
  <si>
    <t>Back</t>
  </si>
  <si>
    <t>Budget</t>
  </si>
  <si>
    <t>Bezetting</t>
  </si>
  <si>
    <t>Van:</t>
  </si>
  <si>
    <t>Tot:</t>
  </si>
  <si>
    <t>(gewerkt)</t>
  </si>
  <si>
    <t>Wo</t>
  </si>
  <si>
    <t>Do</t>
  </si>
  <si>
    <t>Vr</t>
  </si>
  <si>
    <t>Za</t>
  </si>
  <si>
    <t>Zo</t>
  </si>
  <si>
    <t>Ma</t>
  </si>
  <si>
    <t>Di</t>
  </si>
  <si>
    <t>VTE (gepland)</t>
  </si>
  <si>
    <t>Totaal #uren (gepland)</t>
  </si>
  <si>
    <t>t.em.:</t>
  </si>
  <si>
    <t>Week:</t>
  </si>
  <si>
    <t>Kl. Verlet</t>
  </si>
  <si>
    <t>Fam. Verlof</t>
  </si>
  <si>
    <t>Andere</t>
  </si>
  <si>
    <t>Totalen per Selectie (gepland)</t>
  </si>
  <si>
    <t>Uren</t>
  </si>
  <si>
    <t>+ en - knoppen om rijen met hulpparameters ("Totalen per Selectie", "Bezetting" en "Budgetten") te tonen of te verbergen</t>
  </si>
  <si>
    <t>+ en - knoppen om de kolommen Fuctie, Statuut en Plaats te tonen of te verbergen</t>
  </si>
  <si>
    <t>Kolom C die de functie van een werknemer bevat (gegevensvalidatie met behulp van selectielijst. Deze is terug te vinden bij de TAB Definities)</t>
  </si>
  <si>
    <t>Kolom D die het statuut van een werknemer bevat, bv.: "Arbeider" (gegevensvalidatie met behulp van selectielijst. Deze is terug te vinden bij de TAB Definities)</t>
  </si>
  <si>
    <t>Kolom E die de plaats van het werk van een werknemer bevat, bv.: "Front" (gegevensvalidatie met behulp van selectielijst. Deze is terug te vinden bij de TAB Definities)</t>
  </si>
  <si>
    <t>(vroeger: "opm.") Als je dit vak leeg laat wordt het aantal berekende uren aanzien als gewerkt. In alle andere gavallen worden de berekende uren beschouwd als niet gepresteerd (gegevensvalidatie met behulp van selectielijst. Deze is terug te vinden bij de TAB Definities)</t>
  </si>
  <si>
    <t>(vroeger: "functie:") In dit vak mag je vrij een opmerking invoeren. De inhoud van dit vak heeft geen invloed op de berekeningen en is louter informatief. Het kan bijvoorbeeld info over de taak van die persoon op die dag gaan, bv.: "controle" of "balie" of "Café"</t>
  </si>
  <si>
    <t>Uurrooster van:</t>
  </si>
  <si>
    <t>#u/week</t>
  </si>
  <si>
    <t>Einde contract</t>
  </si>
  <si>
    <t>Beschikbaarheid</t>
  </si>
  <si>
    <t>&amp; bijlagen</t>
  </si>
  <si>
    <t>van:</t>
  </si>
  <si>
    <t>t.e.m.:</t>
  </si>
  <si>
    <t>Gepland</t>
  </si>
  <si>
    <t>dagen</t>
  </si>
  <si>
    <t>uren</t>
  </si>
  <si>
    <t>Gewerkt</t>
  </si>
  <si>
    <t>Maand Prestatie</t>
  </si>
  <si>
    <t>Maand gepland: aantal uren</t>
  </si>
  <si>
    <t>Maand Totalen</t>
  </si>
  <si>
    <t>Uurroster van:</t>
  </si>
  <si>
    <t>-2024</t>
  </si>
  <si>
    <t>- 2024</t>
  </si>
  <si>
    <t>Ilias</t>
  </si>
  <si>
    <t>V0.5 Bèta</t>
  </si>
  <si>
    <t>UGC Mechelen</t>
  </si>
  <si>
    <t>Van Assche</t>
  </si>
  <si>
    <t>Steven</t>
  </si>
  <si>
    <t>Verschueren</t>
  </si>
  <si>
    <t>Bettina</t>
  </si>
  <si>
    <t>Vanlommel</t>
  </si>
  <si>
    <t>Sam</t>
  </si>
  <si>
    <t>Broeckhoven</t>
  </si>
  <si>
    <t>Van Kelst</t>
  </si>
  <si>
    <t>Stef</t>
  </si>
  <si>
    <t>Bougrine</t>
  </si>
  <si>
    <t>Leila</t>
  </si>
  <si>
    <t>Bentla</t>
  </si>
  <si>
    <t>Imane</t>
  </si>
  <si>
    <t>Herreman</t>
  </si>
  <si>
    <t>Astrid</t>
  </si>
  <si>
    <t>Tarakhchyan</t>
  </si>
  <si>
    <t>Avetis</t>
  </si>
  <si>
    <t>Taous</t>
  </si>
  <si>
    <t>Anass</t>
  </si>
  <si>
    <t>Rabhi</t>
  </si>
  <si>
    <t>Abdelillah</t>
  </si>
  <si>
    <t>Lobanzo</t>
  </si>
  <si>
    <t>Bénédicte</t>
  </si>
  <si>
    <t>Haesaerts</t>
  </si>
  <si>
    <t>Dries</t>
  </si>
  <si>
    <t>Hendrickx</t>
  </si>
  <si>
    <t>Ella</t>
  </si>
  <si>
    <t>Degeeter</t>
  </si>
  <si>
    <t>Emma</t>
  </si>
  <si>
    <t>El Harcha</t>
  </si>
  <si>
    <t>Ihsane</t>
  </si>
  <si>
    <t>Siraje</t>
  </si>
  <si>
    <t>Ismail</t>
  </si>
  <si>
    <t>Minten</t>
  </si>
  <si>
    <t>Klaas</t>
  </si>
  <si>
    <t>Note</t>
  </si>
  <si>
    <t>Leen</t>
  </si>
  <si>
    <t>Margo</t>
  </si>
  <si>
    <t>Benny</t>
  </si>
  <si>
    <t>Ouchbab</t>
  </si>
  <si>
    <t>Lamyae</t>
  </si>
  <si>
    <t>Linda</t>
  </si>
  <si>
    <t>Mounir</t>
  </si>
  <si>
    <t>Oulad Ali</t>
  </si>
  <si>
    <t>Mohammed</t>
  </si>
  <si>
    <t>Mathis</t>
  </si>
  <si>
    <t>Van den Broeck</t>
  </si>
  <si>
    <t>Niels</t>
  </si>
  <si>
    <t>Noah</t>
  </si>
  <si>
    <t>Roos</t>
  </si>
  <si>
    <t>El Morabet</t>
  </si>
  <si>
    <t>Redouane</t>
  </si>
  <si>
    <t>Rayan</t>
  </si>
  <si>
    <t>Daemen</t>
  </si>
  <si>
    <t>Silke</t>
  </si>
  <si>
    <t>Orourke</t>
  </si>
  <si>
    <t>Tiernan</t>
  </si>
  <si>
    <t>Aouriaghel</t>
  </si>
  <si>
    <t>Yassine</t>
  </si>
  <si>
    <t>Yasmina</t>
  </si>
  <si>
    <t>Zakaria</t>
  </si>
  <si>
    <t xml:space="preserve">Hendrickx </t>
  </si>
  <si>
    <t>Jarne</t>
  </si>
  <si>
    <t xml:space="preserve">Azieva </t>
  </si>
  <si>
    <t>El Kadi</t>
  </si>
  <si>
    <t>Rheleimi</t>
  </si>
  <si>
    <t xml:space="preserve">Luyten </t>
  </si>
  <si>
    <t>Vakantieteam</t>
  </si>
  <si>
    <t>cine+</t>
  </si>
  <si>
    <t>VIP</t>
  </si>
  <si>
    <t>Cine+</t>
  </si>
  <si>
    <t>leveringen</t>
  </si>
  <si>
    <t>Agbaze</t>
  </si>
  <si>
    <t>Jedidiah</t>
  </si>
  <si>
    <t>Nassiri</t>
  </si>
  <si>
    <t>Othmane</t>
  </si>
  <si>
    <t>Borremans</t>
  </si>
  <si>
    <t>Britt</t>
  </si>
  <si>
    <t>Ouald Chaib</t>
  </si>
  <si>
    <t>Marouane</t>
  </si>
  <si>
    <t>El Mourabit</t>
  </si>
  <si>
    <t>Mohamed</t>
  </si>
  <si>
    <t>Rida Asseddik</t>
  </si>
  <si>
    <t>Messaoudi</t>
  </si>
  <si>
    <t>Firoud</t>
  </si>
  <si>
    <t>Saad</t>
  </si>
  <si>
    <t xml:space="preserve">Hovhanisyan </t>
  </si>
  <si>
    <t>Suren</t>
  </si>
  <si>
    <t xml:space="preserve">Schiettecatte </t>
  </si>
  <si>
    <t>Roman</t>
  </si>
  <si>
    <t>Hofmans</t>
  </si>
  <si>
    <t>Jelle</t>
  </si>
  <si>
    <t>Daoudi</t>
  </si>
  <si>
    <t>30u</t>
  </si>
  <si>
    <t>52u30</t>
  </si>
  <si>
    <t>13u30</t>
  </si>
  <si>
    <t>26u00</t>
  </si>
  <si>
    <t>47u30</t>
  </si>
  <si>
    <t>18u00</t>
  </si>
  <si>
    <t>7u30</t>
  </si>
  <si>
    <t>14u00</t>
  </si>
  <si>
    <t>04u30</t>
  </si>
  <si>
    <t>10u30</t>
  </si>
  <si>
    <t>56u00</t>
  </si>
  <si>
    <t>25u30</t>
  </si>
  <si>
    <t>15u00</t>
  </si>
  <si>
    <t>37u00</t>
  </si>
  <si>
    <t xml:space="preserve">Enrique </t>
  </si>
  <si>
    <t>Osorio Maza</t>
  </si>
  <si>
    <t>parking</t>
  </si>
  <si>
    <t>68u30</t>
  </si>
  <si>
    <t>75u00</t>
  </si>
  <si>
    <t>62u00</t>
  </si>
  <si>
    <t>P</t>
  </si>
  <si>
    <t>EXP vm + P nm</t>
  </si>
  <si>
    <t>P vm + EXP nm</t>
  </si>
  <si>
    <t>EXP</t>
  </si>
  <si>
    <t>P + EXP</t>
  </si>
  <si>
    <t>P+EXP</t>
  </si>
  <si>
    <t>P+exp</t>
  </si>
  <si>
    <t>leveringen+EXP</t>
  </si>
  <si>
    <t>17u00</t>
  </si>
  <si>
    <t>Fella</t>
  </si>
  <si>
    <t>Achraf</t>
  </si>
  <si>
    <t>36u00</t>
  </si>
  <si>
    <t>15u30</t>
  </si>
  <si>
    <t>65u30</t>
  </si>
  <si>
    <t>63u00</t>
  </si>
  <si>
    <t>60u30</t>
  </si>
  <si>
    <t>09u00</t>
  </si>
  <si>
    <t>42u00</t>
  </si>
  <si>
    <t>23u00</t>
  </si>
  <si>
    <t>10u00</t>
  </si>
  <si>
    <t>52u00</t>
  </si>
  <si>
    <t>38u30</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</si>
</sst>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d/m/yyyy\ h:mm"/>
    <numFmt numFmtId="165" formatCode="[h]:mm"/>
    <numFmt numFmtId="166" formatCode="0.00_ ;[Red]\-0.00\ "/>
    <numFmt numFmtId="167" formatCode="h:mm;@"/>
    <numFmt numFmtId="168" formatCode="[hh]:mm"/>
    <numFmt numFmtId="169" formatCode="d/mm/yyyy;@"/>
    <numFmt numFmtId="170" formatCode="dd/mm"/>
  </numFmts>
  <fonts count="12" x14ac:knownFonts="1">
    <font>
      <sz val="10"/>
      <name val="Arial"/>
      <family val="2"/>
    </font>
    <font>
      <sz val="10"/>
      <name val="Arial"/>
      <family val="2"/>
    </font>
    <font>
      <b/>
      <sz val="10"/>
      <name val="Arial"/>
      <family val="2"/>
    </font>
    <font>
      <b/>
      <sz val="10"/>
      <color rgb="FF00B050"/>
      <name val="Arial"/>
      <family val="2"/>
    </font>
    <font>
      <b/>
      <sz val="10"/>
      <color rgb="FFFF0000"/>
      <name val="Arial"/>
      <family val="2"/>
    </font>
    <font>
      <sz val="10"/>
      <color indexed="12"/>
      <name val="Arial"/>
      <family val="2"/>
    </font>
    <font>
      <sz val="10"/>
      <color rgb="FFFF0000"/>
      <name val="Arial"/>
      <family val="2"/>
    </font>
    <font>
      <b/>
      <u/>
      <sz val="10"/>
      <name val="Arial"/>
      <family val="2"/>
    </font>
    <font>
      <u/>
      <sz val="10"/>
      <name val="Arial"/>
      <family val="2"/>
    </font>
    <font>
      <sz val="10"/>
      <color theme="0" tint="-4.9989318521683403E-2"/>
      <name val="Arial"/>
      <family val="2"/>
    </font>
    <font>
      <b/>
      <sz val="14"/>
      <name val="Arial"/>
      <family val="2"/>
    </font>
    <font>
      <sz val="10"/>
      <color rgb="FF000000"/>
      <name val="Arial"/>
      <family val="2"/>
    </font>
  </fonts>
  <fills count="6">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28">
    <border>
      <left/>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theme="4" tint="0.39997558519241921"/>
      </left>
      <right style="thin">
        <color theme="4" tint="0.39997558519241921"/>
      </right>
      <top style="thin">
        <color theme="4" tint="0.39997558519241921"/>
      </top>
      <bottom/>
      <diagonal/>
    </border>
    <border>
      <left/>
      <right/>
      <top/>
      <bottom style="thick">
        <color auto="1"/>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2">
    <xf numFmtId="0" fontId="0" fillId="0" borderId="0"/>
    <xf numFmtId="0" fontId="1" fillId="0" borderId="0"/>
  </cellStyleXfs>
  <cellXfs count="118">
    <xf numFmtId="0" fontId="0" fillId="0" borderId="0" xfId="0"/>
    <xf numFmtId="0" fontId="1" fillId="0" borderId="0" xfId="0" applyFont="1" applyAlignment="1">
      <alignment horizontal="right"/>
    </xf>
    <xf numFmtId="164" fontId="0" fillId="0" borderId="0" xfId="0" applyNumberFormat="1" applyAlignment="1">
      <alignment horizontal="left"/>
    </xf>
    <xf numFmtId="0" fontId="0" fillId="2" borderId="0" xfId="0" applyFill="1"/>
    <xf numFmtId="0" fontId="0" fillId="2" borderId="0" xfId="0" applyFill="1" applyAlignment="1">
      <alignment horizontal="center"/>
    </xf>
    <xf numFmtId="16" fontId="0" fillId="0" borderId="0" xfId="0" applyNumberFormat="1" applyAlignment="1">
      <alignment horizontal="center"/>
    </xf>
    <xf numFmtId="0" fontId="0" fillId="0" borderId="0" xfId="0" applyAlignment="1">
      <alignment horizontal="right"/>
    </xf>
    <xf numFmtId="0" fontId="0" fillId="0" borderId="0" xfId="0" applyAlignment="1" applyProtection="1">
      <alignment horizontal="left"/>
      <protection locked="0"/>
    </xf>
    <xf numFmtId="0" fontId="1" fillId="0" borderId="0" xfId="0" applyFont="1"/>
    <xf numFmtId="2" fontId="0" fillId="0" borderId="0" xfId="0" applyNumberFormat="1"/>
    <xf numFmtId="16" fontId="1" fillId="0" borderId="0" xfId="0" applyNumberFormat="1" applyFont="1" applyAlignment="1">
      <alignment horizontal="left"/>
    </xf>
    <xf numFmtId="20" fontId="1" fillId="0" borderId="5" xfId="0" applyNumberFormat="1" applyFont="1" applyBorder="1" applyAlignment="1" applyProtection="1">
      <alignment horizontal="center"/>
      <protection locked="0"/>
    </xf>
    <xf numFmtId="20" fontId="1" fillId="0" borderId="8" xfId="0" applyNumberFormat="1" applyFont="1" applyBorder="1" applyAlignment="1" applyProtection="1">
      <alignment horizontal="center"/>
      <protection locked="0"/>
    </xf>
    <xf numFmtId="20" fontId="5" fillId="0" borderId="8" xfId="0" applyNumberFormat="1" applyFont="1" applyBorder="1" applyAlignment="1" applyProtection="1">
      <alignment horizontal="center"/>
      <protection locked="0"/>
    </xf>
    <xf numFmtId="16" fontId="1" fillId="0" borderId="0" xfId="0" applyNumberFormat="1" applyFont="1"/>
    <xf numFmtId="0" fontId="0" fillId="0" borderId="0" xfId="0" applyAlignment="1">
      <alignment horizontal="center"/>
    </xf>
    <xf numFmtId="0" fontId="7" fillId="0" borderId="0" xfId="0" applyFont="1"/>
    <xf numFmtId="0" fontId="8" fillId="0" borderId="0" xfId="0" applyFont="1"/>
    <xf numFmtId="14" fontId="0" fillId="0" borderId="0" xfId="0" applyNumberFormat="1"/>
    <xf numFmtId="0" fontId="0" fillId="0" borderId="0" xfId="0" quotePrefix="1"/>
    <xf numFmtId="0" fontId="1" fillId="3" borderId="0" xfId="1" applyFill="1" applyAlignment="1">
      <alignment vertical="top"/>
    </xf>
    <xf numFmtId="0" fontId="1" fillId="3" borderId="6" xfId="1" applyFill="1" applyBorder="1" applyAlignment="1">
      <alignment vertical="top"/>
    </xf>
    <xf numFmtId="0" fontId="1" fillId="3" borderId="11" xfId="1" applyFill="1" applyBorder="1" applyAlignment="1">
      <alignment vertical="top"/>
    </xf>
    <xf numFmtId="0" fontId="1" fillId="3" borderId="12" xfId="1" applyFill="1" applyBorder="1" applyAlignment="1">
      <alignment vertical="top"/>
    </xf>
    <xf numFmtId="0" fontId="0" fillId="3" borderId="4" xfId="0" applyFill="1" applyBorder="1"/>
    <xf numFmtId="0" fontId="0" fillId="3" borderId="7" xfId="0" applyFill="1" applyBorder="1"/>
    <xf numFmtId="0" fontId="0" fillId="3" borderId="9" xfId="0" applyFill="1" applyBorder="1"/>
    <xf numFmtId="0" fontId="0" fillId="3" borderId="13" xfId="0" applyFill="1" applyBorder="1"/>
    <xf numFmtId="0" fontId="0" fillId="3" borderId="0" xfId="0" applyFill="1"/>
    <xf numFmtId="165" fontId="0" fillId="4" borderId="8" xfId="0" applyNumberFormat="1" applyFill="1" applyBorder="1" applyAlignment="1">
      <alignment horizontal="center"/>
    </xf>
    <xf numFmtId="0" fontId="0" fillId="0" borderId="17" xfId="0" applyBorder="1"/>
    <xf numFmtId="165" fontId="0" fillId="0" borderId="0" xfId="0" applyNumberFormat="1"/>
    <xf numFmtId="20" fontId="1" fillId="0" borderId="0" xfId="0" applyNumberFormat="1" applyFont="1"/>
    <xf numFmtId="0" fontId="0" fillId="0" borderId="14" xfId="0" applyBorder="1" applyAlignment="1" applyProtection="1">
      <alignment horizontal="center"/>
      <protection locked="0"/>
    </xf>
    <xf numFmtId="0" fontId="6" fillId="0" borderId="10" xfId="0" applyFont="1" applyBorder="1" applyAlignment="1" applyProtection="1">
      <alignment horizontal="center"/>
      <protection locked="0"/>
    </xf>
    <xf numFmtId="167" fontId="0" fillId="0" borderId="8" xfId="0" applyNumberFormat="1" applyBorder="1" applyAlignment="1" applyProtection="1">
      <alignment horizontal="center"/>
      <protection locked="0"/>
    </xf>
    <xf numFmtId="16" fontId="0" fillId="0" borderId="0" xfId="0" applyNumberFormat="1" applyAlignment="1">
      <alignment horizontal="left"/>
    </xf>
    <xf numFmtId="2" fontId="0" fillId="0" borderId="0" xfId="0" applyNumberFormat="1" applyAlignment="1">
      <alignment horizontal="center"/>
    </xf>
    <xf numFmtId="0" fontId="1" fillId="0" borderId="0" xfId="0" applyFont="1" applyAlignment="1">
      <alignment horizontal="center"/>
    </xf>
    <xf numFmtId="0" fontId="0" fillId="3" borderId="0" xfId="0" applyFill="1" applyAlignment="1">
      <alignment horizontal="center"/>
    </xf>
    <xf numFmtId="46" fontId="0" fillId="0" borderId="17" xfId="0" applyNumberFormat="1" applyBorder="1"/>
    <xf numFmtId="0" fontId="8" fillId="0" borderId="18" xfId="0" applyFont="1" applyBorder="1"/>
    <xf numFmtId="20" fontId="0" fillId="0" borderId="8" xfId="0" applyNumberFormat="1" applyBorder="1" applyAlignment="1" applyProtection="1">
      <alignment horizontal="center"/>
      <protection locked="0"/>
    </xf>
    <xf numFmtId="20" fontId="0" fillId="0" borderId="5" xfId="0" applyNumberFormat="1" applyBorder="1" applyAlignment="1" applyProtection="1">
      <alignment horizontal="center"/>
      <protection locked="0"/>
    </xf>
    <xf numFmtId="165" fontId="0" fillId="4" borderId="0" xfId="0" applyNumberFormat="1"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0" fontId="0" fillId="4" borderId="0" xfId="0" applyNumberFormat="1" applyFill="1" applyAlignment="1" applyProtection="1">
      <alignment horizontal="left"/>
      <protection locked="0"/>
    </xf>
    <xf numFmtId="166" fontId="0" fillId="4" borderId="0" xfId="0" applyNumberFormat="1" applyFill="1" applyAlignment="1">
      <alignment horizontal="center"/>
    </xf>
    <xf numFmtId="0" fontId="10" fillId="0" borderId="19" xfId="0" applyFont="1" applyBorder="1"/>
    <xf numFmtId="164" fontId="10" fillId="0" borderId="19" xfId="0" applyNumberFormat="1" applyFont="1" applyBorder="1" applyAlignment="1">
      <alignment horizontal="left"/>
    </xf>
    <xf numFmtId="0" fontId="10" fillId="0" borderId="19" xfId="0" applyFont="1" applyBorder="1" applyAlignment="1">
      <alignment horizontal="center"/>
    </xf>
    <xf numFmtId="22" fontId="0" fillId="0" borderId="0" xfId="0" applyNumberFormat="1" applyAlignment="1">
      <alignment horizontal="right"/>
    </xf>
    <xf numFmtId="0" fontId="10" fillId="0" borderId="19" xfId="0" applyFont="1" applyBorder="1" applyAlignment="1">
      <alignment horizontal="right"/>
    </xf>
    <xf numFmtId="0" fontId="0" fillId="3" borderId="21" xfId="0" applyFill="1" applyBorder="1" applyAlignment="1">
      <alignment horizontal="center"/>
    </xf>
    <xf numFmtId="0" fontId="0" fillId="3" borderId="20" xfId="0" applyFill="1" applyBorder="1"/>
    <xf numFmtId="0" fontId="0" fillId="3" borderId="16" xfId="0" applyFill="1" applyBorder="1" applyAlignment="1">
      <alignment horizontal="center"/>
    </xf>
    <xf numFmtId="165" fontId="0" fillId="3" borderId="16" xfId="0" applyNumberFormat="1" applyFill="1" applyBorder="1" applyAlignment="1">
      <alignment horizontal="center"/>
    </xf>
    <xf numFmtId="165" fontId="0" fillId="3" borderId="20" xfId="0" applyNumberFormat="1" applyFill="1" applyBorder="1" applyAlignment="1">
      <alignment horizontal="center"/>
    </xf>
    <xf numFmtId="0" fontId="0" fillId="3" borderId="22" xfId="0" applyFill="1" applyBorder="1" applyAlignment="1">
      <alignment horizontal="center"/>
    </xf>
    <xf numFmtId="49" fontId="4" fillId="5" borderId="21" xfId="0" applyNumberFormat="1" applyFont="1" applyFill="1" applyBorder="1" applyAlignment="1">
      <alignment horizontal="center"/>
    </xf>
    <xf numFmtId="0" fontId="0" fillId="3" borderId="23" xfId="0" applyFill="1" applyBorder="1"/>
    <xf numFmtId="0" fontId="0" fillId="3" borderId="24" xfId="0" applyFill="1" applyBorder="1"/>
    <xf numFmtId="0" fontId="0" fillId="3" borderId="2" xfId="1" applyFont="1" applyFill="1" applyBorder="1" applyAlignment="1" applyProtection="1">
      <alignment vertical="top"/>
      <protection locked="0"/>
    </xf>
    <xf numFmtId="0" fontId="0" fillId="3" borderId="3" xfId="1" applyFont="1" applyFill="1" applyBorder="1" applyAlignment="1" applyProtection="1">
      <alignment vertical="top"/>
      <protection locked="0"/>
    </xf>
    <xf numFmtId="16" fontId="1" fillId="0" borderId="25" xfId="0" applyNumberFormat="1" applyFont="1" applyBorder="1" applyProtection="1">
      <protection locked="0"/>
    </xf>
    <xf numFmtId="16" fontId="1" fillId="0" borderId="21" xfId="0" applyNumberFormat="1" applyFont="1" applyBorder="1" applyProtection="1">
      <protection locked="0"/>
    </xf>
    <xf numFmtId="16" fontId="1" fillId="0" borderId="23" xfId="0" applyNumberFormat="1" applyFont="1" applyBorder="1" applyProtection="1">
      <protection locked="0"/>
    </xf>
    <xf numFmtId="16" fontId="1" fillId="0" borderId="26" xfId="0" applyNumberFormat="1" applyFont="1" applyBorder="1" applyProtection="1">
      <protection locked="0"/>
    </xf>
    <xf numFmtId="16" fontId="1" fillId="0" borderId="16" xfId="0" applyNumberFormat="1" applyFont="1" applyBorder="1" applyProtection="1">
      <protection locked="0"/>
    </xf>
    <xf numFmtId="16" fontId="1" fillId="0" borderId="20" xfId="0" applyNumberFormat="1" applyFont="1" applyBorder="1" applyProtection="1">
      <protection locked="0"/>
    </xf>
    <xf numFmtId="16" fontId="1" fillId="0" borderId="27" xfId="0" applyNumberFormat="1" applyFont="1" applyBorder="1" applyProtection="1">
      <protection locked="0"/>
    </xf>
    <xf numFmtId="16" fontId="1" fillId="0" borderId="22" xfId="0" applyNumberFormat="1" applyFont="1" applyBorder="1" applyProtection="1">
      <protection locked="0"/>
    </xf>
    <xf numFmtId="16" fontId="1" fillId="0" borderId="24" xfId="0" applyNumberFormat="1" applyFont="1" applyBorder="1" applyProtection="1">
      <protection locked="0"/>
    </xf>
    <xf numFmtId="0" fontId="0" fillId="0" borderId="0" xfId="0" applyProtection="1">
      <protection locked="0"/>
    </xf>
    <xf numFmtId="0" fontId="1" fillId="0" borderId="0" xfId="0" applyFont="1" applyAlignment="1" applyProtection="1">
      <alignment horizontal="center"/>
      <protection locked="0"/>
    </xf>
    <xf numFmtId="20" fontId="3" fillId="0" borderId="1" xfId="0" applyNumberFormat="1" applyFont="1" applyBorder="1" applyAlignment="1" applyProtection="1">
      <alignment horizontal="center"/>
      <protection locked="0"/>
    </xf>
    <xf numFmtId="0" fontId="10" fillId="0" borderId="19" xfId="0" applyFont="1" applyBorder="1" applyProtection="1">
      <protection locked="0"/>
    </xf>
    <xf numFmtId="0" fontId="10" fillId="0" borderId="19" xfId="0" applyFont="1" applyBorder="1" applyAlignment="1" applyProtection="1">
      <alignment horizontal="center"/>
      <protection locked="0"/>
    </xf>
    <xf numFmtId="0" fontId="10" fillId="0" borderId="19" xfId="0" quotePrefix="1" applyFont="1" applyBorder="1" applyProtection="1">
      <protection locked="0"/>
    </xf>
    <xf numFmtId="0" fontId="2" fillId="3" borderId="0" xfId="0" applyFont="1" applyFill="1" applyAlignment="1" applyProtection="1">
      <alignment horizontal="center"/>
      <protection locked="0"/>
    </xf>
    <xf numFmtId="170" fontId="2" fillId="3" borderId="0" xfId="0" applyNumberFormat="1" applyFont="1" applyFill="1" applyAlignment="1" applyProtection="1">
      <alignment horizontal="center"/>
      <protection locked="0"/>
    </xf>
    <xf numFmtId="0" fontId="7" fillId="4" borderId="0" xfId="0" applyFont="1" applyFill="1"/>
    <xf numFmtId="0" fontId="0" fillId="4" borderId="0" xfId="0" applyFill="1"/>
    <xf numFmtId="0" fontId="0" fillId="4" borderId="0" xfId="0" applyFill="1" applyAlignment="1">
      <alignment horizontal="right"/>
    </xf>
    <xf numFmtId="165" fontId="0" fillId="4" borderId="0" xfId="0" applyNumberFormat="1" applyFill="1"/>
    <xf numFmtId="0" fontId="0" fillId="4" borderId="0" xfId="0" applyFill="1" applyAlignment="1">
      <alignment horizontal="left"/>
    </xf>
    <xf numFmtId="0" fontId="7" fillId="4" borderId="0" xfId="0" applyFont="1" applyFill="1" applyAlignment="1">
      <alignment horizontal="center"/>
    </xf>
    <xf numFmtId="0" fontId="7" fillId="4" borderId="0" xfId="0" applyFont="1" applyFill="1" applyAlignment="1">
      <alignment horizontal="left"/>
    </xf>
    <xf numFmtId="0" fontId="7" fillId="4" borderId="0" xfId="0" applyFont="1" applyFill="1" applyAlignment="1">
      <alignment horizontal="right"/>
    </xf>
    <xf numFmtId="0" fontId="8" fillId="4" borderId="0" xfId="0" applyFont="1" applyFill="1" applyAlignment="1">
      <alignment horizontal="right"/>
    </xf>
    <xf numFmtId="0" fontId="8" fillId="4" borderId="0" xfId="0" applyFont="1" applyFill="1" applyAlignment="1">
      <alignment horizontal="left"/>
    </xf>
    <xf numFmtId="20" fontId="0" fillId="4" borderId="0" xfId="0" applyNumberFormat="1" applyFill="1" applyAlignment="1" applyProtection="1">
      <alignment horizontal="right"/>
      <protection locked="0"/>
    </xf>
    <xf numFmtId="0" fontId="0" fillId="4" borderId="0" xfId="0" quotePrefix="1" applyFill="1"/>
    <xf numFmtId="165" fontId="0" fillId="4" borderId="0" xfId="0" applyNumberFormat="1" applyFill="1" applyAlignment="1" applyProtection="1">
      <alignment horizontal="center"/>
      <protection locked="0"/>
    </xf>
    <xf numFmtId="168" fontId="0" fillId="4" borderId="0" xfId="0" applyNumberFormat="1" applyFill="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4" fontId="0" fillId="0" borderId="0" xfId="0" applyNumberFormat="1" applyAlignment="1">
      <alignment horizontal="center"/>
    </xf>
    <xf numFmtId="0" fontId="9" fillId="4" borderId="0" xfId="0" applyFont="1" applyFill="1" applyAlignment="1" applyProtection="1">
      <alignment horizontal="left"/>
      <protection locked="0"/>
    </xf>
    <xf numFmtId="16" fontId="0" fillId="0" borderId="0" xfId="0" applyNumberFormat="1" applyAlignment="1" applyProtection="1">
      <alignment horizontal="left"/>
      <protection locked="0"/>
    </xf>
    <xf numFmtId="20" fontId="0" fillId="0" borderId="0" xfId="0" applyNumberFormat="1" applyProtection="1">
      <protection locked="0"/>
    </xf>
    <xf numFmtId="0" fontId="1" fillId="0" borderId="0" xfId="0" applyFont="1" applyProtection="1">
      <protection locked="0"/>
    </xf>
    <xf numFmtId="165" fontId="0" fillId="0" borderId="0" xfId="0" applyNumberFormat="1" applyProtection="1">
      <protection locked="0"/>
    </xf>
    <xf numFmtId="0" fontId="0" fillId="3" borderId="0" xfId="1" applyFont="1" applyFill="1" applyAlignment="1">
      <alignment vertical="top"/>
    </xf>
    <xf numFmtId="14" fontId="0" fillId="0" borderId="0" xfId="0" applyNumberFormat="1" applyProtection="1">
      <protection locked="0"/>
    </xf>
    <xf numFmtId="16" fontId="0" fillId="0" borderId="14" xfId="0" applyNumberFormat="1" applyBorder="1" applyAlignment="1" applyProtection="1">
      <alignment horizontal="center"/>
      <protection locked="0"/>
    </xf>
    <xf numFmtId="16" fontId="0" fillId="0" borderId="21" xfId="0" applyNumberFormat="1" applyBorder="1" applyProtection="1">
      <protection locked="0"/>
    </xf>
    <xf numFmtId="16" fontId="0" fillId="0" borderId="16" xfId="0" applyNumberFormat="1" applyBorder="1" applyProtection="1">
      <protection locked="0"/>
    </xf>
    <xf numFmtId="16" fontId="0" fillId="0" borderId="25" xfId="0" applyNumberFormat="1" applyBorder="1" applyProtection="1">
      <protection locked="0"/>
    </xf>
    <xf numFmtId="16" fontId="0" fillId="0" borderId="26" xfId="0" applyNumberFormat="1" applyBorder="1" applyProtection="1">
      <protection locked="0"/>
    </xf>
    <xf numFmtId="46" fontId="0" fillId="0" borderId="25" xfId="0" applyNumberFormat="1" applyBorder="1" applyProtection="1">
      <protection locked="0"/>
    </xf>
    <xf numFmtId="16" fontId="0" fillId="0" borderId="16" xfId="0" applyNumberFormat="1" applyFont="1" applyBorder="1" applyProtection="1">
      <protection locked="0"/>
    </xf>
    <xf numFmtId="169" fontId="10" fillId="0" borderId="19" xfId="0" applyNumberFormat="1" applyFont="1" applyBorder="1" applyAlignment="1" applyProtection="1">
      <alignment horizontal="center"/>
      <protection locked="0"/>
    </xf>
    <xf numFmtId="0" fontId="0" fillId="0" borderId="19" xfId="0" applyBorder="1" applyAlignment="1" applyProtection="1">
      <alignment horizontal="center"/>
      <protection locked="0"/>
    </xf>
    <xf numFmtId="0" fontId="0" fillId="0" borderId="0" xfId="0" applyAlignment="1">
      <alignment horizontal="center"/>
    </xf>
    <xf numFmtId="14" fontId="0" fillId="0" borderId="0" xfId="0" applyNumberFormat="1" applyAlignment="1">
      <alignment horizontal="center"/>
    </xf>
    <xf numFmtId="16" fontId="0" fillId="0" borderId="25" xfId="0" applyNumberFormat="1" applyFont="1" applyBorder="1" applyProtection="1">
      <protection locked="0"/>
    </xf>
  </cellXfs>
  <cellStyles count="2">
    <cellStyle name="Standaard" xfId="0" builtinId="0"/>
    <cellStyle name="Standaard 2" xfId="1"/>
  </cellStyles>
  <dxfs count="372">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rgb="FF000000"/>
          <bgColor rgb="FFFFFFFF"/>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alcChain" Target="calcChain.xml"/><Relationship Id="rId21" Type="http://schemas.microsoft.com/office/2007/relationships/slicerCache" Target="slicerCaches/slicerCache4.xml"/><Relationship Id="rId34" Type="http://schemas.microsoft.com/office/2007/relationships/slicerCache" Target="slicerCaches/slicerCache1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8.xml"/><Relationship Id="rId33" Type="http://schemas.microsoft.com/office/2007/relationships/slicerCache" Target="slicerCaches/slicerCache1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F32" lockText="1" noThreeD="1"/>
</file>

<file path=xl/ctrlProps/ctrlProp2.xml><?xml version="1.0" encoding="utf-8"?>
<formControlPr xmlns="http://schemas.microsoft.com/office/spreadsheetml/2009/9/main" objectType="CheckBox" checked="Checked" fmlaLink="F33"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2" lockText="1" noThreeD="1"/>
</file>

<file path=xl/ctrlProps/ctrlProp5.xml><?xml version="1.0" encoding="utf-8"?>
<formControlPr xmlns="http://schemas.microsoft.com/office/spreadsheetml/2009/9/main" objectType="CheckBox" checked="Checked" fmlaLink="F3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F32" lockText="1" noThreeD="1"/>
</file>

<file path=xl/ctrlProps/ctrlProp8.xml><?xml version="1.0" encoding="utf-8"?>
<formControlPr xmlns="http://schemas.microsoft.com/office/spreadsheetml/2009/9/main" objectType="CheckBox" checked="Checked" fmlaLink="F33"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F32" lockText="1" noThreeD="1"/>
</file>

<file path=xl/ctrlProps/ctrlProp11.xml><?xml version="1.0" encoding="utf-8"?>
<formControlPr xmlns="http://schemas.microsoft.com/office/spreadsheetml/2009/9/main" objectType="CheckBox" checked="Checked" fmlaLink="F33"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F32" lockText="1" noThreeD="1"/>
</file>

<file path=xl/ctrlProps/ctrlProp14.xml><?xml version="1.0" encoding="utf-8"?>
<formControlPr xmlns="http://schemas.microsoft.com/office/spreadsheetml/2009/9/main" objectType="CheckBox" checked="Checked" fmlaLink="F33"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F32" lockText="1" noThreeD="1"/>
</file>

<file path=xl/ctrlProps/ctrlProp17.xml><?xml version="1.0" encoding="utf-8"?>
<formControlPr xmlns="http://schemas.microsoft.com/office/spreadsheetml/2009/9/main" objectType="CheckBox" checked="Checked" fmlaLink="F33" lockText="1" noThreeD="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xmlns=""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xmlns="" id="{00000000-0008-0000-02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6">
              <a:extLst>
                <a:ext uri="{FF2B5EF4-FFF2-40B4-BE49-F238E27FC236}">
                  <a16:creationId xmlns:a16="http://schemas.microsoft.com/office/drawing/2014/main" xmlns=""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uut 6"/>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6">
              <a:extLst>
                <a:ext uri="{FF2B5EF4-FFF2-40B4-BE49-F238E27FC236}">
                  <a16:creationId xmlns:a16="http://schemas.microsoft.com/office/drawing/2014/main" xmlns=""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laats 6"/>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6">
              <a:extLst>
                <a:ext uri="{FF2B5EF4-FFF2-40B4-BE49-F238E27FC236}">
                  <a16:creationId xmlns:a16="http://schemas.microsoft.com/office/drawing/2014/main" xmlns=""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Functie 6"/>
            </a:graphicData>
          </a:graphic>
        </xdr:graphicFrame>
      </mc:Choice>
      <mc:Fallback xmlns="">
        <xdr:sp macro="" textlink="">
          <xdr:nvSpPr>
            <xdr:cNvPr id="0" name=""/>
            <xdr:cNvSpPr>
              <a:spLocks noTextEdit="1"/>
            </xdr:cNvSpPr>
          </xdr:nvSpPr>
          <xdr:spPr>
            <a:xfrm>
              <a:off x="7010401" y="1412081"/>
              <a:ext cx="15668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0243" name="Button 3" descr="Re-&#10;fresh" hidden="1">
              <a:extLst>
                <a:ext uri="{63B3BB69-23CF-44E3-9099-C40C66FF867C}">
                  <a14:compatExt spid="_x0000_s10243"/>
                </a:ext>
                <a:ext uri="{FF2B5EF4-FFF2-40B4-BE49-F238E27FC236}">
                  <a16:creationId xmlns:a16="http://schemas.microsoft.com/office/drawing/2014/main" xmlns=""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5121" name="Check Box 1" hidden="1">
              <a:extLst>
                <a:ext uri="{63B3BB69-23CF-44E3-9099-C40C66FF867C}">
                  <a14:compatExt spid="_x0000_s5121"/>
                </a:ext>
                <a:ext uri="{FF2B5EF4-FFF2-40B4-BE49-F238E27FC236}">
                  <a16:creationId xmlns:a16="http://schemas.microsoft.com/office/drawing/2014/main" xmlns=""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xmlns=""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1">
              <a:extLst>
                <a:ext uri="{FF2B5EF4-FFF2-40B4-BE49-F238E27FC236}">
                  <a16:creationId xmlns:a16="http://schemas.microsoft.com/office/drawing/2014/main" xmlns=""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tatuut 1"/>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1">
              <a:extLst>
                <a:ext uri="{FF2B5EF4-FFF2-40B4-BE49-F238E27FC236}">
                  <a16:creationId xmlns:a16="http://schemas.microsoft.com/office/drawing/2014/main" xmlns=""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Plaats 1"/>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1">
              <a:extLst>
                <a:ext uri="{FF2B5EF4-FFF2-40B4-BE49-F238E27FC236}">
                  <a16:creationId xmlns:a16="http://schemas.microsoft.com/office/drawing/2014/main" xmlns=""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Functie 1"/>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152400</xdr:colOff>
          <xdr:row>26</xdr:row>
          <xdr:rowOff>85725</xdr:rowOff>
        </xdr:from>
        <xdr:to>
          <xdr:col>6</xdr:col>
          <xdr:colOff>0</xdr:colOff>
          <xdr:row>28</xdr:row>
          <xdr:rowOff>152400</xdr:rowOff>
        </xdr:to>
        <xdr:sp macro="" textlink="">
          <xdr:nvSpPr>
            <xdr:cNvPr id="5123" name="Button 3" descr="Re-&#10;fresh" hidden="1">
              <a:extLst>
                <a:ext uri="{63B3BB69-23CF-44E3-9099-C40C66FF867C}">
                  <a14:compatExt spid="_x0000_s5123"/>
                </a:ext>
                <a:ext uri="{FF2B5EF4-FFF2-40B4-BE49-F238E27FC236}">
                  <a16:creationId xmlns:a16="http://schemas.microsoft.com/office/drawing/2014/main" xmlns=""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xmlns="" id="{00000000-0008-0000-04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xmlns="" id="{00000000-0008-0000-04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2">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ut 2"/>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2">
              <a:extLst>
                <a:ext uri="{FF2B5EF4-FFF2-40B4-BE49-F238E27FC236}">
                  <a16:creationId xmlns:a16="http://schemas.microsoft.com/office/drawing/2014/main" xmlns=""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laats 2"/>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2">
              <a:extLst>
                <a:ext uri="{FF2B5EF4-FFF2-40B4-BE49-F238E27FC236}">
                  <a16:creationId xmlns:a16="http://schemas.microsoft.com/office/drawing/2014/main" xmlns=""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Functie 2"/>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9459" name="Button 3" descr="Re-&#10;fresh" hidden="1">
              <a:extLst>
                <a:ext uri="{63B3BB69-23CF-44E3-9099-C40C66FF867C}">
                  <a14:compatExt spid="_x0000_s19459"/>
                </a:ext>
                <a:ext uri="{FF2B5EF4-FFF2-40B4-BE49-F238E27FC236}">
                  <a16:creationId xmlns:a16="http://schemas.microsoft.com/office/drawing/2014/main" xmlns=""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xmlns="" id="{00000000-0008-0000-05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xmlns="" id="{00000000-0008-0000-05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ut 3"/>
            </a:graphicData>
          </a:graphic>
        </xdr:graphicFrame>
      </mc:Choice>
      <mc:Fallback xmlns="">
        <xdr:sp macro="" textlink="">
          <xdr:nvSpPr>
            <xdr:cNvPr id="0" name=""/>
            <xdr:cNvSpPr>
              <a:spLocks noTextEdit="1"/>
            </xdr:cNvSpPr>
          </xdr:nvSpPr>
          <xdr:spPr>
            <a:xfrm>
              <a:off x="472201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3">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laats 3"/>
            </a:graphicData>
          </a:graphic>
        </xdr:graphicFrame>
      </mc:Choice>
      <mc:Fallback xmlns="">
        <xdr:sp macro="" textlink="">
          <xdr:nvSpPr>
            <xdr:cNvPr id="0" name=""/>
            <xdr:cNvSpPr>
              <a:spLocks noTextEdit="1"/>
            </xdr:cNvSpPr>
          </xdr:nvSpPr>
          <xdr:spPr>
            <a:xfrm>
              <a:off x="650557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3">
              <a:extLst>
                <a:ext uri="{FF2B5EF4-FFF2-40B4-BE49-F238E27FC236}">
                  <a16:creationId xmlns:a16="http://schemas.microsoft.com/office/drawing/2014/main" xmlns=""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Functie 3"/>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0483" name="Button 3" descr="Re-&#10;fresh" hidden="1">
              <a:extLst>
                <a:ext uri="{63B3BB69-23CF-44E3-9099-C40C66FF867C}">
                  <a14:compatExt spid="_x0000_s20483"/>
                </a:ext>
                <a:ext uri="{FF2B5EF4-FFF2-40B4-BE49-F238E27FC236}">
                  <a16:creationId xmlns:a16="http://schemas.microsoft.com/office/drawing/2014/main" xmlns="" id="{00000000-0008-0000-05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xmlns="" id="{00000000-0008-0000-06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xmlns="" id="{00000000-0008-0000-06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4">
              <a:extLst>
                <a:ext uri="{FF2B5EF4-FFF2-40B4-BE49-F238E27FC236}">
                  <a16:creationId xmlns:a16="http://schemas.microsoft.com/office/drawing/2014/main" xmlns=""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ut 4"/>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4">
              <a:extLst>
                <a:ext uri="{FF2B5EF4-FFF2-40B4-BE49-F238E27FC236}">
                  <a16:creationId xmlns:a16="http://schemas.microsoft.com/office/drawing/2014/main" xmlns=""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Plaats 4"/>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4">
              <a:extLst>
                <a:ext uri="{FF2B5EF4-FFF2-40B4-BE49-F238E27FC236}">
                  <a16:creationId xmlns:a16="http://schemas.microsoft.com/office/drawing/2014/main" xmlns=""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Functie 4"/>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1507" name="Button 3" descr="Re-&#10;fresh" hidden="1">
              <a:extLst>
                <a:ext uri="{63B3BB69-23CF-44E3-9099-C40C66FF867C}">
                  <a14:compatExt spid="_x0000_s21507"/>
                </a:ext>
                <a:ext uri="{FF2B5EF4-FFF2-40B4-BE49-F238E27FC236}">
                  <a16:creationId xmlns:a16="http://schemas.microsoft.com/office/drawing/2014/main" xmlns="" id="{00000000-0008-0000-06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xmlns="" id="{00000000-0008-0000-07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xmlns="" id="{00000000-0008-0000-07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388144</xdr:colOff>
      <xdr:row>8</xdr:row>
      <xdr:rowOff>21431</xdr:rowOff>
    </xdr:from>
    <xdr:to>
      <xdr:col>10</xdr:col>
      <xdr:colOff>526257</xdr:colOff>
      <xdr:row>15</xdr:row>
      <xdr:rowOff>104775</xdr:rowOff>
    </xdr:to>
    <mc:AlternateContent xmlns:mc="http://schemas.openxmlformats.org/markup-compatibility/2006" xmlns:a14="http://schemas.microsoft.com/office/drawing/2010/main">
      <mc:Choice Requires="a14">
        <xdr:graphicFrame macro="">
          <xdr:nvGraphicFramePr>
            <xdr:cNvPr id="4" name="Statuut 5">
              <a:extLst>
                <a:ext uri="{FF2B5EF4-FFF2-40B4-BE49-F238E27FC236}">
                  <a16:creationId xmlns:a16="http://schemas.microsoft.com/office/drawing/2014/main" xmlns=""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Statuut 5"/>
            </a:graphicData>
          </a:graphic>
        </xdr:graphicFrame>
      </mc:Choice>
      <mc:Fallback xmlns="">
        <xdr:sp macro="" textlink="">
          <xdr:nvSpPr>
            <xdr:cNvPr id="0" name=""/>
            <xdr:cNvSpPr>
              <a:spLocks noTextEdit="1"/>
            </xdr:cNvSpPr>
          </xdr:nvSpPr>
          <xdr:spPr>
            <a:xfrm>
              <a:off x="8827294" y="1421606"/>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5">
              <a:extLst>
                <a:ext uri="{FF2B5EF4-FFF2-40B4-BE49-F238E27FC236}">
                  <a16:creationId xmlns:a16="http://schemas.microsoft.com/office/drawing/2014/main" xmlns=""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Plaats 5"/>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5">
              <a:extLst>
                <a:ext uri="{FF2B5EF4-FFF2-40B4-BE49-F238E27FC236}">
                  <a16:creationId xmlns:a16="http://schemas.microsoft.com/office/drawing/2014/main" xmlns=""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Functie 5"/>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2531" name="Button 3" descr="Re-&#10;fresh" hidden="1">
              <a:extLst>
                <a:ext uri="{63B3BB69-23CF-44E3-9099-C40C66FF867C}">
                  <a14:compatExt spid="_x0000_s22531"/>
                </a:ext>
                <a:ext uri="{FF2B5EF4-FFF2-40B4-BE49-F238E27FC236}">
                  <a16:creationId xmlns:a16="http://schemas.microsoft.com/office/drawing/2014/main" xmlns="" id="{00000000-0008-0000-0700-00000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Peter ADRIAENSEN" refreshedDate="45279.477113425928" createdVersion="5" refreshedVersion="5" minRefreshableVersion="3" recordCount="100">
  <cacheSource type="worksheet">
    <worksheetSource name="Tabel5"/>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1T00:00:00"/>
    </cacheField>
    <cacheField name="DoEinde" numFmtId="165">
      <sharedItems containsSemiMixedTypes="0" containsNonDate="0" containsDate="1" containsString="0" minDate="1899-12-30T00:00:00" maxDate="1899-12-31T00:00:00"/>
    </cacheField>
    <cacheField name="DoPauze" numFmtId="165">
      <sharedItems containsSemiMixedTypes="0" containsNonDate="0" containsDate="1" containsString="0" minDate="1899-12-30T00:00:00" maxDate="1899-12-31T00:00:00"/>
    </cacheField>
    <cacheField name="DoTotaal" numFmtId="165">
      <sharedItems/>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1T00:00:00"/>
    </cacheField>
    <cacheField name="VrEinde" numFmtId="165">
      <sharedItems containsSemiMixedTypes="0" containsNonDate="0" containsDate="1" containsString="0" minDate="1899-12-30T00:00:00" maxDate="1899-12-31T00:00:00"/>
    </cacheField>
    <cacheField name="VrPauze" numFmtId="165">
      <sharedItems containsSemiMixedTypes="0" containsNonDate="0" containsDate="1" containsString="0" minDate="1899-12-30T00:00:00" maxDate="1899-12-31T00:00:00"/>
    </cacheField>
    <cacheField name="VrTotaal" numFmtId="165">
      <sharedItems/>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Peter ADRIAENSEN" refreshedDate="45279.477114699075" createdVersion="5" refreshedVersion="5" minRefreshableVersion="3" recordCount="100">
  <cacheSource type="worksheet">
    <worksheetSource name="Tabel4"/>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Peter ADRIAENSEN" refreshedDate="45293.552851967594" createdVersion="5" refreshedVersion="5" minRefreshableVersion="3" recordCount="100">
  <cacheSource type="worksheet">
    <worksheetSource name="Tabel2"/>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7:15:00"/>
    </cacheField>
    <cacheField name="ZoPrestatie" numFmtId="0">
      <sharedItems containsMixedTypes="1"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Peter ADRIAENSEN" refreshedDate="45293.552914699074" createdVersion="5" refreshedVersion="5" minRefreshableVersion="3" recordCount="100">
  <cacheSource type="worksheet">
    <worksheetSource name="Tabel6"/>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5:00:00" maxDate="1899-12-30T05:00: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0:00:00"/>
    </cacheField>
    <cacheField name="DoEinde" numFmtId="165">
      <sharedItems containsSemiMixedTypes="0" containsNonDate="0" containsDate="1" containsString="0" minDate="1899-12-30T00:00:00" maxDate="1899-12-30T19: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5:00:00" maxDate="1899-12-30T08: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09:00:00"/>
    </cacheField>
    <cacheField name="VrEinde" numFmtId="165">
      <sharedItems containsSemiMixedTypes="0" containsNonDate="0" containsDate="1" containsString="0" minDate="1899-12-30T00:00:00" maxDate="1899-12-30T16: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7:00:00" maxDate="1899-12-30T07:00:00"/>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7:00:00"/>
    </cacheField>
    <cacheField name="DiPrestatie" numFmtId="0">
      <sharedItems containsMixedTypes="1"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r:id="rId1" refreshedBy="Peter ADRIAENSEN" refreshedDate="45293.55297060185" createdVersion="5" refreshedVersion="5" minRefreshableVersion="3" recordCount="100">
  <cacheSource type="worksheet">
    <worksheetSource name="Tabel3"/>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Bettina VERSCHUEREN" refreshedDate="45510.439777662039" createdVersion="5" refreshedVersion="5" minRefreshableVersion="3" recordCount="100">
  <cacheSource type="worksheet">
    <worksheetSource name="Tabel1"/>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10">
        <s v="Theatre Manager"/>
        <s v="B2B-Secretaresse"/>
        <s v="Assistant Theatre Manager"/>
        <s v="Hoofdoperateur"/>
        <s v="Onderhoudstechnieker"/>
        <s v="Operateur"/>
        <s v="Steward"/>
        <s v="Assistant Supervisor" u="1"/>
        <s v="Senior Steward" u="1"/>
        <s v="Teamleader" u="1"/>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4:45:00"/>
    </cacheField>
    <cacheField name="WoEinde" numFmtId="165">
      <sharedItems containsSemiMixedTypes="0" containsNonDate="0" containsDate="1" containsString="0" minDate="1899-12-30T00:00:00" maxDate="1899-12-30T22:3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6:15:00" maxDate="1899-12-30T11: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5:45:00"/>
    </cacheField>
    <cacheField name="DoEinde" numFmtId="165">
      <sharedItems containsSemiMixedTypes="0" containsNonDate="0" containsDate="1" containsString="0" minDate="1899-12-30T00:00:00" maxDate="1899-12-30T22:3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6:00:00" maxDate="1899-12-30T09:00:00"/>
    </cacheField>
    <cacheField name="DoPrestatie" numFmtId="0">
      <sharedItems containsMixedTypes="1" containsNumber="1" containsInteger="1" minValue="0" maxValue="0"/>
    </cacheField>
    <cacheField name="DoOpmerking" numFmtId="165">
      <sharedItems containsDate="1" containsMixedTypes="1" minDate="1899-12-30T00:00:00" maxDate="1899-12-31T00:00:00"/>
    </cacheField>
    <cacheField name="VrBegin" numFmtId="165">
      <sharedItems containsSemiMixedTypes="0" containsNonDate="0" containsDate="1" containsString="0" minDate="1899-12-30T00:00:00" maxDate="1899-12-30T15:00:00"/>
    </cacheField>
    <cacheField name="VrEinde" numFmtId="165">
      <sharedItems containsSemiMixedTypes="0" containsNonDate="0" containsDate="1" containsString="0" minDate="1899-12-30T00:00:00" maxDate="1899-12-30T22:3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MixedTypes="1"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6:45:00" maxDate="1899-12-30T10:45:00"/>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6:45:00" maxDate="1899-12-30T10:45:00"/>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0T18:00:00"/>
    </cacheField>
    <cacheField name="MaEinde" numFmtId="165">
      <sharedItems containsSemiMixedTypes="0" containsNonDate="0" containsDate="1" containsString="0" minDate="1899-12-30T00:00:00" maxDate="1899-12-30T22: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4:15:00" maxDate="1899-12-30T09:00:00"/>
    </cacheField>
    <cacheField name="MaPrestatie" numFmtId="0">
      <sharedItems containsMixedTypes="1" containsNumber="1" containsInteger="1" minValue="0" maxValue="0"/>
    </cacheField>
    <cacheField name="MaOpmerking" numFmtId="165">
      <sharedItems containsDate="1" containsMixedTypes="1" minDate="1899-12-30T00:00:00" maxDate="2024-05-21T00:00:00"/>
    </cacheField>
    <cacheField name="DiBegin" numFmtId="165">
      <sharedItems containsSemiMixedTypes="0" containsNonDate="0" containsDate="1" containsString="0" minDate="1899-12-30T00:00:00" maxDate="1899-12-30T14:45:00"/>
    </cacheField>
    <cacheField name="DiEinde" numFmtId="165">
      <sharedItems containsSemiMixedTypes="0" containsNonDate="0" containsDate="1" containsString="0" minDate="1899-12-30T00:00:00" maxDate="1899-12-30T22:3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6:15:00" maxDate="1899-12-30T10:45:00"/>
    </cacheField>
    <cacheField name="DiPrestatie" numFmtId="0">
      <sharedItems containsMixedTypes="1" containsNumber="1" containsInteger="1" minValue="0" maxValue="0"/>
    </cacheField>
    <cacheField name="DiOpmerking" numFmtId="165">
      <sharedItems containsDate="1" containsMixedTypes="1" minDate="1899-12-30T00:00:00" maxDate="2024-07-22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Van Bavel"/>
    <s v="Lis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2.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2"/>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3"/>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3.xml><?xml version="1.0" encoding="utf-8"?>
<pivotCacheRecords xmlns="http://schemas.openxmlformats.org/spreadsheetml/2006/main" xmlns:r="http://schemas.openxmlformats.org/officeDocument/2006/relationships" count="100">
  <r>
    <n v="1"/>
    <s v="Adriaensen"/>
    <s v="Peter"/>
    <x v="0"/>
    <x v="0"/>
    <x v="0"/>
    <d v="1899-12-30T09:00:00"/>
    <d v="1899-12-30T16:00:00"/>
    <d v="1899-12-30T00:00:00"/>
    <d v="1899-12-30T07: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s v="Verlof"/>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s v="Feestdag"/>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8:00:00"/>
    <d v="1899-12-30T17:00:00"/>
    <d v="1899-12-30T01:45:00"/>
    <d v="1899-12-30T07:15:00"/>
    <s v="Verlof"/>
    <d v="1899-12-30T00:00:00"/>
    <d v="1899-12-30T08:30:00"/>
    <d v="1899-12-30T15:30:00"/>
    <d v="1899-12-30T00:00:00"/>
    <d v="1899-12-30T07:00:00"/>
    <s v="Feestdag"/>
    <d v="1899-12-30T00:00:00"/>
    <d v="1899-12-30T08:30:00"/>
    <d v="1899-12-30T15:30:00"/>
    <d v="1899-12-30T00:00:00"/>
    <d v="1899-12-30T07:00:00"/>
    <n v="0"/>
    <d v="1899-12-30T00:00:00"/>
  </r>
  <r>
    <n v="3"/>
    <s v="Van Bavel"/>
    <s v="Lise"/>
    <x v="2"/>
    <x v="0"/>
    <x v="0"/>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4.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9:00:00"/>
    <d v="1899-12-30T14:00:00"/>
    <d v="1899-12-30T00:00:00"/>
    <d v="1899-12-30T05:00:00"/>
    <n v="0"/>
    <d v="1899-12-30T00:00:00"/>
    <d v="1899-12-30T09:00:00"/>
    <d v="1899-12-30T16:00:00"/>
    <d v="1899-12-30T00:00:00"/>
    <d v="1899-12-30T07: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10:00:00"/>
    <d v="1899-12-30T19:00:00"/>
    <d v="1899-12-30T01: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7:00:00"/>
    <d v="1899-12-30T19:00:00"/>
    <d v="1899-12-30T05:00:00"/>
    <d v="1899-12-30T07:00:00"/>
    <s v="Recup"/>
    <d v="1899-12-30T00:00:00"/>
  </r>
  <r>
    <n v="3"/>
    <s v="Van Bavel"/>
    <s v="Lise"/>
    <x v="2"/>
    <x v="0"/>
    <x v="0"/>
    <d v="1899-12-30T19:00:00"/>
    <d v="1899-12-30T00:00:00"/>
    <d v="1899-12-30T00:00:00"/>
    <d v="1899-12-30T05: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5.xml><?xml version="1.0" encoding="utf-8"?>
<pivotCacheRecords xmlns="http://schemas.openxmlformats.org/spreadsheetml/2006/main" xmlns:r="http://schemas.openxmlformats.org/officeDocument/2006/relationships" count="100">
  <r>
    <n v="1"/>
    <s v="Adriaensen"/>
    <s v="Peter"/>
    <x v="0"/>
    <x v="0"/>
    <x v="0"/>
    <d v="1899-12-30T10:00:00"/>
    <d v="1899-12-30T16:00:00"/>
    <d v="1899-12-30T00:00:00"/>
    <d v="1899-12-30T06: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1"/>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2"/>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2"/>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2"/>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2"/>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6.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s v="Verlof"/>
    <d v="1899-12-30T00:00:00"/>
    <d v="1899-12-30T09:00:00"/>
    <d v="1899-12-30T17:00:00"/>
    <d v="1899-12-30T00:00:00"/>
    <d v="1899-12-30T08:00:00"/>
    <s v="Verlof"/>
    <d v="1899-12-30T00:00:00"/>
    <d v="1899-12-30T09:00:00"/>
    <d v="1899-12-30T15:00:00"/>
    <d v="1899-12-30T00:00:00"/>
    <d v="1899-12-30T06:00:00"/>
    <s v="Verlof"/>
    <d v="1899-12-30T00:00:00"/>
    <d v="1899-12-30T00:00:00"/>
    <d v="1899-12-30T00:00:00"/>
    <d v="1899-12-30T00:00:00"/>
    <s v=""/>
    <n v="0"/>
    <d v="1899-12-30T00:00:00"/>
    <d v="1899-12-30T00:00:00"/>
    <d v="1899-12-30T00:00:00"/>
    <d v="1899-12-30T00:00:00"/>
    <s v=""/>
    <n v="0"/>
    <d v="1899-12-30T00:00:00"/>
    <d v="1899-12-30T09:00:00"/>
    <d v="1899-12-30T17:00:00"/>
    <d v="1899-12-30T00:00:00"/>
    <d v="1899-12-30T08:00:00"/>
    <n v="0"/>
    <d v="1899-12-30T00:00:00"/>
    <d v="1899-12-30T09:00:00"/>
    <d v="1899-12-30T17:00:00"/>
    <d v="1899-12-30T00:00:00"/>
    <d v="1899-12-30T08:00:00"/>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Haenen"/>
    <s v="Lotte"/>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Van de Voorde"/>
    <s v="Peter"/>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Abdeen "/>
    <s v="Majdi"/>
    <x v="3"/>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Al Taher"/>
    <s v="Houda"/>
    <x v="4"/>
    <x v="1"/>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leminckx"/>
    <s v="Tim"/>
    <x v="5"/>
    <x v="1"/>
    <x v="0"/>
    <d v="1899-12-30T00:00:00"/>
    <d v="1899-12-30T00:00:00"/>
    <d v="1899-12-30T00:00:00"/>
    <s v=""/>
    <n v="0"/>
    <d v="1899-12-30T00:00:00"/>
    <d v="1899-12-30T08:00:00"/>
    <d v="1899-12-30T14:00:00"/>
    <d v="1899-12-30T00:00:00"/>
    <d v="1899-12-30T06:00:00"/>
    <n v="0"/>
    <s v="Brussel"/>
    <d v="1899-12-30T00:00:00"/>
    <d v="1899-12-30T00:00:00"/>
    <d v="1899-12-30T00:00:00"/>
    <s v=""/>
    <n v="0"/>
    <d v="1899-12-30T00:00:00"/>
    <d v="1899-12-30T00:00:00"/>
    <d v="1899-12-30T00:00:00"/>
    <d v="1899-12-30T00:00:00"/>
    <s v=""/>
    <n v="0"/>
    <d v="1899-12-30T00:00:00"/>
    <d v="1899-12-30T09:15:00"/>
    <d v="1899-12-30T20:15:00"/>
    <d v="1899-12-30T00:15:00"/>
    <d v="1899-12-30T10:45:00"/>
    <n v="0"/>
    <d v="1899-12-30T00:00:00"/>
    <d v="1899-12-30T10:00:00"/>
    <d v="1899-12-30T18:00:00"/>
    <d v="1899-12-30T00:15:00"/>
    <d v="1899-12-30T07:45:00"/>
    <n v="0"/>
    <d v="1899-12-30T00:00:00"/>
    <d v="1899-12-30T13:30:00"/>
    <d v="1899-12-30T00:30:00"/>
    <d v="1899-12-30T00:15:00"/>
    <d v="1899-12-30T10:45:00"/>
    <n v="0"/>
    <d v="1899-12-30T00:00:00"/>
  </r>
  <r>
    <n v="8"/>
    <s v="Bouzidi"/>
    <s v="Akram"/>
    <x v="6"/>
    <x v="1"/>
    <x v="1"/>
    <d v="1899-12-30T11:30:00"/>
    <d v="1899-12-30T18:00:00"/>
    <d v="1899-12-30T00:15:00"/>
    <d v="1899-12-30T06:15:00"/>
    <n v="0"/>
    <d v="1899-12-30T00:00:00"/>
    <d v="1899-12-30T15:45:00"/>
    <d v="1899-12-30T00:30:00"/>
    <d v="1899-12-30T00:15:00"/>
    <d v="1899-12-30T08:30:00"/>
    <n v="0"/>
    <d v="1899-12-30T00:00:00"/>
    <d v="1899-12-30T00:00:00"/>
    <d v="1899-12-30T00:00:00"/>
    <d v="1899-12-30T00:00:00"/>
    <s v=""/>
    <n v="0"/>
    <d v="1899-12-30T00:00:00"/>
    <d v="1899-12-30T00:00:00"/>
    <d v="1899-12-30T00:00:00"/>
    <d v="1899-12-30T00:00:00"/>
    <s v=""/>
    <n v="0"/>
    <d v="1899-12-30T00:00:00"/>
    <d v="1899-12-30T15:45:00"/>
    <d v="1899-12-30T00:30:00"/>
    <d v="1899-12-30T00:15:00"/>
    <d v="1899-12-30T08:30:00"/>
    <n v="0"/>
    <d v="1899-12-30T00:00:00"/>
    <d v="1899-12-30T15:45:00"/>
    <d v="1899-12-30T00:30:00"/>
    <d v="1899-12-30T00:15:00"/>
    <d v="1899-12-30T08:30:00"/>
    <n v="0"/>
    <d v="1899-12-30T00:00:00"/>
    <d v="1899-12-30T11:30:00"/>
    <d v="1899-12-30T18:00:00"/>
    <d v="1899-12-30T00:15:00"/>
    <d v="1899-12-30T06:15:00"/>
    <n v="0"/>
    <d v="1899-12-30T00:00:00"/>
  </r>
  <r>
    <n v="9"/>
    <s v="Kwizera"/>
    <s v="Gray"/>
    <x v="6"/>
    <x v="2"/>
    <x v="1"/>
    <d v="1899-12-30T00:00:00"/>
    <d v="1899-12-30T00:00:00"/>
    <d v="1899-12-30T00:00:00"/>
    <s v=""/>
    <n v="0"/>
    <d v="1899-12-30T00:00:00"/>
    <d v="1899-12-30T09:00:00"/>
    <d v="1899-12-30T17:00:00"/>
    <d v="1899-12-30T00:15:00"/>
    <d v="1899-12-30T07:45:00"/>
    <n v="0"/>
    <d v="1899-12-30T00:00:00"/>
    <d v="1899-12-30T15:00:00"/>
    <d v="1899-12-30T00:30:00"/>
    <d v="1899-12-30T00:15:00"/>
    <d v="1899-12-30T09:15:00"/>
    <n v="0"/>
    <d v="1899-12-30T00:00:00"/>
    <d v="1899-12-30T11:30:00"/>
    <d v="1899-12-30T22:30:00"/>
    <d v="1899-12-30T00:15:00"/>
    <d v="1899-12-30T10:45:00"/>
    <n v="0"/>
    <d v="1899-12-30T00:00:00"/>
    <d v="1899-12-30T00:00:00"/>
    <d v="1899-12-30T00:00:00"/>
    <d v="1899-12-30T00:00:00"/>
    <s v=""/>
    <n v="0"/>
    <d v="1899-12-30T00:00:00"/>
    <d v="1899-12-30T18:00:00"/>
    <d v="1899-12-30T22:30:00"/>
    <d v="1899-12-30T00:15:00"/>
    <d v="1899-12-30T04:15:00"/>
    <n v="0"/>
    <d v="1899-12-30T00:00:00"/>
    <d v="1899-12-30T14:45:00"/>
    <d v="1899-12-30T22:30:00"/>
    <d v="1899-12-30T01:00:00"/>
    <d v="1899-12-30T06:45:00"/>
    <n v="0"/>
    <d v="1899-12-30T00:00:00"/>
  </r>
  <r>
    <n v="10"/>
    <s v="van Schijndel"/>
    <s v="David"/>
    <x v="6"/>
    <x v="2"/>
    <x v="1"/>
    <d v="1899-12-30T00:00:00"/>
    <d v="1899-12-30T00:00:00"/>
    <d v="1899-12-30T00:00:00"/>
    <s v=""/>
    <n v="0"/>
    <d v="1899-12-30T00:00:00"/>
    <d v="1899-12-30T00:00:00"/>
    <d v="1899-12-30T00:00:00"/>
    <d v="1899-12-30T00:00:00"/>
    <s v=""/>
    <n v="0"/>
    <d v="1899-12-30T00:00:00"/>
    <d v="1899-12-30T11:30:00"/>
    <d v="1899-12-30T22:30:00"/>
    <d v="1899-12-30T00:15:00"/>
    <d v="1899-12-30T10:45:00"/>
    <n v="0"/>
    <d v="1899-12-30T00:00:00"/>
    <d v="1899-12-30T16:00:00"/>
    <d v="1899-12-30T00:30:00"/>
    <d v="1899-12-30T00:15:00"/>
    <d v="1899-12-30T08: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Ogbebor"/>
    <s v="Emmanuel"/>
    <x v="6"/>
    <x v="2"/>
    <x v="1"/>
    <d v="1899-12-30T13:00:00"/>
    <d v="1899-12-30T00:30:00"/>
    <d v="1899-12-30T00:15:00"/>
    <d v="1899-12-30T11: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0:30:00"/>
    <d v="1899-12-30T00:15:00"/>
    <d v="1899-12-30T07:45:00"/>
    <n v="0"/>
    <d v="1899-12-30T00:00:00"/>
    <d v="1899-12-30T00:00:00"/>
    <d v="1899-12-30T00:00:00"/>
    <d v="1899-12-30T00:00:00"/>
    <s v=""/>
    <n v="0"/>
    <d v="1899-12-30T00:00:00"/>
    <d v="1899-12-30T00:00:00"/>
    <d v="1899-12-30T00:00:00"/>
    <d v="1899-12-30T00:00:00"/>
    <s v=""/>
    <n v="0"/>
    <d v="1899-12-30T00:00:00"/>
  </r>
  <r>
    <n v="12"/>
    <s v="Hamdi"/>
    <s v="Younes"/>
    <x v="6"/>
    <x v="2"/>
    <x v="1"/>
    <d v="1899-12-30T00:00:00"/>
    <d v="1899-12-30T00:00:00"/>
    <d v="1899-12-30T00:00:00"/>
    <s v=""/>
    <n v="0"/>
    <d v="1899-12-30T00:00:00"/>
    <d v="1899-12-30T12:15:00"/>
    <d v="1899-12-30T22:30:00"/>
    <d v="1899-12-30T01:15:00"/>
    <d v="1899-12-30T09:00:00"/>
    <n v="0"/>
    <d v="1899-12-30T00:00:00"/>
    <d v="1899-12-30T14:45:00"/>
    <d v="1899-12-30T22:30:00"/>
    <d v="1899-12-30T01:00:00"/>
    <d v="1899-12-30T06:45:00"/>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12:15:00"/>
    <d v="1899-12-30T22:30:00"/>
    <d v="1899-12-30T01:15:00"/>
    <d v="1899-12-30T09:00:00"/>
    <n v="0"/>
    <d v="1899-12-30T00:00:00"/>
  </r>
  <r>
    <n v="13"/>
    <s v="Lycke"/>
    <s v="Faith"/>
    <x v="6"/>
    <x v="2"/>
    <x v="1"/>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9:45:00"/>
    <d v="1899-12-30T18:00:00"/>
    <d v="1899-12-30T00:45:00"/>
    <d v="1899-12-30T07:30:00"/>
    <n v="0"/>
    <d v="1899-12-30T00:00:00"/>
    <d v="1899-12-30T10:00:00"/>
    <d v="1899-12-30T17:30:00"/>
    <d v="1899-12-30T00:00:00"/>
    <d v="1899-12-30T07:30:00"/>
    <s v="Recup"/>
    <d v="2024-05-20T00:00:00"/>
    <d v="1899-12-30T10:00:00"/>
    <d v="1899-12-30T17:30:00"/>
    <d v="1899-12-30T00:00:00"/>
    <d v="1899-12-30T07:30:00"/>
    <s v="Recup"/>
    <d v="2024-07-21T00:00:00"/>
  </r>
  <r>
    <n v="14"/>
    <s v="Cuyt"/>
    <s v="Liene"/>
    <x v="6"/>
    <x v="2"/>
    <x v="1"/>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van Schijndel"/>
    <s v="Olivi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9:45:00"/>
    <d v="1899-12-30T18:00:00"/>
    <d v="1899-12-30T00:45:00"/>
    <d v="1899-12-30T07:30:00"/>
    <n v="0"/>
    <d v="1899-12-30T00:00:00"/>
    <d v="1899-12-30T00:00:00"/>
    <d v="1899-12-30T00:00:00"/>
    <d v="1899-12-30T00:00:00"/>
    <s v=""/>
    <n v="0"/>
    <d v="1899-12-30T00:00:00"/>
    <d v="1899-12-30T12:15:00"/>
    <d v="1899-12-30T22:30:00"/>
    <d v="1899-12-30T01:15:00"/>
    <d v="1899-12-30T09:00:00"/>
    <n v="0"/>
    <s v="Wissel Khalil"/>
  </r>
  <r>
    <n v="16"/>
    <s v="Almagor"/>
    <s v="Yarik"/>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17"/>
    <s v="Al Thawabi"/>
    <s v="Khalil"/>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s v="Wissel Olivia"/>
    <d v="1899-12-30T00:00:00"/>
    <d v="1899-12-30T00:00:00"/>
    <d v="1899-12-30T00:00:00"/>
    <s v=""/>
    <n v="0"/>
    <d v="1899-12-30T00:00:00"/>
  </r>
  <r>
    <n v="18"/>
    <s v="Al Thawabi"/>
    <s v="Fawaz"/>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12:15:00"/>
    <d v="1899-12-30T22:30:00"/>
    <d v="1899-12-30T01:15:00"/>
    <d v="1899-12-30T09:00:00"/>
    <n v="0"/>
    <d v="1899-12-30T00:00:00"/>
  </r>
  <r>
    <n v="19"/>
    <s v="Al Barkaoui"/>
    <s v="Ilias"/>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r>
  <r>
    <n v="20"/>
    <s v="Stilmant"/>
    <s v="Arthur"/>
    <x v="6"/>
    <x v="2"/>
    <x v="1"/>
    <d v="1899-12-30T14:45:00"/>
    <d v="1899-12-30T22:30:00"/>
    <d v="1899-12-30T01:00:00"/>
    <d v="1899-12-30T06:45: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Ogbebor"/>
    <s v="Victor"/>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2"/>
    <s v="Verstrepen"/>
    <s v="Sofia"/>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Kaspashy"/>
    <s v="Emesh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12:15:00"/>
    <d v="1899-12-30T22:30:00"/>
    <d v="1899-12-30T01:15:00"/>
    <d v="1899-12-30T09:00:00"/>
    <n v="0"/>
    <d v="1899-12-30T00:00:00"/>
    <d v="1899-12-30T00:00:00"/>
    <d v="1899-12-30T00:00:00"/>
    <d v="1899-12-30T00:00:00"/>
    <s v=""/>
    <n v="0"/>
    <d v="1899-12-30T00:00:00"/>
  </r>
  <r>
    <n v="24"/>
    <s v="Boubaker"/>
    <s v="Meream"/>
    <x v="6"/>
    <x v="2"/>
    <x v="1"/>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De Smet"/>
    <s v="Amber"/>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Battulga"/>
    <s v="Bilegtkhuu"/>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7"/>
    <s v="Lam"/>
    <s v="Thu Ha"/>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De Sadeleer"/>
    <s v="Sarah"/>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van Vloten"/>
    <s v="Hidde"/>
    <x v="6"/>
    <x v="2"/>
    <x v="1"/>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Willems"/>
    <s v="Zoé"/>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Draaitabel1" cacheId="5"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11">
        <item m="1" x="7"/>
        <item x="2"/>
        <item x="1"/>
        <item x="3"/>
        <item x="4"/>
        <item x="5"/>
        <item m="1" x="8"/>
        <item x="6"/>
        <item m="1" x="9"/>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71">
      <pivotArea outline="0" collapsedLevelsAreSubtotals="1" fieldPosition="0">
        <references count="1">
          <reference field="4294967294" count="1" selected="0">
            <x v="0"/>
          </reference>
        </references>
      </pivotArea>
    </format>
    <format dxfId="370">
      <pivotArea outline="0" collapsedLevelsAreSubtotals="1" fieldPosition="0"/>
    </format>
    <format dxfId="369">
      <pivotArea dataOnly="0" labelOnly="1" outline="0" fieldPosition="0">
        <references count="1">
          <reference field="4294967294" count="7">
            <x v="0"/>
            <x v="1"/>
            <x v="2"/>
            <x v="3"/>
            <x v="4"/>
            <x v="5"/>
            <x v="6"/>
          </reference>
        </references>
      </pivotArea>
    </format>
    <format dxfId="368">
      <pivotArea type="all" dataOnly="0" outline="0" fieldPosition="0"/>
    </format>
    <format dxfId="367">
      <pivotArea outline="0" collapsedLevelsAreSubtotals="1" fieldPosition="0"/>
    </format>
    <format dxfId="366">
      <pivotArea dataOnly="0" labelOnly="1" outline="0" fieldPosition="0">
        <references count="1">
          <reference field="4294967294" count="7">
            <x v="0"/>
            <x v="1"/>
            <x v="2"/>
            <x v="3"/>
            <x v="4"/>
            <x v="5"/>
            <x v="6"/>
          </reference>
        </references>
      </pivotArea>
    </format>
    <format dxfId="365">
      <pivotArea type="all" dataOnly="0" outline="0" fieldPosition="0"/>
    </format>
    <format dxfId="364">
      <pivotArea outline="0" collapsedLevelsAreSubtotals="1" fieldPosition="0"/>
    </format>
    <format dxfId="363">
      <pivotArea dataOnly="0" labelOnly="1" outline="0" fieldPosition="0">
        <references count="1">
          <reference field="4294967294" count="7">
            <x v="0"/>
            <x v="1"/>
            <x v="2"/>
            <x v="3"/>
            <x v="4"/>
            <x v="5"/>
            <x v="6"/>
          </reference>
        </references>
      </pivotArea>
    </format>
    <format dxfId="362">
      <pivotArea type="all" dataOnly="0" outline="0" fieldPosition="0"/>
    </format>
    <format dxfId="361">
      <pivotArea outline="0" collapsedLevelsAreSubtotals="1" fieldPosition="0"/>
    </format>
    <format dxfId="3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Draaitabel1" cacheId="2"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09">
      <pivotArea outline="0" collapsedLevelsAreSubtotals="1" fieldPosition="0">
        <references count="1">
          <reference field="4294967294" count="1" selected="0">
            <x v="0"/>
          </reference>
        </references>
      </pivotArea>
    </format>
    <format dxfId="308">
      <pivotArea outline="0" collapsedLevelsAreSubtotals="1" fieldPosition="0"/>
    </format>
    <format dxfId="307">
      <pivotArea dataOnly="0" labelOnly="1" outline="0" fieldPosition="0">
        <references count="1">
          <reference field="4294967294" count="7">
            <x v="0"/>
            <x v="1"/>
            <x v="2"/>
            <x v="3"/>
            <x v="4"/>
            <x v="5"/>
            <x v="6"/>
          </reference>
        </references>
      </pivotArea>
    </format>
    <format dxfId="306">
      <pivotArea type="all" dataOnly="0" outline="0" fieldPosition="0"/>
    </format>
    <format dxfId="305">
      <pivotArea outline="0" collapsedLevelsAreSubtotals="1" fieldPosition="0"/>
    </format>
    <format dxfId="304">
      <pivotArea dataOnly="0" labelOnly="1" outline="0" fieldPosition="0">
        <references count="1">
          <reference field="4294967294" count="7">
            <x v="0"/>
            <x v="1"/>
            <x v="2"/>
            <x v="3"/>
            <x v="4"/>
            <x v="5"/>
            <x v="6"/>
          </reference>
        </references>
      </pivotArea>
    </format>
    <format dxfId="303">
      <pivotArea type="all" dataOnly="0" outline="0" fieldPosition="0"/>
    </format>
    <format dxfId="302">
      <pivotArea outline="0" collapsedLevelsAreSubtotals="1" fieldPosition="0"/>
    </format>
    <format dxfId="301">
      <pivotArea dataOnly="0" labelOnly="1" outline="0" fieldPosition="0">
        <references count="1">
          <reference field="4294967294" count="7">
            <x v="0"/>
            <x v="1"/>
            <x v="2"/>
            <x v="3"/>
            <x v="4"/>
            <x v="5"/>
            <x v="6"/>
          </reference>
        </references>
      </pivotArea>
    </format>
    <format dxfId="300">
      <pivotArea type="all" dataOnly="0" outline="0" fieldPosition="0"/>
    </format>
    <format dxfId="299">
      <pivotArea outline="0" collapsedLevelsAreSubtotals="1" fieldPosition="0"/>
    </format>
    <format dxfId="2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Draaitabel1" cacheId="4"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247">
      <pivotArea outline="0" collapsedLevelsAreSubtotals="1" fieldPosition="0">
        <references count="1">
          <reference field="4294967294" count="1" selected="0">
            <x v="0"/>
          </reference>
        </references>
      </pivotArea>
    </format>
    <format dxfId="246">
      <pivotArea outline="0" collapsedLevelsAreSubtotals="1" fieldPosition="0"/>
    </format>
    <format dxfId="245">
      <pivotArea dataOnly="0" labelOnly="1" outline="0" fieldPosition="0">
        <references count="1">
          <reference field="4294967294" count="7">
            <x v="0"/>
            <x v="1"/>
            <x v="2"/>
            <x v="3"/>
            <x v="4"/>
            <x v="5"/>
            <x v="6"/>
          </reference>
        </references>
      </pivotArea>
    </format>
    <format dxfId="244">
      <pivotArea type="all" dataOnly="0" outline="0" fieldPosition="0"/>
    </format>
    <format dxfId="243">
      <pivotArea outline="0" collapsedLevelsAreSubtotals="1" fieldPosition="0"/>
    </format>
    <format dxfId="242">
      <pivotArea dataOnly="0" labelOnly="1" outline="0" fieldPosition="0">
        <references count="1">
          <reference field="4294967294" count="7">
            <x v="0"/>
            <x v="1"/>
            <x v="2"/>
            <x v="3"/>
            <x v="4"/>
            <x v="5"/>
            <x v="6"/>
          </reference>
        </references>
      </pivotArea>
    </format>
    <format dxfId="241">
      <pivotArea type="all" dataOnly="0" outline="0" fieldPosition="0"/>
    </format>
    <format dxfId="240">
      <pivotArea outline="0" collapsedLevelsAreSubtotals="1" fieldPosition="0"/>
    </format>
    <format dxfId="239">
      <pivotArea dataOnly="0" labelOnly="1" outline="0" fieldPosition="0">
        <references count="1">
          <reference field="4294967294" count="7">
            <x v="0"/>
            <x v="1"/>
            <x v="2"/>
            <x v="3"/>
            <x v="4"/>
            <x v="5"/>
            <x v="6"/>
          </reference>
        </references>
      </pivotArea>
    </format>
    <format dxfId="238">
      <pivotArea type="all" dataOnly="0" outline="0" fieldPosition="0"/>
    </format>
    <format dxfId="237">
      <pivotArea outline="0" collapsedLevelsAreSubtotals="1" fieldPosition="0"/>
    </format>
    <format dxfId="236">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Draaitabel1" cacheId="1"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85">
      <pivotArea outline="0" collapsedLevelsAreSubtotals="1" fieldPosition="0">
        <references count="1">
          <reference field="4294967294" count="1" selected="0">
            <x v="0"/>
          </reference>
        </references>
      </pivotArea>
    </format>
    <format dxfId="184">
      <pivotArea outline="0" collapsedLevelsAreSubtotals="1" fieldPosition="0"/>
    </format>
    <format dxfId="183">
      <pivotArea dataOnly="0" labelOnly="1" outline="0" fieldPosition="0">
        <references count="1">
          <reference field="4294967294" count="7">
            <x v="0"/>
            <x v="1"/>
            <x v="2"/>
            <x v="3"/>
            <x v="4"/>
            <x v="5"/>
            <x v="6"/>
          </reference>
        </references>
      </pivotArea>
    </format>
    <format dxfId="182">
      <pivotArea type="all" dataOnly="0" outline="0" fieldPosition="0"/>
    </format>
    <format dxfId="181">
      <pivotArea outline="0" collapsedLevelsAreSubtotals="1" fieldPosition="0"/>
    </format>
    <format dxfId="180">
      <pivotArea dataOnly="0" labelOnly="1" outline="0" fieldPosition="0">
        <references count="1">
          <reference field="4294967294" count="7">
            <x v="0"/>
            <x v="1"/>
            <x v="2"/>
            <x v="3"/>
            <x v="4"/>
            <x v="5"/>
            <x v="6"/>
          </reference>
        </references>
      </pivotArea>
    </format>
    <format dxfId="179">
      <pivotArea type="all" dataOnly="0" outline="0" fieldPosition="0"/>
    </format>
    <format dxfId="178">
      <pivotArea outline="0" collapsedLevelsAreSubtotals="1" fieldPosition="0"/>
    </format>
    <format dxfId="177">
      <pivotArea dataOnly="0" labelOnly="1" outline="0" fieldPosition="0">
        <references count="1">
          <reference field="4294967294" count="7">
            <x v="0"/>
            <x v="1"/>
            <x v="2"/>
            <x v="3"/>
            <x v="4"/>
            <x v="5"/>
            <x v="6"/>
          </reference>
        </references>
      </pivotArea>
    </format>
    <format dxfId="176">
      <pivotArea type="all" dataOnly="0" outline="0" fieldPosition="0"/>
    </format>
    <format dxfId="175">
      <pivotArea outline="0" collapsedLevelsAreSubtotals="1" fieldPosition="0"/>
    </format>
    <format dxfId="17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Draaitabel1" cacheId="0"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23">
      <pivotArea outline="0" collapsedLevelsAreSubtotals="1" fieldPosition="0">
        <references count="1">
          <reference field="4294967294" count="1" selected="0">
            <x v="0"/>
          </reference>
        </references>
      </pivotArea>
    </format>
    <format dxfId="122">
      <pivotArea outline="0" collapsedLevelsAreSubtotals="1" fieldPosition="0"/>
    </format>
    <format dxfId="121">
      <pivotArea dataOnly="0" labelOnly="1" outline="0" fieldPosition="0">
        <references count="1">
          <reference field="4294967294" count="7">
            <x v="0"/>
            <x v="1"/>
            <x v="2"/>
            <x v="3"/>
            <x v="4"/>
            <x v="5"/>
            <x v="6"/>
          </reference>
        </references>
      </pivotArea>
    </format>
    <format dxfId="120">
      <pivotArea type="all" dataOnly="0" outline="0" fieldPosition="0"/>
    </format>
    <format dxfId="119">
      <pivotArea outline="0" collapsedLevelsAreSubtotals="1" fieldPosition="0"/>
    </format>
    <format dxfId="118">
      <pivotArea dataOnly="0" labelOnly="1" outline="0" fieldPosition="0">
        <references count="1">
          <reference field="4294967294" count="7">
            <x v="0"/>
            <x v="1"/>
            <x v="2"/>
            <x v="3"/>
            <x v="4"/>
            <x v="5"/>
            <x v="6"/>
          </reference>
        </references>
      </pivotArea>
    </format>
    <format dxfId="117">
      <pivotArea type="all" dataOnly="0" outline="0" fieldPosition="0"/>
    </format>
    <format dxfId="116">
      <pivotArea outline="0" collapsedLevelsAreSubtotals="1" fieldPosition="0"/>
    </format>
    <format dxfId="115">
      <pivotArea dataOnly="0" labelOnly="1" outline="0" fieldPosition="0">
        <references count="1">
          <reference field="4294967294" count="7">
            <x v="0"/>
            <x v="1"/>
            <x v="2"/>
            <x v="3"/>
            <x v="4"/>
            <x v="5"/>
            <x v="6"/>
          </reference>
        </references>
      </pivotArea>
    </format>
    <format dxfId="114">
      <pivotArea type="all" dataOnly="0" outline="0" fieldPosition="0"/>
    </format>
    <format dxfId="113">
      <pivotArea outline="0" collapsedLevelsAreSubtotals="1" fieldPosition="0"/>
    </format>
    <format dxfId="112">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Draaitabel1" cacheId="3"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61">
      <pivotArea outline="0" collapsedLevelsAreSubtotals="1" fieldPosition="0">
        <references count="1">
          <reference field="4294967294" count="1" selected="0">
            <x v="0"/>
          </reference>
        </references>
      </pivotArea>
    </format>
    <format dxfId="60">
      <pivotArea outline="0" collapsedLevelsAreSubtotals="1" fieldPosition="0"/>
    </format>
    <format dxfId="59">
      <pivotArea dataOnly="0" labelOnly="1" outline="0" fieldPosition="0">
        <references count="1">
          <reference field="4294967294" count="7">
            <x v="0"/>
            <x v="1"/>
            <x v="2"/>
            <x v="3"/>
            <x v="4"/>
            <x v="5"/>
            <x v="6"/>
          </reference>
        </references>
      </pivotArea>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7">
            <x v="0"/>
            <x v="1"/>
            <x v="2"/>
            <x v="3"/>
            <x v="4"/>
            <x v="5"/>
            <x v="6"/>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7">
            <x v="0"/>
            <x v="1"/>
            <x v="2"/>
            <x v="3"/>
            <x v="4"/>
            <x v="5"/>
            <x v="6"/>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uut1" sourceName="Statuut">
  <pivotTables>
    <pivotTable tabId="5" name="Draaitabel1"/>
  </pivotTables>
  <data>
    <tabular pivotCacheId="6">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laats1" sourceName="Plaats">
  <pivotTables>
    <pivotTable tabId="5" name="Draaitabel1"/>
  </pivotTables>
  <data>
    <tabular pivotCacheId="6">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unctie1" sourceName="Functie">
  <pivotTables>
    <pivotTable tabId="5" name="Draaitabel1"/>
  </pivotTables>
  <data>
    <tabular pivotCacheId="6">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atuut11" sourceName="Statuut">
  <pivotTables>
    <pivotTable tabId="10" name="Draaitabel1"/>
  </pivotTables>
  <data>
    <tabular pivotCacheId="1">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laats11" sourceName="Plaats">
  <pivotTables>
    <pivotTable tabId="10" name="Draaitabel1"/>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unctie11" sourceName="Functie">
  <pivotTables>
    <pivotTable tabId="10" name="Draaitabel1"/>
  </pivotTables>
  <data>
    <tabular pivotCacheId="1">
      <items count="10">
        <i x="2" s="1"/>
        <i x="1" s="1"/>
        <i x="3" s="1"/>
        <i x="4" s="1"/>
        <i x="5" s="1"/>
        <i x="6" s="1"/>
        <i x="0" s="1"/>
        <i x="7" s="1" nd="1"/>
        <i x="8" s="1" nd="1"/>
        <i x="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tatuut12" sourceName="Statuut">
  <pivotTables>
    <pivotTable tabId="12" name="Draaitabel1"/>
  </pivotTables>
  <data>
    <tabular pivotCacheId="5">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laats12" sourceName="Plaats">
  <pivotTables>
    <pivotTable tabId="12" name="Draaitabel1"/>
  </pivotTables>
  <data>
    <tabular pivotCacheId="5">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unctie12" sourceName="Functie">
  <pivotTables>
    <pivotTable tabId="12" name="Draaitabel1"/>
  </pivotTables>
  <data>
    <tabular pivotCacheId="5">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atuut13" sourceName="Statuut">
  <pivotTables>
    <pivotTable tabId="13" name="Draaitabel1"/>
  </pivotTables>
  <data>
    <tabular pivotCacheId="2">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laats13" sourceName="Plaats">
  <pivotTables>
    <pivotTable tabId="13" name="Draaitabel1"/>
  </pivotTables>
  <data>
    <tabular pivotCacheId="2">
      <items count="2">
        <i x="0" s="1"/>
        <i x="1"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Functie13" sourceName="Functie">
  <pivotTables>
    <pivotTable tabId="13" name="Draaitabel1"/>
  </pivotTables>
  <data>
    <tabular pivotCacheId="2">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tatuut14" sourceName="Statuut">
  <pivotTables>
    <pivotTable tabId="14" name="Draaitabel1"/>
  </pivotTables>
  <data>
    <tabular pivotCacheId="4">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Plaats14" sourceName="Plaats">
  <pivotTables>
    <pivotTable tabId="14" name="Draaitabel1"/>
  </pivotTables>
  <data>
    <tabular pivotCacheId="4">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Functie14" sourceName="Functie">
  <pivotTables>
    <pivotTable tabId="14" name="Draaitabel1"/>
  </pivotTables>
  <data>
    <tabular pivotCacheId="4">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ut15" sourceName="Statuut">
  <pivotTables>
    <pivotTable tabId="15" name="Draaitabel1"/>
  </pivotTables>
  <data>
    <tabular pivotCacheId="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laats15" sourceName="Plaats">
  <pivotTables>
    <pivotTable tabId="15" name="Draaitabel1"/>
  </pivotTables>
  <data>
    <tabular pivotCacheId="3">
      <items count="2">
        <i x="0" s="1"/>
        <i x="1"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unctie15" sourceName="Functie">
  <pivotTables>
    <pivotTable tabId="15" name="Draaitabel1"/>
  </pivotTables>
  <data>
    <tabular pivotCacheId="3">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uut 6" cache="Slicer_Statuut11" caption="Statuut" rowHeight="225425"/>
  <slicer name="Plaats 6" cache="Slicer_Plaats11" caption="Plaats" rowHeight="225425"/>
  <slicer name="Functie 6" cache="Slicer_Functie11" caption="Functie" rowHeight="225425"/>
</slicers>
</file>

<file path=xl/slicers/slicer2.xml><?xml version="1.0" encoding="utf-8"?>
<slicers xmlns="http://schemas.microsoft.com/office/spreadsheetml/2009/9/main" xmlns:mc="http://schemas.openxmlformats.org/markup-compatibility/2006" xmlns:x="http://schemas.openxmlformats.org/spreadsheetml/2006/main" mc:Ignorable="x">
  <slicer name="Statuut 1" cache="Slicer_Statuut1" caption="Statuut" rowHeight="225425"/>
  <slicer name="Plaats 1" cache="Slicer_Plaats1" caption="Plaats" rowHeight="225425"/>
  <slicer name="Functie 1" cache="Slicer_Functie1" caption="Functie" rowHeight="225425"/>
</slicers>
</file>

<file path=xl/slicers/slicer3.xml><?xml version="1.0" encoding="utf-8"?>
<slicers xmlns="http://schemas.microsoft.com/office/spreadsheetml/2009/9/main" xmlns:mc="http://schemas.openxmlformats.org/markup-compatibility/2006" xmlns:x="http://schemas.openxmlformats.org/spreadsheetml/2006/main" mc:Ignorable="x">
  <slicer name="Statuut 2" cache="Slicer_Statuut12" caption="Statuut" rowHeight="225425"/>
  <slicer name="Plaats 2" cache="Slicer_Plaats12" caption="Plaats" rowHeight="225425"/>
  <slicer name="Functie 2" cache="Slicer_Functie12" caption="Functie" rowHeight="225425"/>
</slicers>
</file>

<file path=xl/slicers/slicer4.xml><?xml version="1.0" encoding="utf-8"?>
<slicers xmlns="http://schemas.microsoft.com/office/spreadsheetml/2009/9/main" xmlns:mc="http://schemas.openxmlformats.org/markup-compatibility/2006" xmlns:x="http://schemas.openxmlformats.org/spreadsheetml/2006/main" mc:Ignorable="x">
  <slicer name="Statuut 3" cache="Slicer_Statuut13" caption="Statuut" rowHeight="225425"/>
  <slicer name="Plaats 3" cache="Slicer_Plaats13" caption="Plaats" rowHeight="225425"/>
  <slicer name="Functie 3" cache="Slicer_Functie13" caption="Functie" rowHeight="225425"/>
</slicers>
</file>

<file path=xl/slicers/slicer5.xml><?xml version="1.0" encoding="utf-8"?>
<slicers xmlns="http://schemas.microsoft.com/office/spreadsheetml/2009/9/main" xmlns:mc="http://schemas.openxmlformats.org/markup-compatibility/2006" xmlns:x="http://schemas.openxmlformats.org/spreadsheetml/2006/main" mc:Ignorable="x">
  <slicer name="Statuut 4" cache="Slicer_Statuut14" caption="Statuut" rowHeight="225425"/>
  <slicer name="Plaats 4" cache="Slicer_Plaats14" caption="Plaats" rowHeight="225425"/>
  <slicer name="Functie 4" cache="Slicer_Functie14" caption="Functie" rowHeight="225425"/>
</slicers>
</file>

<file path=xl/slicers/slicer6.xml><?xml version="1.0" encoding="utf-8"?>
<slicers xmlns="http://schemas.microsoft.com/office/spreadsheetml/2009/9/main" xmlns:mc="http://schemas.openxmlformats.org/markup-compatibility/2006" xmlns:x="http://schemas.openxmlformats.org/spreadsheetml/2006/main" mc:Ignorable="x">
  <slicer name="Statuut 5" cache="Slicer_Statuut15" caption="Statuut" rowHeight="225425"/>
  <slicer name="Plaats 5" cache="Slicer_Plaats15" caption="Plaats" rowHeight="225425"/>
  <slicer name="Functie 5" cache="Slicer_Functie15" caption="Functie" rowHeight="225425"/>
</slicers>
</file>

<file path=xl/tables/table1.xml><?xml version="1.0" encoding="utf-8"?>
<table xmlns="http://schemas.openxmlformats.org/spreadsheetml/2006/main" id="8" name="Tabel1" displayName="Tabel1" ref="AA54:BV154" totalsRowShown="0" headerRowDxfId="359" dataDxfId="358">
  <autoFilter ref="AA54:BV154"/>
  <tableColumns count="48">
    <tableColumn id="1" name="Nr." dataDxfId="357"/>
    <tableColumn id="2" name="Naam" dataDxfId="356">
      <calculatedColumnFormula>INDIRECT("A"&amp;startlijn+(ROW()-startlijn)*persoonsblok)</calculatedColumnFormula>
    </tableColumn>
    <tableColumn id="3" name="Voornaam" dataDxfId="355">
      <calculatedColumnFormula>INDIRECT("B"&amp;startlijn+(ROW()-startlijn)*persoonsblok)</calculatedColumnFormula>
    </tableColumn>
    <tableColumn id="4" name="Functie" dataDxfId="354">
      <calculatedColumnFormula>INDIRECT("C"&amp;startlijn+(ROW()-startlijn)*persoonsblok)</calculatedColumnFormula>
    </tableColumn>
    <tableColumn id="5" name="Statuut" dataDxfId="353">
      <calculatedColumnFormula>INDIRECT("D"&amp;startlijn+(ROW()-startlijn)*persoonsblok)</calculatedColumnFormula>
    </tableColumn>
    <tableColumn id="48" name="Plaats" dataDxfId="352">
      <calculatedColumnFormula>INDIRECT("E"&amp;startlijn+(ROW()-startlijn)*persoonsblok)</calculatedColumnFormula>
    </tableColumn>
    <tableColumn id="6" name="WoBegin" dataDxfId="351">
      <calculatedColumnFormula>INDIRECT("G"&amp;startlijn+(ROW()-startlijn)*persoonsblok)</calculatedColumnFormula>
    </tableColumn>
    <tableColumn id="7" name="WoEinde" dataDxfId="350">
      <calculatedColumnFormula>INDIRECT("g"&amp;startlijn+(ROW()-startlijn)*persoonsblok+1)</calculatedColumnFormula>
    </tableColumn>
    <tableColumn id="8" name="WoPauze" dataDxfId="349">
      <calculatedColumnFormula>INDIRECT("g"&amp;startlijn+(ROW()-startlijn)*persoonsblok+2)</calculatedColumnFormula>
    </tableColumn>
    <tableColumn id="9" name="WoTotaal" dataDxfId="348">
      <calculatedColumnFormula>INDIRECT("g"&amp;startlijn+(ROW()-startlijn)*persoonsblok+3)</calculatedColumnFormula>
    </tableColumn>
    <tableColumn id="10" name="WoPrestatie" dataDxfId="347">
      <calculatedColumnFormula>INDIRECT("g"&amp;startlijn+(ROW()-startlijn)*persoonsblok+4)</calculatedColumnFormula>
    </tableColumn>
    <tableColumn id="11" name="WoOpmerking" dataDxfId="346">
      <calculatedColumnFormula>INDIRECT("g"&amp;startlijn+(ROW()-startlijn)*persoonsblok+5)</calculatedColumnFormula>
    </tableColumn>
    <tableColumn id="12" name="DoBegin" dataDxfId="345">
      <calculatedColumnFormula>INDIRECT("H"&amp;startlijn+(ROW()-startlijn)*persoonsblok)</calculatedColumnFormula>
    </tableColumn>
    <tableColumn id="13" name="DoEinde" dataDxfId="344">
      <calculatedColumnFormula>INDIRECT("H"&amp;startlijn+(ROW()-startlijn)*persoonsblok+1)</calculatedColumnFormula>
    </tableColumn>
    <tableColumn id="14" name="DoPauze" dataDxfId="343">
      <calculatedColumnFormula>INDIRECT("H"&amp;startlijn+(ROW()-startlijn)*persoonsblok+2)</calculatedColumnFormula>
    </tableColumn>
    <tableColumn id="15" name="DoTotaal" dataDxfId="342">
      <calculatedColumnFormula>INDIRECT("H"&amp;startlijn+(ROW()-startlijn)*persoonsblok+3)</calculatedColumnFormula>
    </tableColumn>
    <tableColumn id="16" name="DoPrestatie" dataDxfId="341">
      <calculatedColumnFormula>INDIRECT("H"&amp;startlijn+(ROW()-startlijn)*persoonsblok+4)</calculatedColumnFormula>
    </tableColumn>
    <tableColumn id="17" name="DoOpmerking" dataDxfId="340">
      <calculatedColumnFormula>INDIRECT("H"&amp;startlijn+(ROW()-startlijn)*persoonsblok+5)</calculatedColumnFormula>
    </tableColumn>
    <tableColumn id="18" name="VrBegin" dataDxfId="339">
      <calculatedColumnFormula>INDIRECT("i"&amp;startlijn+(ROW()-startlijn)*persoonsblok)</calculatedColumnFormula>
    </tableColumn>
    <tableColumn id="19" name="VrEinde" dataDxfId="338">
      <calculatedColumnFormula>INDIRECT("I"&amp;startlijn+(ROW()-startlijn)*persoonsblok+1)</calculatedColumnFormula>
    </tableColumn>
    <tableColumn id="20" name="VrPauze" dataDxfId="337">
      <calculatedColumnFormula>INDIRECT("I"&amp;startlijn+(ROW()-startlijn)*persoonsblok+2)</calculatedColumnFormula>
    </tableColumn>
    <tableColumn id="21" name="VrTotaal" dataDxfId="336">
      <calculatedColumnFormula>INDIRECT("I"&amp;startlijn+(ROW()-startlijn)*persoonsblok+3)</calculatedColumnFormula>
    </tableColumn>
    <tableColumn id="22" name="VrPrestatie" dataDxfId="335">
      <calculatedColumnFormula>INDIRECT("I"&amp;startlijn+(ROW()-startlijn)*persoonsblok+4)</calculatedColumnFormula>
    </tableColumn>
    <tableColumn id="23" name="VrOpmerking" dataDxfId="334">
      <calculatedColumnFormula>INDIRECT("I"&amp;startlijn+(ROW()-startlijn)*persoonsblok+5)</calculatedColumnFormula>
    </tableColumn>
    <tableColumn id="24" name="ZaBegin" dataDxfId="333">
      <calculatedColumnFormula>INDIRECT("J"&amp;startlijn+(ROW()-startlijn)*persoonsblok)</calculatedColumnFormula>
    </tableColumn>
    <tableColumn id="25" name="ZaEinde" dataDxfId="332">
      <calculatedColumnFormula>INDIRECT("J"&amp;startlijn+(ROW()-startlijn)*persoonsblok+1)</calculatedColumnFormula>
    </tableColumn>
    <tableColumn id="26" name="ZaPauze" dataDxfId="331">
      <calculatedColumnFormula>INDIRECT("J"&amp;startlijn+(ROW()-startlijn)*persoonsblok+2)</calculatedColumnFormula>
    </tableColumn>
    <tableColumn id="27" name="ZaTotaal" dataDxfId="330">
      <calculatedColumnFormula>INDIRECT("J"&amp;startlijn+(ROW()-startlijn)*persoonsblok+3)</calculatedColumnFormula>
    </tableColumn>
    <tableColumn id="28" name="ZaPrestatie" dataDxfId="329">
      <calculatedColumnFormula>INDIRECT("J"&amp;startlijn+(ROW()-startlijn)*persoonsblok+4)</calculatedColumnFormula>
    </tableColumn>
    <tableColumn id="29" name="ZaOpmerking" dataDxfId="328">
      <calculatedColumnFormula>INDIRECT("J"&amp;startlijn+(ROW()-startlijn)*persoonsblok+5)</calculatedColumnFormula>
    </tableColumn>
    <tableColumn id="30" name="ZoBegin" dataDxfId="327">
      <calculatedColumnFormula>INDIRECT("K"&amp;startlijn+(ROW()-startlijn)*persoonsblok)</calculatedColumnFormula>
    </tableColumn>
    <tableColumn id="31" name="ZoEinde" dataDxfId="326">
      <calculatedColumnFormula>INDIRECT("K"&amp;startlijn+(ROW()-startlijn)*persoonsblok+1)</calculatedColumnFormula>
    </tableColumn>
    <tableColumn id="32" name="ZoPauze" dataDxfId="325">
      <calculatedColumnFormula>INDIRECT("K"&amp;startlijn+(ROW()-startlijn)*persoonsblok+2)</calculatedColumnFormula>
    </tableColumn>
    <tableColumn id="33" name="ZoTotaal" dataDxfId="324">
      <calculatedColumnFormula>INDIRECT("K"&amp;startlijn+(ROW()-startlijn)*persoonsblok+3)</calculatedColumnFormula>
    </tableColumn>
    <tableColumn id="34" name="ZoPrestatie" dataDxfId="323">
      <calculatedColumnFormula>INDIRECT("K"&amp;startlijn+(ROW()-startlijn)*persoonsblok+4)</calculatedColumnFormula>
    </tableColumn>
    <tableColumn id="35" name="ZoOpmerking" dataDxfId="322">
      <calculatedColumnFormula>INDIRECT("K"&amp;startlijn+(ROW()-startlijn)*persoonsblok+5)</calculatedColumnFormula>
    </tableColumn>
    <tableColumn id="36" name="MaBegin" dataDxfId="321">
      <calculatedColumnFormula>INDIRECT("L"&amp;startlijn+(ROW()-startlijn)*persoonsblok)</calculatedColumnFormula>
    </tableColumn>
    <tableColumn id="37" name="MaEinde" dataDxfId="320">
      <calculatedColumnFormula>INDIRECT("L"&amp;startlijn+(ROW()-startlijn)*persoonsblok+1)</calculatedColumnFormula>
    </tableColumn>
    <tableColumn id="38" name="MaPauze" dataDxfId="319">
      <calculatedColumnFormula>INDIRECT("L"&amp;startlijn+(ROW()-startlijn)*persoonsblok+2)</calculatedColumnFormula>
    </tableColumn>
    <tableColumn id="39" name="MaTotaal" dataDxfId="318">
      <calculatedColumnFormula>INDIRECT("L"&amp;startlijn+(ROW()-startlijn)*persoonsblok+3)</calculatedColumnFormula>
    </tableColumn>
    <tableColumn id="40" name="MaPrestatie" dataDxfId="317">
      <calculatedColumnFormula>INDIRECT("L"&amp;startlijn+(ROW()-startlijn)*persoonsblok+4)</calculatedColumnFormula>
    </tableColumn>
    <tableColumn id="41" name="MaOpmerking" dataDxfId="316">
      <calculatedColumnFormula>INDIRECT("L"&amp;startlijn+(ROW()-startlijn)*persoonsblok+5)</calculatedColumnFormula>
    </tableColumn>
    <tableColumn id="42" name="DiBegin" dataDxfId="315">
      <calculatedColumnFormula>INDIRECT("M"&amp;startlijn+(ROW()-startlijn)*persoonsblok)</calculatedColumnFormula>
    </tableColumn>
    <tableColumn id="43" name="DiEinde" dataDxfId="314">
      <calculatedColumnFormula>INDIRECT("M"&amp;startlijn+(ROW()-startlijn)*persoonsblok+1)</calculatedColumnFormula>
    </tableColumn>
    <tableColumn id="44" name="DiPauze" dataDxfId="313">
      <calculatedColumnFormula>INDIRECT("M"&amp;startlijn+(ROW()-startlijn)*persoonsblok+2)</calculatedColumnFormula>
    </tableColumn>
    <tableColumn id="45" name="DiTotaal" dataDxfId="312">
      <calculatedColumnFormula>INDIRECT("M"&amp;startlijn+(ROW()-startlijn)*persoonsblok+3)</calculatedColumnFormula>
    </tableColumn>
    <tableColumn id="46" name="DiPrestatie" dataDxfId="311">
      <calculatedColumnFormula>INDIRECT("M"&amp;startlijn+(ROW()-startlijn)*persoonsblok+4)</calculatedColumnFormula>
    </tableColumn>
    <tableColumn id="47" name="DiOpmerking" dataDxfId="310">
      <calculatedColumnFormula>INDIRECT("M"&amp;startlijn+(ROW()-startlijn)*persoonsblok+5)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abel2" displayName="Tabel2" ref="AA54:BV154" totalsRowShown="0" headerRowDxfId="297" dataDxfId="296">
  <autoFilter ref="AA54:BV154"/>
  <tableColumns count="48">
    <tableColumn id="1" name="Nr." dataDxfId="295"/>
    <tableColumn id="2" name="Naam" dataDxfId="294">
      <calculatedColumnFormula>INDIRECT("A"&amp;startlijn+(ROW()-startlijn)*persoonsblok)</calculatedColumnFormula>
    </tableColumn>
    <tableColumn id="3" name="Voornaam" dataDxfId="293">
      <calculatedColumnFormula>INDIRECT("B"&amp;startlijn+(ROW()-startlijn)*persoonsblok)</calculatedColumnFormula>
    </tableColumn>
    <tableColumn id="4" name="Functie" dataDxfId="292">
      <calculatedColumnFormula>INDIRECT("C"&amp;startlijn+(ROW()-startlijn)*persoonsblok)</calculatedColumnFormula>
    </tableColumn>
    <tableColumn id="5" name="Statuut" dataDxfId="291">
      <calculatedColumnFormula>INDIRECT("D"&amp;startlijn+(ROW()-startlijn)*persoonsblok)</calculatedColumnFormula>
    </tableColumn>
    <tableColumn id="48" name="Plaats" dataDxfId="290">
      <calculatedColumnFormula>INDIRECT("E"&amp;startlijn+(ROW()-startlijn)*persoonsblok)</calculatedColumnFormula>
    </tableColumn>
    <tableColumn id="6" name="WoBegin" dataDxfId="289">
      <calculatedColumnFormula>INDIRECT("G"&amp;startlijn+(ROW()-startlijn)*persoonsblok)</calculatedColumnFormula>
    </tableColumn>
    <tableColumn id="7" name="WoEinde" dataDxfId="288">
      <calculatedColumnFormula>INDIRECT("g"&amp;startlijn+(ROW()-startlijn)*persoonsblok+1)</calculatedColumnFormula>
    </tableColumn>
    <tableColumn id="8" name="WoPauze" dataDxfId="287">
      <calculatedColumnFormula>INDIRECT("g"&amp;startlijn+(ROW()-startlijn)*persoonsblok+2)</calculatedColumnFormula>
    </tableColumn>
    <tableColumn id="9" name="WoTotaal" dataDxfId="286">
      <calculatedColumnFormula>INDIRECT("g"&amp;startlijn+(ROW()-startlijn)*persoonsblok+3)</calculatedColumnFormula>
    </tableColumn>
    <tableColumn id="10" name="WoPrestatie" dataDxfId="285">
      <calculatedColumnFormula>INDIRECT("g"&amp;startlijn+(ROW()-startlijn)*persoonsblok+4)</calculatedColumnFormula>
    </tableColumn>
    <tableColumn id="11" name="WoOpmerking" dataDxfId="284">
      <calculatedColumnFormula>INDIRECT("g"&amp;startlijn+(ROW()-startlijn)*persoonsblok+5)</calculatedColumnFormula>
    </tableColumn>
    <tableColumn id="12" name="DoBegin" dataDxfId="283">
      <calculatedColumnFormula>INDIRECT("H"&amp;startlijn+(ROW()-startlijn)*persoonsblok)</calculatedColumnFormula>
    </tableColumn>
    <tableColumn id="13" name="DoEinde" dataDxfId="282">
      <calculatedColumnFormula>INDIRECT("H"&amp;startlijn+(ROW()-startlijn)*persoonsblok+1)</calculatedColumnFormula>
    </tableColumn>
    <tableColumn id="14" name="DoPauze" dataDxfId="281">
      <calculatedColumnFormula>INDIRECT("H"&amp;startlijn+(ROW()-startlijn)*persoonsblok+2)</calculatedColumnFormula>
    </tableColumn>
    <tableColumn id="15" name="DoTotaal" dataDxfId="280">
      <calculatedColumnFormula>INDIRECT("H"&amp;startlijn+(ROW()-startlijn)*persoonsblok+3)</calculatedColumnFormula>
    </tableColumn>
    <tableColumn id="16" name="DoPrestatie" dataDxfId="279">
      <calculatedColumnFormula>INDIRECT("H"&amp;startlijn+(ROW()-startlijn)*persoonsblok+4)</calculatedColumnFormula>
    </tableColumn>
    <tableColumn id="17" name="DoOpmerking" dataDxfId="278">
      <calculatedColumnFormula>INDIRECT("H"&amp;startlijn+(ROW()-startlijn)*persoonsblok+5)</calculatedColumnFormula>
    </tableColumn>
    <tableColumn id="18" name="VrBegin" dataDxfId="277">
      <calculatedColumnFormula>INDIRECT("i"&amp;startlijn+(ROW()-startlijn)*persoonsblok)</calculatedColumnFormula>
    </tableColumn>
    <tableColumn id="19" name="VrEinde" dataDxfId="276">
      <calculatedColumnFormula>INDIRECT("I"&amp;startlijn+(ROW()-startlijn)*persoonsblok+1)</calculatedColumnFormula>
    </tableColumn>
    <tableColumn id="20" name="VrPauze" dataDxfId="275">
      <calculatedColumnFormula>INDIRECT("I"&amp;startlijn+(ROW()-startlijn)*persoonsblok+2)</calculatedColumnFormula>
    </tableColumn>
    <tableColumn id="21" name="VrTotaal" dataDxfId="274">
      <calculatedColumnFormula>INDIRECT("I"&amp;startlijn+(ROW()-startlijn)*persoonsblok+3)</calculatedColumnFormula>
    </tableColumn>
    <tableColumn id="22" name="VrPrestatie" dataDxfId="273">
      <calculatedColumnFormula>INDIRECT("I"&amp;startlijn+(ROW()-startlijn)*persoonsblok+4)</calculatedColumnFormula>
    </tableColumn>
    <tableColumn id="23" name="VrOpmerking" dataDxfId="272">
      <calculatedColumnFormula>INDIRECT("I"&amp;startlijn+(ROW()-startlijn)*persoonsblok+5)</calculatedColumnFormula>
    </tableColumn>
    <tableColumn id="24" name="ZaBegin" dataDxfId="271">
      <calculatedColumnFormula>INDIRECT("J"&amp;startlijn+(ROW()-startlijn)*persoonsblok)</calculatedColumnFormula>
    </tableColumn>
    <tableColumn id="25" name="ZaEinde" dataDxfId="270">
      <calculatedColumnFormula>INDIRECT("J"&amp;startlijn+(ROW()-startlijn)*persoonsblok+1)</calculatedColumnFormula>
    </tableColumn>
    <tableColumn id="26" name="ZaPauze" dataDxfId="269">
      <calculatedColumnFormula>INDIRECT("J"&amp;startlijn+(ROW()-startlijn)*persoonsblok+2)</calculatedColumnFormula>
    </tableColumn>
    <tableColumn id="27" name="ZaTotaal" dataDxfId="268">
      <calculatedColumnFormula>INDIRECT("J"&amp;startlijn+(ROW()-startlijn)*persoonsblok+3)</calculatedColumnFormula>
    </tableColumn>
    <tableColumn id="28" name="ZaPrestatie" dataDxfId="267">
      <calculatedColumnFormula>INDIRECT("J"&amp;startlijn+(ROW()-startlijn)*persoonsblok+4)</calculatedColumnFormula>
    </tableColumn>
    <tableColumn id="29" name="ZaOpmerking" dataDxfId="266">
      <calculatedColumnFormula>INDIRECT("J"&amp;startlijn+(ROW()-startlijn)*persoonsblok+5)</calculatedColumnFormula>
    </tableColumn>
    <tableColumn id="30" name="ZoBegin" dataDxfId="265">
      <calculatedColumnFormula>INDIRECT("K"&amp;startlijn+(ROW()-startlijn)*persoonsblok)</calculatedColumnFormula>
    </tableColumn>
    <tableColumn id="31" name="ZoEinde" dataDxfId="264">
      <calculatedColumnFormula>INDIRECT("K"&amp;startlijn+(ROW()-startlijn)*persoonsblok+1)</calculatedColumnFormula>
    </tableColumn>
    <tableColumn id="32" name="ZoPauze" dataDxfId="263">
      <calculatedColumnFormula>INDIRECT("K"&amp;startlijn+(ROW()-startlijn)*persoonsblok+2)</calculatedColumnFormula>
    </tableColumn>
    <tableColumn id="33" name="ZoTotaal" dataDxfId="262">
      <calculatedColumnFormula>INDIRECT("K"&amp;startlijn+(ROW()-startlijn)*persoonsblok+3)</calculatedColumnFormula>
    </tableColumn>
    <tableColumn id="34" name="ZoPrestatie" dataDxfId="261">
      <calculatedColumnFormula>INDIRECT("K"&amp;startlijn+(ROW()-startlijn)*persoonsblok+4)</calculatedColumnFormula>
    </tableColumn>
    <tableColumn id="35" name="ZoOpmerking" dataDxfId="260">
      <calculatedColumnFormula>INDIRECT("K"&amp;startlijn+(ROW()-startlijn)*persoonsblok+5)</calculatedColumnFormula>
    </tableColumn>
    <tableColumn id="36" name="MaBegin" dataDxfId="259">
      <calculatedColumnFormula>INDIRECT("L"&amp;startlijn+(ROW()-startlijn)*persoonsblok)</calculatedColumnFormula>
    </tableColumn>
    <tableColumn id="37" name="MaEinde" dataDxfId="258">
      <calculatedColumnFormula>INDIRECT("L"&amp;startlijn+(ROW()-startlijn)*persoonsblok+1)</calculatedColumnFormula>
    </tableColumn>
    <tableColumn id="38" name="MaPauze" dataDxfId="257">
      <calculatedColumnFormula>INDIRECT("L"&amp;startlijn+(ROW()-startlijn)*persoonsblok+2)</calculatedColumnFormula>
    </tableColumn>
    <tableColumn id="39" name="MaTotaal" dataDxfId="256">
      <calculatedColumnFormula>INDIRECT("L"&amp;startlijn+(ROW()-startlijn)*persoonsblok+3)</calculatedColumnFormula>
    </tableColumn>
    <tableColumn id="40" name="MaPrestatie" dataDxfId="255">
      <calculatedColumnFormula>INDIRECT("L"&amp;startlijn+(ROW()-startlijn)*persoonsblok+4)</calculatedColumnFormula>
    </tableColumn>
    <tableColumn id="41" name="MaOpmerking" dataDxfId="254">
      <calculatedColumnFormula>INDIRECT("L"&amp;startlijn+(ROW()-startlijn)*persoonsblok+5)</calculatedColumnFormula>
    </tableColumn>
    <tableColumn id="42" name="DiBegin" dataDxfId="253">
      <calculatedColumnFormula>INDIRECT("M"&amp;startlijn+(ROW()-startlijn)*persoonsblok)</calculatedColumnFormula>
    </tableColumn>
    <tableColumn id="43" name="DiEinde" dataDxfId="252">
      <calculatedColumnFormula>INDIRECT("M"&amp;startlijn+(ROW()-startlijn)*persoonsblok+1)</calculatedColumnFormula>
    </tableColumn>
    <tableColumn id="44" name="DiPauze" dataDxfId="251">
      <calculatedColumnFormula>INDIRECT("M"&amp;startlijn+(ROW()-startlijn)*persoonsblok+2)</calculatedColumnFormula>
    </tableColumn>
    <tableColumn id="45" name="DiTotaal" dataDxfId="250">
      <calculatedColumnFormula>INDIRECT("M"&amp;startlijn+(ROW()-startlijn)*persoonsblok+3)</calculatedColumnFormula>
    </tableColumn>
    <tableColumn id="46" name="DiPrestatie" dataDxfId="249">
      <calculatedColumnFormula>INDIRECT("M"&amp;startlijn+(ROW()-startlijn)*persoonsblok+4)</calculatedColumnFormula>
    </tableColumn>
    <tableColumn id="47" name="DiOpmerking" dataDxfId="248">
      <calculatedColumnFormula>INDIRECT("M"&amp;startlijn+(ROW()-startlijn)*persoonsblok+5)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el3" displayName="Tabel3" ref="AA54:BV154" totalsRowShown="0" headerRowDxfId="235" dataDxfId="234">
  <autoFilter ref="AA54:BV154"/>
  <tableColumns count="48">
    <tableColumn id="1" name="Nr." dataDxfId="233"/>
    <tableColumn id="2" name="Naam" dataDxfId="232">
      <calculatedColumnFormula>INDIRECT("A"&amp;startlijn+(ROW()-startlijn)*persoonsblok)</calculatedColumnFormula>
    </tableColumn>
    <tableColumn id="3" name="Voornaam" dataDxfId="231">
      <calculatedColumnFormula>INDIRECT("B"&amp;startlijn+(ROW()-startlijn)*persoonsblok)</calculatedColumnFormula>
    </tableColumn>
    <tableColumn id="4" name="Functie" dataDxfId="230">
      <calculatedColumnFormula>INDIRECT("C"&amp;startlijn+(ROW()-startlijn)*persoonsblok)</calculatedColumnFormula>
    </tableColumn>
    <tableColumn id="5" name="Statuut" dataDxfId="229">
      <calculatedColumnFormula>INDIRECT("D"&amp;startlijn+(ROW()-startlijn)*persoonsblok)</calculatedColumnFormula>
    </tableColumn>
    <tableColumn id="48" name="Plaats" dataDxfId="228">
      <calculatedColumnFormula>INDIRECT("E"&amp;startlijn+(ROW()-startlijn)*persoonsblok)</calculatedColumnFormula>
    </tableColumn>
    <tableColumn id="6" name="WoBegin" dataDxfId="227">
      <calculatedColumnFormula>INDIRECT("G"&amp;startlijn+(ROW()-startlijn)*persoonsblok)</calculatedColumnFormula>
    </tableColumn>
    <tableColumn id="7" name="WoEinde" dataDxfId="226">
      <calculatedColumnFormula>INDIRECT("g"&amp;startlijn+(ROW()-startlijn)*persoonsblok+1)</calculatedColumnFormula>
    </tableColumn>
    <tableColumn id="8" name="WoPauze" dataDxfId="225">
      <calculatedColumnFormula>INDIRECT("g"&amp;startlijn+(ROW()-startlijn)*persoonsblok+2)</calculatedColumnFormula>
    </tableColumn>
    <tableColumn id="9" name="WoTotaal" dataDxfId="224">
      <calculatedColumnFormula>INDIRECT("g"&amp;startlijn+(ROW()-startlijn)*persoonsblok+3)</calculatedColumnFormula>
    </tableColumn>
    <tableColumn id="10" name="WoPrestatie" dataDxfId="223">
      <calculatedColumnFormula>INDIRECT("g"&amp;startlijn+(ROW()-startlijn)*persoonsblok+4)</calculatedColumnFormula>
    </tableColumn>
    <tableColumn id="11" name="WoOpmerking" dataDxfId="222">
      <calculatedColumnFormula>INDIRECT("g"&amp;startlijn+(ROW()-startlijn)*persoonsblok+5)</calculatedColumnFormula>
    </tableColumn>
    <tableColumn id="12" name="DoBegin" dataDxfId="221">
      <calculatedColumnFormula>INDIRECT("H"&amp;startlijn+(ROW()-startlijn)*persoonsblok)</calculatedColumnFormula>
    </tableColumn>
    <tableColumn id="13" name="DoEinde" dataDxfId="220">
      <calculatedColumnFormula>INDIRECT("H"&amp;startlijn+(ROW()-startlijn)*persoonsblok+1)</calculatedColumnFormula>
    </tableColumn>
    <tableColumn id="14" name="DoPauze" dataDxfId="219">
      <calculatedColumnFormula>INDIRECT("H"&amp;startlijn+(ROW()-startlijn)*persoonsblok+2)</calculatedColumnFormula>
    </tableColumn>
    <tableColumn id="15" name="DoTotaal" dataDxfId="218">
      <calculatedColumnFormula>INDIRECT("H"&amp;startlijn+(ROW()-startlijn)*persoonsblok+3)</calculatedColumnFormula>
    </tableColumn>
    <tableColumn id="16" name="DoPrestatie" dataDxfId="217">
      <calculatedColumnFormula>INDIRECT("H"&amp;startlijn+(ROW()-startlijn)*persoonsblok+4)</calculatedColumnFormula>
    </tableColumn>
    <tableColumn id="17" name="DoOpmerking" dataDxfId="216">
      <calculatedColumnFormula>INDIRECT("H"&amp;startlijn+(ROW()-startlijn)*persoonsblok+5)</calculatedColumnFormula>
    </tableColumn>
    <tableColumn id="18" name="VrBegin" dataDxfId="215">
      <calculatedColumnFormula>INDIRECT("i"&amp;startlijn+(ROW()-startlijn)*persoonsblok)</calculatedColumnFormula>
    </tableColumn>
    <tableColumn id="19" name="VrEinde" dataDxfId="214">
      <calculatedColumnFormula>INDIRECT("I"&amp;startlijn+(ROW()-startlijn)*persoonsblok+1)</calculatedColumnFormula>
    </tableColumn>
    <tableColumn id="20" name="VrPauze" dataDxfId="213">
      <calculatedColumnFormula>INDIRECT("I"&amp;startlijn+(ROW()-startlijn)*persoonsblok+2)</calculatedColumnFormula>
    </tableColumn>
    <tableColumn id="21" name="VrTotaal" dataDxfId="212">
      <calculatedColumnFormula>INDIRECT("I"&amp;startlijn+(ROW()-startlijn)*persoonsblok+3)</calculatedColumnFormula>
    </tableColumn>
    <tableColumn id="22" name="VrPrestatie" dataDxfId="211">
      <calculatedColumnFormula>INDIRECT("I"&amp;startlijn+(ROW()-startlijn)*persoonsblok+4)</calculatedColumnFormula>
    </tableColumn>
    <tableColumn id="23" name="VrOpmerking" dataDxfId="210">
      <calculatedColumnFormula>INDIRECT("I"&amp;startlijn+(ROW()-startlijn)*persoonsblok+5)</calculatedColumnFormula>
    </tableColumn>
    <tableColumn id="24" name="ZaBegin" dataDxfId="209">
      <calculatedColumnFormula>INDIRECT("J"&amp;startlijn+(ROW()-startlijn)*persoonsblok)</calculatedColumnFormula>
    </tableColumn>
    <tableColumn id="25" name="ZaEinde" dataDxfId="208">
      <calculatedColumnFormula>INDIRECT("J"&amp;startlijn+(ROW()-startlijn)*persoonsblok+1)</calculatedColumnFormula>
    </tableColumn>
    <tableColumn id="26" name="ZaPauze" dataDxfId="207">
      <calculatedColumnFormula>INDIRECT("J"&amp;startlijn+(ROW()-startlijn)*persoonsblok+2)</calculatedColumnFormula>
    </tableColumn>
    <tableColumn id="27" name="ZaTotaal" dataDxfId="206">
      <calculatedColumnFormula>INDIRECT("J"&amp;startlijn+(ROW()-startlijn)*persoonsblok+3)</calculatedColumnFormula>
    </tableColumn>
    <tableColumn id="28" name="ZaPrestatie" dataDxfId="205">
      <calculatedColumnFormula>INDIRECT("J"&amp;startlijn+(ROW()-startlijn)*persoonsblok+4)</calculatedColumnFormula>
    </tableColumn>
    <tableColumn id="29" name="ZaOpmerking" dataDxfId="204">
      <calculatedColumnFormula>INDIRECT("J"&amp;startlijn+(ROW()-startlijn)*persoonsblok+5)</calculatedColumnFormula>
    </tableColumn>
    <tableColumn id="30" name="ZoBegin" dataDxfId="203">
      <calculatedColumnFormula>INDIRECT("K"&amp;startlijn+(ROW()-startlijn)*persoonsblok)</calculatedColumnFormula>
    </tableColumn>
    <tableColumn id="31" name="ZoEinde" dataDxfId="202">
      <calculatedColumnFormula>INDIRECT("K"&amp;startlijn+(ROW()-startlijn)*persoonsblok+1)</calculatedColumnFormula>
    </tableColumn>
    <tableColumn id="32" name="ZoPauze" dataDxfId="201">
      <calculatedColumnFormula>INDIRECT("K"&amp;startlijn+(ROW()-startlijn)*persoonsblok+2)</calculatedColumnFormula>
    </tableColumn>
    <tableColumn id="33" name="ZoTotaal" dataDxfId="200">
      <calculatedColumnFormula>INDIRECT("K"&amp;startlijn+(ROW()-startlijn)*persoonsblok+3)</calculatedColumnFormula>
    </tableColumn>
    <tableColumn id="34" name="ZoPrestatie" dataDxfId="199">
      <calculatedColumnFormula>INDIRECT("K"&amp;startlijn+(ROW()-startlijn)*persoonsblok+4)</calculatedColumnFormula>
    </tableColumn>
    <tableColumn id="35" name="ZoOpmerking" dataDxfId="198">
      <calculatedColumnFormula>INDIRECT("K"&amp;startlijn+(ROW()-startlijn)*persoonsblok+5)</calculatedColumnFormula>
    </tableColumn>
    <tableColumn id="36" name="MaBegin" dataDxfId="197">
      <calculatedColumnFormula>INDIRECT("L"&amp;startlijn+(ROW()-startlijn)*persoonsblok)</calculatedColumnFormula>
    </tableColumn>
    <tableColumn id="37" name="MaEinde" dataDxfId="196">
      <calculatedColumnFormula>INDIRECT("L"&amp;startlijn+(ROW()-startlijn)*persoonsblok+1)</calculatedColumnFormula>
    </tableColumn>
    <tableColumn id="38" name="MaPauze" dataDxfId="195">
      <calculatedColumnFormula>INDIRECT("L"&amp;startlijn+(ROW()-startlijn)*persoonsblok+2)</calculatedColumnFormula>
    </tableColumn>
    <tableColumn id="39" name="MaTotaal" dataDxfId="194">
      <calculatedColumnFormula>INDIRECT("L"&amp;startlijn+(ROW()-startlijn)*persoonsblok+3)</calculatedColumnFormula>
    </tableColumn>
    <tableColumn id="40" name="MaPrestatie" dataDxfId="193">
      <calculatedColumnFormula>INDIRECT("L"&amp;startlijn+(ROW()-startlijn)*persoonsblok+4)</calculatedColumnFormula>
    </tableColumn>
    <tableColumn id="41" name="MaOpmerking" dataDxfId="192">
      <calculatedColumnFormula>INDIRECT("L"&amp;startlijn+(ROW()-startlijn)*persoonsblok+5)</calculatedColumnFormula>
    </tableColumn>
    <tableColumn id="42" name="DiBegin" dataDxfId="191">
      <calculatedColumnFormula>INDIRECT("M"&amp;startlijn+(ROW()-startlijn)*persoonsblok)</calculatedColumnFormula>
    </tableColumn>
    <tableColumn id="43" name="DiEinde" dataDxfId="190">
      <calculatedColumnFormula>INDIRECT("M"&amp;startlijn+(ROW()-startlijn)*persoonsblok+1)</calculatedColumnFormula>
    </tableColumn>
    <tableColumn id="44" name="DiPauze" dataDxfId="189">
      <calculatedColumnFormula>INDIRECT("M"&amp;startlijn+(ROW()-startlijn)*persoonsblok+2)</calculatedColumnFormula>
    </tableColumn>
    <tableColumn id="45" name="DiTotaal" dataDxfId="188">
      <calculatedColumnFormula>INDIRECT("M"&amp;startlijn+(ROW()-startlijn)*persoonsblok+3)</calculatedColumnFormula>
    </tableColumn>
    <tableColumn id="46" name="DiPrestatie" dataDxfId="187">
      <calculatedColumnFormula>INDIRECT("M"&amp;startlijn+(ROW()-startlijn)*persoonsblok+4)</calculatedColumnFormula>
    </tableColumn>
    <tableColumn id="47" name="DiOpmerking" dataDxfId="186">
      <calculatedColumnFormula>INDIRECT("M"&amp;startlijn+(ROW()-startlijn)*persoonsblok+5)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el4" displayName="Tabel4" ref="AA54:BV154" totalsRowShown="0" headerRowDxfId="173" dataDxfId="172">
  <autoFilter ref="AA54:BV154"/>
  <tableColumns count="48">
    <tableColumn id="1" name="Nr." dataDxfId="171"/>
    <tableColumn id="2" name="Naam" dataDxfId="170">
      <calculatedColumnFormula>INDIRECT("A"&amp;startlijn+(ROW()-startlijn)*persoonsblok)</calculatedColumnFormula>
    </tableColumn>
    <tableColumn id="3" name="Voornaam" dataDxfId="169">
      <calculatedColumnFormula>INDIRECT("B"&amp;startlijn+(ROW()-startlijn)*persoonsblok)</calculatedColumnFormula>
    </tableColumn>
    <tableColumn id="4" name="Functie" dataDxfId="168">
      <calculatedColumnFormula>INDIRECT("C"&amp;startlijn+(ROW()-startlijn)*persoonsblok)</calculatedColumnFormula>
    </tableColumn>
    <tableColumn id="5" name="Statuut" dataDxfId="167">
      <calculatedColumnFormula>INDIRECT("D"&amp;startlijn+(ROW()-startlijn)*persoonsblok)</calculatedColumnFormula>
    </tableColumn>
    <tableColumn id="48" name="Plaats" dataDxfId="166">
      <calculatedColumnFormula>INDIRECT("E"&amp;startlijn+(ROW()-startlijn)*persoonsblok)</calculatedColumnFormula>
    </tableColumn>
    <tableColumn id="6" name="WoBegin" dataDxfId="165">
      <calculatedColumnFormula>INDIRECT("G"&amp;startlijn+(ROW()-startlijn)*persoonsblok)</calculatedColumnFormula>
    </tableColumn>
    <tableColumn id="7" name="WoEinde" dataDxfId="164">
      <calculatedColumnFormula>INDIRECT("g"&amp;startlijn+(ROW()-startlijn)*persoonsblok+1)</calculatedColumnFormula>
    </tableColumn>
    <tableColumn id="8" name="WoPauze" dataDxfId="163">
      <calculatedColumnFormula>INDIRECT("g"&amp;startlijn+(ROW()-startlijn)*persoonsblok+2)</calculatedColumnFormula>
    </tableColumn>
    <tableColumn id="9" name="WoTotaal" dataDxfId="162">
      <calculatedColumnFormula>INDIRECT("g"&amp;startlijn+(ROW()-startlijn)*persoonsblok+3)</calculatedColumnFormula>
    </tableColumn>
    <tableColumn id="10" name="WoPrestatie" dataDxfId="161">
      <calculatedColumnFormula>INDIRECT("g"&amp;startlijn+(ROW()-startlijn)*persoonsblok+4)</calculatedColumnFormula>
    </tableColumn>
    <tableColumn id="11" name="WoOpmerking" dataDxfId="160">
      <calculatedColumnFormula>INDIRECT("g"&amp;startlijn+(ROW()-startlijn)*persoonsblok+5)</calculatedColumnFormula>
    </tableColumn>
    <tableColumn id="12" name="DoBegin" dataDxfId="159">
      <calculatedColumnFormula>INDIRECT("H"&amp;startlijn+(ROW()-startlijn)*persoonsblok)</calculatedColumnFormula>
    </tableColumn>
    <tableColumn id="13" name="DoEinde" dataDxfId="158">
      <calculatedColumnFormula>INDIRECT("H"&amp;startlijn+(ROW()-startlijn)*persoonsblok+1)</calculatedColumnFormula>
    </tableColumn>
    <tableColumn id="14" name="DoPauze" dataDxfId="157">
      <calculatedColumnFormula>INDIRECT("H"&amp;startlijn+(ROW()-startlijn)*persoonsblok+2)</calculatedColumnFormula>
    </tableColumn>
    <tableColumn id="15" name="DoTotaal" dataDxfId="156">
      <calculatedColumnFormula>INDIRECT("H"&amp;startlijn+(ROW()-startlijn)*persoonsblok+3)</calculatedColumnFormula>
    </tableColumn>
    <tableColumn id="16" name="DoPrestatie" dataDxfId="155">
      <calculatedColumnFormula>INDIRECT("H"&amp;startlijn+(ROW()-startlijn)*persoonsblok+4)</calculatedColumnFormula>
    </tableColumn>
    <tableColumn id="17" name="DoOpmerking" dataDxfId="154">
      <calculatedColumnFormula>INDIRECT("H"&amp;startlijn+(ROW()-startlijn)*persoonsblok+5)</calculatedColumnFormula>
    </tableColumn>
    <tableColumn id="18" name="VrBegin" dataDxfId="153">
      <calculatedColumnFormula>INDIRECT("i"&amp;startlijn+(ROW()-startlijn)*persoonsblok)</calculatedColumnFormula>
    </tableColumn>
    <tableColumn id="19" name="VrEinde" dataDxfId="152">
      <calculatedColumnFormula>INDIRECT("I"&amp;startlijn+(ROW()-startlijn)*persoonsblok+1)</calculatedColumnFormula>
    </tableColumn>
    <tableColumn id="20" name="VrPauze" dataDxfId="151">
      <calculatedColumnFormula>INDIRECT("I"&amp;startlijn+(ROW()-startlijn)*persoonsblok+2)</calculatedColumnFormula>
    </tableColumn>
    <tableColumn id="21" name="VrTotaal" dataDxfId="150">
      <calculatedColumnFormula>INDIRECT("I"&amp;startlijn+(ROW()-startlijn)*persoonsblok+3)</calculatedColumnFormula>
    </tableColumn>
    <tableColumn id="22" name="VrPrestatie" dataDxfId="149">
      <calculatedColumnFormula>INDIRECT("I"&amp;startlijn+(ROW()-startlijn)*persoonsblok+4)</calculatedColumnFormula>
    </tableColumn>
    <tableColumn id="23" name="VrOpmerking" dataDxfId="148">
      <calculatedColumnFormula>INDIRECT("I"&amp;startlijn+(ROW()-startlijn)*persoonsblok+5)</calculatedColumnFormula>
    </tableColumn>
    <tableColumn id="24" name="ZaBegin" dataDxfId="147">
      <calculatedColumnFormula>INDIRECT("J"&amp;startlijn+(ROW()-startlijn)*persoonsblok)</calculatedColumnFormula>
    </tableColumn>
    <tableColumn id="25" name="ZaEinde" dataDxfId="146">
      <calculatedColumnFormula>INDIRECT("J"&amp;startlijn+(ROW()-startlijn)*persoonsblok+1)</calculatedColumnFormula>
    </tableColumn>
    <tableColumn id="26" name="ZaPauze" dataDxfId="145">
      <calculatedColumnFormula>INDIRECT("J"&amp;startlijn+(ROW()-startlijn)*persoonsblok+2)</calculatedColumnFormula>
    </tableColumn>
    <tableColumn id="27" name="ZaTotaal" dataDxfId="144">
      <calculatedColumnFormula>INDIRECT("J"&amp;startlijn+(ROW()-startlijn)*persoonsblok+3)</calculatedColumnFormula>
    </tableColumn>
    <tableColumn id="28" name="ZaPrestatie" dataDxfId="143">
      <calculatedColumnFormula>INDIRECT("J"&amp;startlijn+(ROW()-startlijn)*persoonsblok+4)</calculatedColumnFormula>
    </tableColumn>
    <tableColumn id="29" name="ZaOpmerking" dataDxfId="142">
      <calculatedColumnFormula>INDIRECT("J"&amp;startlijn+(ROW()-startlijn)*persoonsblok+5)</calculatedColumnFormula>
    </tableColumn>
    <tableColumn id="30" name="ZoBegin" dataDxfId="141">
      <calculatedColumnFormula>INDIRECT("K"&amp;startlijn+(ROW()-startlijn)*persoonsblok)</calculatedColumnFormula>
    </tableColumn>
    <tableColumn id="31" name="ZoEinde" dataDxfId="140">
      <calculatedColumnFormula>INDIRECT("K"&amp;startlijn+(ROW()-startlijn)*persoonsblok+1)</calculatedColumnFormula>
    </tableColumn>
    <tableColumn id="32" name="ZoPauze" dataDxfId="139">
      <calculatedColumnFormula>INDIRECT("K"&amp;startlijn+(ROW()-startlijn)*persoonsblok+2)</calculatedColumnFormula>
    </tableColumn>
    <tableColumn id="33" name="ZoTotaal" dataDxfId="138">
      <calculatedColumnFormula>INDIRECT("K"&amp;startlijn+(ROW()-startlijn)*persoonsblok+3)</calculatedColumnFormula>
    </tableColumn>
    <tableColumn id="34" name="ZoPrestatie" dataDxfId="137">
      <calculatedColumnFormula>INDIRECT("K"&amp;startlijn+(ROW()-startlijn)*persoonsblok+4)</calculatedColumnFormula>
    </tableColumn>
    <tableColumn id="35" name="ZoOpmerking" dataDxfId="136">
      <calculatedColumnFormula>INDIRECT("K"&amp;startlijn+(ROW()-startlijn)*persoonsblok+5)</calculatedColumnFormula>
    </tableColumn>
    <tableColumn id="36" name="MaBegin" dataDxfId="135">
      <calculatedColumnFormula>INDIRECT("L"&amp;startlijn+(ROW()-startlijn)*persoonsblok)</calculatedColumnFormula>
    </tableColumn>
    <tableColumn id="37" name="MaEinde" dataDxfId="134">
      <calculatedColumnFormula>INDIRECT("L"&amp;startlijn+(ROW()-startlijn)*persoonsblok+1)</calculatedColumnFormula>
    </tableColumn>
    <tableColumn id="38" name="MaPauze" dataDxfId="133">
      <calculatedColumnFormula>INDIRECT("L"&amp;startlijn+(ROW()-startlijn)*persoonsblok+2)</calculatedColumnFormula>
    </tableColumn>
    <tableColumn id="39" name="MaTotaal" dataDxfId="132">
      <calculatedColumnFormula>INDIRECT("L"&amp;startlijn+(ROW()-startlijn)*persoonsblok+3)</calculatedColumnFormula>
    </tableColumn>
    <tableColumn id="40" name="MaPrestatie" dataDxfId="131">
      <calculatedColumnFormula>INDIRECT("L"&amp;startlijn+(ROW()-startlijn)*persoonsblok+4)</calculatedColumnFormula>
    </tableColumn>
    <tableColumn id="41" name="MaOpmerking" dataDxfId="130">
      <calculatedColumnFormula>INDIRECT("L"&amp;startlijn+(ROW()-startlijn)*persoonsblok+5)</calculatedColumnFormula>
    </tableColumn>
    <tableColumn id="42" name="DiBegin" dataDxfId="129">
      <calculatedColumnFormula>INDIRECT("M"&amp;startlijn+(ROW()-startlijn)*persoonsblok)</calculatedColumnFormula>
    </tableColumn>
    <tableColumn id="43" name="DiEinde" dataDxfId="128">
      <calculatedColumnFormula>INDIRECT("M"&amp;startlijn+(ROW()-startlijn)*persoonsblok+1)</calculatedColumnFormula>
    </tableColumn>
    <tableColumn id="44" name="DiPauze" dataDxfId="127">
      <calculatedColumnFormula>INDIRECT("M"&amp;startlijn+(ROW()-startlijn)*persoonsblok+2)</calculatedColumnFormula>
    </tableColumn>
    <tableColumn id="45" name="DiTotaal" dataDxfId="126">
      <calculatedColumnFormula>INDIRECT("M"&amp;startlijn+(ROW()-startlijn)*persoonsblok+3)</calculatedColumnFormula>
    </tableColumn>
    <tableColumn id="46" name="DiPrestatie" dataDxfId="125">
      <calculatedColumnFormula>INDIRECT("M"&amp;startlijn+(ROW()-startlijn)*persoonsblok+4)</calculatedColumnFormula>
    </tableColumn>
    <tableColumn id="47" name="DiOpmerking" dataDxfId="124">
      <calculatedColumnFormula>INDIRECT("M"&amp;startlijn+(ROW()-startlijn)*persoonsblok+5)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el5" displayName="Tabel5" ref="AA54:BV154" totalsRowShown="0" headerRowDxfId="111" dataDxfId="110">
  <autoFilter ref="AA54:BV154"/>
  <tableColumns count="48">
    <tableColumn id="1" name="Nr." dataDxfId="109"/>
    <tableColumn id="2" name="Naam" dataDxfId="108">
      <calculatedColumnFormula>INDIRECT("A"&amp;startlijn+(ROW()-startlijn)*persoonsblok)</calculatedColumnFormula>
    </tableColumn>
    <tableColumn id="3" name="Voornaam" dataDxfId="107">
      <calculatedColumnFormula>INDIRECT("B"&amp;startlijn+(ROW()-startlijn)*persoonsblok)</calculatedColumnFormula>
    </tableColumn>
    <tableColumn id="4" name="Functie" dataDxfId="106">
      <calculatedColumnFormula>INDIRECT("C"&amp;startlijn+(ROW()-startlijn)*persoonsblok)</calculatedColumnFormula>
    </tableColumn>
    <tableColumn id="5" name="Statuut" dataDxfId="105">
      <calculatedColumnFormula>INDIRECT("D"&amp;startlijn+(ROW()-startlijn)*persoonsblok)</calculatedColumnFormula>
    </tableColumn>
    <tableColumn id="48" name="Plaats" dataDxfId="104">
      <calculatedColumnFormula>INDIRECT("E"&amp;startlijn+(ROW()-startlijn)*persoonsblok)</calculatedColumnFormula>
    </tableColumn>
    <tableColumn id="6" name="WoBegin" dataDxfId="103">
      <calculatedColumnFormula>INDIRECT("G"&amp;startlijn+(ROW()-startlijn)*persoonsblok)</calculatedColumnFormula>
    </tableColumn>
    <tableColumn id="7" name="WoEinde" dataDxfId="102">
      <calculatedColumnFormula>INDIRECT("g"&amp;startlijn+(ROW()-startlijn)*persoonsblok+1)</calculatedColumnFormula>
    </tableColumn>
    <tableColumn id="8" name="WoPauze" dataDxfId="101">
      <calculatedColumnFormula>INDIRECT("g"&amp;startlijn+(ROW()-startlijn)*persoonsblok+2)</calculatedColumnFormula>
    </tableColumn>
    <tableColumn id="9" name="WoTotaal" dataDxfId="100">
      <calculatedColumnFormula>INDIRECT("g"&amp;startlijn+(ROW()-startlijn)*persoonsblok+3)</calculatedColumnFormula>
    </tableColumn>
    <tableColumn id="10" name="WoPrestatie" dataDxfId="99">
      <calculatedColumnFormula>INDIRECT("g"&amp;startlijn+(ROW()-startlijn)*persoonsblok+4)</calculatedColumnFormula>
    </tableColumn>
    <tableColumn id="11" name="WoOpmerking" dataDxfId="98">
      <calculatedColumnFormula>INDIRECT("g"&amp;startlijn+(ROW()-startlijn)*persoonsblok+5)</calculatedColumnFormula>
    </tableColumn>
    <tableColumn id="12" name="DoBegin" dataDxfId="97">
      <calculatedColumnFormula>INDIRECT("H"&amp;startlijn+(ROW()-startlijn)*persoonsblok)</calculatedColumnFormula>
    </tableColumn>
    <tableColumn id="13" name="DoEinde" dataDxfId="96">
      <calculatedColumnFormula>INDIRECT("H"&amp;startlijn+(ROW()-startlijn)*persoonsblok+1)</calculatedColumnFormula>
    </tableColumn>
    <tableColumn id="14" name="DoPauze" dataDxfId="95">
      <calculatedColumnFormula>INDIRECT("H"&amp;startlijn+(ROW()-startlijn)*persoonsblok+2)</calculatedColumnFormula>
    </tableColumn>
    <tableColumn id="15" name="DoTotaal" dataDxfId="94">
      <calculatedColumnFormula>INDIRECT("H"&amp;startlijn+(ROW()-startlijn)*persoonsblok+3)</calculatedColumnFormula>
    </tableColumn>
    <tableColumn id="16" name="DoPrestatie" dataDxfId="93">
      <calculatedColumnFormula>INDIRECT("H"&amp;startlijn+(ROW()-startlijn)*persoonsblok+4)</calculatedColumnFormula>
    </tableColumn>
    <tableColumn id="17" name="DoOpmerking" dataDxfId="92">
      <calculatedColumnFormula>INDIRECT("H"&amp;startlijn+(ROW()-startlijn)*persoonsblok+5)</calculatedColumnFormula>
    </tableColumn>
    <tableColumn id="18" name="VrBegin" dataDxfId="91">
      <calculatedColumnFormula>INDIRECT("i"&amp;startlijn+(ROW()-startlijn)*persoonsblok)</calculatedColumnFormula>
    </tableColumn>
    <tableColumn id="19" name="VrEinde" dataDxfId="90">
      <calculatedColumnFormula>INDIRECT("I"&amp;startlijn+(ROW()-startlijn)*persoonsblok+1)</calculatedColumnFormula>
    </tableColumn>
    <tableColumn id="20" name="VrPauze" dataDxfId="89">
      <calculatedColumnFormula>INDIRECT("I"&amp;startlijn+(ROW()-startlijn)*persoonsblok+2)</calculatedColumnFormula>
    </tableColumn>
    <tableColumn id="21" name="VrTotaal" dataDxfId="88">
      <calculatedColumnFormula>INDIRECT("I"&amp;startlijn+(ROW()-startlijn)*persoonsblok+3)</calculatedColumnFormula>
    </tableColumn>
    <tableColumn id="22" name="VrPrestatie" dataDxfId="87">
      <calculatedColumnFormula>INDIRECT("I"&amp;startlijn+(ROW()-startlijn)*persoonsblok+4)</calculatedColumnFormula>
    </tableColumn>
    <tableColumn id="23" name="VrOpmerking" dataDxfId="86">
      <calculatedColumnFormula>INDIRECT("I"&amp;startlijn+(ROW()-startlijn)*persoonsblok+5)</calculatedColumnFormula>
    </tableColumn>
    <tableColumn id="24" name="ZaBegin" dataDxfId="85">
      <calculatedColumnFormula>INDIRECT("J"&amp;startlijn+(ROW()-startlijn)*persoonsblok)</calculatedColumnFormula>
    </tableColumn>
    <tableColumn id="25" name="ZaEinde" dataDxfId="84">
      <calculatedColumnFormula>INDIRECT("J"&amp;startlijn+(ROW()-startlijn)*persoonsblok+1)</calculatedColumnFormula>
    </tableColumn>
    <tableColumn id="26" name="ZaPauze" dataDxfId="83">
      <calculatedColumnFormula>INDIRECT("J"&amp;startlijn+(ROW()-startlijn)*persoonsblok+2)</calculatedColumnFormula>
    </tableColumn>
    <tableColumn id="27" name="ZaTotaal" dataDxfId="82">
      <calculatedColumnFormula>INDIRECT("J"&amp;startlijn+(ROW()-startlijn)*persoonsblok+3)</calculatedColumnFormula>
    </tableColumn>
    <tableColumn id="28" name="ZaPrestatie" dataDxfId="81">
      <calculatedColumnFormula>INDIRECT("J"&amp;startlijn+(ROW()-startlijn)*persoonsblok+4)</calculatedColumnFormula>
    </tableColumn>
    <tableColumn id="29" name="ZaOpmerking" dataDxfId="80">
      <calculatedColumnFormula>INDIRECT("J"&amp;startlijn+(ROW()-startlijn)*persoonsblok+5)</calculatedColumnFormula>
    </tableColumn>
    <tableColumn id="30" name="ZoBegin" dataDxfId="79">
      <calculatedColumnFormula>INDIRECT("K"&amp;startlijn+(ROW()-startlijn)*persoonsblok)</calculatedColumnFormula>
    </tableColumn>
    <tableColumn id="31" name="ZoEinde" dataDxfId="78">
      <calculatedColumnFormula>INDIRECT("K"&amp;startlijn+(ROW()-startlijn)*persoonsblok+1)</calculatedColumnFormula>
    </tableColumn>
    <tableColumn id="32" name="ZoPauze" dataDxfId="77">
      <calculatedColumnFormula>INDIRECT("K"&amp;startlijn+(ROW()-startlijn)*persoonsblok+2)</calculatedColumnFormula>
    </tableColumn>
    <tableColumn id="33" name="ZoTotaal" dataDxfId="76">
      <calculatedColumnFormula>INDIRECT("K"&amp;startlijn+(ROW()-startlijn)*persoonsblok+3)</calculatedColumnFormula>
    </tableColumn>
    <tableColumn id="34" name="ZoPrestatie" dataDxfId="75">
      <calculatedColumnFormula>INDIRECT("K"&amp;startlijn+(ROW()-startlijn)*persoonsblok+4)</calculatedColumnFormula>
    </tableColumn>
    <tableColumn id="35" name="ZoOpmerking" dataDxfId="74">
      <calculatedColumnFormula>INDIRECT("K"&amp;startlijn+(ROW()-startlijn)*persoonsblok+5)</calculatedColumnFormula>
    </tableColumn>
    <tableColumn id="36" name="MaBegin" dataDxfId="73">
      <calculatedColumnFormula>INDIRECT("L"&amp;startlijn+(ROW()-startlijn)*persoonsblok)</calculatedColumnFormula>
    </tableColumn>
    <tableColumn id="37" name="MaEinde" dataDxfId="72">
      <calculatedColumnFormula>INDIRECT("L"&amp;startlijn+(ROW()-startlijn)*persoonsblok+1)</calculatedColumnFormula>
    </tableColumn>
    <tableColumn id="38" name="MaPauze" dataDxfId="71">
      <calculatedColumnFormula>INDIRECT("L"&amp;startlijn+(ROW()-startlijn)*persoonsblok+2)</calculatedColumnFormula>
    </tableColumn>
    <tableColumn id="39" name="MaTotaal" dataDxfId="70">
      <calculatedColumnFormula>INDIRECT("L"&amp;startlijn+(ROW()-startlijn)*persoonsblok+3)</calculatedColumnFormula>
    </tableColumn>
    <tableColumn id="40" name="MaPrestatie" dataDxfId="69">
      <calculatedColumnFormula>INDIRECT("L"&amp;startlijn+(ROW()-startlijn)*persoonsblok+4)</calculatedColumnFormula>
    </tableColumn>
    <tableColumn id="41" name="MaOpmerking" dataDxfId="68">
      <calculatedColumnFormula>INDIRECT("L"&amp;startlijn+(ROW()-startlijn)*persoonsblok+5)</calculatedColumnFormula>
    </tableColumn>
    <tableColumn id="42" name="DiBegin" dataDxfId="67">
      <calculatedColumnFormula>INDIRECT("M"&amp;startlijn+(ROW()-startlijn)*persoonsblok)</calculatedColumnFormula>
    </tableColumn>
    <tableColumn id="43" name="DiEinde" dataDxfId="66">
      <calculatedColumnFormula>INDIRECT("M"&amp;startlijn+(ROW()-startlijn)*persoonsblok+1)</calculatedColumnFormula>
    </tableColumn>
    <tableColumn id="44" name="DiPauze" dataDxfId="65">
      <calculatedColumnFormula>INDIRECT("M"&amp;startlijn+(ROW()-startlijn)*persoonsblok+2)</calculatedColumnFormula>
    </tableColumn>
    <tableColumn id="45" name="DiTotaal" dataDxfId="64">
      <calculatedColumnFormula>INDIRECT("M"&amp;startlijn+(ROW()-startlijn)*persoonsblok+3)</calculatedColumnFormula>
    </tableColumn>
    <tableColumn id="46" name="DiPrestatie" dataDxfId="63">
      <calculatedColumnFormula>INDIRECT("M"&amp;startlijn+(ROW()-startlijn)*persoonsblok+4)</calculatedColumnFormula>
    </tableColumn>
    <tableColumn id="47" name="DiOpmerking" dataDxfId="62">
      <calculatedColumnFormula>INDIRECT("M"&amp;startlijn+(ROW()-startlijn)*persoonsblok+5)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el6" displayName="Tabel6" ref="AA54:BV154" totalsRowShown="0" headerRowDxfId="49" dataDxfId="48">
  <autoFilter ref="AA54:BV154"/>
  <tableColumns count="48">
    <tableColumn id="1" name="Nr." dataDxfId="47"/>
    <tableColumn id="2" name="Naam" dataDxfId="46">
      <calculatedColumnFormula>INDIRECT("A"&amp;startlijn+(ROW()-startlijn)*persoonsblok)</calculatedColumnFormula>
    </tableColumn>
    <tableColumn id="3" name="Voornaam" dataDxfId="45">
      <calculatedColumnFormula>INDIRECT("B"&amp;startlijn+(ROW()-startlijn)*persoonsblok)</calculatedColumnFormula>
    </tableColumn>
    <tableColumn id="4" name="Functie" dataDxfId="44">
      <calculatedColumnFormula>INDIRECT("C"&amp;startlijn+(ROW()-startlijn)*persoonsblok)</calculatedColumnFormula>
    </tableColumn>
    <tableColumn id="5" name="Statuut" dataDxfId="43">
      <calculatedColumnFormula>INDIRECT("D"&amp;startlijn+(ROW()-startlijn)*persoonsblok)</calculatedColumnFormula>
    </tableColumn>
    <tableColumn id="48" name="Plaats" dataDxfId="42">
      <calculatedColumnFormula>INDIRECT("E"&amp;startlijn+(ROW()-startlijn)*persoonsblok)</calculatedColumnFormula>
    </tableColumn>
    <tableColumn id="6" name="WoBegin" dataDxfId="41">
      <calculatedColumnFormula>INDIRECT("G"&amp;startlijn+(ROW()-startlijn)*persoonsblok)</calculatedColumnFormula>
    </tableColumn>
    <tableColumn id="7" name="WoEinde" dataDxfId="40">
      <calculatedColumnFormula>INDIRECT("g"&amp;startlijn+(ROW()-startlijn)*persoonsblok+1)</calculatedColumnFormula>
    </tableColumn>
    <tableColumn id="8" name="WoPauze" dataDxfId="39">
      <calculatedColumnFormula>INDIRECT("g"&amp;startlijn+(ROW()-startlijn)*persoonsblok+2)</calculatedColumnFormula>
    </tableColumn>
    <tableColumn id="9" name="WoTotaal" dataDxfId="38">
      <calculatedColumnFormula>INDIRECT("g"&amp;startlijn+(ROW()-startlijn)*persoonsblok+3)</calculatedColumnFormula>
    </tableColumn>
    <tableColumn id="10" name="WoPrestatie" dataDxfId="37">
      <calculatedColumnFormula>INDIRECT("g"&amp;startlijn+(ROW()-startlijn)*persoonsblok+4)</calculatedColumnFormula>
    </tableColumn>
    <tableColumn id="11" name="WoOpmerking" dataDxfId="36">
      <calculatedColumnFormula>INDIRECT("g"&amp;startlijn+(ROW()-startlijn)*persoonsblok+5)</calculatedColumnFormula>
    </tableColumn>
    <tableColumn id="12" name="DoBegin" dataDxfId="35">
      <calculatedColumnFormula>INDIRECT("H"&amp;startlijn+(ROW()-startlijn)*persoonsblok)</calculatedColumnFormula>
    </tableColumn>
    <tableColumn id="13" name="DoEinde" dataDxfId="34">
      <calculatedColumnFormula>INDIRECT("H"&amp;startlijn+(ROW()-startlijn)*persoonsblok+1)</calculatedColumnFormula>
    </tableColumn>
    <tableColumn id="14" name="DoPauze" dataDxfId="33">
      <calculatedColumnFormula>INDIRECT("H"&amp;startlijn+(ROW()-startlijn)*persoonsblok+2)</calculatedColumnFormula>
    </tableColumn>
    <tableColumn id="15" name="DoTotaal" dataDxfId="32">
      <calculatedColumnFormula>INDIRECT("H"&amp;startlijn+(ROW()-startlijn)*persoonsblok+3)</calculatedColumnFormula>
    </tableColumn>
    <tableColumn id="16" name="DoPrestatie" dataDxfId="31">
      <calculatedColumnFormula>INDIRECT("H"&amp;startlijn+(ROW()-startlijn)*persoonsblok+4)</calculatedColumnFormula>
    </tableColumn>
    <tableColumn id="17" name="DoOpmerking" dataDxfId="30">
      <calculatedColumnFormula>INDIRECT("H"&amp;startlijn+(ROW()-startlijn)*persoonsblok+5)</calculatedColumnFormula>
    </tableColumn>
    <tableColumn id="18" name="VrBegin" dataDxfId="29">
      <calculatedColumnFormula>INDIRECT("i"&amp;startlijn+(ROW()-startlijn)*persoonsblok)</calculatedColumnFormula>
    </tableColumn>
    <tableColumn id="19" name="VrEinde" dataDxfId="28">
      <calculatedColumnFormula>INDIRECT("I"&amp;startlijn+(ROW()-startlijn)*persoonsblok+1)</calculatedColumnFormula>
    </tableColumn>
    <tableColumn id="20" name="VrPauze" dataDxfId="27">
      <calculatedColumnFormula>INDIRECT("I"&amp;startlijn+(ROW()-startlijn)*persoonsblok+2)</calculatedColumnFormula>
    </tableColumn>
    <tableColumn id="21" name="VrTotaal" dataDxfId="26">
      <calculatedColumnFormula>INDIRECT("I"&amp;startlijn+(ROW()-startlijn)*persoonsblok+3)</calculatedColumnFormula>
    </tableColumn>
    <tableColumn id="22" name="VrPrestatie" dataDxfId="25">
      <calculatedColumnFormula>INDIRECT("I"&amp;startlijn+(ROW()-startlijn)*persoonsblok+4)</calculatedColumnFormula>
    </tableColumn>
    <tableColumn id="23" name="VrOpmerking" dataDxfId="24">
      <calculatedColumnFormula>INDIRECT("I"&amp;startlijn+(ROW()-startlijn)*persoonsblok+5)</calculatedColumnFormula>
    </tableColumn>
    <tableColumn id="24" name="ZaBegin" dataDxfId="23">
      <calculatedColumnFormula>INDIRECT("J"&amp;startlijn+(ROW()-startlijn)*persoonsblok)</calculatedColumnFormula>
    </tableColumn>
    <tableColumn id="25" name="ZaEinde" dataDxfId="22">
      <calculatedColumnFormula>INDIRECT("J"&amp;startlijn+(ROW()-startlijn)*persoonsblok+1)</calculatedColumnFormula>
    </tableColumn>
    <tableColumn id="26" name="ZaPauze" dataDxfId="21">
      <calculatedColumnFormula>INDIRECT("J"&amp;startlijn+(ROW()-startlijn)*persoonsblok+2)</calculatedColumnFormula>
    </tableColumn>
    <tableColumn id="27" name="ZaTotaal" dataDxfId="20">
      <calculatedColumnFormula>INDIRECT("J"&amp;startlijn+(ROW()-startlijn)*persoonsblok+3)</calculatedColumnFormula>
    </tableColumn>
    <tableColumn id="28" name="ZaPrestatie" dataDxfId="19">
      <calculatedColumnFormula>INDIRECT("J"&amp;startlijn+(ROW()-startlijn)*persoonsblok+4)</calculatedColumnFormula>
    </tableColumn>
    <tableColumn id="29" name="ZaOpmerking" dataDxfId="18">
      <calculatedColumnFormula>INDIRECT("J"&amp;startlijn+(ROW()-startlijn)*persoonsblok+5)</calculatedColumnFormula>
    </tableColumn>
    <tableColumn id="30" name="ZoBegin" dataDxfId="17">
      <calculatedColumnFormula>INDIRECT("K"&amp;startlijn+(ROW()-startlijn)*persoonsblok)</calculatedColumnFormula>
    </tableColumn>
    <tableColumn id="31" name="ZoEinde" dataDxfId="16">
      <calculatedColumnFormula>INDIRECT("K"&amp;startlijn+(ROW()-startlijn)*persoonsblok+1)</calculatedColumnFormula>
    </tableColumn>
    <tableColumn id="32" name="ZoPauze" dataDxfId="15">
      <calculatedColumnFormula>INDIRECT("K"&amp;startlijn+(ROW()-startlijn)*persoonsblok+2)</calculatedColumnFormula>
    </tableColumn>
    <tableColumn id="33" name="ZoTotaal" dataDxfId="14">
      <calculatedColumnFormula>INDIRECT("K"&amp;startlijn+(ROW()-startlijn)*persoonsblok+3)</calculatedColumnFormula>
    </tableColumn>
    <tableColumn id="34" name="ZoPrestatie" dataDxfId="13">
      <calculatedColumnFormula>INDIRECT("K"&amp;startlijn+(ROW()-startlijn)*persoonsblok+4)</calculatedColumnFormula>
    </tableColumn>
    <tableColumn id="35" name="ZoOpmerking" dataDxfId="12">
      <calculatedColumnFormula>INDIRECT("K"&amp;startlijn+(ROW()-startlijn)*persoonsblok+5)</calculatedColumnFormula>
    </tableColumn>
    <tableColumn id="36" name="MaBegin" dataDxfId="11">
      <calculatedColumnFormula>INDIRECT("L"&amp;startlijn+(ROW()-startlijn)*persoonsblok)</calculatedColumnFormula>
    </tableColumn>
    <tableColumn id="37" name="MaEinde" dataDxfId="10">
      <calculatedColumnFormula>INDIRECT("L"&amp;startlijn+(ROW()-startlijn)*persoonsblok+1)</calculatedColumnFormula>
    </tableColumn>
    <tableColumn id="38" name="MaPauze" dataDxfId="9">
      <calculatedColumnFormula>INDIRECT("L"&amp;startlijn+(ROW()-startlijn)*persoonsblok+2)</calculatedColumnFormula>
    </tableColumn>
    <tableColumn id="39" name="MaTotaal" dataDxfId="8">
      <calculatedColumnFormula>INDIRECT("L"&amp;startlijn+(ROW()-startlijn)*persoonsblok+3)</calculatedColumnFormula>
    </tableColumn>
    <tableColumn id="40" name="MaPrestatie" dataDxfId="7">
      <calculatedColumnFormula>INDIRECT("L"&amp;startlijn+(ROW()-startlijn)*persoonsblok+4)</calculatedColumnFormula>
    </tableColumn>
    <tableColumn id="41" name="MaOpmerking" dataDxfId="6">
      <calculatedColumnFormula>INDIRECT("L"&amp;startlijn+(ROW()-startlijn)*persoonsblok+5)</calculatedColumnFormula>
    </tableColumn>
    <tableColumn id="42" name="DiBegin" dataDxfId="5">
      <calculatedColumnFormula>INDIRECT("M"&amp;startlijn+(ROW()-startlijn)*persoonsblok)</calculatedColumnFormula>
    </tableColumn>
    <tableColumn id="43" name="DiEinde" dataDxfId="4">
      <calculatedColumnFormula>INDIRECT("M"&amp;startlijn+(ROW()-startlijn)*persoonsblok+1)</calculatedColumnFormula>
    </tableColumn>
    <tableColumn id="44" name="DiPauze" dataDxfId="3">
      <calculatedColumnFormula>INDIRECT("M"&amp;startlijn+(ROW()-startlijn)*persoonsblok+2)</calculatedColumnFormula>
    </tableColumn>
    <tableColumn id="45" name="DiTotaal" dataDxfId="2">
      <calculatedColumnFormula>INDIRECT("M"&amp;startlijn+(ROW()-startlijn)*persoonsblok+3)</calculatedColumnFormula>
    </tableColumn>
    <tableColumn id="46" name="DiPrestatie" dataDxfId="1">
      <calculatedColumnFormula>INDIRECT("M"&amp;startlijn+(ROW()-startlijn)*persoonsblok+4)</calculatedColumnFormula>
    </tableColumn>
    <tableColumn id="47" name="DiOpmerking" dataDxfId="0">
      <calculatedColumnFormula>INDIRECT("M"&amp;startlijn+(ROW()-startlijn)*persoonsblok+5)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drawing" Target="../drawings/drawing3.xml"/><Relationship Id="rId7" Type="http://schemas.openxmlformats.org/officeDocument/2006/relationships/ctrlProp" Target="../ctrlProps/ctrlProp9.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 Id="rId9" Type="http://schemas.microsoft.com/office/2007/relationships/slicer" Target="../slicers/slicer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 Id="rId9" Type="http://schemas.microsoft.com/office/2007/relationships/slicer" Target="../slicers/slicer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 Id="rId9" Type="http://schemas.microsoft.com/office/2007/relationships/slicer" Target="../slicers/slicer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ivotTable" Target="../pivotTables/pivotTable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 Id="rId9" Type="http://schemas.microsoft.com/office/2007/relationships/slicer" Target="../slicers/slicer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K46"/>
  <sheetViews>
    <sheetView workbookViewId="0">
      <selection activeCell="K9" sqref="K9"/>
    </sheetView>
  </sheetViews>
  <sheetFormatPr defaultRowHeight="12.75" x14ac:dyDescent="0.2"/>
  <cols>
    <col min="2" max="2" width="24" customWidth="1"/>
    <col min="3" max="4" width="10.85546875" customWidth="1"/>
    <col min="5" max="5" width="11.140625" customWidth="1"/>
    <col min="10" max="10" width="13.5703125" customWidth="1"/>
  </cols>
  <sheetData>
    <row r="1" spans="1:11" x14ac:dyDescent="0.2">
      <c r="A1" s="16" t="s">
        <v>24</v>
      </c>
    </row>
    <row r="3" spans="1:11" x14ac:dyDescent="0.2">
      <c r="B3" s="17" t="s">
        <v>15</v>
      </c>
      <c r="C3" s="17" t="s">
        <v>16</v>
      </c>
      <c r="D3" s="41" t="s">
        <v>109</v>
      </c>
      <c r="E3" s="17" t="s">
        <v>44</v>
      </c>
      <c r="F3" s="17"/>
    </row>
    <row r="4" spans="1:11" x14ac:dyDescent="0.2">
      <c r="B4" s="96" t="s">
        <v>17</v>
      </c>
      <c r="C4" s="96" t="s">
        <v>18</v>
      </c>
      <c r="D4" s="96" t="s">
        <v>110</v>
      </c>
      <c r="E4" s="96" t="s">
        <v>23</v>
      </c>
      <c r="J4" t="s">
        <v>54</v>
      </c>
      <c r="K4" s="30">
        <v>55</v>
      </c>
    </row>
    <row r="5" spans="1:11" x14ac:dyDescent="0.2">
      <c r="B5" s="97" t="s">
        <v>35</v>
      </c>
      <c r="C5" s="97" t="s">
        <v>25</v>
      </c>
      <c r="D5" s="97" t="s">
        <v>111</v>
      </c>
      <c r="E5" s="97" t="s">
        <v>41</v>
      </c>
      <c r="J5" t="s">
        <v>55</v>
      </c>
      <c r="K5" s="30">
        <v>654</v>
      </c>
    </row>
    <row r="6" spans="1:11" x14ac:dyDescent="0.2">
      <c r="B6" s="97" t="s">
        <v>37</v>
      </c>
      <c r="C6" s="97" t="s">
        <v>26</v>
      </c>
      <c r="D6" s="97"/>
      <c r="E6" s="97" t="s">
        <v>42</v>
      </c>
      <c r="J6" t="s">
        <v>56</v>
      </c>
      <c r="K6" s="30" t="s">
        <v>57</v>
      </c>
    </row>
    <row r="7" spans="1:11" x14ac:dyDescent="0.2">
      <c r="B7" s="97" t="s">
        <v>38</v>
      </c>
      <c r="C7" s="97"/>
      <c r="D7" s="97"/>
      <c r="E7" s="97" t="s">
        <v>43</v>
      </c>
      <c r="J7" t="s">
        <v>101</v>
      </c>
      <c r="K7" s="30">
        <v>6</v>
      </c>
    </row>
    <row r="8" spans="1:11" x14ac:dyDescent="0.2">
      <c r="B8" s="97" t="s">
        <v>27</v>
      </c>
      <c r="C8" s="97"/>
      <c r="D8" s="97"/>
      <c r="E8" s="97" t="s">
        <v>52</v>
      </c>
      <c r="J8" t="s">
        <v>107</v>
      </c>
      <c r="K8" s="40">
        <v>1.5833333333333333</v>
      </c>
    </row>
    <row r="9" spans="1:11" x14ac:dyDescent="0.2">
      <c r="B9" s="97" t="s">
        <v>28</v>
      </c>
      <c r="C9" s="97"/>
      <c r="D9" s="97"/>
      <c r="E9" s="97" t="s">
        <v>53</v>
      </c>
    </row>
    <row r="10" spans="1:11" x14ac:dyDescent="0.2">
      <c r="B10" s="97" t="s">
        <v>29</v>
      </c>
      <c r="C10" s="97"/>
      <c r="D10" s="97"/>
      <c r="E10" s="97" t="s">
        <v>128</v>
      </c>
    </row>
    <row r="11" spans="1:11" x14ac:dyDescent="0.2">
      <c r="B11" s="97" t="s">
        <v>30</v>
      </c>
      <c r="C11" s="97"/>
      <c r="D11" s="97"/>
      <c r="E11" s="97" t="s">
        <v>129</v>
      </c>
    </row>
    <row r="12" spans="1:11" x14ac:dyDescent="0.2">
      <c r="B12" s="97" t="s">
        <v>36</v>
      </c>
      <c r="C12" s="97"/>
      <c r="D12" s="97"/>
      <c r="E12" s="97" t="s">
        <v>130</v>
      </c>
    </row>
    <row r="13" spans="1:11" x14ac:dyDescent="0.2">
      <c r="B13" s="97" t="s">
        <v>31</v>
      </c>
      <c r="C13" s="97"/>
      <c r="D13" s="97"/>
      <c r="E13" s="97"/>
    </row>
    <row r="14" spans="1:11" x14ac:dyDescent="0.2">
      <c r="B14" s="97" t="s">
        <v>32</v>
      </c>
      <c r="C14" s="97"/>
      <c r="D14" s="97"/>
      <c r="E14" s="97"/>
    </row>
    <row r="15" spans="1:11" x14ac:dyDescent="0.2">
      <c r="B15" s="97" t="s">
        <v>33</v>
      </c>
      <c r="C15" s="97"/>
      <c r="D15" s="97"/>
      <c r="E15" s="97"/>
    </row>
    <row r="16" spans="1:11" x14ac:dyDescent="0.2">
      <c r="B16" s="97" t="s">
        <v>34</v>
      </c>
      <c r="C16" s="97"/>
      <c r="D16" s="97"/>
      <c r="E16" s="97"/>
    </row>
    <row r="17" spans="2:5" x14ac:dyDescent="0.2">
      <c r="B17" s="97"/>
      <c r="C17" s="97"/>
      <c r="D17" s="97"/>
      <c r="E17" s="97"/>
    </row>
    <row r="18" spans="2:5" x14ac:dyDescent="0.2">
      <c r="B18" s="97"/>
      <c r="C18" s="97"/>
      <c r="D18" s="97"/>
      <c r="E18" s="97"/>
    </row>
    <row r="19" spans="2:5" x14ac:dyDescent="0.2">
      <c r="B19" s="97"/>
      <c r="C19" s="97"/>
      <c r="D19" s="97"/>
      <c r="E19" s="97"/>
    </row>
    <row r="20" spans="2:5" x14ac:dyDescent="0.2">
      <c r="B20" s="97"/>
      <c r="C20" s="97"/>
      <c r="D20" s="97"/>
      <c r="E20" s="97"/>
    </row>
    <row r="21" spans="2:5" x14ac:dyDescent="0.2">
      <c r="B21" s="97"/>
      <c r="C21" s="97"/>
      <c r="D21" s="97"/>
      <c r="E21" s="97"/>
    </row>
    <row r="22" spans="2:5" x14ac:dyDescent="0.2">
      <c r="B22" s="97"/>
      <c r="C22" s="97"/>
      <c r="D22" s="97"/>
      <c r="E22" s="97"/>
    </row>
    <row r="23" spans="2:5" x14ac:dyDescent="0.2">
      <c r="B23" s="97"/>
      <c r="C23" s="97"/>
      <c r="D23" s="97"/>
      <c r="E23" s="97"/>
    </row>
    <row r="24" spans="2:5" x14ac:dyDescent="0.2">
      <c r="B24" s="97"/>
      <c r="C24" s="97"/>
      <c r="D24" s="97"/>
      <c r="E24" s="97"/>
    </row>
    <row r="25" spans="2:5" x14ac:dyDescent="0.2">
      <c r="B25" s="97"/>
      <c r="C25" s="97"/>
      <c r="D25" s="97"/>
      <c r="E25" s="97"/>
    </row>
    <row r="26" spans="2:5" x14ac:dyDescent="0.2">
      <c r="B26" s="97"/>
      <c r="C26" s="97"/>
      <c r="D26" s="97"/>
      <c r="E26" s="97"/>
    </row>
    <row r="27" spans="2:5" x14ac:dyDescent="0.2">
      <c r="B27" s="97"/>
      <c r="C27" s="97"/>
      <c r="D27" s="97"/>
      <c r="E27" s="97"/>
    </row>
    <row r="28" spans="2:5" x14ac:dyDescent="0.2">
      <c r="B28" s="97"/>
      <c r="C28" s="97"/>
      <c r="D28" s="97"/>
      <c r="E28" s="97"/>
    </row>
    <row r="29" spans="2:5" x14ac:dyDescent="0.2">
      <c r="B29" s="97"/>
      <c r="C29" s="97"/>
      <c r="D29" s="97"/>
      <c r="E29" s="97"/>
    </row>
    <row r="30" spans="2:5" x14ac:dyDescent="0.2">
      <c r="B30" s="97"/>
      <c r="C30" s="97"/>
      <c r="D30" s="97"/>
      <c r="E30" s="97"/>
    </row>
    <row r="31" spans="2:5" x14ac:dyDescent="0.2">
      <c r="B31" s="97"/>
      <c r="C31" s="97"/>
      <c r="D31" s="97"/>
      <c r="E31" s="97"/>
    </row>
    <row r="32" spans="2:5" x14ac:dyDescent="0.2">
      <c r="B32" s="97"/>
      <c r="C32" s="97"/>
      <c r="D32" s="97"/>
      <c r="E32" s="97"/>
    </row>
    <row r="33" spans="2:5" x14ac:dyDescent="0.2">
      <c r="B33" s="97"/>
      <c r="C33" s="97"/>
      <c r="D33" s="97"/>
      <c r="E33" s="97"/>
    </row>
    <row r="34" spans="2:5" x14ac:dyDescent="0.2">
      <c r="B34" s="97"/>
      <c r="C34" s="97"/>
      <c r="D34" s="97"/>
      <c r="E34" s="97"/>
    </row>
    <row r="35" spans="2:5" x14ac:dyDescent="0.2">
      <c r="B35" s="97"/>
      <c r="C35" s="97"/>
      <c r="D35" s="97"/>
      <c r="E35" s="97"/>
    </row>
    <row r="36" spans="2:5" x14ac:dyDescent="0.2">
      <c r="B36" s="97"/>
      <c r="C36" s="97"/>
      <c r="D36" s="97"/>
      <c r="E36" s="97"/>
    </row>
    <row r="37" spans="2:5" x14ac:dyDescent="0.2">
      <c r="B37" s="97"/>
      <c r="C37" s="97"/>
      <c r="D37" s="97"/>
      <c r="E37" s="97"/>
    </row>
    <row r="38" spans="2:5" x14ac:dyDescent="0.2">
      <c r="B38" s="97"/>
      <c r="C38" s="97"/>
      <c r="D38" s="97"/>
      <c r="E38" s="97"/>
    </row>
    <row r="39" spans="2:5" x14ac:dyDescent="0.2">
      <c r="B39" s="97"/>
      <c r="C39" s="97"/>
      <c r="D39" s="97"/>
      <c r="E39" s="97"/>
    </row>
    <row r="40" spans="2:5" x14ac:dyDescent="0.2">
      <c r="B40" s="97"/>
      <c r="C40" s="97"/>
      <c r="D40" s="97"/>
      <c r="E40" s="97"/>
    </row>
    <row r="41" spans="2:5" x14ac:dyDescent="0.2">
      <c r="B41" s="97"/>
      <c r="C41" s="97"/>
      <c r="D41" s="97"/>
      <c r="E41" s="97"/>
    </row>
    <row r="42" spans="2:5" x14ac:dyDescent="0.2">
      <c r="B42" s="97"/>
      <c r="C42" s="97"/>
      <c r="D42" s="97"/>
      <c r="E42" s="97"/>
    </row>
    <row r="43" spans="2:5" x14ac:dyDescent="0.2">
      <c r="B43" s="97"/>
      <c r="C43" s="97"/>
      <c r="D43" s="97"/>
      <c r="E43" s="97"/>
    </row>
    <row r="44" spans="2:5" x14ac:dyDescent="0.2">
      <c r="B44" s="97"/>
      <c r="C44" s="97"/>
      <c r="D44" s="97"/>
      <c r="E44" s="97"/>
    </row>
    <row r="45" spans="2:5" x14ac:dyDescent="0.2">
      <c r="B45" s="97"/>
      <c r="C45" s="97"/>
      <c r="D45" s="97"/>
      <c r="E45" s="97"/>
    </row>
    <row r="46" spans="2:5" x14ac:dyDescent="0.2">
      <c r="B46" s="74"/>
      <c r="C46" s="74"/>
      <c r="D46" s="97"/>
      <c r="E46" s="97"/>
    </row>
  </sheetData>
  <sheetProtection sheet="1" objects="1" scenarios="1" formatColumns="0" format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B25"/>
  <sheetViews>
    <sheetView workbookViewId="0">
      <selection activeCell="A3" sqref="A3"/>
    </sheetView>
  </sheetViews>
  <sheetFormatPr defaultRowHeight="12.75" x14ac:dyDescent="0.2"/>
  <cols>
    <col min="1" max="1" width="16.28515625" customWidth="1"/>
  </cols>
  <sheetData>
    <row r="1" spans="1:1" x14ac:dyDescent="0.2">
      <c r="A1" t="s">
        <v>45</v>
      </c>
    </row>
    <row r="2" spans="1:1" x14ac:dyDescent="0.2">
      <c r="A2" t="s">
        <v>158</v>
      </c>
    </row>
    <row r="3" spans="1:1" x14ac:dyDescent="0.2">
      <c r="A3" s="18">
        <v>45510</v>
      </c>
    </row>
    <row r="5" spans="1:1" x14ac:dyDescent="0.2">
      <c r="A5" s="17" t="s">
        <v>48</v>
      </c>
    </row>
    <row r="6" spans="1:1" x14ac:dyDescent="0.2">
      <c r="A6" t="s">
        <v>106</v>
      </c>
    </row>
    <row r="7" spans="1:1" x14ac:dyDescent="0.2">
      <c r="A7" s="19" t="s">
        <v>133</v>
      </c>
    </row>
    <row r="8" spans="1:1" x14ac:dyDescent="0.2">
      <c r="A8" s="19" t="s">
        <v>49</v>
      </c>
    </row>
    <row r="9" spans="1:1" x14ac:dyDescent="0.2">
      <c r="A9" s="19" t="s">
        <v>134</v>
      </c>
    </row>
    <row r="10" spans="1:1" x14ac:dyDescent="0.2">
      <c r="A10" t="s">
        <v>50</v>
      </c>
    </row>
    <row r="20" spans="1:2" x14ac:dyDescent="0.2">
      <c r="A20" s="17" t="s">
        <v>46</v>
      </c>
    </row>
    <row r="21" spans="1:2" x14ac:dyDescent="0.2">
      <c r="A21" t="s">
        <v>15</v>
      </c>
      <c r="B21" t="s">
        <v>135</v>
      </c>
    </row>
    <row r="22" spans="1:2" x14ac:dyDescent="0.2">
      <c r="A22" t="s">
        <v>16</v>
      </c>
      <c r="B22" t="s">
        <v>136</v>
      </c>
    </row>
    <row r="23" spans="1:2" x14ac:dyDescent="0.2">
      <c r="A23" t="s">
        <v>109</v>
      </c>
      <c r="B23" t="s">
        <v>137</v>
      </c>
    </row>
    <row r="24" spans="1:2" x14ac:dyDescent="0.2">
      <c r="A24" t="s">
        <v>44</v>
      </c>
      <c r="B24" t="s">
        <v>138</v>
      </c>
    </row>
    <row r="25" spans="1:2" x14ac:dyDescent="0.2">
      <c r="A25" t="s">
        <v>47</v>
      </c>
      <c r="B25" t="s">
        <v>139</v>
      </c>
    </row>
  </sheetData>
  <sheetProtection sheet="1" objects="1" scenarios="1" formatColumns="0" format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8">
    <tabColor theme="0"/>
    <outlinePr summaryBelow="0"/>
    <pageSetUpPr fitToPage="1"/>
  </sheetPr>
  <dimension ref="A1:CJ654"/>
  <sheetViews>
    <sheetView tabSelected="1" zoomScaleNormal="100" workbookViewId="0">
      <pane ySplit="4" topLeftCell="A5" activePane="bottomLeft" state="frozen"/>
      <selection activeCell="H82" sqref="H82"/>
      <selection pane="bottomLeft" activeCell="P361" sqref="P361"/>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
        <v>159</v>
      </c>
      <c r="B1" s="49"/>
      <c r="C1" s="50"/>
      <c r="D1" s="50"/>
      <c r="E1" s="50"/>
      <c r="F1" s="49"/>
      <c r="G1" s="53" t="s">
        <v>140</v>
      </c>
      <c r="H1" s="113">
        <v>45567</v>
      </c>
      <c r="I1" s="114"/>
      <c r="J1" s="51" t="s">
        <v>126</v>
      </c>
      <c r="K1" s="113">
        <f>+H1+6</f>
        <v>45573</v>
      </c>
      <c r="L1" s="114"/>
      <c r="M1" s="53" t="s">
        <v>127</v>
      </c>
      <c r="N1" s="78"/>
      <c r="O1" s="79" t="s">
        <v>155</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45636.451274537038</v>
      </c>
      <c r="B4" s="7"/>
      <c r="C4" s="7"/>
      <c r="D4" s="7"/>
      <c r="E4" s="7"/>
      <c r="F4" s="28"/>
      <c r="G4" s="81">
        <v>45292</v>
      </c>
      <c r="H4" s="81">
        <v>45293</v>
      </c>
      <c r="I4" s="81">
        <v>45294</v>
      </c>
      <c r="J4" s="81">
        <v>45295</v>
      </c>
      <c r="K4" s="81">
        <v>45296</v>
      </c>
      <c r="L4" s="81">
        <v>45297</v>
      </c>
      <c r="M4" s="81">
        <v>45298</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collapsed="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3.125</v>
      </c>
      <c r="H27" s="44">
        <v>3.322916666666667</v>
      </c>
      <c r="I27" s="44">
        <v>3.4270833333333335</v>
      </c>
      <c r="J27" s="44">
        <v>3.510416666666667</v>
      </c>
      <c r="K27" s="44">
        <v>3.8541666666666674</v>
      </c>
      <c r="L27" s="44">
        <v>3</v>
      </c>
      <c r="M27" s="44">
        <v>2.760416666666667</v>
      </c>
      <c r="N27" s="45"/>
      <c r="O27" s="44">
        <f>SUM(G27:M27)</f>
        <v>23.000000000000004</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13.815789473684212</v>
      </c>
      <c r="H29" s="46">
        <f>+GETPIVOTDATA("Do",H26)/FT*7</f>
        <v>14.690789473684212</v>
      </c>
      <c r="I29" s="46">
        <f>+GETPIVOTDATA("Vr",I26)/FT*7</f>
        <v>15.151315789473685</v>
      </c>
      <c r="J29" s="46">
        <f>+GETPIVOTDATA("Za",J26)/FT*7</f>
        <v>15.519736842105265</v>
      </c>
      <c r="K29" s="46">
        <f>+GETPIVOTDATA("Zo",K26)/FT*7</f>
        <v>17.039473684210531</v>
      </c>
      <c r="L29" s="46">
        <f>+GETPIVOTDATA("Ma",L26)/FT*7</f>
        <v>13.263157894736842</v>
      </c>
      <c r="M29" s="46">
        <f>+GETPIVOTDATA("Di",M26)/FT*7</f>
        <v>12.203947368421055</v>
      </c>
      <c r="N29" s="45"/>
      <c r="O29" s="46">
        <f>+O27/FT</f>
        <v>14.526315789473687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collapsed="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1[WoBegin],"&lt;="&amp;$A35,Tabel1[WoEinde],"&gt;="&amp;$B35,WoPrestatieA,0,Tabel1[Plaats],IF($F$32=TRUE,"Front"))+COUNTIFS(Tabel1[WoBegin],"&lt;="&amp;$A35,Tabel1[WoEinde],"&gt;="&amp;$B35,WoPrestatieA,0,Tabel1[Plaats],IF($F$33=TRUE,"Back"))+COUNTIFS(Tabel1[WoBegin],"&lt;="&amp;$A35,Tabel1[WoEinde],"&lt;04:00",Tabel1[WoBegin],"&lt;&gt;0",WoPrestatieA,0,Tabel1[Plaats],IF($F$32=TRUE,"Front"))+COUNTIFS(Tabel1[WoBegin],"&lt;="&amp;$A35,Tabel1[WoEinde],"&lt;04:00",Tabel1[WoBegin],"&lt;&gt;0",WoPrestatieA,0,Tabel1[Plaats],IF($F$33=TRUE,"Back"))</f>
        <v>2</v>
      </c>
      <c r="H35" s="45">
        <f ca="1">COUNTIFS(Tabel1[DoBegin],"&lt;="&amp;$A35,Tabel1[DoEinde],"&gt;="&amp;$B35,DoPrestatieA,0,Tabel1[Plaats],IF($F$32=TRUE,"Front"))+COUNTIFS(Tabel1[DoBegin],"&lt;="&amp;$A35,Tabel1[DoEinde],"&gt;="&amp;$B35,DoPrestatieA,0,Tabel1[Plaats],IF($F$33=TRUE,"Back"))+COUNTIFS(Tabel1[DoBegin],"&lt;="&amp;$A35,Tabel1[DoEinde],"&lt;04:00",Tabel1[DoBegin],"&lt;&gt;0",DoPrestatieA,0,Tabel1[Plaats],IF($F$32=TRUE,"Front"))+COUNTIFS(Tabel1[DoBegin],"&lt;="&amp;$A35,Tabel1[DoEinde],"&lt;04:00",Tabel1[DoBegin],"&lt;&gt;0",DoPrestatieA,0,Tabel1[Plaats],IF($F$33=TRUE,"Back"))</f>
        <v>6</v>
      </c>
      <c r="I35" s="45">
        <f ca="1">COUNTIFS(Tabel1[VrBegin],"&lt;="&amp;$A35,Tabel1[VrEinde],"&gt;="&amp;$B35,VrPrestatieA,0,Tabel1[Plaats],IF($F$32=TRUE,"Front"))+COUNTIFS(Tabel1[VrBegin],"&lt;="&amp;$A35,Tabel1[VrEinde],"&gt;="&amp;$B35,VrPrestatieA,0,Tabel1[Plaats],IF($F$33=TRUE,"Back"))+COUNTIFS(Tabel1[VrBegin],"&lt;="&amp;$A35,Tabel1[VrEinde],"&lt;04:00",Tabel1[VrBegin],"&lt;&gt;0",VrPrestatieA,0,Tabel1[Plaats],IF($F$32=TRUE,"Front"))+COUNTIFS(Tabel1[VrBegin],"&lt;="&amp;$A35,Tabel1[VrEinde],"&lt;04:00",Tabel1[VrBegin],"&lt;&gt;0",VrPrestatieA,0,Tabel1[Plaats],IF($F$33=TRUE,"Back"))</f>
        <v>5</v>
      </c>
      <c r="J35" s="45">
        <f ca="1">COUNTIFS(Tabel1[ZaBegin],"&lt;="&amp;$A35,Tabel1[ZaEinde],"&gt;="&amp;$B35,ZaPrestatieA,0,Tabel1[Plaats],IF($F$32=TRUE,"Front"))+COUNTIFS(Tabel1[ZaBegin],"&lt;="&amp;$A35,Tabel1[ZaEinde],"&gt;="&amp;$B35,ZaPrestatieA,0,Tabel1[Plaats],IF($F$33=TRUE,"Back"))+COUNTIFS(Tabel1[ZaBegin],"&lt;="&amp;$A35,Tabel1[ZaEinde],"&lt;04:00",Tabel1[ZaBegin],"&lt;&gt;0",ZaPrestatieA,0,Tabel1[Plaats],IF($F$32=TRUE,"Front"))+COUNTIFS(Tabel1[ZaBegin],"&lt;="&amp;$A35,Tabel1[ZaEinde],"&lt;04:00",Tabel1[ZaBegin],"&lt;&gt;0",ZaPrestatieA,0,Tabel1[Plaats],IF($F$33=TRUE,"Back"))</f>
        <v>3</v>
      </c>
      <c r="K35" s="45">
        <f ca="1">COUNTIFS(Tabel1[ZoBegin],"&lt;="&amp;$A35,Tabel1[ZoEinde],"&gt;="&amp;$B35,ZoPrestatieA,0,Tabel1[Plaats],IF($F$32=TRUE,"Front"))+COUNTIFS(Tabel1[ZoBegin],"&lt;="&amp;$A35,Tabel1[ZoEinde],"&gt;="&amp;$B35,ZoPrestatieA,0,Tabel1[Plaats],IF($F$33=TRUE,"Back"))+COUNTIFS(Tabel1[ZoBegin],"&lt;="&amp;$A35,Tabel1[ZoEinde],"&lt;04:00",Tabel1[ZoBegin],"&lt;&gt;0",ZoPrestatieA,0,Tabel1[Plaats],IF($F$32=TRUE,"Front"))+COUNTIFS(Tabel1[ZoBegin],"&lt;="&amp;$A35,Tabel1[ZoEinde],"&lt;04:00",Tabel1[ZoBegin],"&lt;&gt;0",ZoPrestatieA,0,Tabel1[Plaats],IF($F$33=TRUE,"Back"))</f>
        <v>3</v>
      </c>
      <c r="L35" s="45">
        <f ca="1">COUNTIFS(Tabel1[MaBegin],"&lt;="&amp;$A35,Tabel1[MaEinde],"&gt;="&amp;$B35,MaPrestatieA,0,Tabel1[Plaats],IF($F$32=TRUE,"Front"))+COUNTIFS(Tabel1[MaBegin],"&lt;="&amp;$A35,Tabel1[MaEinde],"&gt;="&amp;$B35,MaPrestatieA,0,Tabel1[Plaats],IF($F$33=TRUE,"Back"))+COUNTIFS(Tabel1[MaBegin],"&lt;="&amp;$A35,Tabel1[MaEinde],"&lt;04:00",Tabel1[MaBegin],"&lt;&gt;0",MaPrestatieA,0,Tabel1[Plaats],IF($F$32=TRUE,"Front"))+COUNTIFS(Tabel1[MaBegin],"&lt;="&amp;$A35,Tabel1[MaEinde],"&lt;04:00",Tabel1[MaBegin],"&lt;&gt;0",MaPrestatieA,0,Tabel1[Plaats],IF($F$33=TRUE,"Back"))</f>
        <v>4</v>
      </c>
      <c r="M35" s="45">
        <f ca="1">COUNTIFS(Tabel1[DiBegin],"&lt;="&amp;$A35,Tabel1[DiEinde],"&gt;="&amp;$B35,DiPrestatieA,0,Tabel1[Plaats],IF($F$32=TRUE,"Front"))+COUNTIFS(Tabel1[DiBegin],"&lt;="&amp;$A35,Tabel1[DiEinde],"&gt;="&amp;$B35,DiPrestatieA,0,Tabel1[Plaats],IF($F$33=TRUE,"Back"))+COUNTIFS(Tabel1[DiBegin],"&lt;="&amp;$A35,Tabel1[DiEinde],"&lt;04:00",Tabel1[DiBegin],"&lt;&gt;0",DiPrestatieA,0,Tabel1[Plaats],IF($F$32=TRUE,"Front"))+COUNTIFS(Tabel1[DiBegin],"&lt;="&amp;$A35,Tabel1[DiEinde],"&lt;04:00",Tabel1[DiBegin],"&lt;&gt;0",DiPrestatieA,0,Tabel1[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1[WoBegin],"&lt;="&amp;$A36,Tabel1[WoEinde],"&gt;="&amp;$B36,WoPrestatieA,0,Tabel1[Plaats],IF($F$32=TRUE,"Front"))+COUNTIFS(Tabel1[WoBegin],"&lt;="&amp;$A36,Tabel1[WoEinde],"&gt;="&amp;$B36,WoPrestatieA,0,Tabel1[Plaats],IF($F$33=TRUE,"Back"))+COUNTIFS(Tabel1[WoBegin],"&lt;="&amp;$A36,Tabel1[WoEinde],"&lt;04:00",Tabel1[WoBegin],"&lt;&gt;0",WoPrestatieA,0,Tabel1[Plaats],IF($F$32=TRUE,"Front"))+COUNTIFS(Tabel1[WoBegin],"&lt;="&amp;$A36,Tabel1[WoEinde],"&lt;04:00",Tabel1[WoBegin],"&lt;&gt;0",WoPrestatieA,0,Tabel1[Plaats],IF($F$33=TRUE,"Back"))</f>
        <v>13</v>
      </c>
      <c r="H36" s="45">
        <f ca="1">COUNTIFS(Tabel1[DoBegin],"&lt;="&amp;$A36,Tabel1[DoEinde],"&gt;="&amp;$B36,DoPrestatieA,0,Tabel1[Plaats],IF($F$32=TRUE,"Front"))+COUNTIFS(Tabel1[DoBegin],"&lt;="&amp;$A36,Tabel1[DoEinde],"&gt;="&amp;$B36,DoPrestatieA,0,Tabel1[Plaats],IF($F$33=TRUE,"Back"))+COUNTIFS(Tabel1[DoBegin],"&lt;="&amp;$A36,Tabel1[DoEinde],"&lt;04:00",Tabel1[DoBegin],"&lt;&gt;0",DoPrestatieA,0,Tabel1[Plaats],IF($F$32=TRUE,"Front"))+COUNTIFS(Tabel1[DoBegin],"&lt;="&amp;$A36,Tabel1[DoEinde],"&lt;04:00",Tabel1[DoBegin],"&lt;&gt;0",DoPrestatieA,0,Tabel1[Plaats],IF($F$33=TRUE,"Back"))</f>
        <v>16</v>
      </c>
      <c r="I36" s="45">
        <f ca="1">COUNTIFS(Tabel1[VrBegin],"&lt;="&amp;$A36,Tabel1[VrEinde],"&gt;="&amp;$B36,VrPrestatieA,0,Tabel1[Plaats],IF($F$32=TRUE,"Front"))+COUNTIFS(Tabel1[VrBegin],"&lt;="&amp;$A36,Tabel1[VrEinde],"&gt;="&amp;$B36,VrPrestatieA,0,Tabel1[Plaats],IF($F$33=TRUE,"Back"))+COUNTIFS(Tabel1[VrBegin],"&lt;="&amp;$A36,Tabel1[VrEinde],"&lt;04:00",Tabel1[VrBegin],"&lt;&gt;0",VrPrestatieA,0,Tabel1[Plaats],IF($F$32=TRUE,"Front"))+COUNTIFS(Tabel1[VrBegin],"&lt;="&amp;$A36,Tabel1[VrEinde],"&lt;04:00",Tabel1[VrBegin],"&lt;&gt;0",VrPrestatieA,0,Tabel1[Plaats],IF($F$33=TRUE,"Back"))</f>
        <v>13</v>
      </c>
      <c r="J36" s="45">
        <f ca="1">COUNTIFS(Tabel1[ZaBegin],"&lt;="&amp;$A36,Tabel1[ZaEinde],"&gt;="&amp;$B36,ZaPrestatieA,0,Tabel1[Plaats],IF($F$32=TRUE,"Front"))+COUNTIFS(Tabel1[ZaBegin],"&lt;="&amp;$A36,Tabel1[ZaEinde],"&gt;="&amp;$B36,ZaPrestatieA,0,Tabel1[Plaats],IF($F$33=TRUE,"Back"))+COUNTIFS(Tabel1[ZaBegin],"&lt;="&amp;$A36,Tabel1[ZaEinde],"&lt;04:00",Tabel1[ZaBegin],"&lt;&gt;0",ZaPrestatieA,0,Tabel1[Plaats],IF($F$32=TRUE,"Front"))+COUNTIFS(Tabel1[ZaBegin],"&lt;="&amp;$A36,Tabel1[ZaEinde],"&lt;04:00",Tabel1[ZaBegin],"&lt;&gt;0",ZaPrestatieA,0,Tabel1[Plaats],IF($F$33=TRUE,"Back"))</f>
        <v>11</v>
      </c>
      <c r="K36" s="45">
        <f ca="1">COUNTIFS(Tabel1[ZoBegin],"&lt;="&amp;$A36,Tabel1[ZoEinde],"&gt;="&amp;$B36,ZoPrestatieA,0,Tabel1[Plaats],IF($F$32=TRUE,"Front"))+COUNTIFS(Tabel1[ZoBegin],"&lt;="&amp;$A36,Tabel1[ZoEinde],"&gt;="&amp;$B36,ZoPrestatieA,0,Tabel1[Plaats],IF($F$33=TRUE,"Back"))+COUNTIFS(Tabel1[ZoBegin],"&lt;="&amp;$A36,Tabel1[ZoEinde],"&lt;04:00",Tabel1[ZoBegin],"&lt;&gt;0",ZoPrestatieA,0,Tabel1[Plaats],IF($F$32=TRUE,"Front"))+COUNTIFS(Tabel1[ZoBegin],"&lt;="&amp;$A36,Tabel1[ZoEinde],"&lt;04:00",Tabel1[ZoBegin],"&lt;&gt;0",ZoPrestatieA,0,Tabel1[Plaats],IF($F$33=TRUE,"Back"))</f>
        <v>11</v>
      </c>
      <c r="L36" s="45">
        <f ca="1">COUNTIFS(Tabel1[MaBegin],"&lt;="&amp;$A36,Tabel1[MaEinde],"&gt;="&amp;$B36,MaPrestatieA,0,Tabel1[Plaats],IF($F$32=TRUE,"Front"))+COUNTIFS(Tabel1[MaBegin],"&lt;="&amp;$A36,Tabel1[MaEinde],"&gt;="&amp;$B36,MaPrestatieA,0,Tabel1[Plaats],IF($F$33=TRUE,"Back"))+COUNTIFS(Tabel1[MaBegin],"&lt;="&amp;$A36,Tabel1[MaEinde],"&lt;04:00",Tabel1[MaBegin],"&lt;&gt;0",MaPrestatieA,0,Tabel1[Plaats],IF($F$32=TRUE,"Front"))+COUNTIFS(Tabel1[MaBegin],"&lt;="&amp;$A36,Tabel1[MaEinde],"&lt;04:00",Tabel1[MaBegin],"&lt;&gt;0",MaPrestatieA,0,Tabel1[Plaats],IF($F$33=TRUE,"Back"))</f>
        <v>7</v>
      </c>
      <c r="M36" s="45">
        <f ca="1">COUNTIFS(Tabel1[DiBegin],"&lt;="&amp;$A36,Tabel1[DiEinde],"&gt;="&amp;$B36,DiPrestatieA,0,Tabel1[Plaats],IF($F$32=TRUE,"Front"))+COUNTIFS(Tabel1[DiBegin],"&lt;="&amp;$A36,Tabel1[DiEinde],"&gt;="&amp;$B36,DiPrestatieA,0,Tabel1[Plaats],IF($F$33=TRUE,"Back"))+COUNTIFS(Tabel1[DiBegin],"&lt;="&amp;$A36,Tabel1[DiEinde],"&lt;04:00",Tabel1[DiBegin],"&lt;&gt;0",DiPrestatieA,0,Tabel1[Plaats],IF($F$32=TRUE,"Front"))+COUNTIFS(Tabel1[DiBegin],"&lt;="&amp;$A36,Tabel1[DiEinde],"&lt;04:00",Tabel1[DiBegin],"&lt;&gt;0",DiPrestatieA,0,Tabel1[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1[WoBegin],"&lt;="&amp;$A37,Tabel1[WoEinde],"&gt;="&amp;$B37,WoPrestatieA,0,Tabel1[Plaats],IF($F$32=TRUE,"Front"))+COUNTIFS(Tabel1[WoBegin],"&lt;="&amp;$A37,Tabel1[WoEinde],"&gt;="&amp;$B37,WoPrestatieA,0,Tabel1[Plaats],IF($F$33=TRUE,"Back"))+COUNTIFS(Tabel1[WoBegin],"&lt;="&amp;$A37,Tabel1[WoEinde],"&lt;04:00",Tabel1[WoBegin],"&lt;&gt;0",WoPrestatieA,0,Tabel1[Plaats],IF($F$32=TRUE,"Front"))+COUNTIFS(Tabel1[WoBegin],"&lt;="&amp;$A37,Tabel1[WoEinde],"&lt;04:00",Tabel1[WoBegin],"&lt;&gt;0",WoPrestatieA,0,Tabel1[Plaats],IF($F$33=TRUE,"Back"))</f>
        <v>13</v>
      </c>
      <c r="H37" s="45">
        <f ca="1">COUNTIFS(Tabel1[DoBegin],"&lt;="&amp;$A37,Tabel1[DoEinde],"&gt;="&amp;$B37,DoPrestatieA,0,Tabel1[Plaats],IF($F$32=TRUE,"Front"))+COUNTIFS(Tabel1[DoBegin],"&lt;="&amp;$A37,Tabel1[DoEinde],"&gt;="&amp;$B37,DoPrestatieA,0,Tabel1[Plaats],IF($F$33=TRUE,"Back"))+COUNTIFS(Tabel1[DoBegin],"&lt;="&amp;$A37,Tabel1[DoEinde],"&lt;04:00",Tabel1[DoBegin],"&lt;&gt;0",DoPrestatieA,0,Tabel1[Plaats],IF($F$32=TRUE,"Front"))+COUNTIFS(Tabel1[DoBegin],"&lt;="&amp;$A37,Tabel1[DoEinde],"&lt;04:00",Tabel1[DoBegin],"&lt;&gt;0",DoPrestatieA,0,Tabel1[Plaats],IF($F$33=TRUE,"Back"))</f>
        <v>16</v>
      </c>
      <c r="I37" s="45">
        <f ca="1">COUNTIFS(Tabel1[VrBegin],"&lt;="&amp;$A37,Tabel1[VrEinde],"&gt;="&amp;$B37,VrPrestatieA,0,Tabel1[Plaats],IF($F$32=TRUE,"Front"))+COUNTIFS(Tabel1[VrBegin],"&lt;="&amp;$A37,Tabel1[VrEinde],"&gt;="&amp;$B37,VrPrestatieA,0,Tabel1[Plaats],IF($F$33=TRUE,"Back"))+COUNTIFS(Tabel1[VrBegin],"&lt;="&amp;$A37,Tabel1[VrEinde],"&lt;04:00",Tabel1[VrBegin],"&lt;&gt;0",VrPrestatieA,0,Tabel1[Plaats],IF($F$32=TRUE,"Front"))+COUNTIFS(Tabel1[VrBegin],"&lt;="&amp;$A37,Tabel1[VrEinde],"&lt;04:00",Tabel1[VrBegin],"&lt;&gt;0",VrPrestatieA,0,Tabel1[Plaats],IF($F$33=TRUE,"Back"))</f>
        <v>13</v>
      </c>
      <c r="J37" s="45">
        <f ca="1">COUNTIFS(Tabel1[ZaBegin],"&lt;="&amp;$A37,Tabel1[ZaEinde],"&gt;="&amp;$B37,ZaPrestatieA,0,Tabel1[Plaats],IF($F$32=TRUE,"Front"))+COUNTIFS(Tabel1[ZaBegin],"&lt;="&amp;$A37,Tabel1[ZaEinde],"&gt;="&amp;$B37,ZaPrestatieA,0,Tabel1[Plaats],IF($F$33=TRUE,"Back"))+COUNTIFS(Tabel1[ZaBegin],"&lt;="&amp;$A37,Tabel1[ZaEinde],"&lt;04:00",Tabel1[ZaBegin],"&lt;&gt;0",ZaPrestatieA,0,Tabel1[Plaats],IF($F$32=TRUE,"Front"))+COUNTIFS(Tabel1[ZaBegin],"&lt;="&amp;$A37,Tabel1[ZaEinde],"&lt;04:00",Tabel1[ZaBegin],"&lt;&gt;0",ZaPrestatieA,0,Tabel1[Plaats],IF($F$33=TRUE,"Back"))</f>
        <v>11</v>
      </c>
      <c r="K37" s="45">
        <f ca="1">COUNTIFS(Tabel1[ZoBegin],"&lt;="&amp;$A37,Tabel1[ZoEinde],"&gt;="&amp;$B37,ZoPrestatieA,0,Tabel1[Plaats],IF($F$32=TRUE,"Front"))+COUNTIFS(Tabel1[ZoBegin],"&lt;="&amp;$A37,Tabel1[ZoEinde],"&gt;="&amp;$B37,ZoPrestatieA,0,Tabel1[Plaats],IF($F$33=TRUE,"Back"))+COUNTIFS(Tabel1[ZoBegin],"&lt;="&amp;$A37,Tabel1[ZoEinde],"&lt;04:00",Tabel1[ZoBegin],"&lt;&gt;0",ZoPrestatieA,0,Tabel1[Plaats],IF($F$32=TRUE,"Front"))+COUNTIFS(Tabel1[ZoBegin],"&lt;="&amp;$A37,Tabel1[ZoEinde],"&lt;04:00",Tabel1[ZoBegin],"&lt;&gt;0",ZoPrestatieA,0,Tabel1[Plaats],IF($F$33=TRUE,"Back"))</f>
        <v>11</v>
      </c>
      <c r="L37" s="45">
        <f ca="1">COUNTIFS(Tabel1[MaBegin],"&lt;="&amp;$A37,Tabel1[MaEinde],"&gt;="&amp;$B37,MaPrestatieA,0,Tabel1[Plaats],IF($F$32=TRUE,"Front"))+COUNTIFS(Tabel1[MaBegin],"&lt;="&amp;$A37,Tabel1[MaEinde],"&gt;="&amp;$B37,MaPrestatieA,0,Tabel1[Plaats],IF($F$33=TRUE,"Back"))+COUNTIFS(Tabel1[MaBegin],"&lt;="&amp;$A37,Tabel1[MaEinde],"&lt;04:00",Tabel1[MaBegin],"&lt;&gt;0",MaPrestatieA,0,Tabel1[Plaats],IF($F$32=TRUE,"Front"))+COUNTIFS(Tabel1[MaBegin],"&lt;="&amp;$A37,Tabel1[MaEinde],"&lt;04:00",Tabel1[MaBegin],"&lt;&gt;0",MaPrestatieA,0,Tabel1[Plaats],IF($F$33=TRUE,"Back"))</f>
        <v>8</v>
      </c>
      <c r="M37" s="45">
        <f ca="1">COUNTIFS(Tabel1[DiBegin],"&lt;="&amp;$A37,Tabel1[DiEinde],"&gt;="&amp;$B37,DiPrestatieA,0,Tabel1[Plaats],IF($F$32=TRUE,"Front"))+COUNTIFS(Tabel1[DiBegin],"&lt;="&amp;$A37,Tabel1[DiEinde],"&gt;="&amp;$B37,DiPrestatieA,0,Tabel1[Plaats],IF($F$33=TRUE,"Back"))+COUNTIFS(Tabel1[DiBegin],"&lt;="&amp;$A37,Tabel1[DiEinde],"&lt;04:00",Tabel1[DiBegin],"&lt;&gt;0",DiPrestatieA,0,Tabel1[Plaats],IF($F$32=TRUE,"Front"))+COUNTIFS(Tabel1[DiBegin],"&lt;="&amp;$A37,Tabel1[DiEinde],"&lt;04:00",Tabel1[DiBegin],"&lt;&gt;0",DiPrestatieA,0,Tabel1[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1[WoBegin],"&lt;="&amp;$A38,Tabel1[WoEinde],"&gt;="&amp;$B38,WoPrestatieA,0,Tabel1[Plaats],IF($F$32=TRUE,"Front"))+COUNTIFS(Tabel1[WoBegin],"&lt;="&amp;$A38,Tabel1[WoEinde],"&gt;="&amp;$B38,WoPrestatieA,0,Tabel1[Plaats],IF($F$33=TRUE,"Back"))+COUNTIFS(Tabel1[WoBegin],"&lt;="&amp;$A38,Tabel1[WoEinde],"&lt;04:00",Tabel1[WoBegin],"&lt;&gt;0",WoPrestatieA,0,Tabel1[Plaats],IF($F$32=TRUE,"Front"))+COUNTIFS(Tabel1[WoBegin],"&lt;="&amp;$A38,Tabel1[WoEinde],"&lt;04:00",Tabel1[WoBegin],"&lt;&gt;0",WoPrestatieA,0,Tabel1[Plaats],IF($F$33=TRUE,"Back"))</f>
        <v>12</v>
      </c>
      <c r="H38" s="45">
        <f ca="1">COUNTIFS(Tabel1[DoBegin],"&lt;="&amp;$A38,Tabel1[DoEinde],"&gt;="&amp;$B38,DoPrestatieA,0,Tabel1[Plaats],IF($F$32=TRUE,"Front"))+COUNTIFS(Tabel1[DoBegin],"&lt;="&amp;$A38,Tabel1[DoEinde],"&gt;="&amp;$B38,DoPrestatieA,0,Tabel1[Plaats],IF($F$33=TRUE,"Back"))+COUNTIFS(Tabel1[DoBegin],"&lt;="&amp;$A38,Tabel1[DoEinde],"&lt;04:00",Tabel1[DoBegin],"&lt;&gt;0",DoPrestatieA,0,Tabel1[Plaats],IF($F$32=TRUE,"Front"))+COUNTIFS(Tabel1[DoBegin],"&lt;="&amp;$A38,Tabel1[DoEinde],"&lt;04:00",Tabel1[DoBegin],"&lt;&gt;0",DoPrestatieA,0,Tabel1[Plaats],IF($F$33=TRUE,"Back"))</f>
        <v>12</v>
      </c>
      <c r="I38" s="45">
        <f ca="1">COUNTIFS(Tabel1[VrBegin],"&lt;="&amp;$A38,Tabel1[VrEinde],"&gt;="&amp;$B38,VrPrestatieA,0,Tabel1[Plaats],IF($F$32=TRUE,"Front"))+COUNTIFS(Tabel1[VrBegin],"&lt;="&amp;$A38,Tabel1[VrEinde],"&gt;="&amp;$B38,VrPrestatieA,0,Tabel1[Plaats],IF($F$33=TRUE,"Back"))+COUNTIFS(Tabel1[VrBegin],"&lt;="&amp;$A38,Tabel1[VrEinde],"&lt;04:00",Tabel1[VrBegin],"&lt;&gt;0",VrPrestatieA,0,Tabel1[Plaats],IF($F$32=TRUE,"Front"))+COUNTIFS(Tabel1[VrBegin],"&lt;="&amp;$A38,Tabel1[VrEinde],"&lt;04:00",Tabel1[VrBegin],"&lt;&gt;0",VrPrestatieA,0,Tabel1[Plaats],IF($F$33=TRUE,"Back"))</f>
        <v>12</v>
      </c>
      <c r="J38" s="45">
        <f ca="1">COUNTIFS(Tabel1[ZaBegin],"&lt;="&amp;$A38,Tabel1[ZaEinde],"&gt;="&amp;$B38,ZaPrestatieA,0,Tabel1[Plaats],IF($F$32=TRUE,"Front"))+COUNTIFS(Tabel1[ZaBegin],"&lt;="&amp;$A38,Tabel1[ZaEinde],"&gt;="&amp;$B38,ZaPrestatieA,0,Tabel1[Plaats],IF($F$33=TRUE,"Back"))+COUNTIFS(Tabel1[ZaBegin],"&lt;="&amp;$A38,Tabel1[ZaEinde],"&lt;04:00",Tabel1[ZaBegin],"&lt;&gt;0",ZaPrestatieA,0,Tabel1[Plaats],IF($F$32=TRUE,"Front"))+COUNTIFS(Tabel1[ZaBegin],"&lt;="&amp;$A38,Tabel1[ZaEinde],"&lt;04:00",Tabel1[ZaBegin],"&lt;&gt;0",ZaPrestatieA,0,Tabel1[Plaats],IF($F$33=TRUE,"Back"))</f>
        <v>11</v>
      </c>
      <c r="K38" s="45">
        <f ca="1">COUNTIFS(Tabel1[ZoBegin],"&lt;="&amp;$A38,Tabel1[ZoEinde],"&gt;="&amp;$B38,ZoPrestatieA,0,Tabel1[Plaats],IF($F$32=TRUE,"Front"))+COUNTIFS(Tabel1[ZoBegin],"&lt;="&amp;$A38,Tabel1[ZoEinde],"&gt;="&amp;$B38,ZoPrestatieA,0,Tabel1[Plaats],IF($F$33=TRUE,"Back"))+COUNTIFS(Tabel1[ZoBegin],"&lt;="&amp;$A38,Tabel1[ZoEinde],"&lt;04:00",Tabel1[ZoBegin],"&lt;&gt;0",ZoPrestatieA,0,Tabel1[Plaats],IF($F$32=TRUE,"Front"))+COUNTIFS(Tabel1[ZoBegin],"&lt;="&amp;$A38,Tabel1[ZoEinde],"&lt;04:00",Tabel1[ZoBegin],"&lt;&gt;0",ZoPrestatieA,0,Tabel1[Plaats],IF($F$33=TRUE,"Back"))</f>
        <v>6</v>
      </c>
      <c r="L38" s="45">
        <f ca="1">COUNTIFS(Tabel1[MaBegin],"&lt;="&amp;$A38,Tabel1[MaEinde],"&gt;="&amp;$B38,MaPrestatieA,0,Tabel1[Plaats],IF($F$32=TRUE,"Front"))+COUNTIFS(Tabel1[MaBegin],"&lt;="&amp;$A38,Tabel1[MaEinde],"&gt;="&amp;$B38,MaPrestatieA,0,Tabel1[Plaats],IF($F$33=TRUE,"Back"))+COUNTIFS(Tabel1[MaBegin],"&lt;="&amp;$A38,Tabel1[MaEinde],"&lt;04:00",Tabel1[MaBegin],"&lt;&gt;0",MaPrestatieA,0,Tabel1[Plaats],IF($F$32=TRUE,"Front"))+COUNTIFS(Tabel1[MaBegin],"&lt;="&amp;$A38,Tabel1[MaEinde],"&lt;04:00",Tabel1[MaBegin],"&lt;&gt;0",MaPrestatieA,0,Tabel1[Plaats],IF($F$33=TRUE,"Back"))</f>
        <v>4</v>
      </c>
      <c r="M38" s="45">
        <f ca="1">COUNTIFS(Tabel1[DiBegin],"&lt;="&amp;$A38,Tabel1[DiEinde],"&gt;="&amp;$B38,DiPrestatieA,0,Tabel1[Plaats],IF($F$32=TRUE,"Front"))+COUNTIFS(Tabel1[DiBegin],"&lt;="&amp;$A38,Tabel1[DiEinde],"&gt;="&amp;$B38,DiPrestatieA,0,Tabel1[Plaats],IF($F$33=TRUE,"Back"))+COUNTIFS(Tabel1[DiBegin],"&lt;="&amp;$A38,Tabel1[DiEinde],"&lt;04:00",Tabel1[DiBegin],"&lt;&gt;0",DiPrestatieA,0,Tabel1[Plaats],IF($F$32=TRUE,"Front"))+COUNTIFS(Tabel1[DiBegin],"&lt;="&amp;$A38,Tabel1[DiEinde],"&lt;04:00",Tabel1[DiBegin],"&lt;&gt;0",DiPrestatieA,0,Tabel1[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1[WoBegin],"&lt;="&amp;$A39,Tabel1[WoEinde],"&gt;="&amp;$B39,WoPrestatieA,0,Tabel1[Plaats],IF($F$32=TRUE,"Front"))+COUNTIFS(Tabel1[WoBegin],"&lt;="&amp;$A39,Tabel1[WoEinde],"&gt;="&amp;$B39,WoPrestatieA,0,Tabel1[Plaats],IF($F$33=TRUE,"Back"))+COUNTIFS(Tabel1[WoBegin],"&lt;="&amp;$A39,Tabel1[WoEinde],"&lt;04:00",Tabel1[WoBegin],"&lt;&gt;0",WoPrestatieA,0,Tabel1[Plaats],IF($F$32=TRUE,"Front"))+COUNTIFS(Tabel1[WoBegin],"&lt;="&amp;$A39,Tabel1[WoEinde],"&lt;04:00",Tabel1[WoBegin],"&lt;&gt;0",WoPrestatieA,0,Tabel1[Plaats],IF($F$33=TRUE,"Back"))</f>
        <v>11</v>
      </c>
      <c r="H39" s="45">
        <f ca="1">COUNTIFS(Tabel1[DoBegin],"&lt;="&amp;$A39,Tabel1[DoEinde],"&gt;="&amp;$B39,DoPrestatieA,0,Tabel1[Plaats],IF($F$32=TRUE,"Front"))+COUNTIFS(Tabel1[DoBegin],"&lt;="&amp;$A39,Tabel1[DoEinde],"&gt;="&amp;$B39,DoPrestatieA,0,Tabel1[Plaats],IF($F$33=TRUE,"Back"))+COUNTIFS(Tabel1[DoBegin],"&lt;="&amp;$A39,Tabel1[DoEinde],"&lt;04:00",Tabel1[DoBegin],"&lt;&gt;0",DoPrestatieA,0,Tabel1[Plaats],IF($F$32=TRUE,"Front"))+COUNTIFS(Tabel1[DoBegin],"&lt;="&amp;$A39,Tabel1[DoEinde],"&lt;04:00",Tabel1[DoBegin],"&lt;&gt;0",DoPrestatieA,0,Tabel1[Plaats],IF($F$33=TRUE,"Back"))</f>
        <v>11</v>
      </c>
      <c r="I39" s="45">
        <f ca="1">COUNTIFS(Tabel1[VrBegin],"&lt;="&amp;$A39,Tabel1[VrEinde],"&gt;="&amp;$B39,VrPrestatieA,0,Tabel1[Plaats],IF($F$32=TRUE,"Front"))+COUNTIFS(Tabel1[VrBegin],"&lt;="&amp;$A39,Tabel1[VrEinde],"&gt;="&amp;$B39,VrPrestatieA,0,Tabel1[Plaats],IF($F$33=TRUE,"Back"))+COUNTIFS(Tabel1[VrBegin],"&lt;="&amp;$A39,Tabel1[VrEinde],"&lt;04:00",Tabel1[VrBegin],"&lt;&gt;0",VrPrestatieA,0,Tabel1[Plaats],IF($F$32=TRUE,"Front"))+COUNTIFS(Tabel1[VrBegin],"&lt;="&amp;$A39,Tabel1[VrEinde],"&lt;04:00",Tabel1[VrBegin],"&lt;&gt;0",VrPrestatieA,0,Tabel1[Plaats],IF($F$33=TRUE,"Back"))</f>
        <v>11</v>
      </c>
      <c r="J39" s="45">
        <f ca="1">COUNTIFS(Tabel1[ZaBegin],"&lt;="&amp;$A39,Tabel1[ZaEinde],"&gt;="&amp;$B39,ZaPrestatieA,0,Tabel1[Plaats],IF($F$32=TRUE,"Front"))+COUNTIFS(Tabel1[ZaBegin],"&lt;="&amp;$A39,Tabel1[ZaEinde],"&gt;="&amp;$B39,ZaPrestatieA,0,Tabel1[Plaats],IF($F$33=TRUE,"Back"))+COUNTIFS(Tabel1[ZaBegin],"&lt;="&amp;$A39,Tabel1[ZaEinde],"&lt;04:00",Tabel1[ZaBegin],"&lt;&gt;0",ZaPrestatieA,0,Tabel1[Plaats],IF($F$32=TRUE,"Front"))+COUNTIFS(Tabel1[ZaBegin],"&lt;="&amp;$A39,Tabel1[ZaEinde],"&lt;04:00",Tabel1[ZaBegin],"&lt;&gt;0",ZaPrestatieA,0,Tabel1[Plaats],IF($F$33=TRUE,"Back"))</f>
        <v>11</v>
      </c>
      <c r="K39" s="45">
        <f ca="1">COUNTIFS(Tabel1[ZoBegin],"&lt;="&amp;$A39,Tabel1[ZoEinde],"&gt;="&amp;$B39,ZoPrestatieA,0,Tabel1[Plaats],IF($F$32=TRUE,"Front"))+COUNTIFS(Tabel1[ZoBegin],"&lt;="&amp;$A39,Tabel1[ZoEinde],"&gt;="&amp;$B39,ZoPrestatieA,0,Tabel1[Plaats],IF($F$33=TRUE,"Back"))+COUNTIFS(Tabel1[ZoBegin],"&lt;="&amp;$A39,Tabel1[ZoEinde],"&lt;04:00",Tabel1[ZoBegin],"&lt;&gt;0",ZoPrestatieA,0,Tabel1[Plaats],IF($F$32=TRUE,"Front"))+COUNTIFS(Tabel1[ZoBegin],"&lt;="&amp;$A39,Tabel1[ZoEinde],"&lt;04:00",Tabel1[ZoBegin],"&lt;&gt;0",ZoPrestatieA,0,Tabel1[Plaats],IF($F$33=TRUE,"Back"))</f>
        <v>1</v>
      </c>
      <c r="L39" s="45">
        <f ca="1">COUNTIFS(Tabel1[MaBegin],"&lt;="&amp;$A39,Tabel1[MaEinde],"&gt;="&amp;$B39,MaPrestatieA,0,Tabel1[Plaats],IF($F$32=TRUE,"Front"))+COUNTIFS(Tabel1[MaBegin],"&lt;="&amp;$A39,Tabel1[MaEinde],"&gt;="&amp;$B39,MaPrestatieA,0,Tabel1[Plaats],IF($F$33=TRUE,"Back"))+COUNTIFS(Tabel1[MaBegin],"&lt;="&amp;$A39,Tabel1[MaEinde],"&lt;04:00",Tabel1[MaBegin],"&lt;&gt;0",MaPrestatieA,0,Tabel1[Plaats],IF($F$32=TRUE,"Front"))+COUNTIFS(Tabel1[MaBegin],"&lt;="&amp;$A39,Tabel1[MaEinde],"&lt;04:00",Tabel1[MaBegin],"&lt;&gt;0",MaPrestatieA,0,Tabel1[Plaats],IF($F$33=TRUE,"Back"))</f>
        <v>1</v>
      </c>
      <c r="M39" s="45">
        <f ca="1">COUNTIFS(Tabel1[DiBegin],"&lt;="&amp;$A39,Tabel1[DiEinde],"&gt;="&amp;$B39,DiPrestatieA,0,Tabel1[Plaats],IF($F$32=TRUE,"Front"))+COUNTIFS(Tabel1[DiBegin],"&lt;="&amp;$A39,Tabel1[DiEinde],"&gt;="&amp;$B39,DiPrestatieA,0,Tabel1[Plaats],IF($F$33=TRUE,"Back"))+COUNTIFS(Tabel1[DiBegin],"&lt;="&amp;$A39,Tabel1[DiEinde],"&lt;04:00",Tabel1[DiBegin],"&lt;&gt;0",DiPrestatieA,0,Tabel1[Plaats],IF($F$32=TRUE,"Front"))+COUNTIFS(Tabel1[DiBegin],"&lt;="&amp;$A39,Tabel1[DiEinde],"&lt;04:00",Tabel1[DiBegin],"&lt;&gt;0",DiPrestatieA,0,Tabel1[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SUM(Tabel1[WoTotaal])</f>
        <v>5.208333333333333</v>
      </c>
      <c r="H43" s="44">
        <f ca="1">SUM(DoTotaalA)</f>
        <v>6.270833333333333</v>
      </c>
      <c r="I43" s="44">
        <f ca="1">SUM(VrTotaalA)</f>
        <v>5.5</v>
      </c>
      <c r="J43" s="44">
        <f ca="1">SUM(ZaTotaalA)</f>
        <v>4.6875</v>
      </c>
      <c r="K43" s="44">
        <f ca="1">SUM(ZoTotaalA)</f>
        <v>3.3333333333333344</v>
      </c>
      <c r="L43" s="44">
        <f ca="1">SUM(MaTotaalA)</f>
        <v>2.6250000000000004</v>
      </c>
      <c r="M43" s="44">
        <f ca="1">SUM(DiTotaalA)</f>
        <v>2.3333333333333335</v>
      </c>
      <c r="N43" s="44">
        <f ca="1">SUM(G43:M43)</f>
        <v>29.958333333333332</v>
      </c>
      <c r="O43" s="46">
        <f ca="1">+N43/FT</f>
        <v>18.921052631578949</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SUMIFS(WoTotaalA,WoPrestatieA,0)</f>
        <v>5.208333333333333</v>
      </c>
      <c r="H44" s="44">
        <f ca="1">SUMIFS(DoTotaalA,DoPrestatieA,0)</f>
        <v>6.270833333333333</v>
      </c>
      <c r="I44" s="44">
        <f ca="1">SUMIFS(VrTotaalA,VrPrestatieA,0)</f>
        <v>5.5</v>
      </c>
      <c r="J44" s="44">
        <f ca="1">SUMIFS(ZaTotaalA,ZaPrestatieA,0)</f>
        <v>4.6875</v>
      </c>
      <c r="K44" s="44">
        <f ca="1">SUMIFS(ZoTotaalA,ZoPrestatieA,0)</f>
        <v>3.3333333333333344</v>
      </c>
      <c r="L44" s="44">
        <f ca="1">SUMIFS(MaTotaalA,MaPrestatieA,0)</f>
        <v>2.6250000000000004</v>
      </c>
      <c r="M44" s="44">
        <f ca="1">SUMIFS(DiTotaalA,DiPrestatieA,0)</f>
        <v>2.3333333333333335</v>
      </c>
      <c r="N44" s="44">
        <f ca="1">SUM(G44:M44)</f>
        <v>29.958333333333332</v>
      </c>
      <c r="O44" s="46">
        <f ca="1">+N44/FT</f>
        <v>18.921052631578949</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-74.999999999999986</v>
      </c>
      <c r="H48" s="46">
        <f t="shared" ref="H48:N48" ca="1" si="0">(H46-H44)*24</f>
        <v>-100.5</v>
      </c>
      <c r="I48" s="46">
        <f t="shared" ca="1" si="0"/>
        <v>-82</v>
      </c>
      <c r="J48" s="46">
        <f t="shared" ca="1" si="0"/>
        <v>-82.5</v>
      </c>
      <c r="K48" s="46">
        <f t="shared" ca="1" si="0"/>
        <v>-30.000000000000021</v>
      </c>
      <c r="L48" s="46">
        <f t="shared" ca="1" si="0"/>
        <v>-13.000000000000007</v>
      </c>
      <c r="M48" s="46">
        <f t="shared" ca="1" si="0"/>
        <v>-6</v>
      </c>
      <c r="N48" s="46">
        <f t="shared" ca="1" si="0"/>
        <v>-388.99999999999989</v>
      </c>
      <c r="O48" s="46">
        <f ca="1">+N48/FT/24</f>
        <v>-10.236842105263156</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
        <v>160</v>
      </c>
      <c r="B55" s="64" t="s">
        <v>161</v>
      </c>
      <c r="C55" s="63" t="s">
        <v>17</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0.375</v>
      </c>
      <c r="AN56" s="103">
        <f t="shared" ca="1" si="13"/>
        <v>0.70833333333333337</v>
      </c>
      <c r="AO56" s="103">
        <f t="shared" ca="1" si="14"/>
        <v>0</v>
      </c>
      <c r="AP56" s="103">
        <f t="shared" ca="1" si="15"/>
        <v>0.33333333333333337</v>
      </c>
      <c r="AQ56" s="74">
        <f t="shared" ca="1" si="16"/>
        <v>0</v>
      </c>
      <c r="AR56" s="103" t="str">
        <f t="shared" ca="1" si="17"/>
        <v>P</v>
      </c>
      <c r="AS56" s="103">
        <f t="shared" ca="1" si="18"/>
        <v>0</v>
      </c>
      <c r="AT56" s="103">
        <f t="shared" ca="1" si="19"/>
        <v>0</v>
      </c>
      <c r="AU56" s="103">
        <f t="shared" ca="1" si="20"/>
        <v>0</v>
      </c>
      <c r="AV56" s="103" t="str">
        <f t="shared" ca="1" si="21"/>
        <v/>
      </c>
      <c r="AW56" s="74">
        <f t="shared" ca="1" si="22"/>
        <v>0</v>
      </c>
      <c r="AX56" s="103">
        <f t="shared" ca="1" si="23"/>
        <v>0</v>
      </c>
      <c r="AY56" s="103">
        <f t="shared" ca="1" si="24"/>
        <v>0.39583333333333331</v>
      </c>
      <c r="AZ56" s="103">
        <f t="shared" ca="1" si="25"/>
        <v>0.70833333333333337</v>
      </c>
      <c r="BA56" s="103">
        <f t="shared" ca="1" si="26"/>
        <v>0</v>
      </c>
      <c r="BB56" s="103">
        <f t="shared" ca="1" si="27"/>
        <v>0.31250000000000006</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0.375</v>
      </c>
      <c r="AN57" s="103">
        <f t="shared" ca="1" si="13"/>
        <v>0.70833333333333337</v>
      </c>
      <c r="AO57" s="103">
        <f t="shared" ca="1" si="14"/>
        <v>0</v>
      </c>
      <c r="AP57" s="103">
        <f t="shared" ca="1" si="15"/>
        <v>0.33333333333333337</v>
      </c>
      <c r="AQ57" s="74">
        <f t="shared" ca="1" si="16"/>
        <v>0</v>
      </c>
      <c r="AR57" s="103" t="str">
        <f t="shared" ca="1" si="17"/>
        <v>EXP vm + P nm</v>
      </c>
      <c r="AS57" s="103">
        <f t="shared" ca="1" si="18"/>
        <v>0</v>
      </c>
      <c r="AT57" s="103">
        <f t="shared" ca="1" si="19"/>
        <v>0</v>
      </c>
      <c r="AU57" s="103">
        <f t="shared" ca="1" si="20"/>
        <v>0</v>
      </c>
      <c r="AV57" s="103" t="str">
        <f t="shared" ca="1" si="21"/>
        <v/>
      </c>
      <c r="AW57" s="74">
        <f t="shared" ca="1" si="22"/>
        <v>0</v>
      </c>
      <c r="AX57" s="103">
        <f t="shared" ca="1" si="23"/>
        <v>0</v>
      </c>
      <c r="AY57" s="103">
        <f t="shared" ca="1" si="24"/>
        <v>0.70833333333333337</v>
      </c>
      <c r="AZ57" s="103">
        <f t="shared" ca="1" si="25"/>
        <v>4.1666666666666664E-2</v>
      </c>
      <c r="BA57" s="103">
        <f t="shared" ca="1" si="26"/>
        <v>0</v>
      </c>
      <c r="BB57" s="103">
        <f t="shared" ca="1" si="27"/>
        <v>0.33333333333333331</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0.52083333333333337</v>
      </c>
      <c r="BL57" s="103">
        <f t="shared" ca="1" si="37"/>
        <v>0.70833333333333337</v>
      </c>
      <c r="BM57" s="103">
        <f t="shared" ca="1" si="38"/>
        <v>0</v>
      </c>
      <c r="BN57" s="103">
        <f t="shared" ca="1" si="39"/>
        <v>0.1875</v>
      </c>
      <c r="BO57" s="74">
        <f t="shared" ca="1" si="40"/>
        <v>0</v>
      </c>
      <c r="BP57" s="103">
        <f t="shared" ca="1" si="41"/>
        <v>0</v>
      </c>
      <c r="BQ57" s="103">
        <f t="shared" ca="1" si="42"/>
        <v>0.52083333333333337</v>
      </c>
      <c r="BR57" s="103">
        <f t="shared" ca="1" si="43"/>
        <v>0.95833333333333337</v>
      </c>
      <c r="BS57" s="103">
        <f t="shared" ca="1" si="44"/>
        <v>0</v>
      </c>
      <c r="BT57" s="103">
        <f t="shared" ca="1" si="45"/>
        <v>0.4375</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 vm + EXP nm</v>
      </c>
      <c r="AS58" s="103">
        <f t="shared" ca="1" si="18"/>
        <v>0.375</v>
      </c>
      <c r="AT58" s="103">
        <f t="shared" ca="1" si="19"/>
        <v>0.70833333333333337</v>
      </c>
      <c r="AU58" s="103">
        <f t="shared" ca="1" si="20"/>
        <v>0</v>
      </c>
      <c r="AV58" s="103">
        <f t="shared" ca="1" si="21"/>
        <v>0.33333333333333337</v>
      </c>
      <c r="AW58" s="74">
        <f t="shared" ca="1" si="22"/>
        <v>0</v>
      </c>
      <c r="AX58" s="103" t="str">
        <f t="shared" ca="1" si="23"/>
        <v>EXP</v>
      </c>
      <c r="AY58" s="103">
        <f t="shared" ca="1" si="24"/>
        <v>0</v>
      </c>
      <c r="AZ58" s="103">
        <f t="shared" ca="1" si="25"/>
        <v>0</v>
      </c>
      <c r="BA58" s="103">
        <f t="shared" ca="1" si="26"/>
        <v>0</v>
      </c>
      <c r="BB58" s="103" t="str">
        <f t="shared" ca="1" si="27"/>
        <v/>
      </c>
      <c r="BC58" s="74">
        <f t="shared" ca="1" si="28"/>
        <v>0</v>
      </c>
      <c r="BD58" s="103">
        <f t="shared" ca="1" si="29"/>
        <v>0</v>
      </c>
      <c r="BE58" s="103">
        <f t="shared" ca="1" si="30"/>
        <v>0.70833333333333337</v>
      </c>
      <c r="BF58" s="103">
        <f t="shared" ca="1" si="31"/>
        <v>0.95833333333333337</v>
      </c>
      <c r="BG58" s="103">
        <f t="shared" ca="1" si="32"/>
        <v>0</v>
      </c>
      <c r="BH58" s="103">
        <f t="shared" ca="1" si="33"/>
        <v>0.25</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 + EXP</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0.70833333333333337</v>
      </c>
      <c r="AN59" s="103">
        <f t="shared" ca="1" si="13"/>
        <v>4.1666666666666664E-2</v>
      </c>
      <c r="AO59" s="103">
        <f t="shared" ca="1" si="14"/>
        <v>0</v>
      </c>
      <c r="AP59" s="103">
        <f t="shared" ca="1" si="15"/>
        <v>0.33333333333333331</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0.39583333333333331</v>
      </c>
      <c r="BF59" s="103">
        <f t="shared" ca="1" si="31"/>
        <v>0.70833333333333337</v>
      </c>
      <c r="BG59" s="103">
        <f t="shared" ca="1" si="32"/>
        <v>0</v>
      </c>
      <c r="BH59" s="103">
        <f t="shared" ca="1" si="33"/>
        <v>0.31250000000000006</v>
      </c>
      <c r="BI59" s="74">
        <f t="shared" ca="1" si="34"/>
        <v>0</v>
      </c>
      <c r="BJ59" s="103">
        <f t="shared" ca="1" si="35"/>
        <v>0</v>
      </c>
      <c r="BK59" s="103">
        <f t="shared" ca="1" si="36"/>
        <v>0.625</v>
      </c>
      <c r="BL59" s="103">
        <f t="shared" ca="1" si="37"/>
        <v>0.95833333333333337</v>
      </c>
      <c r="BM59" s="103">
        <f t="shared" ca="1" si="38"/>
        <v>0</v>
      </c>
      <c r="BN59" s="103">
        <f t="shared" ca="1" si="39"/>
        <v>0.33333333333333337</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0.5</v>
      </c>
      <c r="AH60" s="103">
        <f t="shared" ca="1" si="7"/>
        <v>0.83333333333333337</v>
      </c>
      <c r="AI60" s="103">
        <f t="shared" ca="1" si="8"/>
        <v>0</v>
      </c>
      <c r="AJ60" s="103">
        <f t="shared" ca="1" si="9"/>
        <v>0.33333333333333337</v>
      </c>
      <c r="AK60" s="74">
        <f t="shared" ca="1" si="10"/>
        <v>0</v>
      </c>
      <c r="AL60" s="103">
        <f t="shared" ca="1" si="11"/>
        <v>0</v>
      </c>
      <c r="AM60" s="103">
        <f t="shared" ca="1" si="12"/>
        <v>0.5</v>
      </c>
      <c r="AN60" s="103">
        <f t="shared" ca="1" si="13"/>
        <v>0.83333333333333337</v>
      </c>
      <c r="AO60" s="103">
        <f t="shared" ca="1" si="14"/>
        <v>0</v>
      </c>
      <c r="AP60" s="103">
        <f t="shared" ca="1" si="15"/>
        <v>0.33333333333333337</v>
      </c>
      <c r="AQ60" s="74">
        <f t="shared" ca="1" si="16"/>
        <v>0</v>
      </c>
      <c r="AR60" s="103">
        <f t="shared" ca="1" si="17"/>
        <v>0</v>
      </c>
      <c r="AS60" s="103">
        <f t="shared" ca="1" si="18"/>
        <v>0.5</v>
      </c>
      <c r="AT60" s="103">
        <f t="shared" ca="1" si="19"/>
        <v>0.83333333333333337</v>
      </c>
      <c r="AU60" s="103">
        <f t="shared" ca="1" si="20"/>
        <v>0</v>
      </c>
      <c r="AV60" s="103">
        <f t="shared" ca="1" si="21"/>
        <v>0.33333333333333337</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0.5</v>
      </c>
      <c r="BL60" s="103">
        <f t="shared" ca="1" si="37"/>
        <v>0.83333333333333337</v>
      </c>
      <c r="BM60" s="103">
        <f t="shared" ca="1" si="38"/>
        <v>0</v>
      </c>
      <c r="BN60" s="103">
        <f t="shared" ca="1" si="39"/>
        <v>0.33333333333333337</v>
      </c>
      <c r="BO60" s="74">
        <f t="shared" ca="1" si="40"/>
        <v>0</v>
      </c>
      <c r="BP60" s="103">
        <f t="shared" ca="1" si="41"/>
        <v>0</v>
      </c>
      <c r="BQ60" s="103">
        <f t="shared" ca="1" si="42"/>
        <v>0.5</v>
      </c>
      <c r="BR60" s="103">
        <f t="shared" ca="1" si="43"/>
        <v>0.83333333333333337</v>
      </c>
      <c r="BS60" s="103">
        <f t="shared" ca="1" si="44"/>
        <v>0</v>
      </c>
      <c r="BT60" s="103">
        <f t="shared" ca="1" si="45"/>
        <v>0.33333333333333337</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
        <v>162</v>
      </c>
      <c r="B61" s="64" t="s">
        <v>163</v>
      </c>
      <c r="C61" s="63" t="s">
        <v>31</v>
      </c>
      <c r="D61" s="63" t="s">
        <v>18</v>
      </c>
      <c r="E61" s="63" t="s">
        <v>111</v>
      </c>
      <c r="F61" s="24" t="s">
        <v>19</v>
      </c>
      <c r="G61" s="43"/>
      <c r="H61" s="11">
        <v>0.375</v>
      </c>
      <c r="I61" s="11"/>
      <c r="J61" s="11">
        <v>0.39583333333333331</v>
      </c>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0.375</v>
      </c>
      <c r="AH61" s="103">
        <f t="shared" ca="1" si="7"/>
        <v>0.70833333333333337</v>
      </c>
      <c r="AI61" s="103">
        <f t="shared" ca="1" si="8"/>
        <v>0</v>
      </c>
      <c r="AJ61" s="103">
        <f t="shared" ca="1" si="9"/>
        <v>0.33333333333333337</v>
      </c>
      <c r="AK61" s="74">
        <f t="shared" ca="1" si="10"/>
        <v>0</v>
      </c>
      <c r="AL61" s="103">
        <f t="shared" ca="1" si="11"/>
        <v>0</v>
      </c>
      <c r="AM61" s="103">
        <f t="shared" ca="1" si="12"/>
        <v>0.375</v>
      </c>
      <c r="AN61" s="103">
        <f t="shared" ca="1" si="13"/>
        <v>0.70833333333333337</v>
      </c>
      <c r="AO61" s="103">
        <f t="shared" ca="1" si="14"/>
        <v>0</v>
      </c>
      <c r="AP61" s="103">
        <f t="shared" ca="1" si="15"/>
        <v>0.33333333333333337</v>
      </c>
      <c r="AQ61" s="74">
        <f t="shared" ca="1" si="16"/>
        <v>0</v>
      </c>
      <c r="AR61" s="103">
        <f t="shared" ca="1" si="17"/>
        <v>0</v>
      </c>
      <c r="AS61" s="103">
        <f t="shared" ca="1" si="18"/>
        <v>0.375</v>
      </c>
      <c r="AT61" s="103">
        <f t="shared" ca="1" si="19"/>
        <v>0.70833333333333337</v>
      </c>
      <c r="AU61" s="103">
        <f t="shared" ca="1" si="20"/>
        <v>0</v>
      </c>
      <c r="AV61" s="103">
        <f t="shared" ca="1" si="21"/>
        <v>0.33333333333333337</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0.375</v>
      </c>
      <c r="BL61" s="103">
        <f t="shared" ca="1" si="37"/>
        <v>0.70833333333333337</v>
      </c>
      <c r="BM61" s="103">
        <f t="shared" ca="1" si="38"/>
        <v>0</v>
      </c>
      <c r="BN61" s="103">
        <f t="shared" ca="1" si="39"/>
        <v>0.33333333333333337</v>
      </c>
      <c r="BO61" s="74">
        <f t="shared" ca="1" si="40"/>
        <v>0</v>
      </c>
      <c r="BP61" s="103">
        <f t="shared" ca="1" si="41"/>
        <v>0</v>
      </c>
      <c r="BQ61" s="103">
        <f t="shared" ca="1" si="42"/>
        <v>0.375</v>
      </c>
      <c r="BR61" s="103">
        <f t="shared" ca="1" si="43"/>
        <v>0.70833333333333337</v>
      </c>
      <c r="BS61" s="103">
        <f t="shared" ca="1" si="44"/>
        <v>0</v>
      </c>
      <c r="BT61" s="103">
        <f t="shared" ca="1" si="45"/>
        <v>0.33333333333333337</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v>0.70833333333333337</v>
      </c>
      <c r="I62" s="12"/>
      <c r="J62" s="12">
        <v>0.70833333333333337</v>
      </c>
      <c r="K62" s="12"/>
      <c r="L62" s="12">
        <v>0.70833333333333337</v>
      </c>
      <c r="M62" s="1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0.52083333333333337</v>
      </c>
      <c r="AH62" s="103">
        <f t="shared" ca="1" si="7"/>
        <v>4.1666666666666664E-2</v>
      </c>
      <c r="AI62" s="103">
        <f t="shared" ca="1" si="8"/>
        <v>0</v>
      </c>
      <c r="AJ62" s="103">
        <f t="shared" ca="1" si="9"/>
        <v>0.52083333333333326</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0.70833333333333337</v>
      </c>
      <c r="AT62" s="103">
        <f t="shared" ca="1" si="19"/>
        <v>4.1666666666666664E-2</v>
      </c>
      <c r="AU62" s="103">
        <f t="shared" ca="1" si="20"/>
        <v>0</v>
      </c>
      <c r="AV62" s="103">
        <f t="shared" ca="1" si="21"/>
        <v>0.33333333333333331</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t="str">
        <f t="shared" ca="1" si="40"/>
        <v>Recup</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1">IF(G62="","",IF(G62&gt;G61,(G62-G61-G63),(1-G61-G63+G62)))</f>
        <v/>
      </c>
      <c r="H64" s="29">
        <f t="shared" si="51"/>
        <v>0.33333333333333337</v>
      </c>
      <c r="I64" s="29" t="str">
        <f t="shared" si="51"/>
        <v/>
      </c>
      <c r="J64" s="29">
        <f t="shared" si="51"/>
        <v>0.31250000000000006</v>
      </c>
      <c r="K64" s="29" t="str">
        <f t="shared" si="51"/>
        <v/>
      </c>
      <c r="L64" s="29">
        <f t="shared" si="51"/>
        <v>0.33333333333333337</v>
      </c>
      <c r="M64" s="29">
        <f t="shared" si="51"/>
        <v>0.33333333333333337</v>
      </c>
      <c r="N64" s="57">
        <f t="shared" ref="N64" si="52">SUMIF(G65:M65,"",G64:M64)</f>
        <v>1.3125000000000002</v>
      </c>
      <c r="O64" s="58">
        <f t="shared" ref="O64" si="53">SUM(G64:M64)</f>
        <v>1.3125000000000002</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0.77083333333333337</v>
      </c>
      <c r="AH64" s="103">
        <f t="shared" ca="1" si="7"/>
        <v>0.95833333333333337</v>
      </c>
      <c r="AI64" s="103">
        <f t="shared" ca="1" si="8"/>
        <v>0</v>
      </c>
      <c r="AJ64" s="103">
        <f t="shared" ca="1" si="9"/>
        <v>0.1875</v>
      </c>
      <c r="AK64" s="74">
        <f t="shared" ca="1" si="10"/>
        <v>0</v>
      </c>
      <c r="AL64" s="103">
        <f t="shared" ca="1" si="11"/>
        <v>0</v>
      </c>
      <c r="AM64" s="103">
        <f t="shared" ca="1" si="12"/>
        <v>0</v>
      </c>
      <c r="AN64" s="103">
        <f t="shared" ca="1" si="13"/>
        <v>0</v>
      </c>
      <c r="AO64" s="103">
        <f t="shared" ca="1" si="14"/>
        <v>0</v>
      </c>
      <c r="AP64" s="103" t="str">
        <f t="shared" ca="1" si="15"/>
        <v/>
      </c>
      <c r="AQ64" s="74" t="str">
        <f t="shared" ca="1" si="16"/>
        <v>Feestdag</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0.54166666666666663</v>
      </c>
      <c r="AH65" s="103">
        <f t="shared" ca="1" si="7"/>
        <v>0.95833333333333337</v>
      </c>
      <c r="AI65" s="103">
        <f t="shared" ca="1" si="8"/>
        <v>4.1666666666666664E-2</v>
      </c>
      <c r="AJ65" s="103">
        <f t="shared" ca="1" si="9"/>
        <v>0.37500000000000006</v>
      </c>
      <c r="AK65" s="74">
        <f t="shared" ca="1" si="10"/>
        <v>0</v>
      </c>
      <c r="AL65" s="103">
        <f t="shared" ca="1" si="11"/>
        <v>0</v>
      </c>
      <c r="AM65" s="103">
        <f t="shared" ca="1" si="12"/>
        <v>0</v>
      </c>
      <c r="AN65" s="103">
        <f t="shared" ca="1" si="13"/>
        <v>0</v>
      </c>
      <c r="AO65" s="103">
        <f t="shared" ca="1" si="14"/>
        <v>0</v>
      </c>
      <c r="AP65" s="103" t="str">
        <f t="shared" ca="1" si="15"/>
        <v/>
      </c>
      <c r="AQ65" s="74" t="str">
        <f t="shared" ca="1" si="16"/>
        <v>Feestdag</v>
      </c>
      <c r="AR65" s="103">
        <f t="shared" ca="1" si="17"/>
        <v>0</v>
      </c>
      <c r="AS65" s="103">
        <f t="shared" ca="1" si="18"/>
        <v>0.77083333333333337</v>
      </c>
      <c r="AT65" s="103">
        <f t="shared" ca="1" si="19"/>
        <v>0.95833333333333337</v>
      </c>
      <c r="AU65" s="103">
        <f t="shared" ca="1" si="20"/>
        <v>0</v>
      </c>
      <c r="AV65" s="103">
        <f t="shared" ca="1" si="21"/>
        <v>0.1875</v>
      </c>
      <c r="AW65" s="74">
        <f t="shared" ca="1" si="22"/>
        <v>0</v>
      </c>
      <c r="AX65" s="103">
        <f t="shared" ca="1" si="23"/>
        <v>0</v>
      </c>
      <c r="AY65" s="103">
        <f t="shared" ca="1" si="24"/>
        <v>0.77083333333333337</v>
      </c>
      <c r="AZ65" s="103">
        <f t="shared" ca="1" si="25"/>
        <v>0.95833333333333337</v>
      </c>
      <c r="BA65" s="103">
        <f t="shared" ca="1" si="26"/>
        <v>0</v>
      </c>
      <c r="BB65" s="103">
        <f t="shared" ca="1" si="27"/>
        <v>0.1875</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t="s">
        <v>273</v>
      </c>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0.77083333333333337</v>
      </c>
      <c r="AH66" s="103">
        <f t="shared" ca="1" si="7"/>
        <v>0.95833333333333337</v>
      </c>
      <c r="AI66" s="103">
        <f t="shared" ca="1" si="8"/>
        <v>0</v>
      </c>
      <c r="AJ66" s="103">
        <f t="shared" ca="1" si="9"/>
        <v>0.1875</v>
      </c>
      <c r="AK66" s="74">
        <f t="shared" ca="1" si="10"/>
        <v>0</v>
      </c>
      <c r="AL66" s="103">
        <f t="shared" ca="1" si="11"/>
        <v>0</v>
      </c>
      <c r="AM66" s="103">
        <f t="shared" ca="1" si="12"/>
        <v>0</v>
      </c>
      <c r="AN66" s="103">
        <f t="shared" ca="1" si="13"/>
        <v>0</v>
      </c>
      <c r="AO66" s="103">
        <f t="shared" ca="1" si="14"/>
        <v>0</v>
      </c>
      <c r="AP66" s="103" t="str">
        <f t="shared" ca="1" si="15"/>
        <v/>
      </c>
      <c r="AQ66" s="74" t="str">
        <f t="shared" ca="1" si="16"/>
        <v>Feestdag</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
        <v>166</v>
      </c>
      <c r="B67" s="64" t="s">
        <v>165</v>
      </c>
      <c r="C67" s="63" t="s">
        <v>35</v>
      </c>
      <c r="D67" s="63" t="s">
        <v>18</v>
      </c>
      <c r="E67" s="63" t="s">
        <v>111</v>
      </c>
      <c r="F67" s="24" t="s">
        <v>19</v>
      </c>
      <c r="G67" s="43"/>
      <c r="H67" s="11">
        <v>0.375</v>
      </c>
      <c r="I67" s="11"/>
      <c r="J67" s="11">
        <v>0.70833333333333337</v>
      </c>
      <c r="K67" s="11"/>
      <c r="L67" s="11">
        <v>0.52083333333333337</v>
      </c>
      <c r="M67" s="11">
        <v>0.52083333333333337</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v>0.70833333333333337</v>
      </c>
      <c r="I68" s="12"/>
      <c r="J68" s="12">
        <v>4.1666666666666664E-2</v>
      </c>
      <c r="K68" s="12"/>
      <c r="L68" s="12">
        <v>0.70833333333333337</v>
      </c>
      <c r="M68" s="12">
        <v>0.95833333333333337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0.77083333333333337</v>
      </c>
      <c r="AH68" s="103">
        <f t="shared" ca="1" si="7"/>
        <v>0.95833333333333337</v>
      </c>
      <c r="AI68" s="103">
        <f t="shared" ca="1" si="8"/>
        <v>0</v>
      </c>
      <c r="AJ68" s="103">
        <f t="shared" ca="1" si="9"/>
        <v>0.1875</v>
      </c>
      <c r="AK68" s="74">
        <f t="shared" ca="1" si="10"/>
        <v>0</v>
      </c>
      <c r="AL68" s="103">
        <f t="shared" ca="1" si="11"/>
        <v>0</v>
      </c>
      <c r="AM68" s="103">
        <f t="shared" ca="1" si="12"/>
        <v>0</v>
      </c>
      <c r="AN68" s="103">
        <f t="shared" ca="1" si="13"/>
        <v>0</v>
      </c>
      <c r="AO68" s="103">
        <f t="shared" ca="1" si="14"/>
        <v>0</v>
      </c>
      <c r="AP68" s="103" t="str">
        <f t="shared" ca="1" si="15"/>
        <v/>
      </c>
      <c r="AQ68" s="74" t="str">
        <f t="shared" ca="1" si="16"/>
        <v>Feestdag</v>
      </c>
      <c r="AR68" s="103">
        <f t="shared" ca="1" si="17"/>
        <v>0</v>
      </c>
      <c r="AS68" s="103">
        <f t="shared" ca="1" si="18"/>
        <v>0.77083333333333337</v>
      </c>
      <c r="AT68" s="103">
        <f t="shared" ca="1" si="19"/>
        <v>0.95833333333333337</v>
      </c>
      <c r="AU68" s="103">
        <f t="shared" ca="1" si="20"/>
        <v>0</v>
      </c>
      <c r="AV68" s="103">
        <f t="shared" ca="1" si="21"/>
        <v>0.1875</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4">IF(G68="","",IF(G68&gt;G67,(G68-G67-G69),(1-G67-G69+G68)))</f>
        <v/>
      </c>
      <c r="H70" s="29">
        <f t="shared" si="54"/>
        <v>0.33333333333333337</v>
      </c>
      <c r="I70" s="29" t="str">
        <f t="shared" si="54"/>
        <v/>
      </c>
      <c r="J70" s="29">
        <f t="shared" si="54"/>
        <v>0.33333333333333331</v>
      </c>
      <c r="K70" s="29" t="str">
        <f t="shared" si="54"/>
        <v/>
      </c>
      <c r="L70" s="29">
        <f t="shared" si="54"/>
        <v>0.1875</v>
      </c>
      <c r="M70" s="29">
        <f t="shared" si="54"/>
        <v>0.4375</v>
      </c>
      <c r="N70" s="57">
        <f t="shared" ref="N70" si="55">SUMIF(G71:M71,"",G70:M70)</f>
        <v>1.2916666666666667</v>
      </c>
      <c r="O70" s="58">
        <f t="shared" ref="O70" si="56">SUM(G70:M70)</f>
        <v>1.2916666666666667</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0.77083333333333337</v>
      </c>
      <c r="AZ70" s="103">
        <f t="shared" ca="1" si="25"/>
        <v>0.95833333333333337</v>
      </c>
      <c r="BA70" s="103">
        <f t="shared" ca="1" si="26"/>
        <v>0</v>
      </c>
      <c r="BB70" s="103">
        <f t="shared" ca="1" si="27"/>
        <v>0.1875</v>
      </c>
      <c r="BC70" s="74">
        <f t="shared" ca="1" si="28"/>
        <v>0</v>
      </c>
      <c r="BD70" s="103">
        <f t="shared" ca="1" si="29"/>
        <v>0</v>
      </c>
      <c r="BE70" s="103">
        <f t="shared" ca="1" si="30"/>
        <v>0.41666666666666669</v>
      </c>
      <c r="BF70" s="103">
        <f t="shared" ca="1" si="31"/>
        <v>0.83333333333333337</v>
      </c>
      <c r="BG70" s="103">
        <f t="shared" ca="1" si="32"/>
        <v>8.3333333333333329E-2</v>
      </c>
      <c r="BH70" s="103">
        <f t="shared" ca="1" si="33"/>
        <v>0.33333333333333337</v>
      </c>
      <c r="BI70" s="74">
        <f t="shared" ca="1" si="34"/>
        <v>0</v>
      </c>
      <c r="BJ70" s="103">
        <f t="shared" ca="1" si="35"/>
        <v>0</v>
      </c>
      <c r="BK70" s="103">
        <f t="shared" ca="1" si="36"/>
        <v>0.54166666666666663</v>
      </c>
      <c r="BL70" s="103">
        <f t="shared" ca="1" si="37"/>
        <v>0.89583333333333337</v>
      </c>
      <c r="BM70" s="103">
        <f t="shared" ca="1" si="38"/>
        <v>4.1666666666666664E-2</v>
      </c>
      <c r="BN70" s="103">
        <f t="shared" ca="1" si="39"/>
        <v>0.31250000000000006</v>
      </c>
      <c r="BO70" s="74">
        <f t="shared" ca="1" si="40"/>
        <v>0</v>
      </c>
      <c r="BP70" s="103">
        <f t="shared" ca="1" si="41"/>
        <v>0</v>
      </c>
      <c r="BQ70" s="103">
        <f t="shared" ca="1" si="42"/>
        <v>0.77083333333333337</v>
      </c>
      <c r="BR70" s="103">
        <f t="shared" ca="1" si="43"/>
        <v>0.89583333333333337</v>
      </c>
      <c r="BS70" s="103">
        <f t="shared" ca="1" si="44"/>
        <v>0</v>
      </c>
      <c r="BT70" s="103">
        <f t="shared" ca="1" si="45"/>
        <v>0.125</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0.54166666666666663</v>
      </c>
      <c r="AH71" s="103">
        <f t="shared" ca="1" si="7"/>
        <v>0.75</v>
      </c>
      <c r="AI71" s="103">
        <f t="shared" ca="1" si="8"/>
        <v>0</v>
      </c>
      <c r="AJ71" s="103">
        <f t="shared" ca="1" si="9"/>
        <v>0.20833333333333337</v>
      </c>
      <c r="AK71" s="74">
        <f t="shared" ca="1" si="10"/>
        <v>0</v>
      </c>
      <c r="AL71" s="103">
        <f t="shared" ca="1" si="11"/>
        <v>0</v>
      </c>
      <c r="AM71" s="103">
        <f t="shared" ca="1" si="12"/>
        <v>0.54166666666666663</v>
      </c>
      <c r="AN71" s="103">
        <f t="shared" ca="1" si="13"/>
        <v>0.75</v>
      </c>
      <c r="AO71" s="103">
        <f t="shared" ca="1" si="14"/>
        <v>0</v>
      </c>
      <c r="AP71" s="103">
        <f t="shared" ca="1" si="15"/>
        <v>0.20833333333333337</v>
      </c>
      <c r="AQ71" s="74">
        <f t="shared" ca="1" si="16"/>
        <v>0</v>
      </c>
      <c r="AR71" s="103">
        <f t="shared" ca="1" si="17"/>
        <v>0</v>
      </c>
      <c r="AS71" s="103">
        <f t="shared" ca="1" si="18"/>
        <v>0.54166666666666663</v>
      </c>
      <c r="AT71" s="103">
        <f t="shared" ca="1" si="19"/>
        <v>0.75</v>
      </c>
      <c r="AU71" s="103">
        <f t="shared" ca="1" si="20"/>
        <v>0</v>
      </c>
      <c r="AV71" s="103">
        <f t="shared" ca="1" si="21"/>
        <v>0.20833333333333337</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0.54166666666666663</v>
      </c>
      <c r="BF71" s="103">
        <f t="shared" ca="1" si="31"/>
        <v>0.75</v>
      </c>
      <c r="BG71" s="103">
        <f t="shared" ca="1" si="32"/>
        <v>0</v>
      </c>
      <c r="BH71" s="103">
        <f t="shared" ca="1" si="33"/>
        <v>0.20833333333333337</v>
      </c>
      <c r="BI71" s="74">
        <f t="shared" ca="1" si="34"/>
        <v>0</v>
      </c>
      <c r="BJ71" s="103">
        <f t="shared" ca="1" si="35"/>
        <v>0</v>
      </c>
      <c r="BK71" s="103">
        <f t="shared" ca="1" si="36"/>
        <v>0</v>
      </c>
      <c r="BL71" s="103">
        <f t="shared" ca="1" si="37"/>
        <v>0</v>
      </c>
      <c r="BM71" s="103">
        <f t="shared" ca="1" si="38"/>
        <v>0</v>
      </c>
      <c r="BN71" s="103" t="str">
        <f t="shared" ca="1" si="39"/>
        <v/>
      </c>
      <c r="BO71" s="74" t="str">
        <f t="shared" ca="1" si="40"/>
        <v>Feestdag</v>
      </c>
      <c r="BP71" s="103">
        <f t="shared" ca="1" si="41"/>
        <v>0</v>
      </c>
      <c r="BQ71" s="103">
        <f t="shared" ca="1" si="42"/>
        <v>0.54166666666666663</v>
      </c>
      <c r="BR71" s="103">
        <f t="shared" ca="1" si="43"/>
        <v>0.72916666666666663</v>
      </c>
      <c r="BS71" s="103">
        <f t="shared" ca="1" si="44"/>
        <v>0</v>
      </c>
      <c r="BT71" s="103">
        <f t="shared" ca="1" si="45"/>
        <v>0.1875</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t="s">
        <v>274</v>
      </c>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0.77083333333333337</v>
      </c>
      <c r="AZ72" s="103">
        <f t="shared" ca="1" si="25"/>
        <v>0.95833333333333337</v>
      </c>
      <c r="BA72" s="103">
        <f t="shared" ca="1" si="26"/>
        <v>0</v>
      </c>
      <c r="BB72" s="103">
        <f t="shared" ca="1" si="27"/>
        <v>0.1875</v>
      </c>
      <c r="BC72" s="74">
        <f t="shared" ca="1" si="28"/>
        <v>0</v>
      </c>
      <c r="BD72" s="103">
        <f t="shared" ca="1" si="29"/>
        <v>0</v>
      </c>
      <c r="BE72" s="103">
        <f t="shared" ca="1" si="30"/>
        <v>0.77083333333333337</v>
      </c>
      <c r="BF72" s="103">
        <f t="shared" ca="1" si="31"/>
        <v>0.89583333333333337</v>
      </c>
      <c r="BG72" s="103">
        <f t="shared" ca="1" si="32"/>
        <v>0</v>
      </c>
      <c r="BH72" s="103">
        <f t="shared" ca="1" si="33"/>
        <v>0.125</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
        <v>167</v>
      </c>
      <c r="B73" s="64" t="s">
        <v>168</v>
      </c>
      <c r="C73" s="63" t="s">
        <v>35</v>
      </c>
      <c r="D73" s="63" t="s">
        <v>18</v>
      </c>
      <c r="E73" s="63" t="s">
        <v>111</v>
      </c>
      <c r="F73" s="24" t="s">
        <v>19</v>
      </c>
      <c r="G73" s="43"/>
      <c r="H73" s="11">
        <v>0.375</v>
      </c>
      <c r="I73" s="11">
        <v>0.375</v>
      </c>
      <c r="J73" s="11"/>
      <c r="K73" s="11">
        <v>0.70833333333333337</v>
      </c>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0.54166666666666663</v>
      </c>
      <c r="BF73" s="103">
        <f t="shared" ca="1" si="31"/>
        <v>0.89583333333333337</v>
      </c>
      <c r="BG73" s="103">
        <f t="shared" ca="1" si="32"/>
        <v>4.1666666666666664E-2</v>
      </c>
      <c r="BH73" s="103">
        <f t="shared" ca="1" si="33"/>
        <v>0.31250000000000006</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v>0.70833333333333337</v>
      </c>
      <c r="I74" s="12">
        <v>0.70833333333333337</v>
      </c>
      <c r="J74" s="12"/>
      <c r="K74" s="12">
        <v>0.95833333333333337</v>
      </c>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0.54166666666666663</v>
      </c>
      <c r="AH74" s="103">
        <f t="shared" ca="1" si="7"/>
        <v>0.75</v>
      </c>
      <c r="AI74" s="103">
        <f t="shared" ca="1" si="8"/>
        <v>0</v>
      </c>
      <c r="AJ74" s="103">
        <f t="shared" ca="1" si="9"/>
        <v>0.20833333333333337</v>
      </c>
      <c r="AK74" s="74">
        <f t="shared" ca="1" si="10"/>
        <v>0</v>
      </c>
      <c r="AL74" s="103">
        <f t="shared" ca="1" si="11"/>
        <v>0</v>
      </c>
      <c r="AM74" s="103">
        <f t="shared" ca="1" si="12"/>
        <v>0.77083333333333337</v>
      </c>
      <c r="AN74" s="103">
        <f t="shared" ca="1" si="13"/>
        <v>0.95833333333333337</v>
      </c>
      <c r="AO74" s="103">
        <f t="shared" ca="1" si="14"/>
        <v>0</v>
      </c>
      <c r="AP74" s="103">
        <f t="shared" ca="1" si="15"/>
        <v>0.1875</v>
      </c>
      <c r="AQ74" s="74">
        <f t="shared" ca="1" si="16"/>
        <v>0</v>
      </c>
      <c r="AR74" s="103">
        <f t="shared" ca="1" si="17"/>
        <v>0</v>
      </c>
      <c r="AS74" s="103">
        <f t="shared" ca="1" si="18"/>
        <v>0</v>
      </c>
      <c r="AT74" s="103">
        <f t="shared" ca="1" si="19"/>
        <v>0</v>
      </c>
      <c r="AU74" s="103">
        <f t="shared" ca="1" si="20"/>
        <v>0</v>
      </c>
      <c r="AV74" s="103" t="str">
        <f t="shared" ca="1" si="21"/>
        <v/>
      </c>
      <c r="AW74" s="74" t="str">
        <f t="shared" ca="1" si="22"/>
        <v>Feestdag</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0.77083333333333337</v>
      </c>
      <c r="AH75" s="103">
        <f t="shared" ca="1" si="7"/>
        <v>0.95833333333333337</v>
      </c>
      <c r="AI75" s="103">
        <f t="shared" ca="1" si="8"/>
        <v>0</v>
      </c>
      <c r="AJ75" s="103">
        <f t="shared" ca="1" si="9"/>
        <v>0.1875</v>
      </c>
      <c r="AK75" s="74">
        <f t="shared" ca="1" si="10"/>
        <v>0</v>
      </c>
      <c r="AL75" s="103">
        <f t="shared" ca="1" si="11"/>
        <v>0</v>
      </c>
      <c r="AM75" s="103">
        <f t="shared" ca="1" si="12"/>
        <v>0.54166666666666663</v>
      </c>
      <c r="AN75" s="103">
        <f t="shared" ca="1" si="13"/>
        <v>0.75</v>
      </c>
      <c r="AO75" s="103">
        <f t="shared" ca="1" si="14"/>
        <v>0</v>
      </c>
      <c r="AP75" s="103">
        <f t="shared" ca="1" si="15"/>
        <v>0.20833333333333337</v>
      </c>
      <c r="AQ75" s="74">
        <f t="shared" ca="1" si="16"/>
        <v>0</v>
      </c>
      <c r="AR75" s="103">
        <f t="shared" ca="1" si="17"/>
        <v>0</v>
      </c>
      <c r="AS75" s="103">
        <f t="shared" ca="1" si="18"/>
        <v>0.41666666666666669</v>
      </c>
      <c r="AT75" s="103">
        <f t="shared" ca="1" si="19"/>
        <v>0.75</v>
      </c>
      <c r="AU75" s="103">
        <f t="shared" ca="1" si="20"/>
        <v>4.1666666666666664E-2</v>
      </c>
      <c r="AV75" s="103">
        <f t="shared" ca="1" si="21"/>
        <v>0.29166666666666663</v>
      </c>
      <c r="AW75" s="74">
        <f t="shared" ca="1" si="22"/>
        <v>0</v>
      </c>
      <c r="AX75" s="103">
        <f t="shared" ca="1" si="23"/>
        <v>0</v>
      </c>
      <c r="AY75" s="103">
        <f t="shared" ca="1" si="24"/>
        <v>0.41666666666666669</v>
      </c>
      <c r="AZ75" s="103">
        <f t="shared" ca="1" si="25"/>
        <v>0.75</v>
      </c>
      <c r="BA75" s="103">
        <f t="shared" ca="1" si="26"/>
        <v>4.1666666666666664E-2</v>
      </c>
      <c r="BB75" s="103">
        <f t="shared" ca="1" si="27"/>
        <v>0.29166666666666663</v>
      </c>
      <c r="BC75" s="74">
        <f t="shared" ca="1" si="28"/>
        <v>0</v>
      </c>
      <c r="BD75" s="103">
        <f t="shared" ca="1" si="29"/>
        <v>0</v>
      </c>
      <c r="BE75" s="103">
        <f t="shared" ca="1" si="30"/>
        <v>0.41666666666666669</v>
      </c>
      <c r="BF75" s="103">
        <f t="shared" ca="1" si="31"/>
        <v>0.75</v>
      </c>
      <c r="BG75" s="103">
        <f t="shared" ca="1" si="32"/>
        <v>4.1666666666666664E-2</v>
      </c>
      <c r="BH75" s="103">
        <f t="shared" ca="1" si="33"/>
        <v>0.29166666666666663</v>
      </c>
      <c r="BI75" s="74">
        <f t="shared" ca="1" si="34"/>
        <v>0</v>
      </c>
      <c r="BJ75" s="103">
        <f t="shared" ca="1" si="35"/>
        <v>0</v>
      </c>
      <c r="BK75" s="103">
        <f t="shared" ca="1" si="36"/>
        <v>0</v>
      </c>
      <c r="BL75" s="103">
        <f t="shared" ca="1" si="37"/>
        <v>0</v>
      </c>
      <c r="BM75" s="103">
        <f t="shared" ca="1" si="38"/>
        <v>0</v>
      </c>
      <c r="BN75" s="103" t="str">
        <f t="shared" ca="1" si="39"/>
        <v/>
      </c>
      <c r="BO75" s="74" t="str">
        <f t="shared" ca="1" si="40"/>
        <v>Feestdag</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7">IF(G74="","",IF(G74&gt;G73,(G74-G73-G75),(1-G73-G75+G74)))</f>
        <v/>
      </c>
      <c r="H76" s="29">
        <f t="shared" si="57"/>
        <v>0.33333333333333337</v>
      </c>
      <c r="I76" s="29">
        <f t="shared" si="57"/>
        <v>0.33333333333333337</v>
      </c>
      <c r="J76" s="29" t="str">
        <f t="shared" si="57"/>
        <v/>
      </c>
      <c r="K76" s="29">
        <f t="shared" si="57"/>
        <v>0.25</v>
      </c>
      <c r="L76" s="29">
        <f t="shared" si="57"/>
        <v>0.33333333333333337</v>
      </c>
      <c r="M76" s="29" t="str">
        <f t="shared" si="57"/>
        <v/>
      </c>
      <c r="N76" s="57">
        <f t="shared" ref="N76" si="58">SUMIF(G77:M77,"",G76:M76)</f>
        <v>1.25</v>
      </c>
      <c r="O76" s="58">
        <f t="shared" ref="O76" si="59">SUM(G76:M76)</f>
        <v>1.25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0.77083333333333337</v>
      </c>
      <c r="AH76" s="103">
        <f t="shared" ca="1" si="7"/>
        <v>0.95833333333333337</v>
      </c>
      <c r="AI76" s="103">
        <f t="shared" ca="1" si="8"/>
        <v>0</v>
      </c>
      <c r="AJ76" s="103">
        <f t="shared" ca="1" si="9"/>
        <v>0.1875</v>
      </c>
      <c r="AK76" s="74">
        <f t="shared" ca="1" si="10"/>
        <v>0</v>
      </c>
      <c r="AL76" s="103">
        <f t="shared" ca="1" si="11"/>
        <v>0</v>
      </c>
      <c r="AM76" s="103">
        <f t="shared" ca="1" si="12"/>
        <v>0</v>
      </c>
      <c r="AN76" s="103">
        <f t="shared" ca="1" si="13"/>
        <v>0</v>
      </c>
      <c r="AO76" s="103">
        <f t="shared" ca="1" si="14"/>
        <v>0</v>
      </c>
      <c r="AP76" s="103" t="str">
        <f t="shared" ca="1" si="15"/>
        <v/>
      </c>
      <c r="AQ76" s="74" t="str">
        <f t="shared" ca="1" si="16"/>
        <v>Feestdag</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0.41666666666666669</v>
      </c>
      <c r="AZ76" s="103">
        <f t="shared" ca="1" si="25"/>
        <v>0.75</v>
      </c>
      <c r="BA76" s="103">
        <f t="shared" ca="1" si="26"/>
        <v>4.1666666666666664E-2</v>
      </c>
      <c r="BB76" s="103">
        <f t="shared" ca="1" si="27"/>
        <v>0.29166666666666663</v>
      </c>
      <c r="BC76" s="74">
        <f t="shared" ca="1" si="28"/>
        <v>0</v>
      </c>
      <c r="BD76" s="103">
        <f t="shared" ca="1" si="29"/>
        <v>0</v>
      </c>
      <c r="BE76" s="103">
        <f t="shared" ca="1" si="30"/>
        <v>0.77083333333333337</v>
      </c>
      <c r="BF76" s="103">
        <f t="shared" ca="1" si="31"/>
        <v>0.89583333333333337</v>
      </c>
      <c r="BG76" s="103">
        <f t="shared" ca="1" si="32"/>
        <v>0</v>
      </c>
      <c r="BH76" s="103">
        <f t="shared" ca="1" si="33"/>
        <v>0.125</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0.54166666666666663</v>
      </c>
      <c r="AH77" s="103">
        <f t="shared" ca="1" si="7"/>
        <v>0.75</v>
      </c>
      <c r="AI77" s="103">
        <f t="shared" ca="1" si="8"/>
        <v>0</v>
      </c>
      <c r="AJ77" s="103">
        <f t="shared" ca="1" si="9"/>
        <v>0.20833333333333337</v>
      </c>
      <c r="AK77" s="74">
        <f t="shared" ca="1" si="10"/>
        <v>0</v>
      </c>
      <c r="AL77" s="103">
        <f t="shared" ca="1" si="11"/>
        <v>0</v>
      </c>
      <c r="AM77" s="103">
        <f t="shared" ca="1" si="12"/>
        <v>0.54166666666666663</v>
      </c>
      <c r="AN77" s="103">
        <f t="shared" ca="1" si="13"/>
        <v>0.95833333333333337</v>
      </c>
      <c r="AO77" s="103">
        <f t="shared" ca="1" si="14"/>
        <v>4.1666666666666664E-2</v>
      </c>
      <c r="AP77" s="103">
        <f t="shared" ca="1" si="15"/>
        <v>0.37500000000000006</v>
      </c>
      <c r="AQ77" s="74">
        <f t="shared" ca="1" si="16"/>
        <v>0</v>
      </c>
      <c r="AR77" s="103">
        <f t="shared" ca="1" si="17"/>
        <v>0</v>
      </c>
      <c r="AS77" s="103">
        <f t="shared" ca="1" si="18"/>
        <v>0.77083333333333337</v>
      </c>
      <c r="AT77" s="103">
        <f t="shared" ca="1" si="19"/>
        <v>0.95833333333333337</v>
      </c>
      <c r="AU77" s="103">
        <f t="shared" ca="1" si="20"/>
        <v>0</v>
      </c>
      <c r="AV77" s="103">
        <f t="shared" ca="1" si="21"/>
        <v>0.1875</v>
      </c>
      <c r="AW77" s="74">
        <f t="shared" ca="1" si="22"/>
        <v>0</v>
      </c>
      <c r="AX77" s="103" t="str">
        <f t="shared" ca="1" si="23"/>
        <v>VIP</v>
      </c>
      <c r="AY77" s="103">
        <f t="shared" ca="1" si="24"/>
        <v>0.54166666666666663</v>
      </c>
      <c r="AZ77" s="103">
        <f t="shared" ca="1" si="25"/>
        <v>0.95833333333333337</v>
      </c>
      <c r="BA77" s="103">
        <f t="shared" ca="1" si="26"/>
        <v>4.1666666666666664E-2</v>
      </c>
      <c r="BB77" s="103">
        <f t="shared" ca="1" si="27"/>
        <v>0.37500000000000006</v>
      </c>
      <c r="BC77" s="74">
        <f t="shared" ca="1" si="28"/>
        <v>0</v>
      </c>
      <c r="BD77" s="103">
        <f t="shared" ca="1" si="29"/>
        <v>0</v>
      </c>
      <c r="BE77" s="103">
        <f t="shared" ca="1" si="30"/>
        <v>0.54166666666666663</v>
      </c>
      <c r="BF77" s="103">
        <f t="shared" ca="1" si="31"/>
        <v>0.75</v>
      </c>
      <c r="BG77" s="103">
        <f t="shared" ca="1" si="32"/>
        <v>0</v>
      </c>
      <c r="BH77" s="103">
        <f t="shared" ca="1" si="33"/>
        <v>0.20833333333333337</v>
      </c>
      <c r="BI77" s="74">
        <f t="shared" ca="1" si="34"/>
        <v>0</v>
      </c>
      <c r="BJ77" s="103">
        <f t="shared" ca="1" si="35"/>
        <v>0</v>
      </c>
      <c r="BK77" s="103">
        <f t="shared" ca="1" si="36"/>
        <v>0</v>
      </c>
      <c r="BL77" s="103">
        <f t="shared" ca="1" si="37"/>
        <v>0</v>
      </c>
      <c r="BM77" s="103">
        <f t="shared" ca="1" si="38"/>
        <v>0</v>
      </c>
      <c r="BN77" s="103" t="str">
        <f t="shared" ca="1" si="39"/>
        <v/>
      </c>
      <c r="BO77" s="74" t="str">
        <f t="shared" ca="1" si="40"/>
        <v>Feestdag</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275</v>
      </c>
      <c r="I78" s="33" t="s">
        <v>276</v>
      </c>
      <c r="J78" s="33"/>
      <c r="K78" s="33"/>
      <c r="L78" s="33" t="s">
        <v>277</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
        <v>166</v>
      </c>
      <c r="B79" s="64" t="s">
        <v>197</v>
      </c>
      <c r="C79" s="63" t="s">
        <v>29</v>
      </c>
      <c r="D79" s="63" t="s">
        <v>18</v>
      </c>
      <c r="E79" s="63" t="s">
        <v>111</v>
      </c>
      <c r="F79" s="24" t="s">
        <v>19</v>
      </c>
      <c r="G79" s="43"/>
      <c r="H79" s="11">
        <v>0.70833333333333337</v>
      </c>
      <c r="I79" s="11"/>
      <c r="J79" s="11"/>
      <c r="K79" s="11">
        <v>0.39583333333333331</v>
      </c>
      <c r="L79" s="11">
        <v>0.625</v>
      </c>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v>4.1666666666666664E-2</v>
      </c>
      <c r="I80" s="12"/>
      <c r="J80" s="12"/>
      <c r="K80" s="12">
        <v>0.70833333333333337</v>
      </c>
      <c r="L80" s="12">
        <v>0.95833333333333337</v>
      </c>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f t="shared" si="60"/>
        <v>0.33333333333333331</v>
      </c>
      <c r="I82" s="29" t="str">
        <f t="shared" si="60"/>
        <v/>
      </c>
      <c r="J82" s="29" t="str">
        <f t="shared" si="60"/>
        <v/>
      </c>
      <c r="K82" s="29">
        <f t="shared" si="60"/>
        <v>0.31250000000000006</v>
      </c>
      <c r="L82" s="29">
        <f t="shared" si="60"/>
        <v>0.33333333333333337</v>
      </c>
      <c r="M82" s="29" t="str">
        <f t="shared" si="60"/>
        <v/>
      </c>
      <c r="N82" s="57">
        <f t="shared" ref="N82" si="61">SUMIF(G83:M83,"",G82:M82)</f>
        <v>0.97916666666666674</v>
      </c>
      <c r="O82" s="58">
        <f t="shared" ref="O82" si="62">SUM(G82:M82)</f>
        <v>0.97916666666666674</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0.54166666666666663</v>
      </c>
      <c r="AH83" s="103">
        <f t="shared" ca="1" si="7"/>
        <v>0.95833333333333337</v>
      </c>
      <c r="AI83" s="103">
        <f t="shared" ca="1" si="8"/>
        <v>4.1666666666666664E-2</v>
      </c>
      <c r="AJ83" s="103">
        <f t="shared" ca="1" si="9"/>
        <v>0.37500000000000006</v>
      </c>
      <c r="AK83" s="74">
        <f t="shared" ca="1" si="10"/>
        <v>0</v>
      </c>
      <c r="AL83" s="103">
        <f t="shared" ca="1" si="11"/>
        <v>0</v>
      </c>
      <c r="AM83" s="103">
        <f t="shared" ca="1" si="12"/>
        <v>0.41666666666666669</v>
      </c>
      <c r="AN83" s="103">
        <f t="shared" ca="1" si="13"/>
        <v>0.75</v>
      </c>
      <c r="AO83" s="103">
        <f t="shared" ca="1" si="14"/>
        <v>4.1666666666666664E-2</v>
      </c>
      <c r="AP83" s="103">
        <f t="shared" ca="1" si="15"/>
        <v>0.29166666666666663</v>
      </c>
      <c r="AQ83" s="74">
        <f t="shared" ca="1" si="16"/>
        <v>0</v>
      </c>
      <c r="AR83" s="103">
        <f t="shared" ca="1" si="17"/>
        <v>0</v>
      </c>
      <c r="AS83" s="103">
        <f t="shared" ca="1" si="18"/>
        <v>0.41666666666666669</v>
      </c>
      <c r="AT83" s="103">
        <f t="shared" ca="1" si="19"/>
        <v>0.75</v>
      </c>
      <c r="AU83" s="103">
        <f t="shared" ca="1" si="20"/>
        <v>4.1666666666666664E-2</v>
      </c>
      <c r="AV83" s="103">
        <f t="shared" ca="1" si="21"/>
        <v>0.29166666666666663</v>
      </c>
      <c r="AW83" s="74">
        <f t="shared" ca="1" si="22"/>
        <v>0</v>
      </c>
      <c r="AX83" s="103">
        <f t="shared" ca="1" si="23"/>
        <v>0</v>
      </c>
      <c r="AY83" s="103">
        <f t="shared" ca="1" si="24"/>
        <v>0</v>
      </c>
      <c r="AZ83" s="103">
        <f t="shared" ca="1" si="25"/>
        <v>0</v>
      </c>
      <c r="BA83" s="103">
        <f t="shared" ca="1" si="26"/>
        <v>0</v>
      </c>
      <c r="BB83" s="103" t="str">
        <f t="shared" ca="1" si="27"/>
        <v/>
      </c>
      <c r="BC83" s="74" t="str">
        <f t="shared" ca="1" si="28"/>
        <v>Feestdag</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0.77083333333333337</v>
      </c>
      <c r="AN84" s="103">
        <f t="shared" ca="1" si="13"/>
        <v>0.95833333333333337</v>
      </c>
      <c r="AO84" s="103">
        <f t="shared" ca="1" si="14"/>
        <v>0</v>
      </c>
      <c r="AP84" s="103">
        <f t="shared" ca="1" si="15"/>
        <v>0.1875</v>
      </c>
      <c r="AQ84" s="74">
        <f t="shared" ca="1" si="16"/>
        <v>0</v>
      </c>
      <c r="AR84" s="103">
        <f t="shared" ca="1" si="17"/>
        <v>0</v>
      </c>
      <c r="AS84" s="103">
        <f t="shared" ca="1" si="18"/>
        <v>0.77083333333333337</v>
      </c>
      <c r="AT84" s="103">
        <f t="shared" ca="1" si="19"/>
        <v>0.95833333333333337</v>
      </c>
      <c r="AU84" s="103">
        <f t="shared" ca="1" si="20"/>
        <v>0</v>
      </c>
      <c r="AV84" s="103">
        <f t="shared" ca="1" si="21"/>
        <v>0.1875</v>
      </c>
      <c r="AW84" s="74">
        <f t="shared" ca="1" si="22"/>
        <v>0</v>
      </c>
      <c r="AX84" s="103">
        <f t="shared" ca="1" si="23"/>
        <v>0</v>
      </c>
      <c r="AY84" s="103">
        <f t="shared" ca="1" si="24"/>
        <v>0.77083333333333337</v>
      </c>
      <c r="AZ84" s="103">
        <f t="shared" ca="1" si="25"/>
        <v>0.95833333333333337</v>
      </c>
      <c r="BA84" s="103">
        <f t="shared" ca="1" si="26"/>
        <v>0</v>
      </c>
      <c r="BB84" s="103">
        <f t="shared" ca="1" si="27"/>
        <v>0.1875</v>
      </c>
      <c r="BC84" s="74">
        <f t="shared" ca="1" si="28"/>
        <v>0</v>
      </c>
      <c r="BD84" s="103" t="str">
        <f t="shared" ca="1" si="29"/>
        <v>VIP</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
        <v>169</v>
      </c>
      <c r="B85" s="64" t="s">
        <v>170</v>
      </c>
      <c r="C85" s="63" t="s">
        <v>36</v>
      </c>
      <c r="D85" s="63" t="s">
        <v>25</v>
      </c>
      <c r="E85" s="63" t="s">
        <v>111</v>
      </c>
      <c r="F85" s="24" t="s">
        <v>19</v>
      </c>
      <c r="G85" s="43">
        <v>0.5</v>
      </c>
      <c r="H85" s="43">
        <v>0.5</v>
      </c>
      <c r="I85" s="43">
        <v>0.5</v>
      </c>
      <c r="J85" s="11"/>
      <c r="K85" s="11"/>
      <c r="L85" s="11">
        <v>0.5</v>
      </c>
      <c r="M85" s="11">
        <v>0.5</v>
      </c>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35">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0.54166666666666663</v>
      </c>
      <c r="AH86" s="103">
        <f t="shared" ca="1" si="7"/>
        <v>0.95833333333333337</v>
      </c>
      <c r="AI86" s="103">
        <f t="shared" ca="1" si="8"/>
        <v>4.1666666666666664E-2</v>
      </c>
      <c r="AJ86" s="103">
        <f t="shared" ca="1" si="9"/>
        <v>0.37500000000000006</v>
      </c>
      <c r="AK86" s="74">
        <f t="shared" ca="1" si="10"/>
        <v>0</v>
      </c>
      <c r="AL86" s="103">
        <f t="shared" ca="1" si="11"/>
        <v>0</v>
      </c>
      <c r="AM86" s="103">
        <f t="shared" ca="1" si="12"/>
        <v>0.77083333333333337</v>
      </c>
      <c r="AN86" s="103">
        <f t="shared" ca="1" si="13"/>
        <v>0.95833333333333337</v>
      </c>
      <c r="AO86" s="103">
        <f t="shared" ca="1" si="14"/>
        <v>0</v>
      </c>
      <c r="AP86" s="103">
        <f t="shared" ca="1" si="15"/>
        <v>0.1875</v>
      </c>
      <c r="AQ86" s="74">
        <f t="shared" ca="1" si="16"/>
        <v>0</v>
      </c>
      <c r="AR86" s="103">
        <f t="shared" ca="1" si="17"/>
        <v>0</v>
      </c>
      <c r="AS86" s="103">
        <f t="shared" ca="1" si="18"/>
        <v>0.77083333333333337</v>
      </c>
      <c r="AT86" s="103">
        <f t="shared" ca="1" si="19"/>
        <v>0.95833333333333337</v>
      </c>
      <c r="AU86" s="103">
        <f t="shared" ca="1" si="20"/>
        <v>0</v>
      </c>
      <c r="AV86" s="103">
        <f t="shared" ca="1" si="21"/>
        <v>0.1875</v>
      </c>
      <c r="AW86" s="74">
        <f t="shared" ca="1" si="22"/>
        <v>0</v>
      </c>
      <c r="AX86" s="103">
        <f t="shared" ca="1" si="23"/>
        <v>0</v>
      </c>
      <c r="AY86" s="103">
        <f t="shared" ca="1" si="24"/>
        <v>0.54166666666666663</v>
      </c>
      <c r="AZ86" s="103">
        <f t="shared" ca="1" si="25"/>
        <v>0.75</v>
      </c>
      <c r="BA86" s="103">
        <f t="shared" ca="1" si="26"/>
        <v>0</v>
      </c>
      <c r="BB86" s="103">
        <f t="shared" ca="1" si="27"/>
        <v>0.20833333333333337</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t="str">
        <f t="shared" ca="1" si="40"/>
        <v>Feestdag</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3">IF(G86="","",IF(G86&gt;G85,(G86-G85-G87),(1-G85-G87+G86)))</f>
        <v>0.33333333333333337</v>
      </c>
      <c r="H88" s="29">
        <f t="shared" si="63"/>
        <v>0.33333333333333337</v>
      </c>
      <c r="I88" s="29">
        <f t="shared" si="63"/>
        <v>0.33333333333333337</v>
      </c>
      <c r="J88" s="29" t="str">
        <f t="shared" si="63"/>
        <v/>
      </c>
      <c r="K88" s="29" t="str">
        <f t="shared" si="63"/>
        <v/>
      </c>
      <c r="L88" s="29">
        <f t="shared" si="63"/>
        <v>0.33333333333333337</v>
      </c>
      <c r="M88" s="29">
        <f t="shared" si="63"/>
        <v>0.33333333333333337</v>
      </c>
      <c r="N88" s="57">
        <f t="shared" ref="N88" si="64">SUMIF(G89:M89,"",G88:M88)</f>
        <v>1.666666666666667</v>
      </c>
      <c r="O88" s="58">
        <f t="shared" ref="O88" si="65">SUM(G88:M88)</f>
        <v>1.666666666666667</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0.77083333333333337</v>
      </c>
      <c r="AN89" s="103">
        <f t="shared" ca="1" si="13"/>
        <v>0.95833333333333337</v>
      </c>
      <c r="AO89" s="103">
        <f t="shared" ca="1" si="14"/>
        <v>0</v>
      </c>
      <c r="AP89" s="103">
        <f t="shared" ca="1" si="15"/>
        <v>0.1875</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0.77083333333333337</v>
      </c>
      <c r="AZ89" s="103">
        <f t="shared" ca="1" si="25"/>
        <v>0.95833333333333337</v>
      </c>
      <c r="BA89" s="103">
        <f t="shared" ca="1" si="26"/>
        <v>0</v>
      </c>
      <c r="BB89" s="103">
        <f t="shared" ca="1" si="27"/>
        <v>0.1875</v>
      </c>
      <c r="BC89" s="74">
        <f t="shared" ca="1" si="28"/>
        <v>0</v>
      </c>
      <c r="BD89" s="103">
        <f t="shared" ca="1" si="29"/>
        <v>0</v>
      </c>
      <c r="BE89" s="103">
        <f t="shared" ca="1" si="30"/>
        <v>0.77083333333333337</v>
      </c>
      <c r="BF89" s="103">
        <f t="shared" ca="1" si="31"/>
        <v>0.89583333333333337</v>
      </c>
      <c r="BG89" s="103">
        <f t="shared" ca="1" si="32"/>
        <v>0</v>
      </c>
      <c r="BH89" s="103">
        <f t="shared" ca="1" si="33"/>
        <v>0.125</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0.54166666666666663</v>
      </c>
      <c r="AH90" s="103">
        <f t="shared" ca="1" si="7"/>
        <v>0.75</v>
      </c>
      <c r="AI90" s="103">
        <f t="shared" ca="1" si="8"/>
        <v>0</v>
      </c>
      <c r="AJ90" s="103">
        <f t="shared" ca="1" si="9"/>
        <v>0.20833333333333337</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0.77083333333333337</v>
      </c>
      <c r="AZ90" s="103">
        <f t="shared" ca="1" si="25"/>
        <v>0.95833333333333337</v>
      </c>
      <c r="BA90" s="103">
        <f t="shared" ca="1" si="26"/>
        <v>0</v>
      </c>
      <c r="BB90" s="103">
        <f t="shared" ca="1" si="27"/>
        <v>0.1875</v>
      </c>
      <c r="BC90" s="74">
        <f t="shared" ca="1" si="28"/>
        <v>0</v>
      </c>
      <c r="BD90" s="103">
        <f t="shared" ca="1" si="29"/>
        <v>0</v>
      </c>
      <c r="BE90" s="103">
        <f t="shared" ca="1" si="30"/>
        <v>0.54166666666666663</v>
      </c>
      <c r="BF90" s="103">
        <f t="shared" ca="1" si="31"/>
        <v>0.75</v>
      </c>
      <c r="BG90" s="103">
        <f t="shared" ca="1" si="32"/>
        <v>0</v>
      </c>
      <c r="BH90" s="103">
        <f t="shared" ca="1" si="33"/>
        <v>0.20833333333333337</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
        <v>164</v>
      </c>
      <c r="B91" s="64" t="s">
        <v>198</v>
      </c>
      <c r="C91" s="63" t="s">
        <v>30</v>
      </c>
      <c r="D91" s="63" t="s">
        <v>25</v>
      </c>
      <c r="E91" s="63" t="s">
        <v>111</v>
      </c>
      <c r="F91" s="24" t="s">
        <v>19</v>
      </c>
      <c r="G91" s="43">
        <v>0.375</v>
      </c>
      <c r="H91" s="43">
        <v>0.375</v>
      </c>
      <c r="I91" s="43">
        <v>0.375</v>
      </c>
      <c r="J91" s="43"/>
      <c r="K91" s="43"/>
      <c r="L91" s="11">
        <v>0.375</v>
      </c>
      <c r="M91" s="11">
        <v>0.375</v>
      </c>
      <c r="N91" s="54"/>
      <c r="O91" s="61"/>
      <c r="P91" s="65"/>
      <c r="Q91" s="107"/>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12">
        <v>0.70833333333333337</v>
      </c>
      <c r="M92" s="12">
        <v>0.70833333333333337</v>
      </c>
      <c r="N92" s="56"/>
      <c r="O92" s="55"/>
      <c r="P92" s="68"/>
      <c r="Q92" s="108"/>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0.77083333333333337</v>
      </c>
      <c r="AH92" s="103">
        <f t="shared" ca="1" si="7"/>
        <v>0.95833333333333337</v>
      </c>
      <c r="AI92" s="103">
        <f t="shared" ca="1" si="8"/>
        <v>0</v>
      </c>
      <c r="AJ92" s="103">
        <f t="shared" ca="1" si="9"/>
        <v>0.1875</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Agbaze</v>
      </c>
      <c r="AC93" s="103" t="str">
        <f t="shared" ca="1" si="2"/>
        <v>Jedidiah</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6">IF(G92="","",IF(G92&gt;G91,(G92-G91-G93),(1-G91-G93+G92)))</f>
        <v>0.33333333333333337</v>
      </c>
      <c r="H94" s="29">
        <f t="shared" si="66"/>
        <v>0.33333333333333337</v>
      </c>
      <c r="I94" s="29">
        <f t="shared" si="66"/>
        <v>0.33333333333333337</v>
      </c>
      <c r="J94" s="29" t="str">
        <f t="shared" si="66"/>
        <v/>
      </c>
      <c r="K94" s="29" t="str">
        <f t="shared" si="66"/>
        <v/>
      </c>
      <c r="L94" s="29">
        <f t="shared" si="66"/>
        <v>0.33333333333333337</v>
      </c>
      <c r="M94" s="29">
        <f t="shared" si="66"/>
        <v>0.33333333333333337</v>
      </c>
      <c r="N94" s="57">
        <f t="shared" ref="N94" si="67">SUMIF(G95:M95,"",G94:M94)</f>
        <v>1.666666666666667</v>
      </c>
      <c r="O94" s="58">
        <f t="shared" ref="O94" si="68">SUM(G94:M94)</f>
        <v>1.666666666666667</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0.54166666666666663</v>
      </c>
      <c r="AH94" s="103">
        <f t="shared" ca="1" si="7"/>
        <v>0.75</v>
      </c>
      <c r="AI94" s="103">
        <f t="shared" ca="1" si="8"/>
        <v>0</v>
      </c>
      <c r="AJ94" s="103">
        <f t="shared" ca="1" si="9"/>
        <v>0.20833333333333337</v>
      </c>
      <c r="AK94" s="74">
        <f t="shared" ca="1" si="10"/>
        <v>0</v>
      </c>
      <c r="AL94" s="103">
        <f t="shared" ca="1" si="11"/>
        <v>0</v>
      </c>
      <c r="AM94" s="103">
        <f t="shared" ca="1" si="12"/>
        <v>0.54166666666666663</v>
      </c>
      <c r="AN94" s="103">
        <f t="shared" ca="1" si="13"/>
        <v>0.95833333333333337</v>
      </c>
      <c r="AO94" s="103">
        <f t="shared" ca="1" si="14"/>
        <v>4.1666666666666664E-2</v>
      </c>
      <c r="AP94" s="103">
        <f t="shared" ca="1" si="15"/>
        <v>0.37500000000000006</v>
      </c>
      <c r="AQ94" s="74">
        <f t="shared" ca="1" si="16"/>
        <v>0</v>
      </c>
      <c r="AR94" s="103">
        <f t="shared" ca="1" si="17"/>
        <v>0</v>
      </c>
      <c r="AS94" s="103">
        <f t="shared" ca="1" si="18"/>
        <v>0.77083333333333337</v>
      </c>
      <c r="AT94" s="103">
        <f t="shared" ca="1" si="19"/>
        <v>0.95833333333333337</v>
      </c>
      <c r="AU94" s="103">
        <f t="shared" ca="1" si="20"/>
        <v>0</v>
      </c>
      <c r="AV94" s="103">
        <f t="shared" ca="1" si="21"/>
        <v>0.1875</v>
      </c>
      <c r="AW94" s="74">
        <f t="shared" ca="1" si="22"/>
        <v>0</v>
      </c>
      <c r="AX94" s="103">
        <f t="shared" ca="1" si="23"/>
        <v>0</v>
      </c>
      <c r="AY94" s="103">
        <f t="shared" ca="1" si="24"/>
        <v>0.54166666666666663</v>
      </c>
      <c r="AZ94" s="103">
        <f t="shared" ca="1" si="25"/>
        <v>0.95833333333333337</v>
      </c>
      <c r="BA94" s="103">
        <f t="shared" ca="1" si="26"/>
        <v>4.1666666666666664E-2</v>
      </c>
      <c r="BB94" s="103">
        <f t="shared" ca="1" si="27"/>
        <v>0.37500000000000006</v>
      </c>
      <c r="BC94" s="74">
        <f t="shared" ca="1" si="28"/>
        <v>0</v>
      </c>
      <c r="BD94" s="103">
        <f t="shared" ca="1" si="29"/>
        <v>0</v>
      </c>
      <c r="BE94" s="103">
        <f t="shared" ca="1" si="30"/>
        <v>0.54166666666666663</v>
      </c>
      <c r="BF94" s="103">
        <f t="shared" ca="1" si="31"/>
        <v>0.75</v>
      </c>
      <c r="BG94" s="103">
        <f t="shared" ca="1" si="32"/>
        <v>0</v>
      </c>
      <c r="BH94" s="103">
        <f t="shared" ca="1" si="33"/>
        <v>0.20833333333333337</v>
      </c>
      <c r="BI94" s="74">
        <f t="shared" ca="1" si="34"/>
        <v>0</v>
      </c>
      <c r="BJ94" s="103">
        <f t="shared" ca="1" si="35"/>
        <v>0</v>
      </c>
      <c r="BK94" s="103">
        <f t="shared" ca="1" si="36"/>
        <v>0</v>
      </c>
      <c r="BL94" s="103">
        <f t="shared" ca="1" si="37"/>
        <v>0</v>
      </c>
      <c r="BM94" s="103">
        <f t="shared" ca="1" si="38"/>
        <v>0</v>
      </c>
      <c r="BN94" s="103" t="str">
        <f t="shared" ca="1" si="39"/>
        <v/>
      </c>
      <c r="BO94" s="74" t="str">
        <f t="shared" ca="1" si="40"/>
        <v>Feestdag</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
        <v>171</v>
      </c>
      <c r="B97" s="64" t="s">
        <v>172</v>
      </c>
      <c r="C97" s="63" t="s">
        <v>34</v>
      </c>
      <c r="D97" s="63" t="s">
        <v>25</v>
      </c>
      <c r="E97" s="63" t="s">
        <v>110</v>
      </c>
      <c r="F97" s="24" t="s">
        <v>19</v>
      </c>
      <c r="G97" s="43">
        <v>0.52083333333333337</v>
      </c>
      <c r="H97" s="11"/>
      <c r="I97" s="11">
        <v>0.70833333333333337</v>
      </c>
      <c r="J97" s="11"/>
      <c r="K97" s="11"/>
      <c r="L97" s="11"/>
      <c r="M97" s="11"/>
      <c r="N97" s="54"/>
      <c r="O97" s="61"/>
      <c r="P97" s="109"/>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v>4.1666666666666664E-2</v>
      </c>
      <c r="H98" s="42"/>
      <c r="I98" s="12">
        <v>4.1666666666666664E-2</v>
      </c>
      <c r="J98" s="12"/>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0.54166666666666663</v>
      </c>
      <c r="AN98" s="103">
        <f t="shared" ca="1" si="13"/>
        <v>0.95833333333333337</v>
      </c>
      <c r="AO98" s="103">
        <f t="shared" ca="1" si="14"/>
        <v>4.1666666666666664E-2</v>
      </c>
      <c r="AP98" s="103">
        <f t="shared" ca="1" si="15"/>
        <v>0.37500000000000006</v>
      </c>
      <c r="AQ98" s="74">
        <f t="shared" ca="1" si="16"/>
        <v>0</v>
      </c>
      <c r="AR98" s="103">
        <f t="shared" ca="1" si="17"/>
        <v>0</v>
      </c>
      <c r="AS98" s="103">
        <f t="shared" ca="1" si="18"/>
        <v>0.54166666666666663</v>
      </c>
      <c r="AT98" s="103">
        <f t="shared" ca="1" si="19"/>
        <v>0.95833333333333337</v>
      </c>
      <c r="AU98" s="103">
        <f t="shared" ca="1" si="20"/>
        <v>4.1666666666666664E-2</v>
      </c>
      <c r="AV98" s="103">
        <f t="shared" ca="1" si="21"/>
        <v>0.37500000000000006</v>
      </c>
      <c r="AW98" s="74">
        <f t="shared" ca="1" si="22"/>
        <v>0</v>
      </c>
      <c r="AX98" s="103">
        <f t="shared" ca="1" si="23"/>
        <v>0</v>
      </c>
      <c r="AY98" s="103">
        <f t="shared" ca="1" si="24"/>
        <v>0.54166666666666663</v>
      </c>
      <c r="AZ98" s="103">
        <f t="shared" ca="1" si="25"/>
        <v>0.75</v>
      </c>
      <c r="BA98" s="103">
        <f t="shared" ca="1" si="26"/>
        <v>0</v>
      </c>
      <c r="BB98" s="103">
        <f t="shared" ca="1" si="27"/>
        <v>0.20833333333333337</v>
      </c>
      <c r="BC98" s="74">
        <f t="shared" ca="1" si="28"/>
        <v>0</v>
      </c>
      <c r="BD98" s="103">
        <f t="shared" ca="1" si="29"/>
        <v>0</v>
      </c>
      <c r="BE98" s="103">
        <f t="shared" ca="1" si="30"/>
        <v>0.54166666666666663</v>
      </c>
      <c r="BF98" s="103">
        <f t="shared" ca="1" si="31"/>
        <v>0.75</v>
      </c>
      <c r="BG98" s="103">
        <f t="shared" ca="1" si="32"/>
        <v>0</v>
      </c>
      <c r="BH98" s="103">
        <f t="shared" ca="1" si="33"/>
        <v>0.20833333333333337</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f t="shared" ref="G100:M100" si="69">IF(G98="","",IF(G98&gt;G97,(G98-G97-G99),(1-G97-G99+G98)))</f>
        <v>0.52083333333333326</v>
      </c>
      <c r="H100" s="29" t="str">
        <f t="shared" si="69"/>
        <v/>
      </c>
      <c r="I100" s="29">
        <f t="shared" si="69"/>
        <v>0.33333333333333331</v>
      </c>
      <c r="J100" s="29" t="str">
        <f t="shared" si="69"/>
        <v/>
      </c>
      <c r="K100" s="29" t="str">
        <f t="shared" si="69"/>
        <v/>
      </c>
      <c r="L100" s="29" t="str">
        <f t="shared" si="69"/>
        <v/>
      </c>
      <c r="M100" s="29" t="str">
        <f t="shared" si="69"/>
        <v/>
      </c>
      <c r="N100" s="57">
        <f t="shared" ref="N100" si="70">SUMIF(G101:M101,"",G100:M100)</f>
        <v>0.85416666666666652</v>
      </c>
      <c r="O100" s="58">
        <f t="shared" ref="O100" si="71">SUM(G100:M100)</f>
        <v>0.85416666666666652</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t="s">
        <v>41</v>
      </c>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0.54166666666666663</v>
      </c>
      <c r="AT101" s="103">
        <f t="shared" ca="1" si="19"/>
        <v>0.95833333333333337</v>
      </c>
      <c r="AU101" s="103">
        <f t="shared" ca="1" si="20"/>
        <v>4.1666666666666664E-2</v>
      </c>
      <c r="AV101" s="103">
        <f t="shared" ca="1" si="21"/>
        <v>0.37500000000000006</v>
      </c>
      <c r="AW101" s="74">
        <f t="shared" ca="1" si="22"/>
        <v>0</v>
      </c>
      <c r="AX101" s="103">
        <f t="shared" ca="1" si="23"/>
        <v>0</v>
      </c>
      <c r="AY101" s="103">
        <f t="shared" ca="1" si="24"/>
        <v>0.54166666666666663</v>
      </c>
      <c r="AZ101" s="103">
        <f t="shared" ca="1" si="25"/>
        <v>0.95833333333333337</v>
      </c>
      <c r="BA101" s="103">
        <f t="shared" ca="1" si="26"/>
        <v>4.1666666666666664E-2</v>
      </c>
      <c r="BB101" s="103">
        <f t="shared" ca="1" si="27"/>
        <v>0.37500000000000006</v>
      </c>
      <c r="BC101" s="74">
        <f t="shared" ca="1" si="28"/>
        <v>0</v>
      </c>
      <c r="BD101" s="103">
        <f t="shared" ca="1" si="29"/>
        <v>0</v>
      </c>
      <c r="BE101" s="103">
        <f t="shared" ca="1" si="30"/>
        <v>0.54166666666666663</v>
      </c>
      <c r="BF101" s="103">
        <f t="shared" ca="1" si="31"/>
        <v>0.75</v>
      </c>
      <c r="BG101" s="103">
        <f t="shared" ca="1" si="32"/>
        <v>0</v>
      </c>
      <c r="BH101" s="103">
        <f t="shared" ca="1" si="33"/>
        <v>0.20833333333333337</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0.54166666666666663</v>
      </c>
      <c r="AN102" s="103">
        <f t="shared" ca="1" si="13"/>
        <v>0.75</v>
      </c>
      <c r="AO102" s="103">
        <f t="shared" ca="1" si="14"/>
        <v>0</v>
      </c>
      <c r="AP102" s="103">
        <f t="shared" ca="1" si="15"/>
        <v>0.20833333333333337</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0.54166666666666663</v>
      </c>
      <c r="AZ102" s="103">
        <f t="shared" ca="1" si="25"/>
        <v>0.75</v>
      </c>
      <c r="BA102" s="103">
        <f t="shared" ca="1" si="26"/>
        <v>0</v>
      </c>
      <c r="BB102" s="103">
        <f t="shared" ca="1" si="27"/>
        <v>0.20833333333333337</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
        <v>173</v>
      </c>
      <c r="B103" s="64" t="s">
        <v>174</v>
      </c>
      <c r="C103" s="63" t="s">
        <v>34</v>
      </c>
      <c r="D103" s="63" t="s">
        <v>26</v>
      </c>
      <c r="E103" s="63" t="s">
        <v>110</v>
      </c>
      <c r="F103" s="24" t="s">
        <v>19</v>
      </c>
      <c r="G103" s="43"/>
      <c r="H103" s="11"/>
      <c r="I103" s="11"/>
      <c r="J103" s="11"/>
      <c r="K103" s="11"/>
      <c r="L103" s="11"/>
      <c r="M103" s="11"/>
      <c r="N103" s="54"/>
      <c r="O103" s="61"/>
      <c r="P103" s="111"/>
      <c r="Q103" s="107"/>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0.54166666666666663</v>
      </c>
      <c r="AH103" s="103">
        <f t="shared" ca="1" si="7"/>
        <v>0.75</v>
      </c>
      <c r="AI103" s="103">
        <f t="shared" ca="1" si="8"/>
        <v>0</v>
      </c>
      <c r="AJ103" s="103">
        <f t="shared" ca="1" si="9"/>
        <v>0.20833333333333337</v>
      </c>
      <c r="AK103" s="74">
        <f t="shared" ca="1" si="10"/>
        <v>0</v>
      </c>
      <c r="AL103" s="103">
        <f t="shared" ca="1" si="11"/>
        <v>0</v>
      </c>
      <c r="AM103" s="103">
        <f t="shared" ca="1" si="12"/>
        <v>0.54166666666666663</v>
      </c>
      <c r="AN103" s="103">
        <f t="shared" ca="1" si="13"/>
        <v>0.95833333333333337</v>
      </c>
      <c r="AO103" s="103">
        <f t="shared" ca="1" si="14"/>
        <v>4.1666666666666664E-2</v>
      </c>
      <c r="AP103" s="103">
        <f t="shared" ca="1" si="15"/>
        <v>0.37500000000000006</v>
      </c>
      <c r="AQ103" s="74">
        <f t="shared" ca="1" si="16"/>
        <v>0</v>
      </c>
      <c r="AR103" s="103">
        <f t="shared" ca="1" si="17"/>
        <v>0</v>
      </c>
      <c r="AS103" s="103">
        <f t="shared" ca="1" si="18"/>
        <v>0.54166666666666663</v>
      </c>
      <c r="AT103" s="103">
        <f t="shared" ca="1" si="19"/>
        <v>0.95833333333333337</v>
      </c>
      <c r="AU103" s="103">
        <f t="shared" ca="1" si="20"/>
        <v>4.1666666666666664E-2</v>
      </c>
      <c r="AV103" s="103">
        <f t="shared" ca="1" si="21"/>
        <v>0.37500000000000006</v>
      </c>
      <c r="AW103" s="74">
        <f t="shared" ca="1" si="22"/>
        <v>0</v>
      </c>
      <c r="AX103" s="103">
        <f t="shared" ca="1" si="23"/>
        <v>0</v>
      </c>
      <c r="AY103" s="103">
        <f t="shared" ca="1" si="24"/>
        <v>0.54166666666666663</v>
      </c>
      <c r="AZ103" s="103">
        <f t="shared" ca="1" si="25"/>
        <v>0.75</v>
      </c>
      <c r="BA103" s="103">
        <f t="shared" ca="1" si="26"/>
        <v>0</v>
      </c>
      <c r="BB103" s="103">
        <f t="shared" ca="1" si="27"/>
        <v>0.20833333333333337</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0.77083333333333337</v>
      </c>
      <c r="BL103" s="103">
        <f t="shared" ca="1" si="37"/>
        <v>0.89583333333333337</v>
      </c>
      <c r="BM103" s="103">
        <f t="shared" ca="1" si="38"/>
        <v>0</v>
      </c>
      <c r="BN103" s="103">
        <f t="shared" ca="1" si="39"/>
        <v>0.125</v>
      </c>
      <c r="BO103" s="74">
        <f t="shared" ca="1" si="40"/>
        <v>0</v>
      </c>
      <c r="BP103" s="103">
        <f t="shared" ca="1" si="41"/>
        <v>0</v>
      </c>
      <c r="BQ103" s="103">
        <f t="shared" ca="1" si="42"/>
        <v>0.77083333333333337</v>
      </c>
      <c r="BR103" s="103">
        <f t="shared" ca="1" si="43"/>
        <v>0.89583333333333337</v>
      </c>
      <c r="BS103" s="103">
        <f t="shared" ca="1" si="44"/>
        <v>0</v>
      </c>
      <c r="BT103" s="103">
        <f t="shared" ca="1" si="45"/>
        <v>0.125</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0.77083333333333337</v>
      </c>
      <c r="AH104" s="103">
        <f t="shared" ca="1" si="7"/>
        <v>0.95833333333333337</v>
      </c>
      <c r="AI104" s="103">
        <f t="shared" ca="1" si="8"/>
        <v>0</v>
      </c>
      <c r="AJ104" s="103">
        <f t="shared" ca="1" si="9"/>
        <v>0.1875</v>
      </c>
      <c r="AK104" s="74">
        <f t="shared" ca="1" si="10"/>
        <v>0</v>
      </c>
      <c r="AL104" s="103">
        <f t="shared" ca="1" si="11"/>
        <v>0</v>
      </c>
      <c r="AM104" s="103">
        <f t="shared" ca="1" si="12"/>
        <v>0.54166666666666663</v>
      </c>
      <c r="AN104" s="103">
        <f t="shared" ca="1" si="13"/>
        <v>0.95833333333333337</v>
      </c>
      <c r="AO104" s="103">
        <f t="shared" ca="1" si="14"/>
        <v>4.1666666666666664E-2</v>
      </c>
      <c r="AP104" s="103">
        <f t="shared" ca="1" si="15"/>
        <v>0.37500000000000006</v>
      </c>
      <c r="AQ104" s="74">
        <f t="shared" ca="1" si="16"/>
        <v>0</v>
      </c>
      <c r="AR104" s="103">
        <f t="shared" ca="1" si="17"/>
        <v>0</v>
      </c>
      <c r="AS104" s="103">
        <f t="shared" ca="1" si="18"/>
        <v>0.54166666666666663</v>
      </c>
      <c r="AT104" s="103">
        <f t="shared" ca="1" si="19"/>
        <v>0.75</v>
      </c>
      <c r="AU104" s="103">
        <f t="shared" ca="1" si="20"/>
        <v>0</v>
      </c>
      <c r="AV104" s="103">
        <f t="shared" ca="1" si="21"/>
        <v>0.20833333333333337</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0.54166666666666663</v>
      </c>
      <c r="BF104" s="103">
        <f t="shared" ca="1" si="31"/>
        <v>0.75</v>
      </c>
      <c r="BG104" s="103">
        <f t="shared" ca="1" si="32"/>
        <v>0</v>
      </c>
      <c r="BH104" s="103">
        <f t="shared" ca="1" si="33"/>
        <v>0.20833333333333337</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Osorio Maza</v>
      </c>
      <c r="AC105" s="103" t="str">
        <f t="shared" ca="1" si="2"/>
        <v xml:space="preserve">Enrique </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0.77083333333333337</v>
      </c>
      <c r="AN105" s="103">
        <f t="shared" ca="1" si="13"/>
        <v>0.95833333333333337</v>
      </c>
      <c r="AO105" s="103">
        <f t="shared" ca="1" si="14"/>
        <v>0</v>
      </c>
      <c r="AP105" s="103">
        <f t="shared" ca="1" si="15"/>
        <v>0.1875</v>
      </c>
      <c r="AQ105" s="74">
        <f t="shared" ca="1" si="16"/>
        <v>0</v>
      </c>
      <c r="AR105" s="103">
        <f t="shared" ca="1" si="17"/>
        <v>0</v>
      </c>
      <c r="AS105" s="103">
        <f t="shared" ca="1" si="18"/>
        <v>0.54166666666666663</v>
      </c>
      <c r="AT105" s="103">
        <f t="shared" ca="1" si="19"/>
        <v>0.95833333333333337</v>
      </c>
      <c r="AU105" s="103">
        <f t="shared" ca="1" si="20"/>
        <v>4.1666666666666664E-2</v>
      </c>
      <c r="AV105" s="103">
        <f t="shared" ca="1" si="21"/>
        <v>0.37500000000000006</v>
      </c>
      <c r="AW105" s="74">
        <f t="shared" ca="1" si="22"/>
        <v>0</v>
      </c>
      <c r="AX105" s="103">
        <f t="shared" ca="1" si="23"/>
        <v>0</v>
      </c>
      <c r="AY105" s="103">
        <f t="shared" ca="1" si="24"/>
        <v>0.54166666666666663</v>
      </c>
      <c r="AZ105" s="103">
        <f t="shared" ca="1" si="25"/>
        <v>0.95833333333333337</v>
      </c>
      <c r="BA105" s="103">
        <f t="shared" ca="1" si="26"/>
        <v>4.1666666666666664E-2</v>
      </c>
      <c r="BB105" s="103">
        <f t="shared" ca="1" si="27"/>
        <v>0.37500000000000006</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0.54166666666666663</v>
      </c>
      <c r="AN106" s="103">
        <f t="shared" ca="1" si="13"/>
        <v>0.75</v>
      </c>
      <c r="AO106" s="103">
        <f t="shared" ca="1" si="14"/>
        <v>0</v>
      </c>
      <c r="AP106" s="103">
        <f t="shared" ca="1" si="15"/>
        <v>0.20833333333333337</v>
      </c>
      <c r="AQ106" s="74">
        <f t="shared" ca="1" si="16"/>
        <v>0</v>
      </c>
      <c r="AR106" s="103">
        <f t="shared" ca="1" si="17"/>
        <v>0</v>
      </c>
      <c r="AS106" s="103">
        <f t="shared" ca="1" si="18"/>
        <v>0.54166666666666663</v>
      </c>
      <c r="AT106" s="103">
        <f t="shared" ca="1" si="19"/>
        <v>0.75</v>
      </c>
      <c r="AU106" s="103">
        <f t="shared" ca="1" si="20"/>
        <v>0</v>
      </c>
      <c r="AV106" s="103">
        <f t="shared" ca="1" si="21"/>
        <v>0.20833333333333337</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
        <v>175</v>
      </c>
      <c r="B109" s="64" t="s">
        <v>176</v>
      </c>
      <c r="C109" s="63" t="s">
        <v>34</v>
      </c>
      <c r="D109" s="63" t="s">
        <v>26</v>
      </c>
      <c r="E109" s="63" t="s">
        <v>110</v>
      </c>
      <c r="F109" s="24" t="s">
        <v>19</v>
      </c>
      <c r="G109" s="43">
        <v>0.77083333333333337</v>
      </c>
      <c r="H109" s="11"/>
      <c r="I109" s="11"/>
      <c r="J109" s="11"/>
      <c r="K109" s="11"/>
      <c r="L109" s="11"/>
      <c r="M109" s="11"/>
      <c r="N109" s="54"/>
      <c r="O109" s="61"/>
      <c r="P109" s="109" t="s">
        <v>253</v>
      </c>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v>0.95833333333333337</v>
      </c>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f t="shared" ref="G112:M112" si="75">IF(G110="","",IF(G110&gt;G109,(G110-G109-G111),(1-G109-G111+G110)))</f>
        <v>0.1875</v>
      </c>
      <c r="H112" s="29" t="str">
        <f t="shared" si="75"/>
        <v/>
      </c>
      <c r="I112" s="29" t="str">
        <f t="shared" si="75"/>
        <v/>
      </c>
      <c r="J112" s="29" t="str">
        <f t="shared" si="75"/>
        <v/>
      </c>
      <c r="K112" s="29" t="str">
        <f t="shared" si="75"/>
        <v/>
      </c>
      <c r="L112" s="29" t="str">
        <f t="shared" si="75"/>
        <v/>
      </c>
      <c r="M112" s="29" t="str">
        <f t="shared" si="75"/>
        <v/>
      </c>
      <c r="N112" s="57">
        <f t="shared" ref="N112" si="76">SUMIF(G113:M113,"",G112:M112)</f>
        <v>0.1875</v>
      </c>
      <c r="O112" s="58">
        <f t="shared" ref="O112" si="77">SUM(G112:M112)</f>
        <v>0.1875</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t="s">
        <v>43</v>
      </c>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
        <v>177</v>
      </c>
      <c r="B115" s="64" t="s">
        <v>178</v>
      </c>
      <c r="C115" s="63" t="s">
        <v>34</v>
      </c>
      <c r="D115" s="63" t="s">
        <v>26</v>
      </c>
      <c r="E115" s="63" t="s">
        <v>110</v>
      </c>
      <c r="F115" s="24" t="s">
        <v>19</v>
      </c>
      <c r="G115" s="43">
        <v>0.54166666666666663</v>
      </c>
      <c r="H115" s="11"/>
      <c r="I115" s="11">
        <v>0.77083333333333337</v>
      </c>
      <c r="J115" s="43">
        <v>0.77083333333333337</v>
      </c>
      <c r="K115" s="11"/>
      <c r="L115" s="11"/>
      <c r="M115" s="11"/>
      <c r="N115" s="54"/>
      <c r="O115" s="61"/>
      <c r="P115" s="109" t="s">
        <v>254</v>
      </c>
      <c r="Q115" s="107"/>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v>0.95833333333333337</v>
      </c>
      <c r="H116" s="42"/>
      <c r="I116" s="12">
        <v>0.95833333333333337</v>
      </c>
      <c r="J116" s="12">
        <v>0.95833333333333337</v>
      </c>
      <c r="K116" s="12"/>
      <c r="L116" s="12"/>
      <c r="M116" s="12"/>
      <c r="N116" s="56"/>
      <c r="O116" s="55"/>
      <c r="P116" s="110"/>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v>4.1666666666666664E-2</v>
      </c>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f t="shared" ref="G118:M118" si="78">IF(G116="","",IF(G116&gt;G115,(G116-G115-G117),(1-G115-G117+G116)))</f>
        <v>0.37500000000000006</v>
      </c>
      <c r="H118" s="29" t="str">
        <f t="shared" si="78"/>
        <v/>
      </c>
      <c r="I118" s="29">
        <f t="shared" si="78"/>
        <v>0.1875</v>
      </c>
      <c r="J118" s="29">
        <f t="shared" si="78"/>
        <v>0.1875</v>
      </c>
      <c r="K118" s="29" t="str">
        <f t="shared" si="78"/>
        <v/>
      </c>
      <c r="L118" s="29" t="str">
        <f t="shared" si="78"/>
        <v/>
      </c>
      <c r="M118" s="29" t="str">
        <f t="shared" si="78"/>
        <v/>
      </c>
      <c r="N118" s="57">
        <f t="shared" ref="N118" si="79">SUMIF(G119:M119,"",G118:M118)</f>
        <v>0.75</v>
      </c>
      <c r="O118" s="58">
        <f t="shared" ref="O118" si="80">SUM(G118:M118)</f>
        <v>0.75</v>
      </c>
      <c r="P118" s="110"/>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t="s">
        <v>43</v>
      </c>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
        <v>179</v>
      </c>
      <c r="B121" s="64" t="s">
        <v>180</v>
      </c>
      <c r="C121" s="63" t="s">
        <v>34</v>
      </c>
      <c r="D121" s="63" t="s">
        <v>26</v>
      </c>
      <c r="E121" s="63" t="s">
        <v>110</v>
      </c>
      <c r="F121" s="24" t="s">
        <v>19</v>
      </c>
      <c r="G121" s="43">
        <v>0.77083333333333337</v>
      </c>
      <c r="H121" s="11"/>
      <c r="I121" s="11"/>
      <c r="J121" s="11"/>
      <c r="K121" s="11"/>
      <c r="L121" s="11"/>
      <c r="M121" s="11"/>
      <c r="N121" s="54"/>
      <c r="O121" s="61"/>
      <c r="P121" s="109" t="s">
        <v>255</v>
      </c>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v>0.95833333333333337</v>
      </c>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f t="shared" ref="G124:M124" si="128">IF(G122="","",IF(G122&gt;G121,(G122-G121-G123),(1-G121-G123+G122)))</f>
        <v>0.1875</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0.1875</v>
      </c>
      <c r="O124" s="58">
        <f t="shared" ref="O124" si="130">SUM(G124:M124)</f>
        <v>0.1875</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t="s">
        <v>43</v>
      </c>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
        <v>181</v>
      </c>
      <c r="B127" s="64" t="s">
        <v>182</v>
      </c>
      <c r="C127" s="63" t="s">
        <v>34</v>
      </c>
      <c r="D127" s="63" t="s">
        <v>26</v>
      </c>
      <c r="E127" s="63" t="s">
        <v>110</v>
      </c>
      <c r="F127" s="24" t="s">
        <v>19</v>
      </c>
      <c r="G127" s="43"/>
      <c r="H127" s="11"/>
      <c r="I127" s="11"/>
      <c r="J127" s="11"/>
      <c r="K127" s="11"/>
      <c r="L127" s="11"/>
      <c r="M127" s="11"/>
      <c r="N127" s="54"/>
      <c r="O127" s="61"/>
      <c r="P127" s="109" t="s">
        <v>256</v>
      </c>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106"/>
      <c r="M132" s="106"/>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
        <v>183</v>
      </c>
      <c r="B133" s="64" t="s">
        <v>184</v>
      </c>
      <c r="C133" s="63" t="s">
        <v>34</v>
      </c>
      <c r="D133" s="63" t="s">
        <v>26</v>
      </c>
      <c r="E133" s="63" t="s">
        <v>110</v>
      </c>
      <c r="F133" s="24" t="s">
        <v>19</v>
      </c>
      <c r="G133" s="43">
        <v>0.77083333333333337</v>
      </c>
      <c r="H133" s="11"/>
      <c r="I133" s="11">
        <v>0.77083333333333337</v>
      </c>
      <c r="J133" s="11"/>
      <c r="K133" s="11"/>
      <c r="L133" s="11"/>
      <c r="M133" s="11"/>
      <c r="N133" s="54"/>
      <c r="O133" s="61"/>
      <c r="P133" s="109" t="s">
        <v>257</v>
      </c>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0.95833333333333337</v>
      </c>
      <c r="H134" s="42"/>
      <c r="I134" s="12">
        <v>0.95833333333333337</v>
      </c>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4">IF(G134="","",IF(G134&gt;G133,(G134-G133-G135),(1-G133-G135+G134)))</f>
        <v>0.1875</v>
      </c>
      <c r="H136" s="29" t="str">
        <f t="shared" si="134"/>
        <v/>
      </c>
      <c r="I136" s="29">
        <f t="shared" si="134"/>
        <v>0.1875</v>
      </c>
      <c r="J136" s="29" t="str">
        <f t="shared" si="134"/>
        <v/>
      </c>
      <c r="K136" s="29" t="str">
        <f t="shared" si="134"/>
        <v/>
      </c>
      <c r="L136" s="29" t="str">
        <f t="shared" si="134"/>
        <v/>
      </c>
      <c r="M136" s="29" t="str">
        <f t="shared" si="134"/>
        <v/>
      </c>
      <c r="N136" s="57">
        <f t="shared" ref="N136" si="135">SUMIF(G137:M137,"",G136:M136)</f>
        <v>0.375</v>
      </c>
      <c r="O136" s="58">
        <f t="shared" ref="O136" si="136">SUM(G136:M136)</f>
        <v>0.375</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t="s">
        <v>43</v>
      </c>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
        <v>185</v>
      </c>
      <c r="B139" s="64" t="s">
        <v>186</v>
      </c>
      <c r="C139" s="63" t="s">
        <v>34</v>
      </c>
      <c r="D139" s="63" t="s">
        <v>26</v>
      </c>
      <c r="E139" s="63" t="s">
        <v>110</v>
      </c>
      <c r="F139" s="24" t="s">
        <v>19</v>
      </c>
      <c r="G139" s="43"/>
      <c r="H139" s="11"/>
      <c r="I139" s="11"/>
      <c r="J139" s="11"/>
      <c r="K139" s="11"/>
      <c r="L139" s="11"/>
      <c r="M139" s="11"/>
      <c r="N139" s="54"/>
      <c r="O139" s="61"/>
      <c r="P139" s="109" t="s">
        <v>258</v>
      </c>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
        <v>187</v>
      </c>
      <c r="B145" s="64" t="s">
        <v>188</v>
      </c>
      <c r="C145" s="63" t="s">
        <v>34</v>
      </c>
      <c r="D145" s="63" t="s">
        <v>26</v>
      </c>
      <c r="E145" s="63" t="s">
        <v>110</v>
      </c>
      <c r="F145" s="24" t="s">
        <v>19</v>
      </c>
      <c r="G145" s="43"/>
      <c r="H145" s="11"/>
      <c r="I145" s="11"/>
      <c r="J145" s="11">
        <v>0.77083333333333337</v>
      </c>
      <c r="K145" s="11">
        <v>0.41666666666666669</v>
      </c>
      <c r="L145" s="11">
        <v>0.54166666666666663</v>
      </c>
      <c r="M145" s="11">
        <v>0.77083333333333337</v>
      </c>
      <c r="N145" s="54"/>
      <c r="O145" s="61"/>
      <c r="P145" s="109" t="s">
        <v>272</v>
      </c>
      <c r="Q145" s="107"/>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v>0.95833333333333337</v>
      </c>
      <c r="K146" s="12">
        <v>0.83333333333333337</v>
      </c>
      <c r="L146" s="12">
        <v>0.89583333333333337</v>
      </c>
      <c r="M146" s="12">
        <v>0.89583333333333337</v>
      </c>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v>8.3333333333333329E-2</v>
      </c>
      <c r="L147" s="13">
        <v>4.1666666666666664E-2</v>
      </c>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f t="shared" si="140"/>
        <v>0.1875</v>
      </c>
      <c r="K148" s="29">
        <f t="shared" si="140"/>
        <v>0.33333333333333337</v>
      </c>
      <c r="L148" s="29">
        <f t="shared" si="140"/>
        <v>0.31250000000000006</v>
      </c>
      <c r="M148" s="29">
        <f t="shared" si="140"/>
        <v>0.125</v>
      </c>
      <c r="N148" s="57">
        <f t="shared" ref="N148" si="141">SUMIF(G149:M149,"",G148:M148)</f>
        <v>0.95833333333333348</v>
      </c>
      <c r="O148" s="58">
        <f t="shared" ref="O148" si="142">SUM(G148:M148)</f>
        <v>0.95833333333333348</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
        <v>177</v>
      </c>
      <c r="B151" s="64" t="s">
        <v>157</v>
      </c>
      <c r="C151" s="63" t="s">
        <v>34</v>
      </c>
      <c r="D151" s="63" t="s">
        <v>26</v>
      </c>
      <c r="E151" s="63" t="s">
        <v>110</v>
      </c>
      <c r="F151" s="24" t="s">
        <v>19</v>
      </c>
      <c r="G151" s="43">
        <v>0.54166666666666663</v>
      </c>
      <c r="H151" s="11">
        <v>0.54166666666666663</v>
      </c>
      <c r="I151" s="11">
        <v>0.54166666666666663</v>
      </c>
      <c r="J151" s="11"/>
      <c r="K151" s="11">
        <v>0.54166666666666663</v>
      </c>
      <c r="L151" s="11"/>
      <c r="M151" s="11">
        <v>0.54166666666666663</v>
      </c>
      <c r="N151" s="54"/>
      <c r="O151" s="61"/>
      <c r="P151" s="109" t="s">
        <v>271</v>
      </c>
      <c r="Q151" s="107"/>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0.75</v>
      </c>
      <c r="H152" s="42">
        <v>0.75</v>
      </c>
      <c r="I152" s="12">
        <v>0.75</v>
      </c>
      <c r="J152" s="12"/>
      <c r="K152" s="12">
        <v>0.75</v>
      </c>
      <c r="L152" s="12"/>
      <c r="M152" s="12">
        <v>0.72916666666666663</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3">IF(G152="","",IF(G152&gt;G151,(G152-G151-G153),(1-G151-G153+G152)))</f>
        <v>0.20833333333333337</v>
      </c>
      <c r="H154" s="29">
        <f t="shared" si="143"/>
        <v>0.20833333333333337</v>
      </c>
      <c r="I154" s="29">
        <f t="shared" si="143"/>
        <v>0.20833333333333337</v>
      </c>
      <c r="J154" s="29" t="str">
        <f t="shared" si="143"/>
        <v/>
      </c>
      <c r="K154" s="29">
        <f t="shared" si="143"/>
        <v>0.20833333333333337</v>
      </c>
      <c r="L154" s="29" t="str">
        <f t="shared" si="143"/>
        <v/>
      </c>
      <c r="M154" s="29">
        <f t="shared" si="143"/>
        <v>0.1875</v>
      </c>
      <c r="N154" s="57">
        <f t="shared" ref="N154" si="144">SUMIF(G155:M155,"",G154:M154)</f>
        <v>1.0208333333333335</v>
      </c>
      <c r="O154" s="58">
        <f t="shared" ref="O154" si="145">SUM(G154:M154)</f>
        <v>1.0208333333333335</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t="s">
        <v>43</v>
      </c>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
        <v>189</v>
      </c>
      <c r="B157" s="64" t="s">
        <v>190</v>
      </c>
      <c r="C157" s="63" t="s">
        <v>34</v>
      </c>
      <c r="D157" s="63" t="s">
        <v>26</v>
      </c>
      <c r="E157" s="63" t="s">
        <v>110</v>
      </c>
      <c r="F157" s="24" t="s">
        <v>19</v>
      </c>
      <c r="G157" s="43"/>
      <c r="H157" s="11"/>
      <c r="I157" s="11"/>
      <c r="J157" s="11">
        <v>0.77083333333333337</v>
      </c>
      <c r="K157" s="11">
        <v>0.77083333333333337</v>
      </c>
      <c r="L157" s="11"/>
      <c r="M157" s="11"/>
      <c r="N157" s="54"/>
      <c r="O157" s="61"/>
      <c r="P157" s="110" t="s">
        <v>259</v>
      </c>
      <c r="Q157" s="107"/>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ht="13.5" outlineLevel="1" thickBot="1" x14ac:dyDescent="0.25">
      <c r="A158" s="20"/>
      <c r="B158" s="21"/>
      <c r="C158" s="20"/>
      <c r="D158" s="20"/>
      <c r="E158" s="20"/>
      <c r="F158" s="25" t="s">
        <v>20</v>
      </c>
      <c r="G158" s="35"/>
      <c r="H158" s="42"/>
      <c r="I158" s="12"/>
      <c r="J158" s="12">
        <v>0.95833333333333337</v>
      </c>
      <c r="K158" s="12">
        <v>0.89583333333333337</v>
      </c>
      <c r="L158" s="12"/>
      <c r="M158" s="12"/>
      <c r="N158" s="56"/>
      <c r="O158" s="55"/>
      <c r="P158" s="110"/>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109"/>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f t="shared" si="146"/>
        <v>0.1875</v>
      </c>
      <c r="K160" s="29">
        <f t="shared" si="146"/>
        <v>0.125</v>
      </c>
      <c r="L160" s="29" t="str">
        <f t="shared" si="146"/>
        <v/>
      </c>
      <c r="M160" s="29" t="str">
        <f t="shared" si="146"/>
        <v/>
      </c>
      <c r="N160" s="57">
        <f t="shared" ref="N160" si="147">SUMIF(G161:M161,"",G160:M160)</f>
        <v>0.3125</v>
      </c>
      <c r="O160" s="58">
        <f t="shared" ref="O160" si="148">SUM(G160:M160)</f>
        <v>0.3125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
        <v>191</v>
      </c>
      <c r="B163" s="64" t="s">
        <v>192</v>
      </c>
      <c r="C163" s="63" t="s">
        <v>34</v>
      </c>
      <c r="D163" s="63" t="s">
        <v>26</v>
      </c>
      <c r="E163" s="63" t="s">
        <v>110</v>
      </c>
      <c r="F163" s="24" t="s">
        <v>19</v>
      </c>
      <c r="G163" s="43"/>
      <c r="H163" s="11"/>
      <c r="I163" s="11"/>
      <c r="J163" s="11"/>
      <c r="K163" s="11">
        <v>0.54166666666666663</v>
      </c>
      <c r="L163" s="11"/>
      <c r="M163" s="11"/>
      <c r="N163" s="54"/>
      <c r="O163" s="61"/>
      <c r="P163" s="109" t="s">
        <v>285</v>
      </c>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v>0.89583333333333337</v>
      </c>
      <c r="L164" s="12"/>
      <c r="M164" s="12"/>
      <c r="N164" s="56"/>
      <c r="O164" s="55"/>
      <c r="P164" s="110"/>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v>4.1666666666666664E-2</v>
      </c>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f t="shared" si="149"/>
        <v>0.31250000000000006</v>
      </c>
      <c r="L166" s="29" t="str">
        <f t="shared" si="149"/>
        <v/>
      </c>
      <c r="M166" s="29" t="str">
        <f t="shared" si="149"/>
        <v/>
      </c>
      <c r="N166" s="57">
        <f t="shared" ref="N166" si="150">SUMIF(G167:M167,"",G166:M166)</f>
        <v>0.31250000000000006</v>
      </c>
      <c r="O166" s="58">
        <f t="shared" ref="O166" si="151">SUM(G166:M166)</f>
        <v>0.31250000000000006</v>
      </c>
      <c r="P166" s="110"/>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
        <v>221</v>
      </c>
      <c r="B169" s="64" t="s">
        <v>222</v>
      </c>
      <c r="C169" s="63" t="s">
        <v>34</v>
      </c>
      <c r="D169" s="63" t="s">
        <v>26</v>
      </c>
      <c r="E169" s="63" t="s">
        <v>110</v>
      </c>
      <c r="F169" s="24" t="s">
        <v>19</v>
      </c>
      <c r="G169" s="43">
        <v>0.54166666666666663</v>
      </c>
      <c r="H169" s="11">
        <v>0.77083333333333337</v>
      </c>
      <c r="I169" s="11"/>
      <c r="J169" s="11"/>
      <c r="K169" s="11"/>
      <c r="L169" s="11"/>
      <c r="M169" s="11"/>
      <c r="N169" s="54"/>
      <c r="O169" s="61"/>
      <c r="P169" s="109" t="s">
        <v>260</v>
      </c>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v>0.75</v>
      </c>
      <c r="H170" s="42">
        <v>0.95833333333333337</v>
      </c>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f t="shared" ref="G172:M172" si="152">IF(G170="","",IF(G170&gt;G169,(G170-G169-G171),(1-G169-G171+G170)))</f>
        <v>0.20833333333333337</v>
      </c>
      <c r="H172" s="29">
        <f t="shared" si="152"/>
        <v>0.1875</v>
      </c>
      <c r="I172" s="29" t="str">
        <f t="shared" si="152"/>
        <v/>
      </c>
      <c r="J172" s="29" t="str">
        <f t="shared" si="152"/>
        <v/>
      </c>
      <c r="K172" s="29" t="str">
        <f t="shared" si="152"/>
        <v/>
      </c>
      <c r="L172" s="29" t="str">
        <f t="shared" si="152"/>
        <v/>
      </c>
      <c r="M172" s="29" t="str">
        <f t="shared" si="152"/>
        <v/>
      </c>
      <c r="N172" s="57">
        <f t="shared" ref="N172" si="153">SUMIF(G173:M173,"",G172:M172)</f>
        <v>0.39583333333333337</v>
      </c>
      <c r="O172" s="58">
        <f t="shared" ref="O172" si="154">SUM(G172:M172)</f>
        <v>0.39583333333333337</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t="s">
        <v>43</v>
      </c>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
        <v>193</v>
      </c>
      <c r="B175" s="64" t="s">
        <v>194</v>
      </c>
      <c r="C175" s="63" t="s">
        <v>34</v>
      </c>
      <c r="D175" s="63" t="s">
        <v>26</v>
      </c>
      <c r="E175" s="63" t="s">
        <v>110</v>
      </c>
      <c r="F175" s="24" t="s">
        <v>19</v>
      </c>
      <c r="G175" s="43">
        <v>0.77083333333333337</v>
      </c>
      <c r="H175" s="11">
        <v>0.54166666666666663</v>
      </c>
      <c r="I175" s="11">
        <v>0.41666666666666669</v>
      </c>
      <c r="J175" s="11">
        <v>0.41666666666666669</v>
      </c>
      <c r="K175" s="11">
        <v>0.41666666666666669</v>
      </c>
      <c r="L175" s="11"/>
      <c r="M175" s="11"/>
      <c r="N175" s="54"/>
      <c r="O175" s="61"/>
      <c r="P175" s="109" t="s">
        <v>270</v>
      </c>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v>0.95833333333333337</v>
      </c>
      <c r="H176" s="42">
        <v>0.75</v>
      </c>
      <c r="I176" s="12">
        <v>0.75</v>
      </c>
      <c r="J176" s="12">
        <v>0.75</v>
      </c>
      <c r="K176" s="12">
        <v>0.75</v>
      </c>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v>4.1666666666666664E-2</v>
      </c>
      <c r="J177" s="13">
        <v>4.1666666666666664E-2</v>
      </c>
      <c r="K177" s="13">
        <v>4.1666666666666664E-2</v>
      </c>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f t="shared" ref="G178:M178" si="155">IF(G176="","",IF(G176&gt;G175,(G176-G175-G177),(1-G175-G177+G176)))</f>
        <v>0.1875</v>
      </c>
      <c r="H178" s="29">
        <f t="shared" si="155"/>
        <v>0.20833333333333337</v>
      </c>
      <c r="I178" s="29">
        <f t="shared" si="155"/>
        <v>0.29166666666666663</v>
      </c>
      <c r="J178" s="29">
        <f t="shared" si="155"/>
        <v>0.29166666666666663</v>
      </c>
      <c r="K178" s="29">
        <f t="shared" si="155"/>
        <v>0.29166666666666663</v>
      </c>
      <c r="L178" s="29" t="str">
        <f t="shared" si="155"/>
        <v/>
      </c>
      <c r="M178" s="29" t="str">
        <f t="shared" si="155"/>
        <v/>
      </c>
      <c r="N178" s="57">
        <f t="shared" ref="N178" si="156">SUMIF(G179:M179,"",G178:M178)</f>
        <v>1.2708333333333333</v>
      </c>
      <c r="O178" s="58">
        <f t="shared" ref="O178" si="157">SUM(G178:M178)</f>
        <v>1.2708333333333333</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t="s">
        <v>43</v>
      </c>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
        <v>195</v>
      </c>
      <c r="B181" s="64" t="s">
        <v>196</v>
      </c>
      <c r="C181" s="63" t="s">
        <v>34</v>
      </c>
      <c r="D181" s="63" t="s">
        <v>26</v>
      </c>
      <c r="E181" s="63" t="s">
        <v>110</v>
      </c>
      <c r="F181" s="24" t="s">
        <v>19</v>
      </c>
      <c r="G181" s="43">
        <v>0.77083333333333337</v>
      </c>
      <c r="H181" s="11"/>
      <c r="I181" s="11"/>
      <c r="J181" s="11">
        <v>0.41666666666666669</v>
      </c>
      <c r="K181" s="11">
        <v>0.77083333333333337</v>
      </c>
      <c r="L181" s="11"/>
      <c r="M181" s="11"/>
      <c r="N181" s="54"/>
      <c r="O181" s="61"/>
      <c r="P181" s="109" t="s">
        <v>288</v>
      </c>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0.95833333333333337</v>
      </c>
      <c r="H182" s="42"/>
      <c r="I182" s="12"/>
      <c r="J182" s="12">
        <v>0.75</v>
      </c>
      <c r="K182" s="12">
        <v>0.89583333333333337</v>
      </c>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v>4.1666666666666664E-2</v>
      </c>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8">IF(G182="","",IF(G182&gt;G181,(G182-G181-G183),(1-G181-G183+G182)))</f>
        <v>0.1875</v>
      </c>
      <c r="H184" s="29" t="str">
        <f t="shared" si="158"/>
        <v/>
      </c>
      <c r="I184" s="29" t="str">
        <f t="shared" si="158"/>
        <v/>
      </c>
      <c r="J184" s="29">
        <f t="shared" si="158"/>
        <v>0.29166666666666663</v>
      </c>
      <c r="K184" s="29">
        <f t="shared" si="158"/>
        <v>0.125</v>
      </c>
      <c r="L184" s="29" t="str">
        <f t="shared" si="158"/>
        <v/>
      </c>
      <c r="M184" s="29" t="str">
        <f t="shared" si="158"/>
        <v/>
      </c>
      <c r="N184" s="57">
        <f t="shared" ref="N184" si="159">SUMIF(G185:M185,"",G184:M184)</f>
        <v>0.60416666666666663</v>
      </c>
      <c r="O184" s="58">
        <f t="shared" ref="O184" si="160">SUM(G184:M184)</f>
        <v>0.60416666666666663</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t="s">
        <v>43</v>
      </c>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
        <v>199</v>
      </c>
      <c r="B187" s="64" t="s">
        <v>200</v>
      </c>
      <c r="C187" s="63" t="s">
        <v>34</v>
      </c>
      <c r="D187" s="63" t="s">
        <v>26</v>
      </c>
      <c r="E187" s="63" t="s">
        <v>110</v>
      </c>
      <c r="F187" s="24" t="s">
        <v>19</v>
      </c>
      <c r="G187" s="43">
        <v>0.54166666666666663</v>
      </c>
      <c r="H187" s="11">
        <v>0.54166666666666663</v>
      </c>
      <c r="I187" s="11">
        <v>0.77083333333333337</v>
      </c>
      <c r="J187" s="11">
        <v>0.54166666666666663</v>
      </c>
      <c r="K187" s="11">
        <v>0.54166666666666663</v>
      </c>
      <c r="L187" s="11"/>
      <c r="M187" s="11"/>
      <c r="N187" s="54"/>
      <c r="O187" s="61"/>
      <c r="P187" s="109" t="s">
        <v>286</v>
      </c>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0.75</v>
      </c>
      <c r="H188" s="42">
        <v>0.95833333333333337</v>
      </c>
      <c r="I188" s="12">
        <v>0.95833333333333337</v>
      </c>
      <c r="J188" s="12">
        <v>0.95833333333333337</v>
      </c>
      <c r="K188" s="12">
        <v>0.75</v>
      </c>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v>4.1666666666666664E-2</v>
      </c>
      <c r="I189" s="13"/>
      <c r="J189" s="13">
        <v>4.1666666666666664E-2</v>
      </c>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1">IF(G188="","",IF(G188&gt;G187,(G188-G187-G189),(1-G187-G189+G188)))</f>
        <v>0.20833333333333337</v>
      </c>
      <c r="H190" s="29">
        <f t="shared" si="161"/>
        <v>0.37500000000000006</v>
      </c>
      <c r="I190" s="29">
        <f t="shared" si="161"/>
        <v>0.1875</v>
      </c>
      <c r="J190" s="29">
        <f t="shared" si="161"/>
        <v>0.37500000000000006</v>
      </c>
      <c r="K190" s="29">
        <f t="shared" si="161"/>
        <v>0.20833333333333337</v>
      </c>
      <c r="L190" s="29" t="str">
        <f t="shared" si="161"/>
        <v/>
      </c>
      <c r="M190" s="29" t="str">
        <f t="shared" si="161"/>
        <v/>
      </c>
      <c r="N190" s="57">
        <f t="shared" ref="N190" si="162">SUMIF(G191:M191,"",G190:M190)</f>
        <v>1.354166666666667</v>
      </c>
      <c r="O190" s="58">
        <f t="shared" ref="O190" si="163">SUM(G190:M190)</f>
        <v>1.354166666666667</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t="s">
        <v>43</v>
      </c>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t="s">
        <v>229</v>
      </c>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
        <v>223</v>
      </c>
      <c r="B193" s="64" t="s">
        <v>201</v>
      </c>
      <c r="C193" s="63" t="s">
        <v>34</v>
      </c>
      <c r="D193" s="63" t="s">
        <v>26</v>
      </c>
      <c r="E193" s="63" t="s">
        <v>110</v>
      </c>
      <c r="F193" s="24" t="s">
        <v>19</v>
      </c>
      <c r="G193" s="43"/>
      <c r="H193" s="11"/>
      <c r="I193" s="11"/>
      <c r="J193" s="11"/>
      <c r="K193" s="11"/>
      <c r="L193" s="11"/>
      <c r="M193" s="11"/>
      <c r="N193" s="54"/>
      <c r="O193" s="61"/>
      <c r="P193" s="109"/>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
        <v>191</v>
      </c>
      <c r="B199" s="64" t="s">
        <v>202</v>
      </c>
      <c r="C199" s="63" t="s">
        <v>34</v>
      </c>
      <c r="D199" s="63" t="s">
        <v>26</v>
      </c>
      <c r="E199" s="63" t="s">
        <v>110</v>
      </c>
      <c r="F199" s="24" t="s">
        <v>19</v>
      </c>
      <c r="G199" s="43"/>
      <c r="H199" s="11"/>
      <c r="I199" s="11"/>
      <c r="J199" s="11"/>
      <c r="K199" s="11"/>
      <c r="L199" s="11"/>
      <c r="M199" s="11"/>
      <c r="N199" s="54"/>
      <c r="O199" s="61"/>
      <c r="P199" s="109" t="s">
        <v>261</v>
      </c>
      <c r="Q199" s="107"/>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thickBot="1" x14ac:dyDescent="0.25">
      <c r="A205" s="63" t="s">
        <v>203</v>
      </c>
      <c r="B205" s="64" t="s">
        <v>204</v>
      </c>
      <c r="C205" s="63" t="s">
        <v>34</v>
      </c>
      <c r="D205" s="63" t="s">
        <v>26</v>
      </c>
      <c r="E205" s="63" t="s">
        <v>110</v>
      </c>
      <c r="F205" s="24" t="s">
        <v>19</v>
      </c>
      <c r="G205" s="43"/>
      <c r="H205" s="11"/>
      <c r="I205" s="11"/>
      <c r="J205" s="11"/>
      <c r="K205" s="11"/>
      <c r="L205" s="11"/>
      <c r="M205" s="11"/>
      <c r="N205" s="54"/>
      <c r="O205" s="61"/>
      <c r="P205" s="109" t="s">
        <v>262</v>
      </c>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109"/>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
        <v>224</v>
      </c>
      <c r="B211" s="64" t="s">
        <v>204</v>
      </c>
      <c r="C211" s="63" t="s">
        <v>34</v>
      </c>
      <c r="D211" s="63" t="s">
        <v>26</v>
      </c>
      <c r="E211" s="63" t="s">
        <v>110</v>
      </c>
      <c r="F211" s="24" t="s">
        <v>19</v>
      </c>
      <c r="G211" s="43"/>
      <c r="H211" s="11"/>
      <c r="I211" s="11"/>
      <c r="J211" s="11"/>
      <c r="K211" s="11"/>
      <c r="L211" s="11"/>
      <c r="M211" s="11"/>
      <c r="N211" s="54"/>
      <c r="O211" s="61"/>
      <c r="P211" s="109"/>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
        <v>164</v>
      </c>
      <c r="B217" s="64" t="s">
        <v>205</v>
      </c>
      <c r="C217" s="63" t="s">
        <v>34</v>
      </c>
      <c r="D217" s="63" t="s">
        <v>26</v>
      </c>
      <c r="E217" s="63" t="s">
        <v>110</v>
      </c>
      <c r="F217" s="24" t="s">
        <v>19</v>
      </c>
      <c r="G217" s="43"/>
      <c r="H217" s="11"/>
      <c r="I217" s="11"/>
      <c r="J217" s="11"/>
      <c r="K217" s="11"/>
      <c r="L217" s="11"/>
      <c r="M217" s="11"/>
      <c r="N217" s="54"/>
      <c r="O217" s="61"/>
      <c r="P217" s="109" t="s">
        <v>255</v>
      </c>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
        <v>206</v>
      </c>
      <c r="B223" s="64" t="s">
        <v>207</v>
      </c>
      <c r="C223" s="63" t="s">
        <v>34</v>
      </c>
      <c r="D223" s="63" t="s">
        <v>26</v>
      </c>
      <c r="E223" s="63" t="s">
        <v>110</v>
      </c>
      <c r="F223" s="24" t="s">
        <v>19</v>
      </c>
      <c r="G223" s="43">
        <v>0.54166666666666663</v>
      </c>
      <c r="H223" s="11">
        <v>0.41666666666666669</v>
      </c>
      <c r="I223" s="11">
        <v>0.41666666666666669</v>
      </c>
      <c r="J223" s="11"/>
      <c r="K223" s="11"/>
      <c r="L223" s="11"/>
      <c r="M223" s="11"/>
      <c r="N223" s="54"/>
      <c r="O223" s="61"/>
      <c r="P223" s="109" t="s">
        <v>263</v>
      </c>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v>0.95833333333333337</v>
      </c>
      <c r="H224" s="42">
        <v>0.75</v>
      </c>
      <c r="I224" s="12">
        <v>0.75</v>
      </c>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v>4.1666666666666664E-2</v>
      </c>
      <c r="H225" s="13">
        <v>4.1666666666666664E-2</v>
      </c>
      <c r="I225" s="13">
        <v>4.1666666666666664E-2</v>
      </c>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f t="shared" ref="G226:M226" si="179">IF(G224="","",IF(G224&gt;G223,(G224-G223-G225),(1-G223-G225+G224)))</f>
        <v>0.37500000000000006</v>
      </c>
      <c r="H226" s="29">
        <f t="shared" si="179"/>
        <v>0.29166666666666663</v>
      </c>
      <c r="I226" s="29">
        <f t="shared" si="179"/>
        <v>0.29166666666666663</v>
      </c>
      <c r="J226" s="29" t="str">
        <f t="shared" si="179"/>
        <v/>
      </c>
      <c r="K226" s="29" t="str">
        <f t="shared" si="179"/>
        <v/>
      </c>
      <c r="L226" s="29" t="str">
        <f t="shared" si="179"/>
        <v/>
      </c>
      <c r="M226" s="29" t="str">
        <f t="shared" si="179"/>
        <v/>
      </c>
      <c r="N226" s="57">
        <f t="shared" ref="N226" si="180">SUMIF(G227:M227,"",G226:M226)</f>
        <v>0.95833333333333337</v>
      </c>
      <c r="O226" s="58">
        <f t="shared" ref="O226" si="181">SUM(G226:M226)</f>
        <v>0.95833333333333337</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t="s">
        <v>43</v>
      </c>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
        <v>225</v>
      </c>
      <c r="B229" s="64" t="s">
        <v>208</v>
      </c>
      <c r="C229" s="63" t="s">
        <v>34</v>
      </c>
      <c r="D229" s="63" t="s">
        <v>26</v>
      </c>
      <c r="E229" s="63" t="s">
        <v>110</v>
      </c>
      <c r="F229" s="24" t="s">
        <v>19</v>
      </c>
      <c r="G229" s="43"/>
      <c r="H229" s="11">
        <v>0.77083333333333337</v>
      </c>
      <c r="I229" s="11">
        <v>0.77083333333333337</v>
      </c>
      <c r="J229" s="11">
        <v>0.77083333333333337</v>
      </c>
      <c r="K229" s="11"/>
      <c r="L229" s="11"/>
      <c r="M229" s="11"/>
      <c r="N229" s="54"/>
      <c r="O229" s="61"/>
      <c r="P229" s="109" t="s">
        <v>287</v>
      </c>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v>0.95833333333333337</v>
      </c>
      <c r="I230" s="12">
        <v>0.95833333333333337</v>
      </c>
      <c r="J230" s="12">
        <v>0.95833333333333337</v>
      </c>
      <c r="K230" s="12"/>
      <c r="L230" s="12"/>
      <c r="M230" s="12"/>
      <c r="N230" s="56"/>
      <c r="O230" s="55"/>
      <c r="P230" s="110"/>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f t="shared" si="182"/>
        <v>0.1875</v>
      </c>
      <c r="I232" s="29">
        <f t="shared" si="182"/>
        <v>0.1875</v>
      </c>
      <c r="J232" s="29">
        <f t="shared" si="182"/>
        <v>0.1875</v>
      </c>
      <c r="K232" s="29" t="str">
        <f t="shared" si="182"/>
        <v/>
      </c>
      <c r="L232" s="29" t="str">
        <f t="shared" si="182"/>
        <v/>
      </c>
      <c r="M232" s="29" t="str">
        <f t="shared" si="182"/>
        <v/>
      </c>
      <c r="N232" s="57">
        <f t="shared" ref="N232" si="183">SUMIF(G233:M233,"",G232:M232)</f>
        <v>0.5625</v>
      </c>
      <c r="O232" s="58">
        <f t="shared" ref="O232" si="184">SUM(G232:M232)</f>
        <v>0.5625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t="s">
        <v>229</v>
      </c>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
        <v>226</v>
      </c>
      <c r="B235" s="64" t="s">
        <v>209</v>
      </c>
      <c r="C235" s="63" t="s">
        <v>34</v>
      </c>
      <c r="D235" s="63" t="s">
        <v>26</v>
      </c>
      <c r="E235" s="63" t="s">
        <v>110</v>
      </c>
      <c r="F235" s="24" t="s">
        <v>19</v>
      </c>
      <c r="G235" s="43"/>
      <c r="H235" s="11"/>
      <c r="I235" s="11"/>
      <c r="J235" s="11"/>
      <c r="K235" s="11"/>
      <c r="L235" s="11"/>
      <c r="M235" s="11"/>
      <c r="N235" s="54"/>
      <c r="O235" s="61"/>
      <c r="P235" s="109" t="s">
        <v>264</v>
      </c>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110"/>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ht="13.5" thickBot="1" x14ac:dyDescent="0.25">
      <c r="A241" s="63" t="s">
        <v>210</v>
      </c>
      <c r="B241" s="64" t="s">
        <v>211</v>
      </c>
      <c r="C241" s="63" t="s">
        <v>34</v>
      </c>
      <c r="D241" s="63" t="s">
        <v>26</v>
      </c>
      <c r="E241" s="63" t="s">
        <v>110</v>
      </c>
      <c r="F241" s="24" t="s">
        <v>19</v>
      </c>
      <c r="G241" s="43">
        <v>0.54166666666666663</v>
      </c>
      <c r="H241" s="11">
        <v>0.77083333333333337</v>
      </c>
      <c r="I241" s="11">
        <v>0.77083333333333337</v>
      </c>
      <c r="J241" s="11">
        <v>0.54166666666666663</v>
      </c>
      <c r="K241" s="11"/>
      <c r="L241" s="11"/>
      <c r="M241" s="11"/>
      <c r="N241" s="54"/>
      <c r="O241" s="61"/>
      <c r="P241" s="111" t="s">
        <v>272</v>
      </c>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0.95833333333333337</v>
      </c>
      <c r="H242" s="42">
        <v>0.95833333333333337</v>
      </c>
      <c r="I242" s="12">
        <v>0.95833333333333337</v>
      </c>
      <c r="J242" s="12">
        <v>0.75</v>
      </c>
      <c r="K242" s="12"/>
      <c r="L242" s="12"/>
      <c r="M242" s="12"/>
      <c r="N242" s="56"/>
      <c r="O242" s="55"/>
      <c r="P242" s="109"/>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v>4.1666666666666664E-2</v>
      </c>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8">IF(G242="","",IF(G242&gt;G241,(G242-G241-G243),(1-G241-G243+G242)))</f>
        <v>0.37500000000000006</v>
      </c>
      <c r="H244" s="29">
        <f t="shared" si="188"/>
        <v>0.1875</v>
      </c>
      <c r="I244" s="29">
        <f t="shared" si="188"/>
        <v>0.1875</v>
      </c>
      <c r="J244" s="29">
        <f t="shared" si="188"/>
        <v>0.20833333333333337</v>
      </c>
      <c r="K244" s="29" t="str">
        <f t="shared" si="188"/>
        <v/>
      </c>
      <c r="L244" s="29" t="str">
        <f t="shared" si="188"/>
        <v/>
      </c>
      <c r="M244" s="29" t="str">
        <f t="shared" si="188"/>
        <v/>
      </c>
      <c r="N244" s="57">
        <f t="shared" ref="N244" si="189">SUMIF(G245:M245,"",G244:M244)</f>
        <v>0.95833333333333337</v>
      </c>
      <c r="O244" s="58">
        <f t="shared" ref="O244" si="190">SUM(G244:M244)</f>
        <v>0.95833333333333337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t="s">
        <v>43</v>
      </c>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
        <v>169</v>
      </c>
      <c r="B247" s="64" t="s">
        <v>212</v>
      </c>
      <c r="C247" s="63" t="s">
        <v>34</v>
      </c>
      <c r="D247" s="63" t="s">
        <v>26</v>
      </c>
      <c r="E247" s="63" t="s">
        <v>110</v>
      </c>
      <c r="F247" s="24" t="s">
        <v>19</v>
      </c>
      <c r="G247" s="43"/>
      <c r="H247" s="11"/>
      <c r="I247" s="11"/>
      <c r="J247" s="11"/>
      <c r="K247" s="11"/>
      <c r="L247" s="11"/>
      <c r="M247" s="11"/>
      <c r="N247" s="54"/>
      <c r="O247" s="61"/>
      <c r="P247" s="109" t="s">
        <v>255</v>
      </c>
      <c r="Q247" s="107"/>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
        <v>213</v>
      </c>
      <c r="B253" s="64" t="s">
        <v>214</v>
      </c>
      <c r="C253" s="63" t="s">
        <v>34</v>
      </c>
      <c r="D253" s="63" t="s">
        <v>26</v>
      </c>
      <c r="E253" s="63" t="s">
        <v>110</v>
      </c>
      <c r="F253" s="24" t="s">
        <v>19</v>
      </c>
      <c r="G253" s="43"/>
      <c r="H253" s="11"/>
      <c r="I253" s="11"/>
      <c r="J253" s="11"/>
      <c r="K253" s="11"/>
      <c r="L253" s="11"/>
      <c r="M253" s="11"/>
      <c r="N253" s="54"/>
      <c r="O253" s="61"/>
      <c r="P253" s="109" t="s">
        <v>265</v>
      </c>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
        <v>215</v>
      </c>
      <c r="B259" s="64" t="s">
        <v>216</v>
      </c>
      <c r="C259" s="63" t="s">
        <v>34</v>
      </c>
      <c r="D259" s="63" t="s">
        <v>26</v>
      </c>
      <c r="E259" s="63" t="s">
        <v>110</v>
      </c>
      <c r="F259" s="24" t="s">
        <v>19</v>
      </c>
      <c r="G259" s="43"/>
      <c r="H259" s="11">
        <v>0.77083333333333337</v>
      </c>
      <c r="I259" s="11"/>
      <c r="J259" s="11">
        <v>0.77083333333333337</v>
      </c>
      <c r="K259" s="11">
        <v>0.77083333333333337</v>
      </c>
      <c r="L259" s="11"/>
      <c r="M259" s="11">
        <v>0.77083333333333337</v>
      </c>
      <c r="N259" s="54"/>
      <c r="O259" s="61"/>
      <c r="P259" s="109" t="s">
        <v>266</v>
      </c>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v>0.95833333333333337</v>
      </c>
      <c r="I260" s="12"/>
      <c r="J260" s="12">
        <v>0.95833333333333337</v>
      </c>
      <c r="K260" s="12">
        <v>0.89583333333333337</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f t="shared" si="197"/>
        <v>0.1875</v>
      </c>
      <c r="I262" s="29" t="str">
        <f t="shared" si="197"/>
        <v/>
      </c>
      <c r="J262" s="29">
        <f t="shared" si="197"/>
        <v>0.1875</v>
      </c>
      <c r="K262" s="29">
        <f t="shared" si="197"/>
        <v>0.125</v>
      </c>
      <c r="L262" s="29" t="str">
        <f t="shared" si="197"/>
        <v/>
      </c>
      <c r="M262" s="29">
        <f t="shared" si="197"/>
        <v>0.125</v>
      </c>
      <c r="N262" s="57">
        <f t="shared" ref="N262" si="198">SUMIF(G263:M263,"",G262:M262)</f>
        <v>0.625</v>
      </c>
      <c r="O262" s="58">
        <f t="shared" ref="O262" si="199">SUM(G262:M262)</f>
        <v>0.625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
        <v>217</v>
      </c>
      <c r="B265" s="64" t="s">
        <v>218</v>
      </c>
      <c r="C265" s="63" t="s">
        <v>34</v>
      </c>
      <c r="D265" s="63" t="s">
        <v>26</v>
      </c>
      <c r="E265" s="63" t="s">
        <v>110</v>
      </c>
      <c r="F265" s="24" t="s">
        <v>19</v>
      </c>
      <c r="G265" s="43">
        <v>0.54166666666666663</v>
      </c>
      <c r="H265" s="11"/>
      <c r="I265" s="11"/>
      <c r="J265" s="11">
        <v>0.77083333333333337</v>
      </c>
      <c r="K265" s="11">
        <v>0.54166666666666663</v>
      </c>
      <c r="L265" s="11"/>
      <c r="M265" s="11"/>
      <c r="N265" s="54"/>
      <c r="O265" s="61"/>
      <c r="P265" s="109" t="s">
        <v>266</v>
      </c>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v>0.75</v>
      </c>
      <c r="H266" s="42"/>
      <c r="I266" s="12"/>
      <c r="J266" s="12">
        <v>0.95833333333333337</v>
      </c>
      <c r="K266" s="12">
        <v>0.75</v>
      </c>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f t="shared" ref="G268:M268" si="200">IF(G266="","",IF(G266&gt;G265,(G266-G265-G267),(1-G265-G267+G266)))</f>
        <v>0.20833333333333337</v>
      </c>
      <c r="H268" s="29" t="str">
        <f t="shared" si="200"/>
        <v/>
      </c>
      <c r="I268" s="29" t="str">
        <f t="shared" si="200"/>
        <v/>
      </c>
      <c r="J268" s="29">
        <f t="shared" si="200"/>
        <v>0.1875</v>
      </c>
      <c r="K268" s="29">
        <f t="shared" si="200"/>
        <v>0.20833333333333337</v>
      </c>
      <c r="L268" s="29" t="str">
        <f t="shared" si="200"/>
        <v/>
      </c>
      <c r="M268" s="29" t="str">
        <f t="shared" si="200"/>
        <v/>
      </c>
      <c r="N268" s="57">
        <f t="shared" ref="N268" si="201">SUMIF(G269:M269,"",G268:M268)</f>
        <v>0.60416666666666674</v>
      </c>
      <c r="O268" s="58">
        <f t="shared" ref="O268" si="202">SUM(G268:M268)</f>
        <v>0.60416666666666674</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
        <v>171</v>
      </c>
      <c r="B271" s="64" t="s">
        <v>219</v>
      </c>
      <c r="C271" s="63" t="s">
        <v>34</v>
      </c>
      <c r="D271" s="63" t="s">
        <v>26</v>
      </c>
      <c r="E271" s="63" t="s">
        <v>110</v>
      </c>
      <c r="F271" s="24" t="s">
        <v>19</v>
      </c>
      <c r="G271" s="43"/>
      <c r="H271" s="11"/>
      <c r="I271" s="11"/>
      <c r="J271" s="11"/>
      <c r="K271" s="11"/>
      <c r="L271" s="11"/>
      <c r="M271" s="11"/>
      <c r="N271" s="54"/>
      <c r="O271" s="61"/>
      <c r="P271" s="109" t="s">
        <v>281</v>
      </c>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
        <v>217</v>
      </c>
      <c r="B277" s="64" t="s">
        <v>220</v>
      </c>
      <c r="C277" s="63" t="s">
        <v>34</v>
      </c>
      <c r="D277" s="63" t="s">
        <v>26</v>
      </c>
      <c r="E277" s="63" t="s">
        <v>110</v>
      </c>
      <c r="F277" s="24" t="s">
        <v>19</v>
      </c>
      <c r="G277" s="43">
        <v>0.77083333333333337</v>
      </c>
      <c r="H277" s="11"/>
      <c r="I277" s="11"/>
      <c r="J277" s="11"/>
      <c r="K277" s="11"/>
      <c r="L277" s="11"/>
      <c r="M277" s="11"/>
      <c r="N277" s="54"/>
      <c r="O277" s="61"/>
      <c r="P277" s="109" t="s">
        <v>289</v>
      </c>
      <c r="Q277" s="107" t="s">
        <v>227</v>
      </c>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v>0.95833333333333337</v>
      </c>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f t="shared" ref="G280:M280" si="206">IF(G278="","",IF(G278&gt;G277,(G278-G277-G279),(1-G277-G279+G278)))</f>
        <v>0.1875</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0.1875</v>
      </c>
      <c r="O280" s="58">
        <f t="shared" ref="O280" si="208">SUM(G280:M280)</f>
        <v>0.1875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ht="13.5" collapsed="1" thickBot="1" x14ac:dyDescent="0.25">
      <c r="A283" s="63" t="s">
        <v>232</v>
      </c>
      <c r="B283" s="64" t="s">
        <v>233</v>
      </c>
      <c r="C283" s="63" t="s">
        <v>34</v>
      </c>
      <c r="D283" s="63" t="s">
        <v>26</v>
      </c>
      <c r="E283" s="63" t="s">
        <v>110</v>
      </c>
      <c r="F283" s="24" t="s">
        <v>19</v>
      </c>
      <c r="G283" s="43"/>
      <c r="H283" s="11"/>
      <c r="I283" s="11"/>
      <c r="J283" s="11"/>
      <c r="K283" s="11"/>
      <c r="L283" s="11"/>
      <c r="M283" s="11"/>
      <c r="N283" s="54"/>
      <c r="O283" s="61"/>
      <c r="P283" s="65"/>
      <c r="Q283" s="107" t="s">
        <v>227</v>
      </c>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hidden="1" outlineLevel="1" x14ac:dyDescent="0.2">
      <c r="A284" s="20"/>
      <c r="B284" s="21"/>
      <c r="C284" s="20"/>
      <c r="D284" s="20"/>
      <c r="E284" s="20"/>
      <c r="F284" s="25" t="s">
        <v>20</v>
      </c>
      <c r="G284" s="35"/>
      <c r="H284" s="42"/>
      <c r="I284" s="12"/>
      <c r="J284" s="12"/>
      <c r="K284" s="12"/>
      <c r="L284" s="12"/>
      <c r="M284" s="12"/>
      <c r="N284" s="56"/>
      <c r="O284" s="55"/>
      <c r="P284" s="68"/>
      <c r="Q284" s="112" t="s">
        <v>269</v>
      </c>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hidden="1"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hidden="1"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hidden="1"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hidden="1"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
        <v>234</v>
      </c>
      <c r="B289" s="64" t="s">
        <v>235</v>
      </c>
      <c r="C289" s="63" t="s">
        <v>34</v>
      </c>
      <c r="D289" s="63" t="s">
        <v>26</v>
      </c>
      <c r="E289" s="63" t="s">
        <v>110</v>
      </c>
      <c r="F289" s="24" t="s">
        <v>19</v>
      </c>
      <c r="G289" s="43">
        <v>0.54166666666666663</v>
      </c>
      <c r="H289" s="11">
        <v>0.54166666666666663</v>
      </c>
      <c r="I289" s="11">
        <v>0.77083333333333337</v>
      </c>
      <c r="J289" s="11">
        <v>0.54166666666666663</v>
      </c>
      <c r="K289" s="11">
        <v>0.54166666666666663</v>
      </c>
      <c r="L289" s="11"/>
      <c r="M289" s="11"/>
      <c r="N289" s="54"/>
      <c r="O289" s="61"/>
      <c r="P289" s="117" t="s">
        <v>290</v>
      </c>
      <c r="Q289" s="107" t="s">
        <v>227</v>
      </c>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v>0.75</v>
      </c>
      <c r="H290" s="42">
        <v>0.95833333333333337</v>
      </c>
      <c r="I290" s="12">
        <v>0.95833333333333337</v>
      </c>
      <c r="J290" s="12">
        <v>0.95833333333333337</v>
      </c>
      <c r="K290" s="12">
        <v>0.75</v>
      </c>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v>4.1666666666666664E-2</v>
      </c>
      <c r="I291" s="13"/>
      <c r="J291" s="13">
        <v>4.1666666666666664E-2</v>
      </c>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f t="shared" ref="G292:M292" si="212">IF(G290="","",IF(G290&gt;G289,(G290-G289-G291),(1-G289-G291+G290)))</f>
        <v>0.20833333333333337</v>
      </c>
      <c r="H292" s="29">
        <f t="shared" si="212"/>
        <v>0.37500000000000006</v>
      </c>
      <c r="I292" s="29">
        <f t="shared" si="212"/>
        <v>0.1875</v>
      </c>
      <c r="J292" s="29">
        <f t="shared" si="212"/>
        <v>0.37500000000000006</v>
      </c>
      <c r="K292" s="29">
        <f t="shared" si="212"/>
        <v>0.20833333333333337</v>
      </c>
      <c r="L292" s="29" t="str">
        <f t="shared" si="212"/>
        <v/>
      </c>
      <c r="M292" s="29" t="str">
        <f t="shared" si="212"/>
        <v/>
      </c>
      <c r="N292" s="57">
        <f t="shared" ref="N292" si="213">SUMIF(G293:M293,"",G292:M292)</f>
        <v>1.354166666666667</v>
      </c>
      <c r="O292" s="58">
        <f t="shared" ref="O292" si="214">SUM(G292:M292)</f>
        <v>1.354166666666667</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t="s">
        <v>43</v>
      </c>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
        <v>236</v>
      </c>
      <c r="B295" s="64" t="s">
        <v>237</v>
      </c>
      <c r="C295" s="63" t="s">
        <v>34</v>
      </c>
      <c r="D295" s="63" t="s">
        <v>26</v>
      </c>
      <c r="E295" s="63" t="s">
        <v>110</v>
      </c>
      <c r="F295" s="24" t="s">
        <v>19</v>
      </c>
      <c r="G295" s="43"/>
      <c r="H295" s="11"/>
      <c r="I295" s="11"/>
      <c r="J295" s="11"/>
      <c r="K295" s="11"/>
      <c r="L295" s="11"/>
      <c r="M295" s="11"/>
      <c r="N295" s="54"/>
      <c r="O295" s="61"/>
      <c r="P295" s="109"/>
      <c r="Q295" s="107" t="s">
        <v>227</v>
      </c>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
        <v>238</v>
      </c>
      <c r="B301" s="64" t="s">
        <v>239</v>
      </c>
      <c r="C301" s="63" t="s">
        <v>34</v>
      </c>
      <c r="D301" s="63" t="s">
        <v>26</v>
      </c>
      <c r="E301" s="63" t="s">
        <v>110</v>
      </c>
      <c r="F301" s="24" t="s">
        <v>19</v>
      </c>
      <c r="G301" s="43"/>
      <c r="H301" s="11"/>
      <c r="I301" s="11"/>
      <c r="J301" s="11"/>
      <c r="K301" s="11"/>
      <c r="L301" s="11"/>
      <c r="M301" s="11"/>
      <c r="N301" s="54"/>
      <c r="O301" s="61"/>
      <c r="P301" s="109"/>
      <c r="Q301" s="107" t="s">
        <v>227</v>
      </c>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112" t="s">
        <v>269</v>
      </c>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
        <v>240</v>
      </c>
      <c r="B307" s="64" t="s">
        <v>241</v>
      </c>
      <c r="C307" s="63" t="s">
        <v>34</v>
      </c>
      <c r="D307" s="63" t="s">
        <v>26</v>
      </c>
      <c r="E307" s="63" t="s">
        <v>110</v>
      </c>
      <c r="F307" s="24" t="s">
        <v>19</v>
      </c>
      <c r="G307" s="43"/>
      <c r="H307" s="11"/>
      <c r="I307" s="11"/>
      <c r="J307" s="11"/>
      <c r="K307" s="11"/>
      <c r="L307" s="11"/>
      <c r="M307" s="11"/>
      <c r="N307" s="54"/>
      <c r="O307" s="61"/>
      <c r="P307" s="109"/>
      <c r="Q307" s="107" t="s">
        <v>227</v>
      </c>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
        <v>242</v>
      </c>
      <c r="B313" s="64" t="s">
        <v>204</v>
      </c>
      <c r="C313" s="63" t="s">
        <v>34</v>
      </c>
      <c r="D313" s="63" t="s">
        <v>26</v>
      </c>
      <c r="E313" s="63" t="s">
        <v>110</v>
      </c>
      <c r="F313" s="24" t="s">
        <v>19</v>
      </c>
      <c r="G313" s="43"/>
      <c r="H313" s="11">
        <v>0.54166666666666663</v>
      </c>
      <c r="I313" s="11">
        <v>0.54166666666666663</v>
      </c>
      <c r="J313" s="11">
        <v>0.54166666666666663</v>
      </c>
      <c r="K313" s="11">
        <v>0.54166666666666663</v>
      </c>
      <c r="L313" s="11"/>
      <c r="M313" s="11"/>
      <c r="N313" s="54"/>
      <c r="O313" s="61"/>
      <c r="P313" s="109" t="s">
        <v>290</v>
      </c>
      <c r="Q313" s="107" t="s">
        <v>227</v>
      </c>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v>0.95833333333333337</v>
      </c>
      <c r="I314" s="12">
        <v>0.95833333333333337</v>
      </c>
      <c r="J314" s="12">
        <v>0.75</v>
      </c>
      <c r="K314" s="12">
        <v>0.75</v>
      </c>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v>4.1666666666666664E-2</v>
      </c>
      <c r="I315" s="13">
        <v>4.1666666666666664E-2</v>
      </c>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f t="shared" si="224"/>
        <v>0.37500000000000006</v>
      </c>
      <c r="I316" s="29">
        <f t="shared" si="224"/>
        <v>0.37500000000000006</v>
      </c>
      <c r="J316" s="29">
        <f t="shared" si="224"/>
        <v>0.20833333333333337</v>
      </c>
      <c r="K316" s="29">
        <f t="shared" si="224"/>
        <v>0.20833333333333337</v>
      </c>
      <c r="L316" s="29" t="str">
        <f t="shared" si="224"/>
        <v/>
      </c>
      <c r="M316" s="29" t="str">
        <f t="shared" si="224"/>
        <v/>
      </c>
      <c r="N316" s="57">
        <f t="shared" ref="N316" si="225">SUMIF(G317:M317,"",G316:M316)</f>
        <v>1.166666666666667</v>
      </c>
      <c r="O316" s="58">
        <f t="shared" ref="O316" si="226">SUM(G316:M316)</f>
        <v>1.166666666666667</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
        <v>243</v>
      </c>
      <c r="B319" s="64" t="s">
        <v>220</v>
      </c>
      <c r="C319" s="63" t="s">
        <v>34</v>
      </c>
      <c r="D319" s="63" t="s">
        <v>26</v>
      </c>
      <c r="E319" s="63" t="s">
        <v>110</v>
      </c>
      <c r="F319" s="24" t="s">
        <v>19</v>
      </c>
      <c r="G319" s="43"/>
      <c r="H319" s="11"/>
      <c r="I319" s="11"/>
      <c r="J319" s="11"/>
      <c r="K319" s="11"/>
      <c r="L319" s="11"/>
      <c r="M319" s="11"/>
      <c r="N319" s="54"/>
      <c r="O319" s="61"/>
      <c r="P319" s="109"/>
      <c r="Q319" s="107" t="s">
        <v>227</v>
      </c>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
        <v>244</v>
      </c>
      <c r="B325" s="64" t="s">
        <v>245</v>
      </c>
      <c r="C325" s="63" t="s">
        <v>34</v>
      </c>
      <c r="D325" s="63" t="s">
        <v>26</v>
      </c>
      <c r="E325" s="63" t="s">
        <v>110</v>
      </c>
      <c r="F325" s="24" t="s">
        <v>19</v>
      </c>
      <c r="G325" s="43"/>
      <c r="H325" s="11"/>
      <c r="I325" s="11"/>
      <c r="J325" s="11"/>
      <c r="K325" s="11"/>
      <c r="L325" s="11"/>
      <c r="M325" s="11"/>
      <c r="N325" s="54"/>
      <c r="O325" s="61"/>
      <c r="P325" s="65"/>
      <c r="Q325" s="107" t="s">
        <v>227</v>
      </c>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
        <v>246</v>
      </c>
      <c r="B331" s="64" t="s">
        <v>247</v>
      </c>
      <c r="C331" s="63" t="s">
        <v>34</v>
      </c>
      <c r="D331" s="63" t="s">
        <v>26</v>
      </c>
      <c r="E331" s="63" t="s">
        <v>110</v>
      </c>
      <c r="F331" s="24" t="s">
        <v>19</v>
      </c>
      <c r="G331" s="43"/>
      <c r="H331" s="11"/>
      <c r="I331" s="11">
        <v>0.54166666666666663</v>
      </c>
      <c r="J331" s="11">
        <v>0.54166666666666663</v>
      </c>
      <c r="K331" s="11">
        <v>0.54166666666666663</v>
      </c>
      <c r="L331" s="11"/>
      <c r="M331" s="11"/>
      <c r="N331" s="54"/>
      <c r="O331" s="61"/>
      <c r="P331" s="109" t="s">
        <v>291</v>
      </c>
      <c r="Q331" s="107" t="s">
        <v>227</v>
      </c>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v>0.95833333333333337</v>
      </c>
      <c r="J332" s="12">
        <v>0.95833333333333337</v>
      </c>
      <c r="K332" s="12">
        <v>0.75</v>
      </c>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v>4.1666666666666664E-2</v>
      </c>
      <c r="J333" s="13">
        <v>4.1666666666666664E-2</v>
      </c>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t="str">
        <f t="shared" si="233"/>
        <v/>
      </c>
      <c r="I334" s="29">
        <f t="shared" si="233"/>
        <v>0.37500000000000006</v>
      </c>
      <c r="J334" s="29">
        <f t="shared" si="233"/>
        <v>0.37500000000000006</v>
      </c>
      <c r="K334" s="29">
        <f t="shared" si="233"/>
        <v>0.20833333333333337</v>
      </c>
      <c r="L334" s="29" t="str">
        <f t="shared" si="233"/>
        <v/>
      </c>
      <c r="M334" s="29" t="str">
        <f t="shared" si="233"/>
        <v/>
      </c>
      <c r="N334" s="57">
        <f t="shared" ref="N334" si="234">SUMIF(G335:M335,"",G334:M334)</f>
        <v>0.95833333333333348</v>
      </c>
      <c r="O334" s="58">
        <f t="shared" ref="O334" si="235">SUM(G334:M334)</f>
        <v>0.95833333333333348</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
        <v>248</v>
      </c>
      <c r="B337" s="64" t="s">
        <v>249</v>
      </c>
      <c r="C337" s="63" t="s">
        <v>34</v>
      </c>
      <c r="D337" s="63" t="s">
        <v>26</v>
      </c>
      <c r="E337" s="63" t="s">
        <v>110</v>
      </c>
      <c r="F337" s="24" t="s">
        <v>19</v>
      </c>
      <c r="G337" s="43"/>
      <c r="H337" s="11">
        <v>0.54166666666666663</v>
      </c>
      <c r="I337" s="11"/>
      <c r="J337" s="11">
        <v>0.54166666666666663</v>
      </c>
      <c r="K337" s="11"/>
      <c r="L337" s="11"/>
      <c r="M337" s="11"/>
      <c r="N337" s="54"/>
      <c r="O337" s="61"/>
      <c r="P337" s="117" t="s">
        <v>292</v>
      </c>
      <c r="Q337" s="107" t="s">
        <v>227</v>
      </c>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v>0.75</v>
      </c>
      <c r="I338" s="12"/>
      <c r="J338" s="12">
        <v>0.75</v>
      </c>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6">IF(G338="","",IF(G338&gt;G337,(G338-G337-G339),(1-G337-G339+G338)))</f>
        <v/>
      </c>
      <c r="H340" s="29">
        <f t="shared" si="236"/>
        <v>0.20833333333333337</v>
      </c>
      <c r="I340" s="29" t="str">
        <f t="shared" si="236"/>
        <v/>
      </c>
      <c r="J340" s="29">
        <f t="shared" si="236"/>
        <v>0.20833333333333337</v>
      </c>
      <c r="K340" s="29" t="str">
        <f t="shared" si="236"/>
        <v/>
      </c>
      <c r="L340" s="29" t="str">
        <f t="shared" si="236"/>
        <v/>
      </c>
      <c r="M340" s="29" t="str">
        <f t="shared" si="236"/>
        <v/>
      </c>
      <c r="N340" s="57">
        <f t="shared" ref="N340" si="237">SUMIF(G341:M341,"",G340:M340)</f>
        <v>0.41666666666666674</v>
      </c>
      <c r="O340" s="58">
        <f t="shared" ref="O340" si="238">SUM(G340:M340)</f>
        <v>0.41666666666666674</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
        <v>250</v>
      </c>
      <c r="B343" s="64" t="s">
        <v>251</v>
      </c>
      <c r="C343" s="63" t="s">
        <v>34</v>
      </c>
      <c r="D343" s="63" t="s">
        <v>26</v>
      </c>
      <c r="E343" s="63" t="s">
        <v>110</v>
      </c>
      <c r="F343" s="24" t="s">
        <v>19</v>
      </c>
      <c r="G343" s="43">
        <v>0.54166666666666663</v>
      </c>
      <c r="H343" s="11">
        <v>0.54166666666666663</v>
      </c>
      <c r="I343" s="11">
        <v>0.54166666666666663</v>
      </c>
      <c r="J343" s="11">
        <v>0.54166666666666663</v>
      </c>
      <c r="K343" s="11"/>
      <c r="L343" s="11">
        <v>0.77083333333333337</v>
      </c>
      <c r="M343" s="11">
        <v>0.77083333333333337</v>
      </c>
      <c r="N343" s="54"/>
      <c r="O343" s="61"/>
      <c r="P343" s="109" t="s">
        <v>293</v>
      </c>
      <c r="Q343" s="107" t="s">
        <v>227</v>
      </c>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v>0.75</v>
      </c>
      <c r="H344" s="42">
        <v>0.95833333333333337</v>
      </c>
      <c r="I344" s="12">
        <v>0.95833333333333337</v>
      </c>
      <c r="J344" s="12">
        <v>0.75</v>
      </c>
      <c r="K344" s="12"/>
      <c r="L344" s="12">
        <v>0.89583333333333337</v>
      </c>
      <c r="M344" s="12">
        <v>0.89583333333333337</v>
      </c>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v>4.1666666666666664E-2</v>
      </c>
      <c r="I345" s="13">
        <v>4.1666666666666664E-2</v>
      </c>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f t="shared" ref="G346:M346" si="239">IF(G344="","",IF(G344&gt;G343,(G344-G343-G345),(1-G343-G345+G344)))</f>
        <v>0.20833333333333337</v>
      </c>
      <c r="H346" s="29">
        <f t="shared" si="239"/>
        <v>0.37500000000000006</v>
      </c>
      <c r="I346" s="29">
        <f t="shared" si="239"/>
        <v>0.37500000000000006</v>
      </c>
      <c r="J346" s="29">
        <f t="shared" si="239"/>
        <v>0.20833333333333337</v>
      </c>
      <c r="K346" s="29" t="str">
        <f t="shared" si="239"/>
        <v/>
      </c>
      <c r="L346" s="29">
        <f t="shared" si="239"/>
        <v>0.125</v>
      </c>
      <c r="M346" s="29">
        <f t="shared" si="239"/>
        <v>0.125</v>
      </c>
      <c r="N346" s="57">
        <f t="shared" ref="N346" si="240">SUMIF(G347:M347,"",G346:M346)</f>
        <v>1.416666666666667</v>
      </c>
      <c r="O346" s="58">
        <f t="shared" ref="O346" si="241">SUM(G346:M346)</f>
        <v>1.416666666666667</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
        <v>252</v>
      </c>
      <c r="B349" s="64" t="s">
        <v>241</v>
      </c>
      <c r="C349" s="63" t="s">
        <v>34</v>
      </c>
      <c r="D349" s="63" t="s">
        <v>26</v>
      </c>
      <c r="E349" s="63" t="s">
        <v>110</v>
      </c>
      <c r="F349" s="24" t="s">
        <v>19</v>
      </c>
      <c r="G349" s="43">
        <v>0.77083333333333337</v>
      </c>
      <c r="H349" s="11">
        <v>0.54166666666666663</v>
      </c>
      <c r="I349" s="11">
        <v>0.54166666666666663</v>
      </c>
      <c r="J349" s="11"/>
      <c r="K349" s="11">
        <v>0.54166666666666663</v>
      </c>
      <c r="L349" s="11"/>
      <c r="M349" s="11"/>
      <c r="N349" s="54"/>
      <c r="O349" s="61"/>
      <c r="P349" s="109" t="s">
        <v>294</v>
      </c>
      <c r="Q349" s="107" t="s">
        <v>227</v>
      </c>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v>0.95833333333333337</v>
      </c>
      <c r="H350" s="42">
        <v>0.95833333333333337</v>
      </c>
      <c r="I350" s="12">
        <v>0.75</v>
      </c>
      <c r="J350" s="12"/>
      <c r="K350" s="12">
        <v>0.75</v>
      </c>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v>4.1666666666666664E-2</v>
      </c>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f t="shared" ref="G352:M352" si="242">IF(G350="","",IF(G350&gt;G349,(G350-G349-G351),(1-G349-G351+G350)))</f>
        <v>0.1875</v>
      </c>
      <c r="H352" s="29">
        <f t="shared" si="242"/>
        <v>0.37500000000000006</v>
      </c>
      <c r="I352" s="29">
        <f t="shared" si="242"/>
        <v>0.20833333333333337</v>
      </c>
      <c r="J352" s="29" t="str">
        <f t="shared" si="242"/>
        <v/>
      </c>
      <c r="K352" s="29">
        <f t="shared" si="242"/>
        <v>0.20833333333333337</v>
      </c>
      <c r="L352" s="29" t="str">
        <f t="shared" si="242"/>
        <v/>
      </c>
      <c r="M352" s="29" t="str">
        <f t="shared" si="242"/>
        <v/>
      </c>
      <c r="N352" s="57">
        <f t="shared" ref="N352" si="243">SUMIF(G353:M353,"",G352:M352)</f>
        <v>0.97916666666666674</v>
      </c>
      <c r="O352" s="58">
        <f t="shared" ref="O352" si="244">SUM(G352:M352)</f>
        <v>0.97916666666666674</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
        <v>268</v>
      </c>
      <c r="B355" s="64" t="s">
        <v>267</v>
      </c>
      <c r="C355" s="63" t="s">
        <v>34</v>
      </c>
      <c r="D355" s="63" t="s">
        <v>26</v>
      </c>
      <c r="E355" s="63" t="s">
        <v>110</v>
      </c>
      <c r="F355" s="24" t="s">
        <v>19</v>
      </c>
      <c r="G355" s="43"/>
      <c r="H355" s="11">
        <v>0.77083333333333337</v>
      </c>
      <c r="I355" s="11">
        <v>0.54166666666666663</v>
      </c>
      <c r="J355" s="11">
        <v>0.54166666666666663</v>
      </c>
      <c r="K355" s="11"/>
      <c r="L355" s="11"/>
      <c r="M355" s="11"/>
      <c r="N355" s="54"/>
      <c r="O355" s="61"/>
      <c r="P355" s="117" t="s">
        <v>284</v>
      </c>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v>0.95833333333333337</v>
      </c>
      <c r="I356" s="12">
        <v>0.95833333333333337</v>
      </c>
      <c r="J356" s="12">
        <v>0.95833333333333337</v>
      </c>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v>4.1666666666666664E-2</v>
      </c>
      <c r="J357" s="13">
        <v>4.1666666666666664E-2</v>
      </c>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5">IF(G356="","",IF(G356&gt;G355,(G356-G355-G357),(1-G355-G357+G356)))</f>
        <v/>
      </c>
      <c r="H358" s="29">
        <f t="shared" si="245"/>
        <v>0.1875</v>
      </c>
      <c r="I358" s="29">
        <f t="shared" si="245"/>
        <v>0.37500000000000006</v>
      </c>
      <c r="J358" s="29">
        <f t="shared" si="245"/>
        <v>0.37500000000000006</v>
      </c>
      <c r="K358" s="29" t="str">
        <f t="shared" si="245"/>
        <v/>
      </c>
      <c r="L358" s="29" t="str">
        <f t="shared" si="245"/>
        <v/>
      </c>
      <c r="M358" s="29" t="str">
        <f t="shared" si="245"/>
        <v/>
      </c>
      <c r="N358" s="57">
        <f t="shared" ref="N358" si="246">SUMIF(G359:M359,"",G358:M358)</f>
        <v>0.9375</v>
      </c>
      <c r="O358" s="58">
        <f t="shared" ref="O358" si="247">SUM(G358:M358)</f>
        <v>0.9375</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
        <v>282</v>
      </c>
      <c r="B361" s="64" t="s">
        <v>283</v>
      </c>
      <c r="C361" s="63" t="s">
        <v>34</v>
      </c>
      <c r="D361" s="63" t="s">
        <v>26</v>
      </c>
      <c r="E361" s="63" t="s">
        <v>110</v>
      </c>
      <c r="F361" s="24" t="s">
        <v>19</v>
      </c>
      <c r="G361" s="43"/>
      <c r="H361" s="11">
        <v>0.54166666666666663</v>
      </c>
      <c r="I361" s="11">
        <v>0.54166666666666663</v>
      </c>
      <c r="J361" s="11"/>
      <c r="K361" s="11"/>
      <c r="L361" s="11"/>
      <c r="M361" s="11"/>
      <c r="N361" s="54"/>
      <c r="O361" s="61"/>
      <c r="P361" s="117" t="s">
        <v>292</v>
      </c>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v>0.75</v>
      </c>
      <c r="I362" s="12">
        <v>0.75</v>
      </c>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f t="shared" si="248"/>
        <v>0.20833333333333337</v>
      </c>
      <c r="I364" s="29">
        <f t="shared" si="248"/>
        <v>0.20833333333333337</v>
      </c>
      <c r="J364" s="29" t="str">
        <f t="shared" si="248"/>
        <v/>
      </c>
      <c r="K364" s="29" t="str">
        <f t="shared" si="248"/>
        <v/>
      </c>
      <c r="L364" s="29" t="str">
        <f t="shared" si="248"/>
        <v/>
      </c>
      <c r="M364" s="29" t="str">
        <f t="shared" si="248"/>
        <v/>
      </c>
      <c r="N364" s="57">
        <f t="shared" ref="N364" si="249">SUMIF(G365:M365,"",G364:M364)</f>
        <v>0.41666666666666674</v>
      </c>
      <c r="O364" s="58">
        <f t="shared" ref="O364" si="250">SUM(G364:M364)</f>
        <v>0.41666666666666674</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
        <v>102</v>
      </c>
      <c r="B367" s="64" t="s">
        <v>103</v>
      </c>
      <c r="C367" s="63" t="s">
        <v>34</v>
      </c>
      <c r="D367" s="63" t="s">
        <v>26</v>
      </c>
      <c r="E367" s="63" t="s">
        <v>110</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
        <v>102</v>
      </c>
      <c r="B373" s="64" t="s">
        <v>103</v>
      </c>
      <c r="C373" s="63" t="s">
        <v>34</v>
      </c>
      <c r="D373" s="63" t="s">
        <v>26</v>
      </c>
      <c r="E373" s="63" t="s">
        <v>110</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
        <v>102</v>
      </c>
      <c r="B379" s="64" t="s">
        <v>103</v>
      </c>
      <c r="C379" s="63" t="s">
        <v>34</v>
      </c>
      <c r="D379" s="63" t="s">
        <v>26</v>
      </c>
      <c r="E379" s="63" t="s">
        <v>110</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
        <v>102</v>
      </c>
      <c r="B385" s="64" t="s">
        <v>103</v>
      </c>
      <c r="C385" s="63" t="s">
        <v>34</v>
      </c>
      <c r="D385" s="63" t="s">
        <v>26</v>
      </c>
      <c r="E385" s="63" t="s">
        <v>110</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
        <v>102</v>
      </c>
      <c r="B391" s="64" t="s">
        <v>103</v>
      </c>
      <c r="C391" s="63" t="s">
        <v>34</v>
      </c>
      <c r="D391" s="63" t="s">
        <v>26</v>
      </c>
      <c r="E391" s="63" t="s">
        <v>110</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
        <v>102</v>
      </c>
      <c r="B397" s="64" t="s">
        <v>103</v>
      </c>
      <c r="C397" s="63" t="s">
        <v>34</v>
      </c>
      <c r="D397" s="63" t="s">
        <v>26</v>
      </c>
      <c r="E397" s="63" t="s">
        <v>110</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
        <v>102</v>
      </c>
      <c r="B403" s="64" t="s">
        <v>103</v>
      </c>
      <c r="C403" s="63" t="s">
        <v>34</v>
      </c>
      <c r="D403" s="63" t="s">
        <v>26</v>
      </c>
      <c r="E403" s="63" t="s">
        <v>110</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
        <v>102</v>
      </c>
      <c r="B409" s="64" t="s">
        <v>103</v>
      </c>
      <c r="C409" s="63" t="s">
        <v>34</v>
      </c>
      <c r="D409" s="63" t="s">
        <v>26</v>
      </c>
      <c r="E409" s="63" t="s">
        <v>110</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
        <v>102</v>
      </c>
      <c r="B415" s="64" t="s">
        <v>103</v>
      </c>
      <c r="C415" s="63" t="s">
        <v>34</v>
      </c>
      <c r="D415" s="63" t="s">
        <v>26</v>
      </c>
      <c r="E415" s="63" t="s">
        <v>110</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
        <v>102</v>
      </c>
      <c r="B421" s="64" t="s">
        <v>103</v>
      </c>
      <c r="C421" s="63" t="s">
        <v>34</v>
      </c>
      <c r="D421" s="63" t="s">
        <v>26</v>
      </c>
      <c r="E421" s="63" t="s">
        <v>110</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
        <v>102</v>
      </c>
      <c r="B427" s="64" t="s">
        <v>103</v>
      </c>
      <c r="C427" s="63" t="s">
        <v>34</v>
      </c>
      <c r="D427" s="63" t="s">
        <v>26</v>
      </c>
      <c r="E427" s="63" t="s">
        <v>110</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
        <v>102</v>
      </c>
      <c r="B433" s="64" t="s">
        <v>103</v>
      </c>
      <c r="C433" s="63" t="s">
        <v>34</v>
      </c>
      <c r="D433" s="63" t="s">
        <v>26</v>
      </c>
      <c r="E433" s="63" t="s">
        <v>110</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
        <v>102</v>
      </c>
      <c r="B439" s="64" t="s">
        <v>103</v>
      </c>
      <c r="C439" s="63" t="s">
        <v>34</v>
      </c>
      <c r="D439" s="63" t="s">
        <v>26</v>
      </c>
      <c r="E439" s="63" t="s">
        <v>110</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
        <v>102</v>
      </c>
      <c r="B445" s="64" t="s">
        <v>103</v>
      </c>
      <c r="C445" s="63" t="s">
        <v>34</v>
      </c>
      <c r="D445" s="63" t="s">
        <v>26</v>
      </c>
      <c r="E445" s="63" t="s">
        <v>110</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
        <v>102</v>
      </c>
      <c r="B451" s="64" t="s">
        <v>103</v>
      </c>
      <c r="C451" s="63" t="s">
        <v>34</v>
      </c>
      <c r="D451" s="63" t="s">
        <v>26</v>
      </c>
      <c r="E451" s="63" t="s">
        <v>110</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
        <v>102</v>
      </c>
      <c r="B457" s="64" t="s">
        <v>103</v>
      </c>
      <c r="C457" s="63" t="s">
        <v>34</v>
      </c>
      <c r="D457" s="63" t="s">
        <v>26</v>
      </c>
      <c r="E457" s="63" t="s">
        <v>110</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
        <v>102</v>
      </c>
      <c r="B463" s="64" t="s">
        <v>103</v>
      </c>
      <c r="C463" s="63" t="s">
        <v>34</v>
      </c>
      <c r="D463" s="63" t="s">
        <v>26</v>
      </c>
      <c r="E463" s="63" t="s">
        <v>110</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
        <v>102</v>
      </c>
      <c r="B469" s="64" t="s">
        <v>103</v>
      </c>
      <c r="C469" s="63" t="s">
        <v>34</v>
      </c>
      <c r="D469" s="63" t="s">
        <v>26</v>
      </c>
      <c r="E469" s="63" t="s">
        <v>110</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
        <v>102</v>
      </c>
      <c r="B475" s="64" t="s">
        <v>103</v>
      </c>
      <c r="C475" s="63" t="s">
        <v>34</v>
      </c>
      <c r="D475" s="63" t="s">
        <v>26</v>
      </c>
      <c r="E475" s="63" t="s">
        <v>110</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
        <v>102</v>
      </c>
      <c r="B481" s="64" t="s">
        <v>103</v>
      </c>
      <c r="C481" s="63" t="s">
        <v>34</v>
      </c>
      <c r="D481" s="63" t="s">
        <v>26</v>
      </c>
      <c r="E481" s="63" t="s">
        <v>110</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
        <v>102</v>
      </c>
      <c r="B487" s="64" t="s">
        <v>103</v>
      </c>
      <c r="C487" s="63" t="s">
        <v>34</v>
      </c>
      <c r="D487" s="63" t="s">
        <v>26</v>
      </c>
      <c r="E487" s="63" t="s">
        <v>110</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
        <v>102</v>
      </c>
      <c r="B493" s="64" t="s">
        <v>103</v>
      </c>
      <c r="C493" s="63" t="s">
        <v>34</v>
      </c>
      <c r="D493" s="63" t="s">
        <v>26</v>
      </c>
      <c r="E493" s="63" t="s">
        <v>110</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
        <v>102</v>
      </c>
      <c r="B499" s="64" t="s">
        <v>103</v>
      </c>
      <c r="C499" s="63" t="s">
        <v>34</v>
      </c>
      <c r="D499" s="63" t="s">
        <v>26</v>
      </c>
      <c r="E499" s="63" t="s">
        <v>110</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
        <v>102</v>
      </c>
      <c r="B505" s="64" t="s">
        <v>103</v>
      </c>
      <c r="C505" s="63" t="s">
        <v>34</v>
      </c>
      <c r="D505" s="63" t="s">
        <v>26</v>
      </c>
      <c r="E505" s="63" t="s">
        <v>110</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
        <v>102</v>
      </c>
      <c r="B511" s="64" t="s">
        <v>103</v>
      </c>
      <c r="C511" s="63" t="s">
        <v>34</v>
      </c>
      <c r="D511" s="63" t="s">
        <v>26</v>
      </c>
      <c r="E511" s="63" t="s">
        <v>110</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
        <v>102</v>
      </c>
      <c r="B517" s="64" t="s">
        <v>103</v>
      </c>
      <c r="C517" s="63" t="s">
        <v>34</v>
      </c>
      <c r="D517" s="63" t="s">
        <v>26</v>
      </c>
      <c r="E517" s="63" t="s">
        <v>110</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
        <v>102</v>
      </c>
      <c r="B523" s="64" t="s">
        <v>103</v>
      </c>
      <c r="C523" s="63" t="s">
        <v>34</v>
      </c>
      <c r="D523" s="63" t="s">
        <v>26</v>
      </c>
      <c r="E523" s="63" t="s">
        <v>110</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
        <v>102</v>
      </c>
      <c r="B529" s="64" t="s">
        <v>103</v>
      </c>
      <c r="C529" s="63" t="s">
        <v>34</v>
      </c>
      <c r="D529" s="63" t="s">
        <v>26</v>
      </c>
      <c r="E529" s="63" t="s">
        <v>110</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
        <v>102</v>
      </c>
      <c r="B535" s="64" t="s">
        <v>103</v>
      </c>
      <c r="C535" s="63" t="s">
        <v>34</v>
      </c>
      <c r="D535" s="63" t="s">
        <v>26</v>
      </c>
      <c r="E535" s="63" t="s">
        <v>110</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
        <v>102</v>
      </c>
      <c r="B541" s="64" t="s">
        <v>103</v>
      </c>
      <c r="C541" s="63" t="s">
        <v>34</v>
      </c>
      <c r="D541" s="63" t="s">
        <v>26</v>
      </c>
      <c r="E541" s="63" t="s">
        <v>110</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
        <v>102</v>
      </c>
      <c r="B547" s="64" t="s">
        <v>103</v>
      </c>
      <c r="C547" s="63" t="s">
        <v>34</v>
      </c>
      <c r="D547" s="63" t="s">
        <v>26</v>
      </c>
      <c r="E547" s="63" t="s">
        <v>110</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
        <v>102</v>
      </c>
      <c r="B553" s="64" t="s">
        <v>103</v>
      </c>
      <c r="C553" s="63" t="s">
        <v>34</v>
      </c>
      <c r="D553" s="63" t="s">
        <v>26</v>
      </c>
      <c r="E553" s="63" t="s">
        <v>110</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
        <v>102</v>
      </c>
      <c r="B559" s="64" t="s">
        <v>103</v>
      </c>
      <c r="C559" s="63" t="s">
        <v>34</v>
      </c>
      <c r="D559" s="63" t="s">
        <v>26</v>
      </c>
      <c r="E559" s="63" t="s">
        <v>110</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
        <v>102</v>
      </c>
      <c r="B565" s="64" t="s">
        <v>103</v>
      </c>
      <c r="C565" s="63" t="s">
        <v>34</v>
      </c>
      <c r="D565" s="63" t="s">
        <v>26</v>
      </c>
      <c r="E565" s="63" t="s">
        <v>110</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
        <v>102</v>
      </c>
      <c r="B571" s="64" t="s">
        <v>103</v>
      </c>
      <c r="C571" s="63" t="s">
        <v>34</v>
      </c>
      <c r="D571" s="63" t="s">
        <v>26</v>
      </c>
      <c r="E571" s="63" t="s">
        <v>110</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
        <v>102</v>
      </c>
      <c r="B577" s="64" t="s">
        <v>103</v>
      </c>
      <c r="C577" s="63" t="s">
        <v>34</v>
      </c>
      <c r="D577" s="63" t="s">
        <v>26</v>
      </c>
      <c r="E577" s="63" t="s">
        <v>110</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
        <v>102</v>
      </c>
      <c r="B583" s="64" t="s">
        <v>103</v>
      </c>
      <c r="C583" s="63" t="s">
        <v>34</v>
      </c>
      <c r="D583" s="63" t="s">
        <v>26</v>
      </c>
      <c r="E583" s="63" t="s">
        <v>110</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
        <v>102</v>
      </c>
      <c r="B589" s="64" t="s">
        <v>103</v>
      </c>
      <c r="C589" s="63" t="s">
        <v>34</v>
      </c>
      <c r="D589" s="63" t="s">
        <v>26</v>
      </c>
      <c r="E589" s="63" t="s">
        <v>110</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
        <v>102</v>
      </c>
      <c r="B595" s="64" t="s">
        <v>103</v>
      </c>
      <c r="C595" s="63" t="s">
        <v>34</v>
      </c>
      <c r="D595" s="63" t="s">
        <v>26</v>
      </c>
      <c r="E595" s="63" t="s">
        <v>110</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
        <v>102</v>
      </c>
      <c r="B601" s="64" t="s">
        <v>103</v>
      </c>
      <c r="C601" s="63" t="s">
        <v>34</v>
      </c>
      <c r="D601" s="63" t="s">
        <v>26</v>
      </c>
      <c r="E601" s="63" t="s">
        <v>110</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
        <v>102</v>
      </c>
      <c r="B607" s="64" t="s">
        <v>103</v>
      </c>
      <c r="C607" s="63" t="s">
        <v>34</v>
      </c>
      <c r="D607" s="63" t="s">
        <v>26</v>
      </c>
      <c r="E607" s="63" t="s">
        <v>110</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
        <v>102</v>
      </c>
      <c r="B613" s="64" t="s">
        <v>103</v>
      </c>
      <c r="C613" s="63" t="s">
        <v>34</v>
      </c>
      <c r="D613" s="63" t="s">
        <v>26</v>
      </c>
      <c r="E613" s="63" t="s">
        <v>110</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
        <v>102</v>
      </c>
      <c r="B619" s="64" t="s">
        <v>103</v>
      </c>
      <c r="C619" s="63" t="s">
        <v>34</v>
      </c>
      <c r="D619" s="63" t="s">
        <v>26</v>
      </c>
      <c r="E619" s="63" t="s">
        <v>110</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
        <v>102</v>
      </c>
      <c r="B625" s="64" t="s">
        <v>103</v>
      </c>
      <c r="C625" s="63" t="s">
        <v>34</v>
      </c>
      <c r="D625" s="63" t="s">
        <v>26</v>
      </c>
      <c r="E625" s="63" t="s">
        <v>110</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
        <v>102</v>
      </c>
      <c r="B631" s="64" t="s">
        <v>103</v>
      </c>
      <c r="C631" s="63" t="s">
        <v>34</v>
      </c>
      <c r="D631" s="63" t="s">
        <v>26</v>
      </c>
      <c r="E631" s="63" t="s">
        <v>110</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
        <v>102</v>
      </c>
      <c r="B637" s="64" t="s">
        <v>103</v>
      </c>
      <c r="C637" s="63" t="s">
        <v>34</v>
      </c>
      <c r="D637" s="63" t="s">
        <v>26</v>
      </c>
      <c r="E637" s="63" t="s">
        <v>110</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
        <v>102</v>
      </c>
      <c r="B643" s="64" t="s">
        <v>103</v>
      </c>
      <c r="C643" s="63" t="s">
        <v>34</v>
      </c>
      <c r="D643" s="63" t="s">
        <v>26</v>
      </c>
      <c r="E643" s="63" t="s">
        <v>110</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
        <v>102</v>
      </c>
      <c r="B649" s="64" t="s">
        <v>103</v>
      </c>
      <c r="C649" s="63" t="s">
        <v>34</v>
      </c>
      <c r="D649" s="63" t="s">
        <v>26</v>
      </c>
      <c r="E649" s="63" t="s">
        <v>110</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73 D55 D61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7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formula1>Plaats</formula1>
    </dataValidation>
  </dataValidations>
  <pageMargins left="0.75" right="0.75" top="0.51" bottom="1" header="0.5" footer="0.5"/>
  <pageSetup paperSize="8" scale="46"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024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024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0"/>
    <outlinePr summaryBelow="0"/>
    <pageSetUpPr fitToPage="1"/>
  </sheetPr>
  <dimension ref="A1:CJ654"/>
  <sheetViews>
    <sheetView zoomScaleNormal="100" workbookViewId="0">
      <pane ySplit="4" topLeftCell="A313" activePane="bottomLeft" state="frozen"/>
      <selection activeCell="H82" sqref="H82"/>
      <selection pane="bottomLeft" activeCell="B351" sqref="B351"/>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140</v>
      </c>
      <c r="H1" s="113">
        <v>45574</v>
      </c>
      <c r="I1" s="114"/>
      <c r="J1" s="51" t="s">
        <v>126</v>
      </c>
      <c r="K1" s="113">
        <f>+H1+6</f>
        <v>45580</v>
      </c>
      <c r="L1" s="114"/>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45636.451274537038</v>
      </c>
      <c r="B4" s="7"/>
      <c r="C4" s="7"/>
      <c r="D4" s="7"/>
      <c r="E4" s="7"/>
      <c r="F4" s="28"/>
      <c r="G4" s="81">
        <v>45299</v>
      </c>
      <c r="H4" s="81">
        <v>45300</v>
      </c>
      <c r="I4" s="81">
        <v>45301</v>
      </c>
      <c r="J4" s="81">
        <v>45302</v>
      </c>
      <c r="K4" s="81">
        <v>45303</v>
      </c>
      <c r="L4" s="81">
        <v>45304</v>
      </c>
      <c r="M4" s="81">
        <f t="shared" ref="M4" si="0">+L4+1</f>
        <v>45305</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2.510416666666667</v>
      </c>
      <c r="H27" s="44">
        <v>1.8854166666666665</v>
      </c>
      <c r="I27" s="44">
        <v>1.9479166666666667</v>
      </c>
      <c r="J27" s="44">
        <v>1.15625</v>
      </c>
      <c r="K27" s="44">
        <v>1.21875</v>
      </c>
      <c r="L27" s="44">
        <v>1.2604166666666667</v>
      </c>
      <c r="M27" s="44">
        <v>1.0104166666666667</v>
      </c>
      <c r="N27" s="45"/>
      <c r="O27" s="44">
        <f>SUM(G27:M27)</f>
        <v>10.989583333333332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11.098684210526317</v>
      </c>
      <c r="H29" s="46">
        <f>+GETPIVOTDATA("Do",H26)/FT*7</f>
        <v>8.3355263157894726</v>
      </c>
      <c r="I29" s="46">
        <f>+GETPIVOTDATA("Vr",I26)/FT*7</f>
        <v>8.6118421052631593</v>
      </c>
      <c r="J29" s="46">
        <f>+GETPIVOTDATA("Za",J26)/FT*7</f>
        <v>5.1118421052631575</v>
      </c>
      <c r="K29" s="46">
        <f>+GETPIVOTDATA("Zo",K26)/FT*7</f>
        <v>5.3881578947368425</v>
      </c>
      <c r="L29" s="46">
        <f>+GETPIVOTDATA("Ma",L26)/FT*7</f>
        <v>5.5723684210526319</v>
      </c>
      <c r="M29" s="46">
        <f>+GETPIVOTDATA("Di",M26)/FT*7</f>
        <v>4.4671052631578947</v>
      </c>
      <c r="N29" s="45"/>
      <c r="O29" s="46">
        <f>+O27/FT</f>
        <v>6.9407894736842097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2[WoBegin],"&lt;="&amp;$A35,Tabel2[WoEinde],"&gt;="&amp;$B35,WoPrestatieB,0,Tabel2[Plaats],IF($F$32=TRUE,"Front"))+COUNTIFS(Tabel2[WoBegin],"&lt;="&amp;$A35,Tabel2[WoEinde],"&gt;="&amp;$B35,WoPrestatieB,0,Tabel2[Plaats],IF($F$33=TRUE,"Back"))+COUNTIFS(Tabel2[WoBegin],"&lt;="&amp;$A35,Tabel2[WoEinde],"&lt;04:00",Tabel2[WoBegin],"&lt;&gt;0",WoPrestatieB,0,Tabel2[Plaats],IF($F$32=TRUE,"Front"))+COUNTIFS(Tabel2[WoBegin],"&lt;="&amp;$A35,Tabel2[WoEinde],"&lt;04:00",Tabel2[WoBegin],"&lt;&gt;0",WoPrestatieB,0,Tabel2[Plaats],IF($F$33=TRUE,"Back"))</f>
        <v>4</v>
      </c>
      <c r="H35" s="45">
        <f ca="1">COUNTIFS(Tabel2[DoBegin],"&lt;="&amp;$A35,Tabel2[DoEinde],"&gt;="&amp;$B35,DoPrestatieB,0,Tabel2[Plaats],IF($F$32=TRUE,"Front"))+COUNTIFS(Tabel2[DoBegin],"&lt;="&amp;$A35,Tabel2[DoEinde],"&gt;="&amp;$B35,DoPrestatieB,0,Tabel2[Plaats],IF($F$33=TRUE,"Back"))+COUNTIFS(Tabel2[DoBegin],"&lt;="&amp;$A35,Tabel2[DoEinde],"&lt;04:00",Tabel2[DoBegin],"&lt;&gt;0",DoPrestatieB,0,Tabel2[Plaats],IF($F$32=TRUE,"Front"))+COUNTIFS(Tabel2[DoBegin],"&lt;="&amp;$A35,Tabel2[DoEinde],"&lt;04:00",Tabel2[DoBegin],"&lt;&gt;0",DoPrestatieB,0,Tabel2[Plaats],IF($F$33=TRUE,"Back"))</f>
        <v>3</v>
      </c>
      <c r="I35" s="45">
        <f ca="1">COUNTIFS(Tabel2[VrBegin],"&lt;="&amp;$A35,Tabel2[VrEinde],"&gt;="&amp;$B35,VrPrestatieB,0,Tabel2[Plaats],IF($F$32=TRUE,"Front"))+COUNTIFS(Tabel2[VrBegin],"&lt;="&amp;$A35,Tabel2[VrEinde],"&gt;="&amp;$B35,VrPrestatieB,0,Tabel2[Plaats],IF($F$33=TRUE,"Back"))+COUNTIFS(Tabel2[VrBegin],"&lt;="&amp;$A35,Tabel2[VrEinde],"&lt;04:00",Tabel2[VrBegin],"&lt;&gt;0",VrPrestatieB,0,Tabel2[Plaats],IF($F$32=TRUE,"Front"))+COUNTIFS(Tabel2[VrBegin],"&lt;="&amp;$A35,Tabel2[VrEinde],"&lt;04:00",Tabel2[VrBegin],"&lt;&gt;0",VrPrestatieB,0,Tabel2[Plaats],IF($F$33=TRUE,"Back"))</f>
        <v>3</v>
      </c>
      <c r="J35" s="45">
        <f ca="1">COUNTIFS(Tabel2[ZaBegin],"&lt;="&amp;$A35,Tabel2[ZaEinde],"&gt;="&amp;$B35,ZaPrestatieB,0,Tabel2[Plaats],IF($F$32=TRUE,"Front"))+COUNTIFS(Tabel2[ZaBegin],"&lt;="&amp;$A35,Tabel2[ZaEinde],"&gt;="&amp;$B35,ZaPrestatieB,0,Tabel2[Plaats],IF($F$33=TRUE,"Back"))+COUNTIFS(Tabel2[ZaBegin],"&lt;="&amp;$A35,Tabel2[ZaEinde],"&lt;04:00",Tabel2[ZaBegin],"&lt;&gt;0",ZaPrestatieB,0,Tabel2[Plaats],IF($F$32=TRUE,"Front"))+COUNTIFS(Tabel2[ZaBegin],"&lt;="&amp;$A35,Tabel2[ZaEinde],"&lt;04:00",Tabel2[ZaBegin],"&lt;&gt;0",ZaPrestatieB,0,Tabel2[Plaats],IF($F$33=TRUE,"Back"))</f>
        <v>0</v>
      </c>
      <c r="K35" s="45">
        <f ca="1">COUNTIFS(Tabel2[ZoBegin],"&lt;="&amp;$A35,Tabel2[ZoEinde],"&gt;="&amp;$B35,ZoPrestatieB,0,Tabel2[Plaats],IF($F$32=TRUE,"Front"))+COUNTIFS(Tabel2[ZoBegin],"&lt;="&amp;$A35,Tabel2[ZoEinde],"&gt;="&amp;$B35,ZoPrestatieB,0,Tabel2[Plaats],IF($F$33=TRUE,"Back"))+COUNTIFS(Tabel2[ZoBegin],"&lt;="&amp;$A35,Tabel2[ZoEinde],"&lt;04:00",Tabel2[ZoBegin],"&lt;&gt;0",ZoPrestatieB,0,Tabel2[Plaats],IF($F$32=TRUE,"Front"))+COUNTIFS(Tabel2[ZoBegin],"&lt;="&amp;$A35,Tabel2[ZoEinde],"&lt;04:00",Tabel2[ZoBegin],"&lt;&gt;0",ZoPrestatieB,0,Tabel2[Plaats],IF($F$33=TRUE,"Back"))</f>
        <v>2</v>
      </c>
      <c r="L35" s="45">
        <f ca="1">COUNTIFS(Tabel2[MaBegin],"&lt;="&amp;$A35,Tabel2[MaEinde],"&gt;="&amp;$B35,MaPrestatieB,0,Tabel2[Plaats],IF($F$32=TRUE,"Front"))+COUNTIFS(Tabel2[MaBegin],"&lt;="&amp;$A35,Tabel2[MaEinde],"&gt;="&amp;$B35,MaPrestatieB,0,Tabel2[Plaats],IF($F$33=TRUE,"Back"))+COUNTIFS(Tabel2[MaBegin],"&lt;="&amp;$A35,Tabel2[MaEinde],"&lt;04:00",Tabel2[MaBegin],"&lt;&gt;0",MaPrestatieB,0,Tabel2[Plaats],IF($F$32=TRUE,"Front"))+COUNTIFS(Tabel2[MaBegin],"&lt;="&amp;$A35,Tabel2[MaEinde],"&lt;04:00",Tabel2[MaBegin],"&lt;&gt;0",MaPrestatieB,0,Tabel2[Plaats],IF($F$33=TRUE,"Back"))</f>
        <v>3</v>
      </c>
      <c r="M35" s="45">
        <f ca="1">COUNTIFS(Tabel2[DiBegin],"&lt;="&amp;$A35,Tabel2[DiEinde],"&gt;="&amp;$B35,DiPrestatieB,0,Tabel2[Plaats],IF($F$32=TRUE,"Front"))+COUNTIFS(Tabel2[DiBegin],"&lt;="&amp;$A35,Tabel2[DiEinde],"&gt;="&amp;$B35,DiPrestatieB,0,Tabel2[Plaats],IF($F$33=TRUE,"Back"))+COUNTIFS(Tabel2[DiBegin],"&lt;="&amp;$A35,Tabel2[DiEinde],"&lt;04:00",Tabel2[DiBegin],"&lt;&gt;0",DiPrestatieB,0,Tabel2[Plaats],IF($F$32=TRUE,"Front"))+COUNTIFS(Tabel2[DiBegin],"&lt;="&amp;$A35,Tabel2[DiEinde],"&lt;04:00",Tabel2[DiBegin],"&lt;&gt;0",DiPrestatieB,0,Tabel2[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2[WoBegin],"&lt;="&amp;$A36,Tabel2[WoEinde],"&gt;="&amp;$B36,WoPrestatieB,0,Tabel2[Plaats],IF($F$32=TRUE,"Front"))+COUNTIFS(Tabel2[WoBegin],"&lt;="&amp;$A36,Tabel2[WoEinde],"&gt;="&amp;$B36,WoPrestatieB,0,Tabel2[Plaats],IF($F$33=TRUE,"Back"))+COUNTIFS(Tabel2[WoBegin],"&lt;="&amp;$A36,Tabel2[WoEinde],"&lt;04:00",Tabel2[WoBegin],"&lt;&gt;0",WoPrestatieB,0,Tabel2[Plaats],IF($F$32=TRUE,"Front"))+COUNTIFS(Tabel2[WoBegin],"&lt;="&amp;$A36,Tabel2[WoEinde],"&lt;04:00",Tabel2[WoBegin],"&lt;&gt;0",WoPrestatieB,0,Tabel2[Plaats],IF($F$33=TRUE,"Back"))</f>
        <v>5</v>
      </c>
      <c r="H36" s="45">
        <f ca="1">COUNTIFS(Tabel2[DoBegin],"&lt;="&amp;$A36,Tabel2[DoEinde],"&gt;="&amp;$B36,DoPrestatieB,0,Tabel2[Plaats],IF($F$32=TRUE,"Front"))+COUNTIFS(Tabel2[DoBegin],"&lt;="&amp;$A36,Tabel2[DoEinde],"&gt;="&amp;$B36,DoPrestatieB,0,Tabel2[Plaats],IF($F$33=TRUE,"Back"))+COUNTIFS(Tabel2[DoBegin],"&lt;="&amp;$A36,Tabel2[DoEinde],"&lt;04:00",Tabel2[DoBegin],"&lt;&gt;0",DoPrestatieB,0,Tabel2[Plaats],IF($F$32=TRUE,"Front"))+COUNTIFS(Tabel2[DoBegin],"&lt;="&amp;$A36,Tabel2[DoEinde],"&lt;04:00",Tabel2[DoBegin],"&lt;&gt;0",DoPrestatieB,0,Tabel2[Plaats],IF($F$33=TRUE,"Back"))</f>
        <v>6</v>
      </c>
      <c r="I36" s="45">
        <f ca="1">COUNTIFS(Tabel2[VrBegin],"&lt;="&amp;$A36,Tabel2[VrEinde],"&gt;="&amp;$B36,VrPrestatieB,0,Tabel2[Plaats],IF($F$32=TRUE,"Front"))+COUNTIFS(Tabel2[VrBegin],"&lt;="&amp;$A36,Tabel2[VrEinde],"&gt;="&amp;$B36,VrPrestatieB,0,Tabel2[Plaats],IF($F$33=TRUE,"Back"))+COUNTIFS(Tabel2[VrBegin],"&lt;="&amp;$A36,Tabel2[VrEinde],"&lt;04:00",Tabel2[VrBegin],"&lt;&gt;0",VrPrestatieB,0,Tabel2[Plaats],IF($F$32=TRUE,"Front"))+COUNTIFS(Tabel2[VrBegin],"&lt;="&amp;$A36,Tabel2[VrEinde],"&lt;04:00",Tabel2[VrBegin],"&lt;&gt;0",VrPrestatieB,0,Tabel2[Plaats],IF($F$33=TRUE,"Back"))</f>
        <v>4</v>
      </c>
      <c r="J36" s="45">
        <f ca="1">COUNTIFS(Tabel2[ZaBegin],"&lt;="&amp;$A36,Tabel2[ZaEinde],"&gt;="&amp;$B36,ZaPrestatieB,0,Tabel2[Plaats],IF($F$32=TRUE,"Front"))+COUNTIFS(Tabel2[ZaBegin],"&lt;="&amp;$A36,Tabel2[ZaEinde],"&gt;="&amp;$B36,ZaPrestatieB,0,Tabel2[Plaats],IF($F$33=TRUE,"Back"))+COUNTIFS(Tabel2[ZaBegin],"&lt;="&amp;$A36,Tabel2[ZaEinde],"&lt;04:00",Tabel2[ZaBegin],"&lt;&gt;0",ZaPrestatieB,0,Tabel2[Plaats],IF($F$32=TRUE,"Front"))+COUNTIFS(Tabel2[ZaBegin],"&lt;="&amp;$A36,Tabel2[ZaEinde],"&lt;04:00",Tabel2[ZaBegin],"&lt;&gt;0",ZaPrestatieB,0,Tabel2[Plaats],IF($F$33=TRUE,"Back"))</f>
        <v>6</v>
      </c>
      <c r="K36" s="45">
        <f ca="1">COUNTIFS(Tabel2[ZoBegin],"&lt;="&amp;$A36,Tabel2[ZoEinde],"&gt;="&amp;$B36,ZoPrestatieB,0,Tabel2[Plaats],IF($F$32=TRUE,"Front"))+COUNTIFS(Tabel2[ZoBegin],"&lt;="&amp;$A36,Tabel2[ZoEinde],"&gt;="&amp;$B36,ZoPrestatieB,0,Tabel2[Plaats],IF($F$33=TRUE,"Back"))+COUNTIFS(Tabel2[ZoBegin],"&lt;="&amp;$A36,Tabel2[ZoEinde],"&lt;04:00",Tabel2[ZoBegin],"&lt;&gt;0",ZoPrestatieB,0,Tabel2[Plaats],IF($F$32=TRUE,"Front"))+COUNTIFS(Tabel2[ZoBegin],"&lt;="&amp;$A36,Tabel2[ZoEinde],"&lt;04:00",Tabel2[ZoBegin],"&lt;&gt;0",ZoPrestatieB,0,Tabel2[Plaats],IF($F$33=TRUE,"Back"))</f>
        <v>6</v>
      </c>
      <c r="L36" s="45">
        <f ca="1">COUNTIFS(Tabel2[MaBegin],"&lt;="&amp;$A36,Tabel2[MaEinde],"&gt;="&amp;$B36,MaPrestatieB,0,Tabel2[Plaats],IF($F$32=TRUE,"Front"))+COUNTIFS(Tabel2[MaBegin],"&lt;="&amp;$A36,Tabel2[MaEinde],"&gt;="&amp;$B36,MaPrestatieB,0,Tabel2[Plaats],IF($F$33=TRUE,"Back"))+COUNTIFS(Tabel2[MaBegin],"&lt;="&amp;$A36,Tabel2[MaEinde],"&lt;04:00",Tabel2[MaBegin],"&lt;&gt;0",MaPrestatieB,0,Tabel2[Plaats],IF($F$32=TRUE,"Front"))+COUNTIFS(Tabel2[MaBegin],"&lt;="&amp;$A36,Tabel2[MaEinde],"&lt;04:00",Tabel2[MaBegin],"&lt;&gt;0",MaPrestatieB,0,Tabel2[Plaats],IF($F$33=TRUE,"Back"))</f>
        <v>6</v>
      </c>
      <c r="M36" s="45">
        <f ca="1">COUNTIFS(Tabel2[DiBegin],"&lt;="&amp;$A36,Tabel2[DiEinde],"&gt;="&amp;$B36,DiPrestatieB,0,Tabel2[Plaats],IF($F$32=TRUE,"Front"))+COUNTIFS(Tabel2[DiBegin],"&lt;="&amp;$A36,Tabel2[DiEinde],"&gt;="&amp;$B36,DiPrestatieB,0,Tabel2[Plaats],IF($F$33=TRUE,"Back"))+COUNTIFS(Tabel2[DiBegin],"&lt;="&amp;$A36,Tabel2[DiEinde],"&lt;04:00",Tabel2[DiBegin],"&lt;&gt;0",DiPrestatieB,0,Tabel2[Plaats],IF($F$32=TRUE,"Front"))+COUNTIFS(Tabel2[DiBegin],"&lt;="&amp;$A36,Tabel2[DiEinde],"&lt;04:00",Tabel2[DiBegin],"&lt;&gt;0",DiPrestatieB,0,Tabel2[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2[WoBegin],"&lt;="&amp;$A37,Tabel2[WoEinde],"&gt;="&amp;$B37,WoPrestatieB,0,Tabel2[Plaats],IF($F$32=TRUE,"Front"))+COUNTIFS(Tabel2[WoBegin],"&lt;="&amp;$A37,Tabel2[WoEinde],"&gt;="&amp;$B37,WoPrestatieB,0,Tabel2[Plaats],IF($F$33=TRUE,"Back"))+COUNTIFS(Tabel2[WoBegin],"&lt;="&amp;$A37,Tabel2[WoEinde],"&lt;04:00",Tabel2[WoBegin],"&lt;&gt;0",WoPrestatieB,0,Tabel2[Plaats],IF($F$32=TRUE,"Front"))+COUNTIFS(Tabel2[WoBegin],"&lt;="&amp;$A37,Tabel2[WoEinde],"&lt;04:00",Tabel2[WoBegin],"&lt;&gt;0",WoPrestatieB,0,Tabel2[Plaats],IF($F$33=TRUE,"Back"))</f>
        <v>5</v>
      </c>
      <c r="H37" s="45">
        <f ca="1">COUNTIFS(Tabel2[DoBegin],"&lt;="&amp;$A37,Tabel2[DoEinde],"&gt;="&amp;$B37,DoPrestatieB,0,Tabel2[Plaats],IF($F$32=TRUE,"Front"))+COUNTIFS(Tabel2[DoBegin],"&lt;="&amp;$A37,Tabel2[DoEinde],"&gt;="&amp;$B37,DoPrestatieB,0,Tabel2[Plaats],IF($F$33=TRUE,"Back"))+COUNTIFS(Tabel2[DoBegin],"&lt;="&amp;$A37,Tabel2[DoEinde],"&lt;04:00",Tabel2[DoBegin],"&lt;&gt;0",DoPrestatieB,0,Tabel2[Plaats],IF($F$32=TRUE,"Front"))+COUNTIFS(Tabel2[DoBegin],"&lt;="&amp;$A37,Tabel2[DoEinde],"&lt;04:00",Tabel2[DoBegin],"&lt;&gt;0",DoPrestatieB,0,Tabel2[Plaats],IF($F$33=TRUE,"Back"))</f>
        <v>5</v>
      </c>
      <c r="I37" s="45">
        <f ca="1">COUNTIFS(Tabel2[VrBegin],"&lt;="&amp;$A37,Tabel2[VrEinde],"&gt;="&amp;$B37,VrPrestatieB,0,Tabel2[Plaats],IF($F$32=TRUE,"Front"))+COUNTIFS(Tabel2[VrBegin],"&lt;="&amp;$A37,Tabel2[VrEinde],"&gt;="&amp;$B37,VrPrestatieB,0,Tabel2[Plaats],IF($F$33=TRUE,"Back"))+COUNTIFS(Tabel2[VrBegin],"&lt;="&amp;$A37,Tabel2[VrEinde],"&lt;04:00",Tabel2[VrBegin],"&lt;&gt;0",VrPrestatieB,0,Tabel2[Plaats],IF($F$32=TRUE,"Front"))+COUNTIFS(Tabel2[VrBegin],"&lt;="&amp;$A37,Tabel2[VrEinde],"&lt;04:00",Tabel2[VrBegin],"&lt;&gt;0",VrPrestatieB,0,Tabel2[Plaats],IF($F$33=TRUE,"Back"))</f>
        <v>4</v>
      </c>
      <c r="J37" s="45">
        <f ca="1">COUNTIFS(Tabel2[ZaBegin],"&lt;="&amp;$A37,Tabel2[ZaEinde],"&gt;="&amp;$B37,ZaPrestatieB,0,Tabel2[Plaats],IF($F$32=TRUE,"Front"))+COUNTIFS(Tabel2[ZaBegin],"&lt;="&amp;$A37,Tabel2[ZaEinde],"&gt;="&amp;$B37,ZaPrestatieB,0,Tabel2[Plaats],IF($F$33=TRUE,"Back"))+COUNTIFS(Tabel2[ZaBegin],"&lt;="&amp;$A37,Tabel2[ZaEinde],"&lt;04:00",Tabel2[ZaBegin],"&lt;&gt;0",ZaPrestatieB,0,Tabel2[Plaats],IF($F$32=TRUE,"Front"))+COUNTIFS(Tabel2[ZaBegin],"&lt;="&amp;$A37,Tabel2[ZaEinde],"&lt;04:00",Tabel2[ZaBegin],"&lt;&gt;0",ZaPrestatieB,0,Tabel2[Plaats],IF($F$33=TRUE,"Back"))</f>
        <v>6</v>
      </c>
      <c r="K37" s="45">
        <f ca="1">COUNTIFS(Tabel2[ZoBegin],"&lt;="&amp;$A37,Tabel2[ZoEinde],"&gt;="&amp;$B37,ZoPrestatieB,0,Tabel2[Plaats],IF($F$32=TRUE,"Front"))+COUNTIFS(Tabel2[ZoBegin],"&lt;="&amp;$A37,Tabel2[ZoEinde],"&gt;="&amp;$B37,ZoPrestatieB,0,Tabel2[Plaats],IF($F$33=TRUE,"Back"))+COUNTIFS(Tabel2[ZoBegin],"&lt;="&amp;$A37,Tabel2[ZoEinde],"&lt;04:00",Tabel2[ZoBegin],"&lt;&gt;0",ZoPrestatieB,0,Tabel2[Plaats],IF($F$32=TRUE,"Front"))+COUNTIFS(Tabel2[ZoBegin],"&lt;="&amp;$A37,Tabel2[ZoEinde],"&lt;04:00",Tabel2[ZoBegin],"&lt;&gt;0",ZoPrestatieB,0,Tabel2[Plaats],IF($F$33=TRUE,"Back"))</f>
        <v>6</v>
      </c>
      <c r="L37" s="45">
        <f ca="1">COUNTIFS(Tabel2[MaBegin],"&lt;="&amp;$A37,Tabel2[MaEinde],"&gt;="&amp;$B37,MaPrestatieB,0,Tabel2[Plaats],IF($F$32=TRUE,"Front"))+COUNTIFS(Tabel2[MaBegin],"&lt;="&amp;$A37,Tabel2[MaEinde],"&gt;="&amp;$B37,MaPrestatieB,0,Tabel2[Plaats],IF($F$33=TRUE,"Back"))+COUNTIFS(Tabel2[MaBegin],"&lt;="&amp;$A37,Tabel2[MaEinde],"&lt;04:00",Tabel2[MaBegin],"&lt;&gt;0",MaPrestatieB,0,Tabel2[Plaats],IF($F$32=TRUE,"Front"))+COUNTIFS(Tabel2[MaBegin],"&lt;="&amp;$A37,Tabel2[MaEinde],"&lt;04:00",Tabel2[MaBegin],"&lt;&gt;0",MaPrestatieB,0,Tabel2[Plaats],IF($F$33=TRUE,"Back"))</f>
        <v>7</v>
      </c>
      <c r="M37" s="45">
        <f ca="1">COUNTIFS(Tabel2[DiBegin],"&lt;="&amp;$A37,Tabel2[DiEinde],"&gt;="&amp;$B37,DiPrestatieB,0,Tabel2[Plaats],IF($F$32=TRUE,"Front"))+COUNTIFS(Tabel2[DiBegin],"&lt;="&amp;$A37,Tabel2[DiEinde],"&gt;="&amp;$B37,DiPrestatieB,0,Tabel2[Plaats],IF($F$33=TRUE,"Back"))+COUNTIFS(Tabel2[DiBegin],"&lt;="&amp;$A37,Tabel2[DiEinde],"&lt;04:00",Tabel2[DiBegin],"&lt;&gt;0",DiPrestatieB,0,Tabel2[Plaats],IF($F$32=TRUE,"Front"))+COUNTIFS(Tabel2[DiBegin],"&lt;="&amp;$A37,Tabel2[DiEinde],"&lt;04:00",Tabel2[DiBegin],"&lt;&gt;0",DiPrestatieB,0,Tabel2[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2[WoBegin],"&lt;="&amp;$A38,Tabel2[WoEinde],"&gt;="&amp;$B38,WoPrestatieB,0,Tabel2[Plaats],IF($F$32=TRUE,"Front"))+COUNTIFS(Tabel2[WoBegin],"&lt;="&amp;$A38,Tabel2[WoEinde],"&gt;="&amp;$B38,WoPrestatieB,0,Tabel2[Plaats],IF($F$33=TRUE,"Back"))+COUNTIFS(Tabel2[WoBegin],"&lt;="&amp;$A38,Tabel2[WoEinde],"&lt;04:00",Tabel2[WoBegin],"&lt;&gt;0",WoPrestatieB,0,Tabel2[Plaats],IF($F$32=TRUE,"Front"))+COUNTIFS(Tabel2[WoBegin],"&lt;="&amp;$A38,Tabel2[WoEinde],"&lt;04:00",Tabel2[WoBegin],"&lt;&gt;0",WoPrestatieB,0,Tabel2[Plaats],IF($F$33=TRUE,"Back"))</f>
        <v>4</v>
      </c>
      <c r="H38" s="45">
        <f ca="1">COUNTIFS(Tabel2[DoBegin],"&lt;="&amp;$A38,Tabel2[DoEinde],"&gt;="&amp;$B38,DoPrestatieB,0,Tabel2[Plaats],IF($F$32=TRUE,"Front"))+COUNTIFS(Tabel2[DoBegin],"&lt;="&amp;$A38,Tabel2[DoEinde],"&gt;="&amp;$B38,DoPrestatieB,0,Tabel2[Plaats],IF($F$33=TRUE,"Back"))+COUNTIFS(Tabel2[DoBegin],"&lt;="&amp;$A38,Tabel2[DoEinde],"&lt;04:00",Tabel2[DoBegin],"&lt;&gt;0",DoPrestatieB,0,Tabel2[Plaats],IF($F$32=TRUE,"Front"))+COUNTIFS(Tabel2[DoBegin],"&lt;="&amp;$A38,Tabel2[DoEinde],"&lt;04:00",Tabel2[DoBegin],"&lt;&gt;0",DoPrestatieB,0,Tabel2[Plaats],IF($F$33=TRUE,"Back"))</f>
        <v>5</v>
      </c>
      <c r="I38" s="45">
        <f ca="1">COUNTIFS(Tabel2[VrBegin],"&lt;="&amp;$A38,Tabel2[VrEinde],"&gt;="&amp;$B38,VrPrestatieB,0,Tabel2[Plaats],IF($F$32=TRUE,"Front"))+COUNTIFS(Tabel2[VrBegin],"&lt;="&amp;$A38,Tabel2[VrEinde],"&gt;="&amp;$B38,VrPrestatieB,0,Tabel2[Plaats],IF($F$33=TRUE,"Back"))+COUNTIFS(Tabel2[VrBegin],"&lt;="&amp;$A38,Tabel2[VrEinde],"&lt;04:00",Tabel2[VrBegin],"&lt;&gt;0",VrPrestatieB,0,Tabel2[Plaats],IF($F$32=TRUE,"Front"))+COUNTIFS(Tabel2[VrBegin],"&lt;="&amp;$A38,Tabel2[VrEinde],"&lt;04:00",Tabel2[VrBegin],"&lt;&gt;0",VrPrestatieB,0,Tabel2[Plaats],IF($F$33=TRUE,"Back"))</f>
        <v>10</v>
      </c>
      <c r="J38" s="45">
        <f ca="1">COUNTIFS(Tabel2[ZaBegin],"&lt;="&amp;$A38,Tabel2[ZaEinde],"&gt;="&amp;$B38,ZaPrestatieB,0,Tabel2[Plaats],IF($F$32=TRUE,"Front"))+COUNTIFS(Tabel2[ZaBegin],"&lt;="&amp;$A38,Tabel2[ZaEinde],"&gt;="&amp;$B38,ZaPrestatieB,0,Tabel2[Plaats],IF($F$33=TRUE,"Back"))+COUNTIFS(Tabel2[ZaBegin],"&lt;="&amp;$A38,Tabel2[ZaEinde],"&lt;04:00",Tabel2[ZaBegin],"&lt;&gt;0",ZaPrestatieB,0,Tabel2[Plaats],IF($F$32=TRUE,"Front"))+COUNTIFS(Tabel2[ZaBegin],"&lt;="&amp;$A38,Tabel2[ZaEinde],"&lt;04:00",Tabel2[ZaBegin],"&lt;&gt;0",ZaPrestatieB,0,Tabel2[Plaats],IF($F$33=TRUE,"Back"))</f>
        <v>8</v>
      </c>
      <c r="K38" s="45">
        <f ca="1">COUNTIFS(Tabel2[ZoBegin],"&lt;="&amp;$A38,Tabel2[ZoEinde],"&gt;="&amp;$B38,ZoPrestatieB,0,Tabel2[Plaats],IF($F$32=TRUE,"Front"))+COUNTIFS(Tabel2[ZoBegin],"&lt;="&amp;$A38,Tabel2[ZoEinde],"&gt;="&amp;$B38,ZoPrestatieB,0,Tabel2[Plaats],IF($F$33=TRUE,"Back"))+COUNTIFS(Tabel2[ZoBegin],"&lt;="&amp;$A38,Tabel2[ZoEinde],"&lt;04:00",Tabel2[ZoBegin],"&lt;&gt;0",ZoPrestatieB,0,Tabel2[Plaats],IF($F$32=TRUE,"Front"))+COUNTIFS(Tabel2[ZoBegin],"&lt;="&amp;$A38,Tabel2[ZoEinde],"&lt;04:00",Tabel2[ZoBegin],"&lt;&gt;0",ZoPrestatieB,0,Tabel2[Plaats],IF($F$33=TRUE,"Back"))</f>
        <v>5</v>
      </c>
      <c r="L38" s="45">
        <f ca="1">COUNTIFS(Tabel2[MaBegin],"&lt;="&amp;$A38,Tabel2[MaEinde],"&gt;="&amp;$B38,MaPrestatieB,0,Tabel2[Plaats],IF($F$32=TRUE,"Front"))+COUNTIFS(Tabel2[MaBegin],"&lt;="&amp;$A38,Tabel2[MaEinde],"&gt;="&amp;$B38,MaPrestatieB,0,Tabel2[Plaats],IF($F$33=TRUE,"Back"))+COUNTIFS(Tabel2[MaBegin],"&lt;="&amp;$A38,Tabel2[MaEinde],"&lt;04:00",Tabel2[MaBegin],"&lt;&gt;0",MaPrestatieB,0,Tabel2[Plaats],IF($F$32=TRUE,"Front"))+COUNTIFS(Tabel2[MaBegin],"&lt;="&amp;$A38,Tabel2[MaEinde],"&lt;04:00",Tabel2[MaBegin],"&lt;&gt;0",MaPrestatieB,0,Tabel2[Plaats],IF($F$33=TRUE,"Back"))</f>
        <v>5</v>
      </c>
      <c r="M38" s="45">
        <f ca="1">COUNTIFS(Tabel2[DiBegin],"&lt;="&amp;$A38,Tabel2[DiEinde],"&gt;="&amp;$B38,DiPrestatieB,0,Tabel2[Plaats],IF($F$32=TRUE,"Front"))+COUNTIFS(Tabel2[DiBegin],"&lt;="&amp;$A38,Tabel2[DiEinde],"&gt;="&amp;$B38,DiPrestatieB,0,Tabel2[Plaats],IF($F$33=TRUE,"Back"))+COUNTIFS(Tabel2[DiBegin],"&lt;="&amp;$A38,Tabel2[DiEinde],"&lt;04:00",Tabel2[DiBegin],"&lt;&gt;0",DiPrestatieB,0,Tabel2[Plaats],IF($F$32=TRUE,"Front"))+COUNTIFS(Tabel2[DiBegin],"&lt;="&amp;$A38,Tabel2[DiEinde],"&lt;04:00",Tabel2[DiBegin],"&lt;&gt;0",DiPrestatieB,0,Tabel2[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2[WoBegin],"&lt;="&amp;$A39,Tabel2[WoEinde],"&gt;="&amp;$B39,WoPrestatieB,0,Tabel2[Plaats],IF($F$32=TRUE,"Front"))+COUNTIFS(Tabel2[WoBegin],"&lt;="&amp;$A39,Tabel2[WoEinde],"&gt;="&amp;$B39,WoPrestatieB,0,Tabel2[Plaats],IF($F$33=TRUE,"Back"))+COUNTIFS(Tabel2[WoBegin],"&lt;="&amp;$A39,Tabel2[WoEinde],"&lt;04:00",Tabel2[WoBegin],"&lt;&gt;0",WoPrestatieB,0,Tabel2[Plaats],IF($F$32=TRUE,"Front"))+COUNTIFS(Tabel2[WoBegin],"&lt;="&amp;$A39,Tabel2[WoEinde],"&lt;04:00",Tabel2[WoBegin],"&lt;&gt;0",WoPrestatieB,0,Tabel2[Plaats],IF($F$33=TRUE,"Back"))</f>
        <v>1</v>
      </c>
      <c r="H39" s="45">
        <f ca="1">COUNTIFS(Tabel2[DoBegin],"&lt;="&amp;$A39,Tabel2[DoEinde],"&gt;="&amp;$B39,DoPrestatieB,0,Tabel2[Plaats],IF($F$32=TRUE,"Front"))+COUNTIFS(Tabel2[DoBegin],"&lt;="&amp;$A39,Tabel2[DoEinde],"&gt;="&amp;$B39,DoPrestatieB,0,Tabel2[Plaats],IF($F$33=TRUE,"Back"))+COUNTIFS(Tabel2[DoBegin],"&lt;="&amp;$A39,Tabel2[DoEinde],"&lt;04:00",Tabel2[DoBegin],"&lt;&gt;0",DoPrestatieB,0,Tabel2[Plaats],IF($F$32=TRUE,"Front"))+COUNTIFS(Tabel2[DoBegin],"&lt;="&amp;$A39,Tabel2[DoEinde],"&lt;04:00",Tabel2[DoBegin],"&lt;&gt;0",DoPrestatieB,0,Tabel2[Plaats],IF($F$33=TRUE,"Back"))</f>
        <v>1</v>
      </c>
      <c r="I39" s="45">
        <f ca="1">COUNTIFS(Tabel2[VrBegin],"&lt;="&amp;$A39,Tabel2[VrEinde],"&gt;="&amp;$B39,VrPrestatieB,0,Tabel2[Plaats],IF($F$32=TRUE,"Front"))+COUNTIFS(Tabel2[VrBegin],"&lt;="&amp;$A39,Tabel2[VrEinde],"&gt;="&amp;$B39,VrPrestatieB,0,Tabel2[Plaats],IF($F$33=TRUE,"Back"))+COUNTIFS(Tabel2[VrBegin],"&lt;="&amp;$A39,Tabel2[VrEinde],"&lt;04:00",Tabel2[VrBegin],"&lt;&gt;0",VrPrestatieB,0,Tabel2[Plaats],IF($F$32=TRUE,"Front"))+COUNTIFS(Tabel2[VrBegin],"&lt;="&amp;$A39,Tabel2[VrEinde],"&lt;04:00",Tabel2[VrBegin],"&lt;&gt;0",VrPrestatieB,0,Tabel2[Plaats],IF($F$33=TRUE,"Back"))</f>
        <v>9</v>
      </c>
      <c r="J39" s="45">
        <f ca="1">COUNTIFS(Tabel2[ZaBegin],"&lt;="&amp;$A39,Tabel2[ZaEinde],"&gt;="&amp;$B39,ZaPrestatieB,0,Tabel2[Plaats],IF($F$32=TRUE,"Front"))+COUNTIFS(Tabel2[ZaBegin],"&lt;="&amp;$A39,Tabel2[ZaEinde],"&gt;="&amp;$B39,ZaPrestatieB,0,Tabel2[Plaats],IF($F$33=TRUE,"Back"))+COUNTIFS(Tabel2[ZaBegin],"&lt;="&amp;$A39,Tabel2[ZaEinde],"&lt;04:00",Tabel2[ZaBegin],"&lt;&gt;0",ZaPrestatieB,0,Tabel2[Plaats],IF($F$32=TRUE,"Front"))+COUNTIFS(Tabel2[ZaBegin],"&lt;="&amp;$A39,Tabel2[ZaEinde],"&lt;04:00",Tabel2[ZaBegin],"&lt;&gt;0",ZaPrestatieB,0,Tabel2[Plaats],IF($F$33=TRUE,"Back"))</f>
        <v>8</v>
      </c>
      <c r="K39" s="45">
        <f ca="1">COUNTIFS(Tabel2[ZoBegin],"&lt;="&amp;$A39,Tabel2[ZoEinde],"&gt;="&amp;$B39,ZoPrestatieB,0,Tabel2[Plaats],IF($F$32=TRUE,"Front"))+COUNTIFS(Tabel2[ZoBegin],"&lt;="&amp;$A39,Tabel2[ZoEinde],"&gt;="&amp;$B39,ZoPrestatieB,0,Tabel2[Plaats],IF($F$33=TRUE,"Back"))+COUNTIFS(Tabel2[ZoBegin],"&lt;="&amp;$A39,Tabel2[ZoEinde],"&lt;04:00",Tabel2[ZoBegin],"&lt;&gt;0",ZoPrestatieB,0,Tabel2[Plaats],IF($F$32=TRUE,"Front"))+COUNTIFS(Tabel2[ZoBegin],"&lt;="&amp;$A39,Tabel2[ZoEinde],"&lt;04:00",Tabel2[ZoBegin],"&lt;&gt;0",ZoPrestatieB,0,Tabel2[Plaats],IF($F$33=TRUE,"Back"))</f>
        <v>1</v>
      </c>
      <c r="L39" s="45">
        <f ca="1">COUNTIFS(Tabel2[MaBegin],"&lt;="&amp;$A39,Tabel2[MaEinde],"&gt;="&amp;$B39,MaPrestatieB,0,Tabel2[Plaats],IF($F$32=TRUE,"Front"))+COUNTIFS(Tabel2[MaBegin],"&lt;="&amp;$A39,Tabel2[MaEinde],"&gt;="&amp;$B39,MaPrestatieB,0,Tabel2[Plaats],IF($F$33=TRUE,"Back"))+COUNTIFS(Tabel2[MaBegin],"&lt;="&amp;$A39,Tabel2[MaEinde],"&lt;04:00",Tabel2[MaBegin],"&lt;&gt;0",MaPrestatieB,0,Tabel2[Plaats],IF($F$32=TRUE,"Front"))+COUNTIFS(Tabel2[MaBegin],"&lt;="&amp;$A39,Tabel2[MaEinde],"&lt;04:00",Tabel2[MaBegin],"&lt;&gt;0",MaPrestatieB,0,Tabel2[Plaats],IF($F$33=TRUE,"Back"))</f>
        <v>1</v>
      </c>
      <c r="M39" s="45">
        <f ca="1">COUNTIFS(Tabel2[DiBegin],"&lt;="&amp;$A39,Tabel2[DiEinde],"&gt;="&amp;$B39,DiPrestatieB,0,Tabel2[Plaats],IF($F$32=TRUE,"Front"))+COUNTIFS(Tabel2[DiBegin],"&lt;="&amp;$A39,Tabel2[DiEinde],"&gt;="&amp;$B39,DiPrestatieB,0,Tabel2[Plaats],IF($F$33=TRUE,"Back"))+COUNTIFS(Tabel2[DiBegin],"&lt;="&amp;$A39,Tabel2[DiEinde],"&lt;04:00",Tabel2[DiBegin],"&lt;&gt;0",DiPrestatieB,0,Tabel2[Plaats],IF($F$32=TRUE,"Front"))+COUNTIFS(Tabel2[DiBegin],"&lt;="&amp;$A39,Tabel2[DiEinde],"&lt;04:00",Tabel2[DiBegin],"&lt;&gt;0",DiPrestatieB,0,Tabel2[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SUM(Tabel2[WoTotaal])</f>
        <v>2.166666666666667</v>
      </c>
      <c r="H43" s="44">
        <f ca="1">SUM(DoTotaalB)</f>
        <v>2.2708333333333335</v>
      </c>
      <c r="I43" s="44">
        <f ca="1">SUM(VrTotaalB)</f>
        <v>3.166666666666667</v>
      </c>
      <c r="J43" s="44">
        <f ca="1">SUM(ZaTotaalB)</f>
        <v>2.8333333333333335</v>
      </c>
      <c r="K43" s="44">
        <f ca="1">SUM(ZoTotaalB)</f>
        <v>2.104166666666667</v>
      </c>
      <c r="L43" s="44">
        <f ca="1">SUM(MaTotaalB)</f>
        <v>2.416666666666667</v>
      </c>
      <c r="M43" s="44">
        <f ca="1">SUM(DiTotaalB)</f>
        <v>2.3333333333333335</v>
      </c>
      <c r="N43" s="44">
        <f ca="1">SUM(G43:M43)</f>
        <v>17.291666666666668</v>
      </c>
      <c r="O43" s="46">
        <f ca="1">+N43/FT</f>
        <v>10.921052631578949</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SUMIFS(WoTotaalB,WoPrestatieB,0)</f>
        <v>2.166666666666667</v>
      </c>
      <c r="H44" s="44">
        <f ca="1">SUMIFS(DoTotaalB,DoPrestatieB,0)</f>
        <v>2.2708333333333335</v>
      </c>
      <c r="I44" s="44">
        <f ca="1">SUMIFS(VrTotaalB,VrPrestatieB,0)</f>
        <v>3.166666666666667</v>
      </c>
      <c r="J44" s="44">
        <f ca="1">SUMIFS(ZaTotaalB,ZaPrestatieB,0)</f>
        <v>2.8333333333333335</v>
      </c>
      <c r="K44" s="44">
        <f ca="1">SUMIFS(ZoTotaalB,ZoPrestatieB,0)</f>
        <v>2.104166666666667</v>
      </c>
      <c r="L44" s="44">
        <f ca="1">SUMIFS(MaTotaalB,MaPrestatieB,0)</f>
        <v>2.416666666666667</v>
      </c>
      <c r="M44" s="44">
        <f ca="1">SUMIFS(DiTotaalB,DiPrestatieB,0)</f>
        <v>2.3333333333333335</v>
      </c>
      <c r="N44" s="44">
        <f ca="1">SUM(G44:M44)</f>
        <v>17.291666666666668</v>
      </c>
      <c r="O44" s="46">
        <f ca="1">+N44/FT</f>
        <v>10.921052631578949</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-2.0000000000000036</v>
      </c>
      <c r="H48" s="46">
        <f t="shared" ref="H48:N48" ca="1" si="1">(H46-H44)*24</f>
        <v>-4.5</v>
      </c>
      <c r="I48" s="46">
        <f t="shared" ca="1" si="1"/>
        <v>-26.000000000000004</v>
      </c>
      <c r="J48" s="46">
        <f t="shared" ca="1" si="1"/>
        <v>-38</v>
      </c>
      <c r="K48" s="46">
        <f t="shared" ca="1" si="1"/>
        <v>-0.50000000000000355</v>
      </c>
      <c r="L48" s="46">
        <f t="shared" ca="1" si="1"/>
        <v>-8.0000000000000036</v>
      </c>
      <c r="M48" s="46">
        <f t="shared" ca="1" si="1"/>
        <v>-6</v>
      </c>
      <c r="N48" s="46">
        <f t="shared" ca="1" si="1"/>
        <v>-84.999999999999986</v>
      </c>
      <c r="O48" s="46">
        <f ca="1">+N48/FT/24</f>
        <v>-2.2368421052631575</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228</v>
      </c>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43"/>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0.375</v>
      </c>
      <c r="AH56" s="103">
        <f t="shared" ca="1" si="8"/>
        <v>0.70833333333333337</v>
      </c>
      <c r="AI56" s="103">
        <f t="shared" ca="1" si="9"/>
        <v>0</v>
      </c>
      <c r="AJ56" s="103">
        <f t="shared" ca="1" si="10"/>
        <v>0.33333333333333337</v>
      </c>
      <c r="AK56" s="74">
        <f t="shared" ca="1" si="11"/>
        <v>0</v>
      </c>
      <c r="AL56" s="103">
        <f t="shared" ca="1" si="12"/>
        <v>0</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0.70833333333333337</v>
      </c>
      <c r="AT56" s="103">
        <f t="shared" ca="1" si="20"/>
        <v>4.1666666666666664E-2</v>
      </c>
      <c r="AU56" s="103">
        <f t="shared" ca="1" si="21"/>
        <v>0</v>
      </c>
      <c r="AV56" s="103">
        <f t="shared" ca="1" si="22"/>
        <v>0.33333333333333331</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0.70833333333333337</v>
      </c>
      <c r="BF56" s="103">
        <f t="shared" ca="1" si="32"/>
        <v>0.95833333333333337</v>
      </c>
      <c r="BG56" s="103">
        <f t="shared" ca="1" si="33"/>
        <v>0</v>
      </c>
      <c r="BH56" s="103">
        <f t="shared" ca="1" si="34"/>
        <v>0.25</v>
      </c>
      <c r="BI56" s="74">
        <f t="shared" ca="1" si="35"/>
        <v>0</v>
      </c>
      <c r="BJ56" s="103">
        <f t="shared" ca="1" si="36"/>
        <v>0</v>
      </c>
      <c r="BK56" s="103">
        <f t="shared" ca="1" si="37"/>
        <v>0.375</v>
      </c>
      <c r="BL56" s="103">
        <f t="shared" ca="1" si="38"/>
        <v>0.70833333333333337</v>
      </c>
      <c r="BM56" s="103">
        <f t="shared" ca="1" si="39"/>
        <v>0</v>
      </c>
      <c r="BN56" s="103">
        <f t="shared" ca="1" si="40"/>
        <v>0.33333333333333337</v>
      </c>
      <c r="BO56" s="74">
        <f t="shared" ca="1" si="41"/>
        <v>0</v>
      </c>
      <c r="BP56" s="103">
        <f t="shared" ca="1" si="42"/>
        <v>0</v>
      </c>
      <c r="BQ56" s="103">
        <f t="shared" ca="1" si="43"/>
        <v>0.375</v>
      </c>
      <c r="BR56" s="103">
        <f t="shared" ca="1" si="44"/>
        <v>0.70833333333333337</v>
      </c>
      <c r="BS56" s="103">
        <f t="shared" ca="1" si="45"/>
        <v>0</v>
      </c>
      <c r="BT56" s="103">
        <f t="shared" ca="1" si="46"/>
        <v>0.33333333333333337</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0.375</v>
      </c>
      <c r="AH57" s="103">
        <f t="shared" ca="1" si="8"/>
        <v>0.52083333333333337</v>
      </c>
      <c r="AI57" s="103">
        <f t="shared" ca="1" si="9"/>
        <v>0</v>
      </c>
      <c r="AJ57" s="103">
        <f t="shared" ca="1" si="10"/>
        <v>0.14583333333333337</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0.52083333333333337</v>
      </c>
      <c r="BL57" s="103">
        <f t="shared" ca="1" si="38"/>
        <v>0.70833333333333337</v>
      </c>
      <c r="BM57" s="103">
        <f t="shared" ca="1" si="39"/>
        <v>0</v>
      </c>
      <c r="BN57" s="103">
        <f t="shared" ca="1" si="40"/>
        <v>0.1875</v>
      </c>
      <c r="BO57" s="74">
        <f t="shared" ca="1" si="41"/>
        <v>0</v>
      </c>
      <c r="BP57" s="103">
        <f t="shared" ca="1" si="42"/>
        <v>0</v>
      </c>
      <c r="BQ57" s="103">
        <f t="shared" ca="1" si="43"/>
        <v>0.52083333333333337</v>
      </c>
      <c r="BR57" s="103">
        <f t="shared" ca="1" si="44"/>
        <v>0.95833333333333337</v>
      </c>
      <c r="BS57" s="103">
        <f t="shared" ca="1" si="45"/>
        <v>0</v>
      </c>
      <c r="BT57" s="103">
        <f t="shared" ca="1" si="46"/>
        <v>0.4375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P+EXP</v>
      </c>
      <c r="AS58" s="103">
        <f t="shared" ca="1" si="19"/>
        <v>0</v>
      </c>
      <c r="AT58" s="103">
        <f t="shared" ca="1" si="20"/>
        <v>0</v>
      </c>
      <c r="AU58" s="103">
        <f t="shared" ca="1" si="21"/>
        <v>0</v>
      </c>
      <c r="AV58" s="103" t="str">
        <f t="shared" ca="1" si="22"/>
        <v/>
      </c>
      <c r="AW58" s="74">
        <f t="shared" ca="1" si="23"/>
        <v>0</v>
      </c>
      <c r="AX58" s="103">
        <f t="shared" ca="1" si="24"/>
        <v>0</v>
      </c>
      <c r="AY58" s="103">
        <f t="shared" ca="1" si="25"/>
        <v>0.52083333333333337</v>
      </c>
      <c r="AZ58" s="103">
        <f t="shared" ca="1" si="26"/>
        <v>0.70833333333333337</v>
      </c>
      <c r="BA58" s="103">
        <f t="shared" ca="1" si="27"/>
        <v>0</v>
      </c>
      <c r="BB58" s="103">
        <f t="shared" ca="1" si="28"/>
        <v>0.1875</v>
      </c>
      <c r="BC58" s="74">
        <f t="shared" ca="1" si="29"/>
        <v>0</v>
      </c>
      <c r="BD58" s="103">
        <f t="shared" ca="1" si="30"/>
        <v>0</v>
      </c>
      <c r="BE58" s="103">
        <f t="shared" ca="1" si="31"/>
        <v>0.39583333333333331</v>
      </c>
      <c r="BF58" s="103">
        <f t="shared" ca="1" si="32"/>
        <v>0.70833333333333337</v>
      </c>
      <c r="BG58" s="103">
        <f t="shared" ca="1" si="33"/>
        <v>0</v>
      </c>
      <c r="BH58" s="103">
        <f t="shared" ca="1" si="34"/>
        <v>0.31250000000000006</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P+exp</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0.375</v>
      </c>
      <c r="AT59" s="103">
        <f t="shared" ca="1" si="20"/>
        <v>0.70833333333333337</v>
      </c>
      <c r="AU59" s="103">
        <f t="shared" ca="1" si="21"/>
        <v>0</v>
      </c>
      <c r="AV59" s="103">
        <f t="shared" ca="1" si="22"/>
        <v>0.33333333333333337</v>
      </c>
      <c r="AW59" s="74">
        <f t="shared" ca="1" si="23"/>
        <v>0</v>
      </c>
      <c r="AX59" s="103" t="str">
        <f t="shared" ca="1" si="24"/>
        <v>P+EXP</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0.625</v>
      </c>
      <c r="BL59" s="103">
        <f t="shared" ca="1" si="38"/>
        <v>0.95833333333333337</v>
      </c>
      <c r="BM59" s="103">
        <f t="shared" ca="1" si="39"/>
        <v>0</v>
      </c>
      <c r="BN59" s="103">
        <f t="shared" ca="1" si="40"/>
        <v>0.33333333333333337</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v>0.70833333333333337</v>
      </c>
      <c r="J61" s="11"/>
      <c r="K61" s="11">
        <v>0.70833333333333337</v>
      </c>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12">
        <v>4.1666666666666664E-2</v>
      </c>
      <c r="J62" s="12"/>
      <c r="K62" s="12">
        <v>0.95833333333333337</v>
      </c>
      <c r="L62" s="12">
        <v>0.70833333333333337</v>
      </c>
      <c r="M62" s="1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0.70833333333333337</v>
      </c>
      <c r="AZ62" s="103">
        <f t="shared" ca="1" si="26"/>
        <v>4.1666666666666664E-2</v>
      </c>
      <c r="BA62" s="103">
        <f t="shared" ca="1" si="27"/>
        <v>0</v>
      </c>
      <c r="BB62" s="103">
        <f t="shared" ca="1" si="28"/>
        <v>0.33333333333333331</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104"/>
      <c r="E63" s="104"/>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0.33333333333333337</v>
      </c>
      <c r="H64" s="29">
        <f t="shared" si="52"/>
        <v>0.25</v>
      </c>
      <c r="I64" s="29">
        <f t="shared" si="52"/>
        <v>0.33333333333333331</v>
      </c>
      <c r="J64" s="29" t="str">
        <f t="shared" si="52"/>
        <v/>
      </c>
      <c r="K64" s="29">
        <f t="shared" si="52"/>
        <v>0.25</v>
      </c>
      <c r="L64" s="29">
        <f t="shared" si="52"/>
        <v>0.33333333333333337</v>
      </c>
      <c r="M64" s="29">
        <f t="shared" si="52"/>
        <v>0.33333333333333337</v>
      </c>
      <c r="N64" s="57">
        <f t="shared" ref="N64" si="53">SUMIF(G65:M65,"",G64:M64)</f>
        <v>1.8333333333333335</v>
      </c>
      <c r="O64" s="58">
        <f t="shared" ref="O64" si="54">SUM(G64:M64)</f>
        <v>1.8333333333333335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0.77083333333333337</v>
      </c>
      <c r="AT64" s="103">
        <f t="shared" ca="1" si="20"/>
        <v>0.95833333333333337</v>
      </c>
      <c r="AU64" s="103">
        <f t="shared" ca="1" si="21"/>
        <v>0</v>
      </c>
      <c r="AV64" s="103">
        <f t="shared" ca="1" si="22"/>
        <v>0.1875</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0.77083333333333337</v>
      </c>
      <c r="AZ65" s="103">
        <f t="shared" ca="1" si="26"/>
        <v>0.95833333333333337</v>
      </c>
      <c r="BA65" s="103">
        <f t="shared" ca="1" si="27"/>
        <v>0</v>
      </c>
      <c r="BB65" s="103">
        <f t="shared" ca="1" si="28"/>
        <v>0.1875</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c r="I67" s="11"/>
      <c r="J67" s="11"/>
      <c r="K67" s="11"/>
      <c r="L67" s="11">
        <v>0.52083333333333337</v>
      </c>
      <c r="M67" s="11">
        <v>0.52083333333333337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c r="J68" s="12"/>
      <c r="K68" s="12"/>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0.77083333333333337</v>
      </c>
      <c r="AT68" s="103">
        <f t="shared" ca="1" si="20"/>
        <v>0.95833333333333337</v>
      </c>
      <c r="AU68" s="103">
        <f t="shared" ca="1" si="21"/>
        <v>0</v>
      </c>
      <c r="AV68" s="103">
        <f t="shared" ca="1" si="22"/>
        <v>0.1875</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0.77083333333333337</v>
      </c>
      <c r="BR68" s="103">
        <f t="shared" ca="1" si="44"/>
        <v>0.89583333333333337</v>
      </c>
      <c r="BS68" s="103">
        <f t="shared" ca="1" si="45"/>
        <v>0</v>
      </c>
      <c r="BT68" s="103">
        <f t="shared" ca="1" si="46"/>
        <v>0.125</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0.14583333333333337</v>
      </c>
      <c r="H70" s="29" t="str">
        <f t="shared" si="55"/>
        <v/>
      </c>
      <c r="I70" s="29" t="str">
        <f t="shared" si="55"/>
        <v/>
      </c>
      <c r="J70" s="29" t="str">
        <f t="shared" si="55"/>
        <v/>
      </c>
      <c r="K70" s="29" t="str">
        <f t="shared" si="55"/>
        <v/>
      </c>
      <c r="L70" s="29">
        <f t="shared" si="55"/>
        <v>0.1875</v>
      </c>
      <c r="M70" s="29">
        <f t="shared" si="55"/>
        <v>0.4375</v>
      </c>
      <c r="N70" s="57">
        <f t="shared" ref="N70" si="56">SUMIF(G71:M71,"",G70:M70)</f>
        <v>0.77083333333333337</v>
      </c>
      <c r="O70" s="58">
        <f t="shared" ref="O70" si="57">SUM(G70:M70)</f>
        <v>0.77083333333333337</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0.77083333333333337</v>
      </c>
      <c r="AZ70" s="103">
        <f t="shared" ca="1" si="26"/>
        <v>0.95833333333333337</v>
      </c>
      <c r="BA70" s="103">
        <f t="shared" ca="1" si="27"/>
        <v>0</v>
      </c>
      <c r="BB70" s="103">
        <f t="shared" ca="1" si="28"/>
        <v>0.1875</v>
      </c>
      <c r="BC70" s="74">
        <f t="shared" ca="1" si="29"/>
        <v>0</v>
      </c>
      <c r="BD70" s="103">
        <f t="shared" ca="1" si="30"/>
        <v>0</v>
      </c>
      <c r="BE70" s="103">
        <f t="shared" ca="1" si="31"/>
        <v>0.54166666666666663</v>
      </c>
      <c r="BF70" s="103">
        <f t="shared" ca="1" si="32"/>
        <v>0.75</v>
      </c>
      <c r="BG70" s="103">
        <f t="shared" ca="1" si="33"/>
        <v>0</v>
      </c>
      <c r="BH70" s="103">
        <f t="shared" ca="1" si="34"/>
        <v>0.20833333333333337</v>
      </c>
      <c r="BI70" s="74">
        <f t="shared" ca="1" si="35"/>
        <v>0</v>
      </c>
      <c r="BJ70" s="103">
        <f t="shared" ca="1" si="36"/>
        <v>0</v>
      </c>
      <c r="BK70" s="103">
        <f t="shared" ca="1" si="37"/>
        <v>0.54166666666666663</v>
      </c>
      <c r="BL70" s="103">
        <f t="shared" ca="1" si="38"/>
        <v>0.72916666666666663</v>
      </c>
      <c r="BM70" s="103">
        <f t="shared" ca="1" si="39"/>
        <v>0</v>
      </c>
      <c r="BN70" s="103">
        <f t="shared" ca="1" si="40"/>
        <v>0.1875</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0.54166666666666663</v>
      </c>
      <c r="AN71" s="103">
        <f t="shared" ca="1" si="14"/>
        <v>0.66666666666666663</v>
      </c>
      <c r="AO71" s="103">
        <f t="shared" ca="1" si="15"/>
        <v>0</v>
      </c>
      <c r="AP71" s="103">
        <f t="shared" ca="1" si="16"/>
        <v>0.125</v>
      </c>
      <c r="AQ71" s="74">
        <f t="shared" ca="1" si="17"/>
        <v>0</v>
      </c>
      <c r="AR71" s="103" t="str">
        <f t="shared" ca="1" si="18"/>
        <v>leveringen</v>
      </c>
      <c r="AS71" s="103">
        <f t="shared" ca="1" si="19"/>
        <v>0</v>
      </c>
      <c r="AT71" s="103">
        <f t="shared" ca="1" si="20"/>
        <v>0</v>
      </c>
      <c r="AU71" s="103">
        <f t="shared" ca="1" si="21"/>
        <v>0</v>
      </c>
      <c r="AV71" s="103" t="str">
        <f t="shared" ca="1" si="22"/>
        <v/>
      </c>
      <c r="AW71" s="74">
        <f t="shared" ca="1" si="23"/>
        <v>0</v>
      </c>
      <c r="AX71" s="103">
        <f t="shared" ca="1" si="24"/>
        <v>0</v>
      </c>
      <c r="AY71" s="103">
        <f t="shared" ca="1" si="25"/>
        <v>0.54166666666666663</v>
      </c>
      <c r="AZ71" s="103">
        <f t="shared" ca="1" si="26"/>
        <v>0.75</v>
      </c>
      <c r="BA71" s="103">
        <f t="shared" ca="1" si="27"/>
        <v>0</v>
      </c>
      <c r="BB71" s="103">
        <f t="shared" ca="1" si="28"/>
        <v>0.20833333333333337</v>
      </c>
      <c r="BC71" s="74">
        <f t="shared" ca="1" si="29"/>
        <v>0</v>
      </c>
      <c r="BD71" s="103">
        <f t="shared" ca="1" si="30"/>
        <v>0</v>
      </c>
      <c r="BE71" s="103">
        <f t="shared" ca="1" si="31"/>
        <v>0.54166666666666663</v>
      </c>
      <c r="BF71" s="103">
        <f t="shared" ca="1" si="32"/>
        <v>0.75</v>
      </c>
      <c r="BG71" s="103">
        <f t="shared" ca="1" si="33"/>
        <v>0</v>
      </c>
      <c r="BH71" s="103">
        <f t="shared" ca="1" si="34"/>
        <v>0.20833333333333337</v>
      </c>
      <c r="BI71" s="74">
        <f t="shared" ca="1" si="35"/>
        <v>0</v>
      </c>
      <c r="BJ71" s="103">
        <f t="shared" ca="1" si="36"/>
        <v>0</v>
      </c>
      <c r="BK71" s="103">
        <f t="shared" ca="1" si="37"/>
        <v>0.77083333333333337</v>
      </c>
      <c r="BL71" s="103">
        <f t="shared" ca="1" si="38"/>
        <v>0.89583333333333337</v>
      </c>
      <c r="BM71" s="103">
        <f t="shared" ca="1" si="39"/>
        <v>0</v>
      </c>
      <c r="BN71" s="103">
        <f t="shared" ca="1" si="40"/>
        <v>0.125</v>
      </c>
      <c r="BO71" s="74">
        <f t="shared" ca="1" si="41"/>
        <v>0</v>
      </c>
      <c r="BP71" s="103">
        <f t="shared" ca="1" si="42"/>
        <v>0</v>
      </c>
      <c r="BQ71" s="103">
        <f t="shared" ca="1" si="43"/>
        <v>0.54166666666666663</v>
      </c>
      <c r="BR71" s="103">
        <f t="shared" ca="1" si="44"/>
        <v>0.72916666666666663</v>
      </c>
      <c r="BS71" s="103">
        <f t="shared" ca="1" si="45"/>
        <v>0</v>
      </c>
      <c r="BT71" s="103">
        <f t="shared" ca="1" si="46"/>
        <v>0.1875</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c r="J73" s="43">
        <v>0.52083333333333337</v>
      </c>
      <c r="K73" s="11">
        <v>0.39583333333333331</v>
      </c>
      <c r="L73" s="11">
        <v>0.375</v>
      </c>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c r="J74" s="42">
        <v>0.70833333333333337</v>
      </c>
      <c r="K74" s="12">
        <v>0.70833333333333337</v>
      </c>
      <c r="L74" s="12">
        <v>0.70833333333333337</v>
      </c>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0.54166666666666663</v>
      </c>
      <c r="AZ75" s="103">
        <f t="shared" ca="1" si="26"/>
        <v>0.95833333333333337</v>
      </c>
      <c r="BA75" s="103">
        <f t="shared" ca="1" si="27"/>
        <v>4.1666666666666664E-2</v>
      </c>
      <c r="BB75" s="103">
        <f t="shared" ca="1" si="28"/>
        <v>0.37500000000000006</v>
      </c>
      <c r="BC75" s="74">
        <f t="shared" ca="1" si="29"/>
        <v>0</v>
      </c>
      <c r="BD75" s="103">
        <f t="shared" ca="1" si="30"/>
        <v>0</v>
      </c>
      <c r="BE75" s="103">
        <f t="shared" ca="1" si="31"/>
        <v>0.41666666666666669</v>
      </c>
      <c r="BF75" s="103">
        <f t="shared" ca="1" si="32"/>
        <v>0.83333333333333337</v>
      </c>
      <c r="BG75" s="103">
        <f t="shared" ca="1" si="33"/>
        <v>8.3333333333333329E-2</v>
      </c>
      <c r="BH75" s="103">
        <f t="shared" ca="1" si="34"/>
        <v>0.33333333333333337</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t="str">
        <f t="shared" si="58"/>
        <v/>
      </c>
      <c r="J76" s="29">
        <f t="shared" si="58"/>
        <v>0.1875</v>
      </c>
      <c r="K76" s="29">
        <f t="shared" si="58"/>
        <v>0.31250000000000006</v>
      </c>
      <c r="L76" s="29">
        <f t="shared" si="58"/>
        <v>0.33333333333333337</v>
      </c>
      <c r="M76" s="29" t="str">
        <f t="shared" si="58"/>
        <v/>
      </c>
      <c r="N76" s="57">
        <f t="shared" ref="N76" si="59">SUMIF(G77:M77,"",G76:M76)</f>
        <v>1.416666666666667</v>
      </c>
      <c r="O76" s="58">
        <f t="shared" ref="O76" si="60">SUM(G76:M76)</f>
        <v>1.416666666666667</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0.77083333333333337</v>
      </c>
      <c r="AN76" s="103">
        <f t="shared" ca="1" si="14"/>
        <v>0.89583333333333337</v>
      </c>
      <c r="AO76" s="103">
        <f t="shared" ca="1" si="15"/>
        <v>0</v>
      </c>
      <c r="AP76" s="103">
        <f t="shared" ca="1" si="16"/>
        <v>0.125</v>
      </c>
      <c r="AQ76" s="74">
        <f t="shared" ca="1" si="17"/>
        <v>0</v>
      </c>
      <c r="AR76" s="103">
        <f t="shared" ca="1" si="18"/>
        <v>0</v>
      </c>
      <c r="AS76" s="103">
        <f t="shared" ca="1" si="19"/>
        <v>0.77083333333333337</v>
      </c>
      <c r="AT76" s="103">
        <f t="shared" ca="1" si="20"/>
        <v>0.95833333333333337</v>
      </c>
      <c r="AU76" s="103">
        <f t="shared" ca="1" si="21"/>
        <v>0</v>
      </c>
      <c r="AV76" s="103">
        <f t="shared" ca="1" si="22"/>
        <v>0.1875</v>
      </c>
      <c r="AW76" s="74">
        <f t="shared" ca="1" si="23"/>
        <v>0</v>
      </c>
      <c r="AX76" s="103">
        <f t="shared" ca="1" si="24"/>
        <v>0</v>
      </c>
      <c r="AY76" s="103">
        <f t="shared" ca="1" si="25"/>
        <v>0.54166666666666663</v>
      </c>
      <c r="AZ76" s="103">
        <f t="shared" ca="1" si="26"/>
        <v>0.95833333333333337</v>
      </c>
      <c r="BA76" s="103">
        <f t="shared" ca="1" si="27"/>
        <v>4.1666666666666664E-2</v>
      </c>
      <c r="BB76" s="103">
        <f t="shared" ca="1" si="28"/>
        <v>0.37500000000000006</v>
      </c>
      <c r="BC76" s="74">
        <f t="shared" ca="1" si="29"/>
        <v>0</v>
      </c>
      <c r="BD76" s="103" t="str">
        <f t="shared" ca="1" si="30"/>
        <v>VIP</v>
      </c>
      <c r="BE76" s="103">
        <f t="shared" ca="1" si="31"/>
        <v>0.77083333333333337</v>
      </c>
      <c r="BF76" s="103">
        <f t="shared" ca="1" si="32"/>
        <v>0.89583333333333337</v>
      </c>
      <c r="BG76" s="103">
        <f t="shared" ca="1" si="33"/>
        <v>0</v>
      </c>
      <c r="BH76" s="103">
        <f t="shared" ca="1" si="34"/>
        <v>0.125</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0.77083333333333337</v>
      </c>
      <c r="AT77" s="103">
        <f t="shared" ca="1" si="20"/>
        <v>0.95833333333333337</v>
      </c>
      <c r="AU77" s="103">
        <f t="shared" ca="1" si="21"/>
        <v>0</v>
      </c>
      <c r="AV77" s="103">
        <f t="shared" ca="1" si="22"/>
        <v>0.1875</v>
      </c>
      <c r="AW77" s="74">
        <f t="shared" ca="1" si="23"/>
        <v>0</v>
      </c>
      <c r="AX77" s="103" t="str">
        <f t="shared" ca="1" si="24"/>
        <v>VIP</v>
      </c>
      <c r="AY77" s="103">
        <f t="shared" ca="1" si="25"/>
        <v>0.77083333333333337</v>
      </c>
      <c r="AZ77" s="103">
        <f t="shared" ca="1" si="26"/>
        <v>0.95833333333333337</v>
      </c>
      <c r="BA77" s="103">
        <f t="shared" ca="1" si="27"/>
        <v>0</v>
      </c>
      <c r="BB77" s="103">
        <f t="shared" ca="1" si="28"/>
        <v>0.1875</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278</v>
      </c>
      <c r="I78" s="33"/>
      <c r="J78" s="33"/>
      <c r="K78" s="33"/>
      <c r="L78" s="33" t="s">
        <v>279</v>
      </c>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v>0.375</v>
      </c>
      <c r="J79" s="11"/>
      <c r="K79" s="11"/>
      <c r="L79" s="11">
        <v>0.625</v>
      </c>
      <c r="M79" s="11"/>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v>0.70833333333333337</v>
      </c>
      <c r="J80" s="12"/>
      <c r="K80" s="12"/>
      <c r="L80" s="12">
        <v>0.95833333333333337</v>
      </c>
      <c r="M80" s="12"/>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f t="shared" si="61"/>
        <v>0.33333333333333337</v>
      </c>
      <c r="J82" s="29" t="str">
        <f t="shared" si="61"/>
        <v/>
      </c>
      <c r="K82" s="29" t="str">
        <f t="shared" si="61"/>
        <v/>
      </c>
      <c r="L82" s="29">
        <f t="shared" si="61"/>
        <v>0.33333333333333337</v>
      </c>
      <c r="M82" s="29" t="str">
        <f t="shared" si="61"/>
        <v/>
      </c>
      <c r="N82" s="57">
        <f t="shared" ref="N82" si="62">SUMIF(G83:M83,"",G82:M82)</f>
        <v>0.66666666666666674</v>
      </c>
      <c r="O82" s="58">
        <f t="shared" ref="O82" si="63">SUM(G82:M82)</f>
        <v>0.66666666666666674</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0.54166666666666663</v>
      </c>
      <c r="AN83" s="103">
        <f t="shared" ca="1" si="14"/>
        <v>0.89583333333333337</v>
      </c>
      <c r="AO83" s="103">
        <f t="shared" ca="1" si="15"/>
        <v>4.1666666666666664E-2</v>
      </c>
      <c r="AP83" s="103">
        <f t="shared" ca="1" si="16"/>
        <v>0.31250000000000006</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t="s">
        <v>278</v>
      </c>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0.77083333333333337</v>
      </c>
      <c r="AH84" s="103">
        <f t="shared" ca="1" si="8"/>
        <v>0.89583333333333337</v>
      </c>
      <c r="AI84" s="103">
        <f t="shared" ca="1" si="9"/>
        <v>0</v>
      </c>
      <c r="AJ84" s="103">
        <f t="shared" ca="1" si="10"/>
        <v>0.125</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0.77083333333333337</v>
      </c>
      <c r="AT84" s="103">
        <f t="shared" ca="1" si="20"/>
        <v>0.95833333333333337</v>
      </c>
      <c r="AU84" s="103">
        <f t="shared" ca="1" si="21"/>
        <v>0</v>
      </c>
      <c r="AV84" s="103">
        <f t="shared" ca="1" si="22"/>
        <v>0.1875</v>
      </c>
      <c r="AW84" s="74">
        <f t="shared" ca="1" si="23"/>
        <v>0</v>
      </c>
      <c r="AX84" s="103">
        <f t="shared" ca="1" si="24"/>
        <v>0</v>
      </c>
      <c r="AY84" s="103">
        <f t="shared" ca="1" si="25"/>
        <v>0.77083333333333337</v>
      </c>
      <c r="AZ84" s="103">
        <f t="shared" ca="1" si="26"/>
        <v>0.95833333333333337</v>
      </c>
      <c r="BA84" s="103">
        <f t="shared" ca="1" si="27"/>
        <v>0</v>
      </c>
      <c r="BB84" s="103">
        <f t="shared" ca="1" si="28"/>
        <v>0.1875</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0.77083333333333337</v>
      </c>
      <c r="BL84" s="103">
        <f t="shared" ca="1" si="38"/>
        <v>0.89583333333333337</v>
      </c>
      <c r="BM84" s="103">
        <f t="shared" ca="1" si="39"/>
        <v>0</v>
      </c>
      <c r="BN84" s="103">
        <f t="shared" ca="1" si="40"/>
        <v>0.125</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v>0.5</v>
      </c>
      <c r="J85" s="11"/>
      <c r="K85" s="11"/>
      <c r="L85" s="43">
        <v>0.5</v>
      </c>
      <c r="M85" s="43">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v>0.83333333333333337</v>
      </c>
      <c r="J86" s="12"/>
      <c r="K86" s="12"/>
      <c r="L86" s="35">
        <v>0.83333333333333337</v>
      </c>
      <c r="M86" s="35">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0.77083333333333337</v>
      </c>
      <c r="AN86" s="103">
        <f t="shared" ca="1" si="14"/>
        <v>0.89583333333333337</v>
      </c>
      <c r="AO86" s="103">
        <f t="shared" ca="1" si="15"/>
        <v>0</v>
      </c>
      <c r="AP86" s="103">
        <f t="shared" ca="1" si="16"/>
        <v>0.125</v>
      </c>
      <c r="AQ86" s="74">
        <f t="shared" ca="1" si="17"/>
        <v>0</v>
      </c>
      <c r="AR86" s="103">
        <f t="shared" ca="1" si="18"/>
        <v>0</v>
      </c>
      <c r="AS86" s="103">
        <f t="shared" ca="1" si="19"/>
        <v>0.77083333333333337</v>
      </c>
      <c r="AT86" s="103">
        <f t="shared" ca="1" si="20"/>
        <v>0.95833333333333337</v>
      </c>
      <c r="AU86" s="103">
        <f t="shared" ca="1" si="21"/>
        <v>0</v>
      </c>
      <c r="AV86" s="103">
        <f t="shared" ca="1" si="22"/>
        <v>0.1875</v>
      </c>
      <c r="AW86" s="74">
        <f t="shared" ca="1" si="23"/>
        <v>0</v>
      </c>
      <c r="AX86" s="103">
        <f t="shared" ca="1" si="24"/>
        <v>0</v>
      </c>
      <c r="AY86" s="103">
        <f t="shared" ca="1" si="25"/>
        <v>0.54166666666666663</v>
      </c>
      <c r="AZ86" s="103">
        <f t="shared" ca="1" si="26"/>
        <v>0.75</v>
      </c>
      <c r="BA86" s="103">
        <f t="shared" ca="1" si="27"/>
        <v>0</v>
      </c>
      <c r="BB86" s="103">
        <f t="shared" ca="1" si="28"/>
        <v>0.20833333333333337</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0.54166666666666663</v>
      </c>
      <c r="AZ88" s="103">
        <f t="shared" ca="1" si="26"/>
        <v>0.75</v>
      </c>
      <c r="BA88" s="103">
        <f t="shared" ca="1" si="27"/>
        <v>0</v>
      </c>
      <c r="BB88" s="103">
        <f t="shared" ca="1" si="28"/>
        <v>0.20833333333333337</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0.77083333333333337</v>
      </c>
      <c r="BF89" s="103">
        <f t="shared" ca="1" si="32"/>
        <v>0.89583333333333337</v>
      </c>
      <c r="BG89" s="103">
        <f t="shared" ca="1" si="33"/>
        <v>0</v>
      </c>
      <c r="BH89" s="103">
        <f t="shared" ca="1" si="34"/>
        <v>0.125</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0.77083333333333337</v>
      </c>
      <c r="BR90" s="103">
        <f t="shared" ca="1" si="44"/>
        <v>0.89583333333333337</v>
      </c>
      <c r="BS90" s="103">
        <f t="shared" ca="1" si="45"/>
        <v>0</v>
      </c>
      <c r="BT90" s="103">
        <f t="shared" ca="1" si="46"/>
        <v>0.125</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11"/>
      <c r="M91" s="11">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12"/>
      <c r="M92" s="12">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Agbaze</v>
      </c>
      <c r="AC93" s="103" t="str">
        <f t="shared" ca="1" si="3"/>
        <v>Jedidiah</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t="str">
        <f t="shared" si="67"/>
        <v/>
      </c>
      <c r="M94" s="29">
        <f t="shared" si="67"/>
        <v>0.33333333333333337</v>
      </c>
      <c r="N94" s="57">
        <f t="shared" ref="N94" si="68">SUMIF(G95:M95,"",G94:M94)</f>
        <v>1.3333333333333335</v>
      </c>
      <c r="O94" s="58">
        <f t="shared" ref="O94" si="69">SUM(G94:M94)</f>
        <v>1.3333333333333335</v>
      </c>
      <c r="P94" s="68"/>
      <c r="Q94" s="69"/>
      <c r="R94" s="70"/>
      <c r="S94" s="14"/>
      <c r="T94" s="14"/>
      <c r="U94" s="14"/>
      <c r="V94" s="14"/>
      <c r="W94" s="14"/>
      <c r="X94" s="14"/>
      <c r="Y94" s="14"/>
      <c r="Z94" s="14"/>
      <c r="AA94" s="102">
        <v>40</v>
      </c>
      <c r="AB94" s="103" t="str">
        <f t="shared" ca="1" si="2"/>
        <v>Nassiri</v>
      </c>
      <c r="AC94" s="103" t="str">
        <f t="shared" ca="1" si="3"/>
        <v>Othmane</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0.54166666666666663</v>
      </c>
      <c r="BF94" s="103">
        <f t="shared" ca="1" si="32"/>
        <v>0.75</v>
      </c>
      <c r="BG94" s="103">
        <f t="shared" ca="1" si="33"/>
        <v>0</v>
      </c>
      <c r="BH94" s="103">
        <f t="shared" ca="1" si="34"/>
        <v>0.20833333333333337</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Borremans</v>
      </c>
      <c r="AC95" s="103" t="str">
        <f t="shared" ca="1" si="3"/>
        <v>Britt</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Ouald Chaib</v>
      </c>
      <c r="AC96" s="103" t="str">
        <f t="shared" ca="1" si="3"/>
        <v>Marouane</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
        <v>25</v>
      </c>
      <c r="E97" s="63" t="str">
        <f>'Week A'!E97</f>
        <v>Front</v>
      </c>
      <c r="F97" s="24" t="s">
        <v>19</v>
      </c>
      <c r="G97" s="43"/>
      <c r="H97" s="11"/>
      <c r="I97" s="11"/>
      <c r="J97" s="11">
        <v>0.70833333333333337</v>
      </c>
      <c r="K97" s="11"/>
      <c r="L97" s="11"/>
      <c r="M97" s="11"/>
      <c r="N97" s="54"/>
      <c r="O97" s="61"/>
      <c r="P97" s="109"/>
      <c r="Q97" s="66"/>
      <c r="R97" s="67"/>
      <c r="S97" s="14"/>
      <c r="T97" s="14"/>
      <c r="U97" s="14"/>
      <c r="V97" s="14"/>
      <c r="W97" s="14"/>
      <c r="X97" s="14"/>
      <c r="Y97" s="14"/>
      <c r="Z97" s="14"/>
      <c r="AA97" s="102">
        <v>43</v>
      </c>
      <c r="AB97" s="103" t="str">
        <f t="shared" ca="1" si="2"/>
        <v>El Mourabit</v>
      </c>
      <c r="AC97" s="103" t="str">
        <f t="shared" ca="1" si="3"/>
        <v>Mohamed</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v>4.1666666666666664E-2</v>
      </c>
      <c r="K98" s="12"/>
      <c r="L98" s="12"/>
      <c r="M98" s="12"/>
      <c r="N98" s="56"/>
      <c r="O98" s="55"/>
      <c r="P98" s="68"/>
      <c r="Q98" s="69"/>
      <c r="R98" s="70"/>
      <c r="S98" s="14"/>
      <c r="T98" s="14"/>
      <c r="U98" s="14"/>
      <c r="V98" s="14"/>
      <c r="W98" s="14"/>
      <c r="X98" s="14"/>
      <c r="Y98" s="14"/>
      <c r="Z98" s="14"/>
      <c r="AA98" s="102">
        <v>44</v>
      </c>
      <c r="AB98" s="103" t="str">
        <f t="shared" ca="1" si="2"/>
        <v>Rida Asseddik</v>
      </c>
      <c r="AC98" s="103" t="str">
        <f t="shared" ca="1" si="3"/>
        <v>Mohammed</v>
      </c>
      <c r="AD98" s="103" t="str">
        <f t="shared" ca="1" si="4"/>
        <v>Steward</v>
      </c>
      <c r="AE98" s="103" t="str">
        <f t="shared" ca="1" si="5"/>
        <v>Student</v>
      </c>
      <c r="AF98" s="103" t="str">
        <f t="shared" ca="1" si="6"/>
        <v>Front</v>
      </c>
      <c r="AG98" s="103">
        <f t="shared" ca="1" si="7"/>
        <v>0.77083333333333337</v>
      </c>
      <c r="AH98" s="103">
        <f t="shared" ca="1" si="8"/>
        <v>0.89583333333333337</v>
      </c>
      <c r="AI98" s="103">
        <f t="shared" ca="1" si="9"/>
        <v>0</v>
      </c>
      <c r="AJ98" s="103">
        <f t="shared" ca="1" si="10"/>
        <v>0.125</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0.77083333333333337</v>
      </c>
      <c r="BF98" s="103">
        <f t="shared" ca="1" si="32"/>
        <v>0.89583333333333337</v>
      </c>
      <c r="BG98" s="103">
        <f t="shared" ca="1" si="33"/>
        <v>0</v>
      </c>
      <c r="BH98" s="103">
        <f t="shared" ca="1" si="34"/>
        <v>0.125</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Messaoudi</v>
      </c>
      <c r="AC99" s="103" t="str">
        <f t="shared" ca="1" si="3"/>
        <v>Zakaria</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f t="shared" si="70"/>
        <v>0.33333333333333331</v>
      </c>
      <c r="K100" s="29" t="str">
        <f t="shared" si="70"/>
        <v/>
      </c>
      <c r="L100" s="29" t="str">
        <f t="shared" si="70"/>
        <v/>
      </c>
      <c r="M100" s="29" t="str">
        <f t="shared" si="70"/>
        <v/>
      </c>
      <c r="N100" s="57">
        <f t="shared" ref="N100" si="71">SUMIF(G101:M101,"",G100:M100)</f>
        <v>0.33333333333333331</v>
      </c>
      <c r="O100" s="58">
        <f t="shared" ref="O100" si="72">SUM(G100:M100)</f>
        <v>0.33333333333333331</v>
      </c>
      <c r="P100" s="68"/>
      <c r="Q100" s="69"/>
      <c r="R100" s="70"/>
      <c r="S100" s="14"/>
      <c r="T100" s="14"/>
      <c r="U100" s="14"/>
      <c r="V100" s="14"/>
      <c r="W100" s="14"/>
      <c r="X100" s="14"/>
      <c r="Y100" s="14"/>
      <c r="Z100" s="14"/>
      <c r="AA100" s="102">
        <v>46</v>
      </c>
      <c r="AB100" s="103" t="str">
        <f t="shared" ca="1" si="2"/>
        <v>Firoud</v>
      </c>
      <c r="AC100" s="103" t="str">
        <f t="shared" ca="1" si="3"/>
        <v>Saad</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 xml:space="preserve">Hovhanisyan </v>
      </c>
      <c r="AC101" s="103" t="str">
        <f t="shared" ca="1" si="3"/>
        <v>Suren</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 xml:space="preserve">Schiettecatte </v>
      </c>
      <c r="AC102" s="103" t="str">
        <f t="shared" ca="1" si="3"/>
        <v>Roman</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Hofmans</v>
      </c>
      <c r="AC103" s="103" t="str">
        <f t="shared" ca="1" si="3"/>
        <v>Jelle</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0.77083333333333337</v>
      </c>
      <c r="AT103" s="103">
        <f t="shared" ca="1" si="20"/>
        <v>0.95833333333333337</v>
      </c>
      <c r="AU103" s="103">
        <f t="shared" ca="1" si="21"/>
        <v>0</v>
      </c>
      <c r="AV103" s="103">
        <f t="shared" ca="1" si="22"/>
        <v>0.1875</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0.77083333333333337</v>
      </c>
      <c r="BL103" s="103">
        <f t="shared" ca="1" si="38"/>
        <v>0.89583333333333337</v>
      </c>
      <c r="BM103" s="103">
        <f t="shared" ca="1" si="39"/>
        <v>0</v>
      </c>
      <c r="BN103" s="103">
        <f t="shared" ca="1" si="40"/>
        <v>0.125</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Daoudi</v>
      </c>
      <c r="AC104" s="103" t="str">
        <f t="shared" ca="1" si="3"/>
        <v>Mohamed</v>
      </c>
      <c r="AD104" s="103" t="str">
        <f t="shared" ca="1" si="4"/>
        <v>Steward</v>
      </c>
      <c r="AE104" s="103" t="str">
        <f t="shared" ca="1" si="5"/>
        <v>Student</v>
      </c>
      <c r="AF104" s="103" t="str">
        <f t="shared" ca="1" si="6"/>
        <v>Front</v>
      </c>
      <c r="AG104" s="103">
        <f t="shared" ca="1" si="7"/>
        <v>0.54166666666666663</v>
      </c>
      <c r="AH104" s="103">
        <f t="shared" ca="1" si="8"/>
        <v>0.72916666666666663</v>
      </c>
      <c r="AI104" s="103">
        <f t="shared" ca="1" si="9"/>
        <v>0</v>
      </c>
      <c r="AJ104" s="103">
        <f t="shared" ca="1" si="10"/>
        <v>0.1875</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0.77083333333333337</v>
      </c>
      <c r="AZ104" s="103">
        <f t="shared" ca="1" si="26"/>
        <v>0.95833333333333337</v>
      </c>
      <c r="BA104" s="103">
        <f t="shared" ca="1" si="27"/>
        <v>0</v>
      </c>
      <c r="BB104" s="103">
        <f t="shared" ca="1" si="28"/>
        <v>0.1875</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Osorio Maza</v>
      </c>
      <c r="AC105" s="103" t="str">
        <f t="shared" ca="1" si="3"/>
        <v xml:space="preserve">Enrique </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0.77083333333333337</v>
      </c>
      <c r="AT105" s="103">
        <f t="shared" ca="1" si="20"/>
        <v>0.95833333333333337</v>
      </c>
      <c r="AU105" s="103">
        <f t="shared" ca="1" si="21"/>
        <v>0</v>
      </c>
      <c r="AV105" s="103">
        <f t="shared" ca="1" si="22"/>
        <v>0.1875</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0.54166666666666663</v>
      </c>
      <c r="BF105" s="103">
        <f t="shared" ca="1" si="32"/>
        <v>0.75</v>
      </c>
      <c r="BG105" s="103">
        <f t="shared" ca="1" si="33"/>
        <v>0</v>
      </c>
      <c r="BH105" s="103">
        <f t="shared" ca="1" si="34"/>
        <v>0.20833333333333337</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Fella</v>
      </c>
      <c r="AC106" s="103" t="str">
        <f t="shared" ca="1" si="3"/>
        <v>Achraf</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v>0.77083333333333337</v>
      </c>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v>0.95833333333333337</v>
      </c>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f t="shared" si="76"/>
        <v>0.1875</v>
      </c>
      <c r="J112" s="29" t="str">
        <f t="shared" si="76"/>
        <v/>
      </c>
      <c r="K112" s="29" t="str">
        <f t="shared" si="76"/>
        <v/>
      </c>
      <c r="L112" s="29" t="str">
        <f t="shared" si="76"/>
        <v/>
      </c>
      <c r="M112" s="29" t="str">
        <f t="shared" si="76"/>
        <v/>
      </c>
      <c r="N112" s="57">
        <f t="shared" ref="N112" si="77">SUMIF(G113:M113,"",G112:M112)</f>
        <v>0.1875</v>
      </c>
      <c r="O112" s="58">
        <f t="shared" ref="O112" si="78">SUM(G112:M112)</f>
        <v>0.1875</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v>0.77083333333333337</v>
      </c>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v>0.95833333333333337</v>
      </c>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f t="shared" si="79"/>
        <v>0.1875</v>
      </c>
      <c r="K118" s="29" t="str">
        <f t="shared" si="79"/>
        <v/>
      </c>
      <c r="L118" s="29" t="str">
        <f t="shared" si="79"/>
        <v/>
      </c>
      <c r="M118" s="29" t="str">
        <f t="shared" si="79"/>
        <v/>
      </c>
      <c r="N118" s="57">
        <f t="shared" ref="N118" si="80">SUMIF(G119:M119,"",G118:M118)</f>
        <v>0.1875</v>
      </c>
      <c r="O118" s="58">
        <f t="shared" ref="O118" si="81">SUM(G118:M118)</f>
        <v>0.1875</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t="str">
        <f t="shared" si="129"/>
        <v/>
      </c>
      <c r="L124" s="29" t="str">
        <f t="shared" si="129"/>
        <v/>
      </c>
      <c r="M124" s="29" t="str">
        <f t="shared" si="129"/>
        <v/>
      </c>
      <c r="N124" s="57">
        <f t="shared" ref="N124" si="130">SUMIF(G125:M125,"",G124:M124)</f>
        <v>0</v>
      </c>
      <c r="O124" s="58">
        <f t="shared" ref="O124" si="131">SUM(G124:M124)</f>
        <v>0</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107"/>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v>
      </c>
      <c r="O130" s="58">
        <f t="shared" ref="O130" si="134">SUM(G130:M130)</f>
        <v>0</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v>0.77083333333333337</v>
      </c>
      <c r="J133" s="11"/>
      <c r="K133" s="11"/>
      <c r="L133" s="11"/>
      <c r="M133" s="11">
        <v>0.77083333333333337</v>
      </c>
      <c r="N133" s="54"/>
      <c r="O133" s="61"/>
      <c r="P133" s="65"/>
      <c r="Q133" s="107"/>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0.95833333333333337</v>
      </c>
      <c r="J134" s="12"/>
      <c r="K134" s="12"/>
      <c r="L134" s="12"/>
      <c r="M134" s="12">
        <v>0.89583333333333337</v>
      </c>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f t="shared" si="135"/>
        <v>0.1875</v>
      </c>
      <c r="J136" s="29" t="str">
        <f t="shared" si="135"/>
        <v/>
      </c>
      <c r="K136" s="29" t="str">
        <f t="shared" si="135"/>
        <v/>
      </c>
      <c r="L136" s="29" t="str">
        <f t="shared" si="135"/>
        <v/>
      </c>
      <c r="M136" s="29">
        <f t="shared" si="135"/>
        <v>0.125</v>
      </c>
      <c r="N136" s="57">
        <f t="shared" ref="N136" si="136">SUMIF(G137:M137,"",G136:M136)</f>
        <v>0.3125</v>
      </c>
      <c r="O136" s="58">
        <f t="shared" ref="O136" si="137">SUM(G136:M136)</f>
        <v>0.3125</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t="str">
        <f t="shared" si="138"/>
        <v/>
      </c>
      <c r="L142" s="29" t="str">
        <f t="shared" si="138"/>
        <v/>
      </c>
      <c r="M142" s="29" t="str">
        <f t="shared" si="138"/>
        <v/>
      </c>
      <c r="N142" s="57">
        <f t="shared" ref="N142" si="139">SUMIF(G143:M143,"",G142:M142)</f>
        <v>0</v>
      </c>
      <c r="O142" s="58">
        <f t="shared" ref="O142" si="140">SUM(G142:M142)</f>
        <v>0</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v>0.77083333333333337</v>
      </c>
      <c r="K145" s="11">
        <v>0.54166666666666663</v>
      </c>
      <c r="L145" s="11">
        <v>0.54166666666666663</v>
      </c>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v>0.95833333333333337</v>
      </c>
      <c r="K146" s="12">
        <v>0.75</v>
      </c>
      <c r="L146" s="12">
        <v>0.72916666666666663</v>
      </c>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f t="shared" si="141"/>
        <v>0.1875</v>
      </c>
      <c r="K148" s="29">
        <f t="shared" si="141"/>
        <v>0.20833333333333337</v>
      </c>
      <c r="L148" s="29">
        <f t="shared" si="141"/>
        <v>0.1875</v>
      </c>
      <c r="M148" s="29" t="str">
        <f t="shared" si="141"/>
        <v/>
      </c>
      <c r="N148" s="57">
        <f t="shared" ref="N148" si="142">SUMIF(G149:M149,"",G148:M148)</f>
        <v>0.58333333333333337</v>
      </c>
      <c r="O148" s="58">
        <f t="shared" ref="O148" si="143">SUM(G148:M148)</f>
        <v>0.58333333333333337</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0.54166666666666663</v>
      </c>
      <c r="I151" s="11"/>
      <c r="J151" s="11">
        <v>0.54166666666666663</v>
      </c>
      <c r="K151" s="11">
        <v>0.54166666666666663</v>
      </c>
      <c r="L151" s="11">
        <v>0.77083333333333337</v>
      </c>
      <c r="M151" s="11">
        <v>0.54166666666666663</v>
      </c>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0.66666666666666663</v>
      </c>
      <c r="I152" s="12"/>
      <c r="J152" s="12">
        <v>0.75</v>
      </c>
      <c r="K152" s="12">
        <v>0.75</v>
      </c>
      <c r="L152" s="12">
        <v>0.89583333333333337</v>
      </c>
      <c r="M152" s="12">
        <v>0.72916666666666663</v>
      </c>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f t="shared" si="144"/>
        <v>0.125</v>
      </c>
      <c r="I154" s="29" t="str">
        <f t="shared" si="144"/>
        <v/>
      </c>
      <c r="J154" s="29">
        <f t="shared" si="144"/>
        <v>0.20833333333333337</v>
      </c>
      <c r="K154" s="29">
        <f t="shared" si="144"/>
        <v>0.20833333333333337</v>
      </c>
      <c r="L154" s="29">
        <f t="shared" si="144"/>
        <v>0.125</v>
      </c>
      <c r="M154" s="29">
        <f t="shared" si="144"/>
        <v>0.1875</v>
      </c>
      <c r="N154" s="57">
        <f t="shared" ref="N154" si="145">SUMIF(G155:M155,"",G154:M154)</f>
        <v>0.85416666666666674</v>
      </c>
      <c r="O154" s="58">
        <f t="shared" ref="O154" si="146">SUM(G154:M154)</f>
        <v>0.85416666666666674</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t="s">
        <v>231</v>
      </c>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0.54166666666666663</v>
      </c>
      <c r="K175" s="11">
        <v>0.41666666666666669</v>
      </c>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v>0.83333333333333337</v>
      </c>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v>4.1666666666666664E-2</v>
      </c>
      <c r="K177" s="13">
        <v>8.3333333333333329E-2</v>
      </c>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f t="shared" si="156"/>
        <v>0.37500000000000006</v>
      </c>
      <c r="K178" s="29">
        <f t="shared" si="156"/>
        <v>0.33333333333333337</v>
      </c>
      <c r="L178" s="29" t="str">
        <f t="shared" si="156"/>
        <v/>
      </c>
      <c r="M178" s="29" t="str">
        <f t="shared" si="156"/>
        <v/>
      </c>
      <c r="N178" s="57">
        <f t="shared" ref="N178" si="157">SUMIF(G179:M179,"",G178:M178)</f>
        <v>0.70833333333333348</v>
      </c>
      <c r="O178" s="58">
        <f t="shared" ref="O178" si="158">SUM(G178:M178)</f>
        <v>0.70833333333333348</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v>0.77083333333333337</v>
      </c>
      <c r="I181" s="11">
        <v>0.77083333333333337</v>
      </c>
      <c r="J181" s="11">
        <v>0.54166666666666663</v>
      </c>
      <c r="K181" s="11">
        <v>0.77083333333333337</v>
      </c>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v>0.89583333333333337</v>
      </c>
      <c r="I182" s="12">
        <v>0.95833333333333337</v>
      </c>
      <c r="J182" s="12">
        <v>0.95833333333333337</v>
      </c>
      <c r="K182" s="12">
        <v>0.89583333333333337</v>
      </c>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v>4.1666666666666664E-2</v>
      </c>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f t="shared" si="159"/>
        <v>0.125</v>
      </c>
      <c r="I184" s="29">
        <f t="shared" si="159"/>
        <v>0.1875</v>
      </c>
      <c r="J184" s="29">
        <f t="shared" si="159"/>
        <v>0.37500000000000006</v>
      </c>
      <c r="K184" s="29">
        <f t="shared" si="159"/>
        <v>0.125</v>
      </c>
      <c r="L184" s="29" t="str">
        <f t="shared" si="159"/>
        <v/>
      </c>
      <c r="M184" s="29" t="str">
        <f t="shared" si="159"/>
        <v/>
      </c>
      <c r="N184" s="57">
        <f t="shared" ref="N184" si="160">SUMIF(G185:M185,"",G184:M184)</f>
        <v>0.8125</v>
      </c>
      <c r="O184" s="58">
        <f t="shared" ref="O184" si="161">SUM(G184:M184)</f>
        <v>0.8125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t="s">
        <v>229</v>
      </c>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v>0.77083333333333337</v>
      </c>
      <c r="J187" s="11">
        <v>0.77083333333333337</v>
      </c>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v>0.95833333333333337</v>
      </c>
      <c r="J188" s="12">
        <v>0.95833333333333337</v>
      </c>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f t="shared" si="162"/>
        <v>0.1875</v>
      </c>
      <c r="J190" s="29">
        <f t="shared" si="162"/>
        <v>0.1875</v>
      </c>
      <c r="K190" s="29" t="str">
        <f t="shared" si="162"/>
        <v/>
      </c>
      <c r="L190" s="29" t="str">
        <f t="shared" si="162"/>
        <v/>
      </c>
      <c r="M190" s="29" t="str">
        <f t="shared" si="162"/>
        <v/>
      </c>
      <c r="N190" s="57">
        <f t="shared" ref="N190" si="163">SUMIF(G191:M191,"",G190:M190)</f>
        <v>0.375</v>
      </c>
      <c r="O190" s="58">
        <f t="shared" ref="O190" si="164">SUM(G190:M190)</f>
        <v>0.375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t="s">
        <v>229</v>
      </c>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v>0.54166666666666663</v>
      </c>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v>0.89583333333333337</v>
      </c>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v>4.1666666666666664E-2</v>
      </c>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f t="shared" si="180"/>
        <v>0.31250000000000006</v>
      </c>
      <c r="I226" s="29" t="str">
        <f t="shared" si="180"/>
        <v/>
      </c>
      <c r="J226" s="29" t="str">
        <f t="shared" si="180"/>
        <v/>
      </c>
      <c r="K226" s="29" t="str">
        <f t="shared" si="180"/>
        <v/>
      </c>
      <c r="L226" s="29" t="str">
        <f t="shared" si="180"/>
        <v/>
      </c>
      <c r="M226" s="29" t="str">
        <f t="shared" si="180"/>
        <v/>
      </c>
      <c r="N226" s="57">
        <f t="shared" ref="N226" si="181">SUMIF(G227:M227,"",G226:M226)</f>
        <v>0.31250000000000006</v>
      </c>
      <c r="O226" s="58">
        <f t="shared" ref="O226" si="182">SUM(G226:M226)</f>
        <v>0.31250000000000006</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c r="I229" s="11">
        <v>0.77083333333333337</v>
      </c>
      <c r="J229" s="11">
        <v>0.77083333333333337</v>
      </c>
      <c r="K229" s="11"/>
      <c r="L229" s="11">
        <v>0.77083333333333337</v>
      </c>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c r="I230" s="12">
        <v>0.95833333333333337</v>
      </c>
      <c r="J230" s="12">
        <v>0.95833333333333337</v>
      </c>
      <c r="K230" s="12"/>
      <c r="L230" s="12">
        <v>0.89583333333333337</v>
      </c>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3">IF(G230="","",IF(G230&gt;G229,(G230-G229-G231),(1-G229-G231+G230)))</f>
        <v>0.125</v>
      </c>
      <c r="H232" s="29" t="str">
        <f t="shared" si="183"/>
        <v/>
      </c>
      <c r="I232" s="29">
        <f t="shared" si="183"/>
        <v>0.1875</v>
      </c>
      <c r="J232" s="29">
        <f t="shared" si="183"/>
        <v>0.1875</v>
      </c>
      <c r="K232" s="29" t="str">
        <f t="shared" si="183"/>
        <v/>
      </c>
      <c r="L232" s="29">
        <f t="shared" si="183"/>
        <v>0.125</v>
      </c>
      <c r="M232" s="29" t="str">
        <f t="shared" si="183"/>
        <v/>
      </c>
      <c r="N232" s="57">
        <f t="shared" ref="N232" si="184">SUMIF(G233:M233,"",G232:M232)</f>
        <v>0.625</v>
      </c>
      <c r="O232" s="58">
        <f t="shared" ref="O232" si="185">SUM(G232:M232)</f>
        <v>0.625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v>
      </c>
      <c r="O238" s="58">
        <f t="shared" ref="O238" si="188">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v>0.77083333333333337</v>
      </c>
      <c r="I241" s="11">
        <v>0.77083333333333337</v>
      </c>
      <c r="J241" s="11">
        <v>0.54166666666666663</v>
      </c>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v>0.89583333333333337</v>
      </c>
      <c r="I242" s="12">
        <v>0.95833333333333337</v>
      </c>
      <c r="J242" s="12">
        <v>0.75</v>
      </c>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f t="shared" si="189"/>
        <v>0.125</v>
      </c>
      <c r="I244" s="29">
        <f t="shared" si="189"/>
        <v>0.1875</v>
      </c>
      <c r="J244" s="29">
        <f t="shared" si="189"/>
        <v>0.20833333333333337</v>
      </c>
      <c r="K244" s="29" t="str">
        <f t="shared" si="189"/>
        <v/>
      </c>
      <c r="L244" s="29" t="str">
        <f t="shared" si="189"/>
        <v/>
      </c>
      <c r="M244" s="29" t="str">
        <f t="shared" si="189"/>
        <v/>
      </c>
      <c r="N244" s="57">
        <f t="shared" ref="N244" si="190">SUMIF(G245:M245,"",G244:M244)</f>
        <v>0.52083333333333337</v>
      </c>
      <c r="O244" s="58">
        <f t="shared" ref="O244" si="191">SUM(G244:M244)</f>
        <v>0.52083333333333337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v>
      </c>
      <c r="O250" s="58">
        <f t="shared" ref="O250" si="194">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v>0.54166666666666663</v>
      </c>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v>0.75</v>
      </c>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f t="shared" si="195"/>
        <v>0.20833333333333337</v>
      </c>
      <c r="K256" s="29" t="str">
        <f t="shared" si="195"/>
        <v/>
      </c>
      <c r="L256" s="29" t="str">
        <f t="shared" si="195"/>
        <v/>
      </c>
      <c r="M256" s="29" t="str">
        <f t="shared" si="195"/>
        <v/>
      </c>
      <c r="N256" s="57">
        <f t="shared" ref="N256" si="196">SUMIF(G257:M257,"",G256:M256)</f>
        <v>0.20833333333333337</v>
      </c>
      <c r="O256" s="58">
        <f t="shared" ref="O256" si="197">SUM(G256:M256)</f>
        <v>0.20833333333333337</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v>0.77083333333333337</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0.89583333333333337</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f t="shared" si="198"/>
        <v>0.125</v>
      </c>
      <c r="L262" s="29" t="str">
        <f t="shared" si="198"/>
        <v/>
      </c>
      <c r="M262" s="29">
        <f t="shared" si="198"/>
        <v>0.125</v>
      </c>
      <c r="N262" s="57">
        <f t="shared" ref="N262" si="199">SUMIF(G263:M263,"",G262:M262)</f>
        <v>0.25</v>
      </c>
      <c r="O262" s="58">
        <f t="shared" ref="O262" si="200">SUM(G262:M262)</f>
        <v>0.25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v>0.77083333333333337</v>
      </c>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v>0.89583333333333337</v>
      </c>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t="str">
        <f t="shared" si="201"/>
        <v/>
      </c>
      <c r="K268" s="29" t="str">
        <f t="shared" si="201"/>
        <v/>
      </c>
      <c r="L268" s="29" t="str">
        <f t="shared" si="201"/>
        <v/>
      </c>
      <c r="M268" s="29">
        <f t="shared" si="201"/>
        <v>0.125</v>
      </c>
      <c r="N268" s="57">
        <f t="shared" ref="N268" si="202">SUMIF(G269:M269,"",G268:M268)</f>
        <v>0.125</v>
      </c>
      <c r="O268" s="58">
        <f t="shared" ref="O268" si="203">SUM(G268:M268)</f>
        <v>0.125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ht="13.5" collapsed="1" thickBot="1" x14ac:dyDescent="0.25">
      <c r="A283" s="63" t="str">
        <f>'Week A'!A283</f>
        <v>Agbaze</v>
      </c>
      <c r="B283" s="64" t="str">
        <f>'Week A'!B283</f>
        <v>Jedidiah</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hidden="1"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hidden="1"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hidden="1"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hidden="1"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hidden="1"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v>0.54166666666666663</v>
      </c>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v>0.75</v>
      </c>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f t="shared" si="213"/>
        <v>0.20833333333333337</v>
      </c>
      <c r="L292" s="29" t="str">
        <f t="shared" si="213"/>
        <v/>
      </c>
      <c r="M292" s="29" t="str">
        <f t="shared" si="213"/>
        <v/>
      </c>
      <c r="N292" s="57">
        <f t="shared" ref="N292" si="214">SUMIF(G293:M293,"",G292:M292)</f>
        <v>0.20833333333333337</v>
      </c>
      <c r="O292" s="58">
        <f t="shared" ref="O292" si="215">SUM(G292:M292)</f>
        <v>0.20833333333333337</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Rida Asseddik</v>
      </c>
      <c r="B313" s="64" t="str">
        <f>'Week A'!B313</f>
        <v>Mohammed</v>
      </c>
      <c r="C313" s="63" t="str">
        <f>'Week A'!C313</f>
        <v>Steward</v>
      </c>
      <c r="D313" s="63" t="str">
        <f>'Week A'!D313</f>
        <v>Student</v>
      </c>
      <c r="E313" s="63" t="str">
        <f>'Week A'!E313</f>
        <v>Front</v>
      </c>
      <c r="F313" s="24" t="s">
        <v>19</v>
      </c>
      <c r="G313" s="43">
        <v>0.77083333333333337</v>
      </c>
      <c r="H313" s="11"/>
      <c r="I313" s="11"/>
      <c r="J313" s="11"/>
      <c r="K313" s="11">
        <v>0.77083333333333337</v>
      </c>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v>0.89583333333333337</v>
      </c>
      <c r="H314" s="42"/>
      <c r="I314" s="12"/>
      <c r="J314" s="12"/>
      <c r="K314" s="12">
        <v>0.89583333333333337</v>
      </c>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f t="shared" ref="G316:M316" si="225">IF(G314="","",IF(G314&gt;G313,(G314-G313-G315),(1-G313-G315+G314)))</f>
        <v>0.125</v>
      </c>
      <c r="H316" s="29" t="str">
        <f t="shared" si="225"/>
        <v/>
      </c>
      <c r="I316" s="29" t="str">
        <f t="shared" si="225"/>
        <v/>
      </c>
      <c r="J316" s="29" t="str">
        <f t="shared" si="225"/>
        <v/>
      </c>
      <c r="K316" s="29">
        <f t="shared" si="225"/>
        <v>0.125</v>
      </c>
      <c r="L316" s="29" t="str">
        <f t="shared" si="225"/>
        <v/>
      </c>
      <c r="M316" s="29" t="str">
        <f t="shared" si="225"/>
        <v/>
      </c>
      <c r="N316" s="57">
        <f t="shared" ref="N316" si="226">SUMIF(G317:M317,"",G316:M316)</f>
        <v>0.25</v>
      </c>
      <c r="O316" s="58">
        <f t="shared" ref="O316" si="227">SUM(G316:M316)</f>
        <v>0.25</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c r="H343" s="11"/>
      <c r="I343" s="11">
        <v>0.77083333333333337</v>
      </c>
      <c r="J343" s="11"/>
      <c r="K343" s="11"/>
      <c r="L343" s="11">
        <v>0.77083333333333337</v>
      </c>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v>0.95833333333333337</v>
      </c>
      <c r="J344" s="12"/>
      <c r="K344" s="12"/>
      <c r="L344" s="12">
        <v>0.89583333333333337</v>
      </c>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f t="shared" si="240"/>
        <v>0.1875</v>
      </c>
      <c r="J346" s="29" t="str">
        <f t="shared" si="240"/>
        <v/>
      </c>
      <c r="K346" s="29" t="str">
        <f t="shared" si="240"/>
        <v/>
      </c>
      <c r="L346" s="29">
        <f t="shared" si="240"/>
        <v>0.125</v>
      </c>
      <c r="M346" s="29" t="str">
        <f t="shared" si="240"/>
        <v/>
      </c>
      <c r="N346" s="57">
        <f t="shared" ref="N346" si="241">SUMIF(G347:M347,"",G346:M346)</f>
        <v>0.3125</v>
      </c>
      <c r="O346" s="58">
        <f t="shared" ref="O346" si="242">SUM(G346:M346)</f>
        <v>0.3125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v>0.54166666666666663</v>
      </c>
      <c r="H349" s="11"/>
      <c r="I349" s="11"/>
      <c r="J349" s="11">
        <v>0.77083333333333337</v>
      </c>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v>0.72916666666666663</v>
      </c>
      <c r="H350" s="42"/>
      <c r="I350" s="12"/>
      <c r="J350" s="12">
        <v>0.95833333333333337</v>
      </c>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f t="shared" ref="G352:M352" si="243">IF(G350="","",IF(G350&gt;G349,(G350-G349-G351),(1-G349-G351+G350)))</f>
        <v>0.1875</v>
      </c>
      <c r="H352" s="29" t="str">
        <f t="shared" si="243"/>
        <v/>
      </c>
      <c r="I352" s="29" t="str">
        <f t="shared" si="243"/>
        <v/>
      </c>
      <c r="J352" s="29">
        <f t="shared" si="243"/>
        <v>0.1875</v>
      </c>
      <c r="K352" s="29" t="str">
        <f t="shared" si="243"/>
        <v/>
      </c>
      <c r="L352" s="29" t="str">
        <f t="shared" si="243"/>
        <v/>
      </c>
      <c r="M352" s="29" t="str">
        <f t="shared" si="243"/>
        <v/>
      </c>
      <c r="N352" s="57">
        <f t="shared" ref="N352" si="244">SUMIF(G353:M353,"",G352:M352)</f>
        <v>0.375</v>
      </c>
      <c r="O352" s="58">
        <f t="shared" ref="O352" si="245">SUM(G352:M352)</f>
        <v>0.375</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Osorio Maza</v>
      </c>
      <c r="B355" s="64" t="str">
        <f>'Week A'!B355</f>
        <v xml:space="preserve">Enrique </v>
      </c>
      <c r="C355" s="63" t="str">
        <f>'Week A'!C355</f>
        <v>Steward</v>
      </c>
      <c r="D355" s="63" t="str">
        <f>'Week A'!D355</f>
        <v>Student</v>
      </c>
      <c r="E355" s="63" t="str">
        <f>'Week A'!E355</f>
        <v>Front</v>
      </c>
      <c r="F355" s="24" t="s">
        <v>19</v>
      </c>
      <c r="G355" s="43"/>
      <c r="H355" s="11"/>
      <c r="I355" s="11">
        <v>0.77083333333333337</v>
      </c>
      <c r="J355" s="11"/>
      <c r="K355" s="11">
        <v>0.54166666666666663</v>
      </c>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v>0.95833333333333337</v>
      </c>
      <c r="J356" s="12"/>
      <c r="K356" s="12">
        <v>0.75</v>
      </c>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f t="shared" si="246"/>
        <v>0.1875</v>
      </c>
      <c r="J358" s="29" t="str">
        <f t="shared" si="246"/>
        <v/>
      </c>
      <c r="K358" s="29">
        <f t="shared" si="246"/>
        <v>0.20833333333333337</v>
      </c>
      <c r="L358" s="29" t="str">
        <f t="shared" si="246"/>
        <v/>
      </c>
      <c r="M358" s="29" t="str">
        <f t="shared" si="246"/>
        <v/>
      </c>
      <c r="N358" s="57">
        <f t="shared" ref="N358" si="247">SUMIF(G359:M359,"",G358:M358)</f>
        <v>0.39583333333333337</v>
      </c>
      <c r="O358" s="58">
        <f t="shared" ref="O358" si="248">SUM(G358:M358)</f>
        <v>0.39583333333333337</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s>
  <pageMargins left="0.75" right="0.75" top="0.51" bottom="1" header="0.5" footer="0.5"/>
  <pageSetup paperSize="8" scale="97" orientation="portrait" horizontalDpi="300" verticalDpi="300" r:id="rId2"/>
  <headerFooter alignWithMargins="0"/>
  <ignoredErrors>
    <ignoredError sqref="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512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5123" r:id="rId7" name="Button 3">
              <controlPr defaultSize="0" print="0" autoFill="0" autoPict="0" macro="[0]!RefreshAll" altText="Re-_x000a_fresh">
                <anchor moveWithCells="1" sizeWithCells="1">
                  <from>
                    <xdr:col>5</xdr:col>
                    <xdr:colOff>152400</xdr:colOff>
                    <xdr:row>26</xdr:row>
                    <xdr:rowOff>85725</xdr:rowOff>
                  </from>
                  <to>
                    <xdr:col>6</xdr:col>
                    <xdr:colOff>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theme="0"/>
    <outlinePr summaryBelow="0"/>
    <pageSetUpPr fitToPage="1"/>
  </sheetPr>
  <dimension ref="A1:CJ654"/>
  <sheetViews>
    <sheetView zoomScaleNormal="100" workbookViewId="0">
      <pane ySplit="4" topLeftCell="A301" activePane="bottomLeft" state="frozen"/>
      <selection activeCell="H82" sqref="H82"/>
      <selection pane="bottomLeft" activeCell="B351" sqref="B351"/>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3">
        <v>45581</v>
      </c>
      <c r="I1" s="114"/>
      <c r="J1" s="51" t="s">
        <v>126</v>
      </c>
      <c r="K1" s="113">
        <f>+H1+6</f>
        <v>45587</v>
      </c>
      <c r="L1" s="114"/>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45636.451274537038</v>
      </c>
      <c r="B4" s="7"/>
      <c r="C4" s="7"/>
      <c r="D4" s="7"/>
      <c r="E4" s="7"/>
      <c r="F4" s="28"/>
      <c r="G4" s="81">
        <v>45306</v>
      </c>
      <c r="H4" s="81">
        <f>+G4+1</f>
        <v>45307</v>
      </c>
      <c r="I4" s="81">
        <f t="shared" ref="I4:M4" si="0">+H4+1</f>
        <v>45308</v>
      </c>
      <c r="J4" s="81">
        <f t="shared" si="0"/>
        <v>45309</v>
      </c>
      <c r="K4" s="81">
        <f t="shared" si="0"/>
        <v>45310</v>
      </c>
      <c r="L4" s="81">
        <f t="shared" si="0"/>
        <v>45311</v>
      </c>
      <c r="M4" s="81">
        <f t="shared" si="0"/>
        <v>45312</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2.46875</v>
      </c>
      <c r="H27" s="44">
        <v>1.8854166666666665</v>
      </c>
      <c r="I27" s="44">
        <v>1.9479166666666667</v>
      </c>
      <c r="J27" s="44">
        <v>1.15625</v>
      </c>
      <c r="K27" s="44">
        <v>0.91666666666666652</v>
      </c>
      <c r="L27" s="44">
        <v>1.2604166666666667</v>
      </c>
      <c r="M27" s="44">
        <v>1.0104166666666667</v>
      </c>
      <c r="N27" s="45"/>
      <c r="O27" s="44">
        <f>SUM(G27:M27)</f>
        <v>10.645833333333332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10.914473684210527</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6.723684210526315</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3[WoBegin],"&lt;="&amp;$A35,Tabel3[WoEinde],"&gt;="&amp;$B35,WoPrestatieC,0,Tabel3[Plaats],IF($F$32=TRUE,"Front"))+COUNTIFS(Tabel3[WoBegin],"&lt;="&amp;$A35,Tabel3[WoEinde],"&gt;="&amp;$B35,WoPrestatieC,0,Tabel3[Plaats],IF($F$33=TRUE,"Back"))+COUNTIFS(Tabel3[WoBegin],"&lt;="&amp;$A35,Tabel3[WoEinde],"&lt;04:00",Tabel3[WoBegin],"&lt;&gt;0",WoPrestatieC,0,Tabel3[Plaats],IF($F$32=TRUE,"Front"))+COUNTIFS(Tabel3[WoBegin],"&lt;="&amp;$A35,Tabel3[WoEinde],"&lt;04:00",Tabel3[WoBegin],"&lt;&gt;0",WoPrestatieC,0,Tabel3[Plaats],IF($F$33=TRUE,"Back"))</f>
        <v>7</v>
      </c>
      <c r="H35" s="45">
        <f ca="1">COUNTIFS(Tabel3[DoBegin],"&lt;="&amp;$A35,Tabel3[DoEinde],"&gt;="&amp;$B35,DoPrestatieC,0,Tabel3[Plaats],IF($F$32=TRUE,"Front"))+COUNTIFS(Tabel3[DoBegin],"&lt;="&amp;$A35,Tabel3[DoEinde],"&gt;="&amp;$B35,DoPrestatieC,0,Tabel3[Plaats],IF($F$33=TRUE,"Back"))+COUNTIFS(Tabel3[DoBegin],"&lt;="&amp;$A35,Tabel3[DoEinde],"&lt;04:00",Tabel3[DoBegin],"&lt;&gt;0",DoPrestatieC,0,Tabel3[Plaats],IF($F$32=TRUE,"Front"))+COUNTIFS(Tabel3[DoBegin],"&lt;="&amp;$A35,Tabel3[DoEinde],"&lt;04:00",Tabel3[DoBegin],"&lt;&gt;0",DoPrestatieC,0,Tabel3[Plaats],IF($F$33=TRUE,"Back"))</f>
        <v>6</v>
      </c>
      <c r="I35" s="45">
        <f ca="1">COUNTIFS(Tabel3[VrBegin],"&lt;="&amp;$A35,Tabel3[VrEinde],"&gt;="&amp;$B35,VrPrestatieC,0,Tabel3[Plaats],IF($F$32=TRUE,"Front"))+COUNTIFS(Tabel3[VrBegin],"&lt;="&amp;$A35,Tabel3[VrEinde],"&gt;="&amp;$B35,VrPrestatieC,0,Tabel3[Plaats],IF($F$33=TRUE,"Back"))+COUNTIFS(Tabel3[VrBegin],"&lt;="&amp;$A35,Tabel3[VrEinde],"&lt;04:00",Tabel3[VrBegin],"&lt;&gt;0",VrPrestatieC,0,Tabel3[Plaats],IF($F$32=TRUE,"Front"))+COUNTIFS(Tabel3[VrBegin],"&lt;="&amp;$A35,Tabel3[VrEinde],"&lt;04:00",Tabel3[VrBegin],"&lt;&gt;0",VrPrestatieC,0,Tabel3[Plaats],IF($F$33=TRUE,"Back"))</f>
        <v>5</v>
      </c>
      <c r="J35" s="45">
        <f ca="1">COUNTIFS(Tabel3[ZaBegin],"&lt;="&amp;$A35,Tabel3[ZaEinde],"&gt;="&amp;$B35,ZaPrestatieC,0,Tabel3[Plaats],IF($F$32=TRUE,"Front"))+COUNTIFS(Tabel3[ZaBegin],"&lt;="&amp;$A35,Tabel3[ZaEinde],"&gt;="&amp;$B35,ZaPrestatieC,0,Tabel3[Plaats],IF($F$33=TRUE,"Back"))+COUNTIFS(Tabel3[ZaBegin],"&lt;="&amp;$A35,Tabel3[ZaEinde],"&lt;04:00",Tabel3[ZaBegin],"&lt;&gt;0",ZaPrestatieC,0,Tabel3[Plaats],IF($F$32=TRUE,"Front"))+COUNTIFS(Tabel3[ZaBegin],"&lt;="&amp;$A35,Tabel3[ZaEinde],"&lt;04:00",Tabel3[ZaBegin],"&lt;&gt;0",ZaPrestatieC,0,Tabel3[Plaats],IF($F$33=TRUE,"Back"))</f>
        <v>6</v>
      </c>
      <c r="K35" s="45">
        <f ca="1">COUNTIFS(Tabel3[ZoBegin],"&lt;="&amp;$A35,Tabel3[ZoEinde],"&gt;="&amp;$B35,ZoPrestatieC,0,Tabel3[Plaats],IF($F$32=TRUE,"Front"))+COUNTIFS(Tabel3[ZoBegin],"&lt;="&amp;$A35,Tabel3[ZoEinde],"&gt;="&amp;$B35,ZoPrestatieC,0,Tabel3[Plaats],IF($F$33=TRUE,"Back"))+COUNTIFS(Tabel3[ZoBegin],"&lt;="&amp;$A35,Tabel3[ZoEinde],"&lt;04:00",Tabel3[ZoBegin],"&lt;&gt;0",ZoPrestatieC,0,Tabel3[Plaats],IF($F$32=TRUE,"Front"))+COUNTIFS(Tabel3[ZoBegin],"&lt;="&amp;$A35,Tabel3[ZoEinde],"&lt;04:00",Tabel3[ZoBegin],"&lt;&gt;0",ZoPrestatieC,0,Tabel3[Plaats],IF($F$33=TRUE,"Back"))</f>
        <v>6</v>
      </c>
      <c r="L35" s="45">
        <f ca="1">COUNTIFS(Tabel3[MaBegin],"&lt;="&amp;$A35,Tabel3[MaEinde],"&gt;="&amp;$B35,MaPrestatieC,0,Tabel3[Plaats],IF($F$32=TRUE,"Front"))+COUNTIFS(Tabel3[MaBegin],"&lt;="&amp;$A35,Tabel3[MaEinde],"&gt;="&amp;$B35,MaPrestatieC,0,Tabel3[Plaats],IF($F$33=TRUE,"Back"))+COUNTIFS(Tabel3[MaBegin],"&lt;="&amp;$A35,Tabel3[MaEinde],"&lt;04:00",Tabel3[MaBegin],"&lt;&gt;0",MaPrestatieC,0,Tabel3[Plaats],IF($F$32=TRUE,"Front"))+COUNTIFS(Tabel3[MaBegin],"&lt;="&amp;$A35,Tabel3[MaEinde],"&lt;04:00",Tabel3[MaBegin],"&lt;&gt;0",MaPrestatieC,0,Tabel3[Plaats],IF($F$33=TRUE,"Back"))</f>
        <v>6</v>
      </c>
      <c r="M35" s="45">
        <f ca="1">COUNTIFS(Tabel3[DiBegin],"&lt;="&amp;$A35,Tabel3[DiEinde],"&gt;="&amp;$B35,DiPrestatieC,0,Tabel3[Plaats],IF($F$32=TRUE,"Front"))+COUNTIFS(Tabel3[DiBegin],"&lt;="&amp;$A35,Tabel3[DiEinde],"&gt;="&amp;$B35,DiPrestatieC,0,Tabel3[Plaats],IF($F$33=TRUE,"Back"))+COUNTIFS(Tabel3[DiBegin],"&lt;="&amp;$A35,Tabel3[DiEinde],"&lt;04:00",Tabel3[DiBegin],"&lt;&gt;0",DiPrestatieC,0,Tabel3[Plaats],IF($F$32=TRUE,"Front"))+COUNTIFS(Tabel3[DiBegin],"&lt;="&amp;$A35,Tabel3[DiEinde],"&lt;04:00",Tabel3[DiBegin],"&lt;&gt;0",DiPrestatieC,0,Tabel3[Plaats],IF($F$33=TRUE,"Back"))</f>
        <v>6</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3[WoBegin],"&lt;="&amp;$A36,Tabel3[WoEinde],"&gt;="&amp;$B36,WoPrestatieC,0,Tabel3[Plaats],IF($F$32=TRUE,"Front"))+COUNTIFS(Tabel3[WoBegin],"&lt;="&amp;$A36,Tabel3[WoEinde],"&gt;="&amp;$B36,WoPrestatieC,0,Tabel3[Plaats],IF($F$33=TRUE,"Back"))+COUNTIFS(Tabel3[WoBegin],"&lt;="&amp;$A36,Tabel3[WoEinde],"&lt;04:00",Tabel3[WoBegin],"&lt;&gt;0",WoPrestatieC,0,Tabel3[Plaats],IF($F$32=TRUE,"Front"))+COUNTIFS(Tabel3[WoBegin],"&lt;="&amp;$A36,Tabel3[WoEinde],"&lt;04:00",Tabel3[WoBegin],"&lt;&gt;0",WoPrestatieC,0,Tabel3[Plaats],IF($F$33=TRUE,"Back"))</f>
        <v>7</v>
      </c>
      <c r="H36" s="45">
        <f ca="1">COUNTIFS(Tabel3[DoBegin],"&lt;="&amp;$A36,Tabel3[DoEinde],"&gt;="&amp;$B36,DoPrestatieC,0,Tabel3[Plaats],IF($F$32=TRUE,"Front"))+COUNTIFS(Tabel3[DoBegin],"&lt;="&amp;$A36,Tabel3[DoEinde],"&gt;="&amp;$B36,DoPrestatieC,0,Tabel3[Plaats],IF($F$33=TRUE,"Back"))+COUNTIFS(Tabel3[DoBegin],"&lt;="&amp;$A36,Tabel3[DoEinde],"&lt;04:00",Tabel3[DoBegin],"&lt;&gt;0",DoPrestatieC,0,Tabel3[Plaats],IF($F$32=TRUE,"Front"))+COUNTIFS(Tabel3[DoBegin],"&lt;="&amp;$A36,Tabel3[DoEinde],"&lt;04:00",Tabel3[DoBegin],"&lt;&gt;0",DoPrestatieC,0,Tabel3[Plaats],IF($F$33=TRUE,"Back"))</f>
        <v>6</v>
      </c>
      <c r="I36" s="45">
        <f ca="1">COUNTIFS(Tabel3[VrBegin],"&lt;="&amp;$A36,Tabel3[VrEinde],"&gt;="&amp;$B36,VrPrestatieC,0,Tabel3[Plaats],IF($F$32=TRUE,"Front"))+COUNTIFS(Tabel3[VrBegin],"&lt;="&amp;$A36,Tabel3[VrEinde],"&gt;="&amp;$B36,VrPrestatieC,0,Tabel3[Plaats],IF($F$33=TRUE,"Back"))+COUNTIFS(Tabel3[VrBegin],"&lt;="&amp;$A36,Tabel3[VrEinde],"&lt;04:00",Tabel3[VrBegin],"&lt;&gt;0",VrPrestatieC,0,Tabel3[Plaats],IF($F$32=TRUE,"Front"))+COUNTIFS(Tabel3[VrBegin],"&lt;="&amp;$A36,Tabel3[VrEinde],"&lt;04:00",Tabel3[VrBegin],"&lt;&gt;0",VrPrestatieC,0,Tabel3[Plaats],IF($F$33=TRUE,"Back"))</f>
        <v>5</v>
      </c>
      <c r="J36" s="45">
        <f ca="1">COUNTIFS(Tabel3[ZaBegin],"&lt;="&amp;$A36,Tabel3[ZaEinde],"&gt;="&amp;$B36,ZaPrestatieC,0,Tabel3[Plaats],IF($F$32=TRUE,"Front"))+COUNTIFS(Tabel3[ZaBegin],"&lt;="&amp;$A36,Tabel3[ZaEinde],"&gt;="&amp;$B36,ZaPrestatieC,0,Tabel3[Plaats],IF($F$33=TRUE,"Back"))+COUNTIFS(Tabel3[ZaBegin],"&lt;="&amp;$A36,Tabel3[ZaEinde],"&lt;04:00",Tabel3[ZaBegin],"&lt;&gt;0",ZaPrestatieC,0,Tabel3[Plaats],IF($F$32=TRUE,"Front"))+COUNTIFS(Tabel3[ZaBegin],"&lt;="&amp;$A36,Tabel3[ZaEinde],"&lt;04:00",Tabel3[ZaBegin],"&lt;&gt;0",ZaPrestatieC,0,Tabel3[Plaats],IF($F$33=TRUE,"Back"))</f>
        <v>6</v>
      </c>
      <c r="K36" s="45">
        <f ca="1">COUNTIFS(Tabel3[ZoBegin],"&lt;="&amp;$A36,Tabel3[ZoEinde],"&gt;="&amp;$B36,ZoPrestatieC,0,Tabel3[Plaats],IF($F$32=TRUE,"Front"))+COUNTIFS(Tabel3[ZoBegin],"&lt;="&amp;$A36,Tabel3[ZoEinde],"&gt;="&amp;$B36,ZoPrestatieC,0,Tabel3[Plaats],IF($F$33=TRUE,"Back"))+COUNTIFS(Tabel3[ZoBegin],"&lt;="&amp;$A36,Tabel3[ZoEinde],"&lt;04:00",Tabel3[ZoBegin],"&lt;&gt;0",ZoPrestatieC,0,Tabel3[Plaats],IF($F$32=TRUE,"Front"))+COUNTIFS(Tabel3[ZoBegin],"&lt;="&amp;$A36,Tabel3[ZoEinde],"&lt;04:00",Tabel3[ZoBegin],"&lt;&gt;0",ZoPrestatieC,0,Tabel3[Plaats],IF($F$33=TRUE,"Back"))</f>
        <v>6</v>
      </c>
      <c r="L36" s="45">
        <f ca="1">COUNTIFS(Tabel3[MaBegin],"&lt;="&amp;$A36,Tabel3[MaEinde],"&gt;="&amp;$B36,MaPrestatieC,0,Tabel3[Plaats],IF($F$32=TRUE,"Front"))+COUNTIFS(Tabel3[MaBegin],"&lt;="&amp;$A36,Tabel3[MaEinde],"&gt;="&amp;$B36,MaPrestatieC,0,Tabel3[Plaats],IF($F$33=TRUE,"Back"))+COUNTIFS(Tabel3[MaBegin],"&lt;="&amp;$A36,Tabel3[MaEinde],"&lt;04:00",Tabel3[MaBegin],"&lt;&gt;0",MaPrestatieC,0,Tabel3[Plaats],IF($F$32=TRUE,"Front"))+COUNTIFS(Tabel3[MaBegin],"&lt;="&amp;$A36,Tabel3[MaEinde],"&lt;04:00",Tabel3[MaBegin],"&lt;&gt;0",MaPrestatieC,0,Tabel3[Plaats],IF($F$33=TRUE,"Back"))</f>
        <v>6</v>
      </c>
      <c r="M36" s="45">
        <f ca="1">COUNTIFS(Tabel3[DiBegin],"&lt;="&amp;$A36,Tabel3[DiEinde],"&gt;="&amp;$B36,DiPrestatieC,0,Tabel3[Plaats],IF($F$32=TRUE,"Front"))+COUNTIFS(Tabel3[DiBegin],"&lt;="&amp;$A36,Tabel3[DiEinde],"&gt;="&amp;$B36,DiPrestatieC,0,Tabel3[Plaats],IF($F$33=TRUE,"Back"))+COUNTIFS(Tabel3[DiBegin],"&lt;="&amp;$A36,Tabel3[DiEinde],"&lt;04:00",Tabel3[DiBegin],"&lt;&gt;0",DiPrestatieC,0,Tabel3[Plaats],IF($F$32=TRUE,"Front"))+COUNTIFS(Tabel3[DiBegin],"&lt;="&amp;$A36,Tabel3[DiEinde],"&lt;04:00",Tabel3[DiBegin],"&lt;&gt;0",DiPrestatieC,0,Tabel3[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3[WoBegin],"&lt;="&amp;$A37,Tabel3[WoEinde],"&gt;="&amp;$B37,WoPrestatieC,0,Tabel3[Plaats],IF($F$32=TRUE,"Front"))+COUNTIFS(Tabel3[WoBegin],"&lt;="&amp;$A37,Tabel3[WoEinde],"&gt;="&amp;$B37,WoPrestatieC,0,Tabel3[Plaats],IF($F$33=TRUE,"Back"))+COUNTIFS(Tabel3[WoBegin],"&lt;="&amp;$A37,Tabel3[WoEinde],"&lt;04:00",Tabel3[WoBegin],"&lt;&gt;0",WoPrestatieC,0,Tabel3[Plaats],IF($F$32=TRUE,"Front"))+COUNTIFS(Tabel3[WoBegin],"&lt;="&amp;$A37,Tabel3[WoEinde],"&lt;04:00",Tabel3[WoBegin],"&lt;&gt;0",WoPrestatieC,0,Tabel3[Plaats],IF($F$33=TRUE,"Back"))</f>
        <v>7</v>
      </c>
      <c r="H37" s="45">
        <f ca="1">COUNTIFS(Tabel3[DoBegin],"&lt;="&amp;$A37,Tabel3[DoEinde],"&gt;="&amp;$B37,DoPrestatieC,0,Tabel3[Plaats],IF($F$32=TRUE,"Front"))+COUNTIFS(Tabel3[DoBegin],"&lt;="&amp;$A37,Tabel3[DoEinde],"&gt;="&amp;$B37,DoPrestatieC,0,Tabel3[Plaats],IF($F$33=TRUE,"Back"))+COUNTIFS(Tabel3[DoBegin],"&lt;="&amp;$A37,Tabel3[DoEinde],"&lt;04:00",Tabel3[DoBegin],"&lt;&gt;0",DoPrestatieC,0,Tabel3[Plaats],IF($F$32=TRUE,"Front"))+COUNTIFS(Tabel3[DoBegin],"&lt;="&amp;$A37,Tabel3[DoEinde],"&lt;04:00",Tabel3[DoBegin],"&lt;&gt;0",DoPrestatieC,0,Tabel3[Plaats],IF($F$33=TRUE,"Back"))</f>
        <v>5</v>
      </c>
      <c r="I37" s="45">
        <f ca="1">COUNTIFS(Tabel3[VrBegin],"&lt;="&amp;$A37,Tabel3[VrEinde],"&gt;="&amp;$B37,VrPrestatieC,0,Tabel3[Plaats],IF($F$32=TRUE,"Front"))+COUNTIFS(Tabel3[VrBegin],"&lt;="&amp;$A37,Tabel3[VrEinde],"&gt;="&amp;$B37,VrPrestatieC,0,Tabel3[Plaats],IF($F$33=TRUE,"Back"))+COUNTIFS(Tabel3[VrBegin],"&lt;="&amp;$A37,Tabel3[VrEinde],"&lt;04:00",Tabel3[VrBegin],"&lt;&gt;0",VrPrestatieC,0,Tabel3[Plaats],IF($F$32=TRUE,"Front"))+COUNTIFS(Tabel3[VrBegin],"&lt;="&amp;$A37,Tabel3[VrEinde],"&lt;04:00",Tabel3[VrBegin],"&lt;&gt;0",VrPrestatieC,0,Tabel3[Plaats],IF($F$33=TRUE,"Back"))</f>
        <v>5</v>
      </c>
      <c r="J37" s="45">
        <f ca="1">COUNTIFS(Tabel3[ZaBegin],"&lt;="&amp;$A37,Tabel3[ZaEinde],"&gt;="&amp;$B37,ZaPrestatieC,0,Tabel3[Plaats],IF($F$32=TRUE,"Front"))+COUNTIFS(Tabel3[ZaBegin],"&lt;="&amp;$A37,Tabel3[ZaEinde],"&gt;="&amp;$B37,ZaPrestatieC,0,Tabel3[Plaats],IF($F$33=TRUE,"Back"))+COUNTIFS(Tabel3[ZaBegin],"&lt;="&amp;$A37,Tabel3[ZaEinde],"&lt;04:00",Tabel3[ZaBegin],"&lt;&gt;0",ZaPrestatieC,0,Tabel3[Plaats],IF($F$32=TRUE,"Front"))+COUNTIFS(Tabel3[ZaBegin],"&lt;="&amp;$A37,Tabel3[ZaEinde],"&lt;04:00",Tabel3[ZaBegin],"&lt;&gt;0",ZaPrestatieC,0,Tabel3[Plaats],IF($F$33=TRUE,"Back"))</f>
        <v>6</v>
      </c>
      <c r="K37" s="45">
        <f ca="1">COUNTIFS(Tabel3[ZoBegin],"&lt;="&amp;$A37,Tabel3[ZoEinde],"&gt;="&amp;$B37,ZoPrestatieC,0,Tabel3[Plaats],IF($F$32=TRUE,"Front"))+COUNTIFS(Tabel3[ZoBegin],"&lt;="&amp;$A37,Tabel3[ZoEinde],"&gt;="&amp;$B37,ZoPrestatieC,0,Tabel3[Plaats],IF($F$33=TRUE,"Back"))+COUNTIFS(Tabel3[ZoBegin],"&lt;="&amp;$A37,Tabel3[ZoEinde],"&lt;04:00",Tabel3[ZoBegin],"&lt;&gt;0",ZoPrestatieC,0,Tabel3[Plaats],IF($F$32=TRUE,"Front"))+COUNTIFS(Tabel3[ZoBegin],"&lt;="&amp;$A37,Tabel3[ZoEinde],"&lt;04:00",Tabel3[ZoBegin],"&lt;&gt;0",ZoPrestatieC,0,Tabel3[Plaats],IF($F$33=TRUE,"Back"))</f>
        <v>6</v>
      </c>
      <c r="L37" s="45">
        <f ca="1">COUNTIFS(Tabel3[MaBegin],"&lt;="&amp;$A37,Tabel3[MaEinde],"&gt;="&amp;$B37,MaPrestatieC,0,Tabel3[Plaats],IF($F$32=TRUE,"Front"))+COUNTIFS(Tabel3[MaBegin],"&lt;="&amp;$A37,Tabel3[MaEinde],"&gt;="&amp;$B37,MaPrestatieC,0,Tabel3[Plaats],IF($F$33=TRUE,"Back"))+COUNTIFS(Tabel3[MaBegin],"&lt;="&amp;$A37,Tabel3[MaEinde],"&lt;04:00",Tabel3[MaBegin],"&lt;&gt;0",MaPrestatieC,0,Tabel3[Plaats],IF($F$32=TRUE,"Front"))+COUNTIFS(Tabel3[MaBegin],"&lt;="&amp;$A37,Tabel3[MaEinde],"&lt;04:00",Tabel3[MaBegin],"&lt;&gt;0",MaPrestatieC,0,Tabel3[Plaats],IF($F$33=TRUE,"Back"))</f>
        <v>7</v>
      </c>
      <c r="M37" s="45">
        <f ca="1">COUNTIFS(Tabel3[DiBegin],"&lt;="&amp;$A37,Tabel3[DiEinde],"&gt;="&amp;$B37,DiPrestatieC,0,Tabel3[Plaats],IF($F$32=TRUE,"Front"))+COUNTIFS(Tabel3[DiBegin],"&lt;="&amp;$A37,Tabel3[DiEinde],"&gt;="&amp;$B37,DiPrestatieC,0,Tabel3[Plaats],IF($F$33=TRUE,"Back"))+COUNTIFS(Tabel3[DiBegin],"&lt;="&amp;$A37,Tabel3[DiEinde],"&lt;04:00",Tabel3[DiBegin],"&lt;&gt;0",DiPrestatieC,0,Tabel3[Plaats],IF($F$32=TRUE,"Front"))+COUNTIFS(Tabel3[DiBegin],"&lt;="&amp;$A37,Tabel3[DiEinde],"&lt;04:00",Tabel3[DiBegin],"&lt;&gt;0",DiPrestatieC,0,Tabel3[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3[WoBegin],"&lt;="&amp;$A38,Tabel3[WoEinde],"&gt;="&amp;$B38,WoPrestatieC,0,Tabel3[Plaats],IF($F$32=TRUE,"Front"))+COUNTIFS(Tabel3[WoBegin],"&lt;="&amp;$A38,Tabel3[WoEinde],"&gt;="&amp;$B38,WoPrestatieC,0,Tabel3[Plaats],IF($F$33=TRUE,"Back"))+COUNTIFS(Tabel3[WoBegin],"&lt;="&amp;$A38,Tabel3[WoEinde],"&lt;04:00",Tabel3[WoBegin],"&lt;&gt;0",WoPrestatieC,0,Tabel3[Plaats],IF($F$32=TRUE,"Front"))+COUNTIFS(Tabel3[WoBegin],"&lt;="&amp;$A38,Tabel3[WoEinde],"&lt;04:00",Tabel3[WoBegin],"&lt;&gt;0",WoPrestatieC,0,Tabel3[Plaats],IF($F$33=TRUE,"Back"))</f>
        <v>5</v>
      </c>
      <c r="H38" s="45">
        <f ca="1">COUNTIFS(Tabel3[DoBegin],"&lt;="&amp;$A38,Tabel3[DoEinde],"&gt;="&amp;$B38,DoPrestatieC,0,Tabel3[Plaats],IF($F$32=TRUE,"Front"))+COUNTIFS(Tabel3[DoBegin],"&lt;="&amp;$A38,Tabel3[DoEinde],"&gt;="&amp;$B38,DoPrestatieC,0,Tabel3[Plaats],IF($F$33=TRUE,"Back"))+COUNTIFS(Tabel3[DoBegin],"&lt;="&amp;$A38,Tabel3[DoEinde],"&lt;04:00",Tabel3[DoBegin],"&lt;&gt;0",DoPrestatieC,0,Tabel3[Plaats],IF($F$32=TRUE,"Front"))+COUNTIFS(Tabel3[DoBegin],"&lt;="&amp;$A38,Tabel3[DoEinde],"&lt;04:00",Tabel3[DoBegin],"&lt;&gt;0",DoPrestatieC,0,Tabel3[Plaats],IF($F$33=TRUE,"Back"))</f>
        <v>5</v>
      </c>
      <c r="I38" s="45">
        <f ca="1">COUNTIFS(Tabel3[VrBegin],"&lt;="&amp;$A38,Tabel3[VrEinde],"&gt;="&amp;$B38,VrPrestatieC,0,Tabel3[Plaats],IF($F$32=TRUE,"Front"))+COUNTIFS(Tabel3[VrBegin],"&lt;="&amp;$A38,Tabel3[VrEinde],"&gt;="&amp;$B38,VrPrestatieC,0,Tabel3[Plaats],IF($F$33=TRUE,"Back"))+COUNTIFS(Tabel3[VrBegin],"&lt;="&amp;$A38,Tabel3[VrEinde],"&lt;04:00",Tabel3[VrBegin],"&lt;&gt;0",VrPrestatieC,0,Tabel3[Plaats],IF($F$32=TRUE,"Front"))+COUNTIFS(Tabel3[VrBegin],"&lt;="&amp;$A38,Tabel3[VrEinde],"&lt;04:00",Tabel3[VrBegin],"&lt;&gt;0",VrPrestatieC,0,Tabel3[Plaats],IF($F$33=TRUE,"Back"))</f>
        <v>9</v>
      </c>
      <c r="J38" s="45">
        <f ca="1">COUNTIFS(Tabel3[ZaBegin],"&lt;="&amp;$A38,Tabel3[ZaEinde],"&gt;="&amp;$B38,ZaPrestatieC,0,Tabel3[Plaats],IF($F$32=TRUE,"Front"))+COUNTIFS(Tabel3[ZaBegin],"&lt;="&amp;$A38,Tabel3[ZaEinde],"&gt;="&amp;$B38,ZaPrestatieC,0,Tabel3[Plaats],IF($F$33=TRUE,"Back"))+COUNTIFS(Tabel3[ZaBegin],"&lt;="&amp;$A38,Tabel3[ZaEinde],"&lt;04:00",Tabel3[ZaBegin],"&lt;&gt;0",ZaPrestatieC,0,Tabel3[Plaats],IF($F$32=TRUE,"Front"))+COUNTIFS(Tabel3[ZaBegin],"&lt;="&amp;$A38,Tabel3[ZaEinde],"&lt;04:00",Tabel3[ZaBegin],"&lt;&gt;0",ZaPrestatieC,0,Tabel3[Plaats],IF($F$33=TRUE,"Back"))</f>
        <v>8</v>
      </c>
      <c r="K38" s="45">
        <f ca="1">COUNTIFS(Tabel3[ZoBegin],"&lt;="&amp;$A38,Tabel3[ZoEinde],"&gt;="&amp;$B38,ZoPrestatieC,0,Tabel3[Plaats],IF($F$32=TRUE,"Front"))+COUNTIFS(Tabel3[ZoBegin],"&lt;="&amp;$A38,Tabel3[ZoEinde],"&gt;="&amp;$B38,ZoPrestatieC,0,Tabel3[Plaats],IF($F$33=TRUE,"Back"))+COUNTIFS(Tabel3[ZoBegin],"&lt;="&amp;$A38,Tabel3[ZoEinde],"&lt;04:00",Tabel3[ZoBegin],"&lt;&gt;0",ZoPrestatieC,0,Tabel3[Plaats],IF($F$32=TRUE,"Front"))+COUNTIFS(Tabel3[ZoBegin],"&lt;="&amp;$A38,Tabel3[ZoEinde],"&lt;04:00",Tabel3[ZoBegin],"&lt;&gt;0",ZoPrestatieC,0,Tabel3[Plaats],IF($F$33=TRUE,"Back"))</f>
        <v>5</v>
      </c>
      <c r="L38" s="45">
        <f ca="1">COUNTIFS(Tabel3[MaBegin],"&lt;="&amp;$A38,Tabel3[MaEinde],"&gt;="&amp;$B38,MaPrestatieC,0,Tabel3[Plaats],IF($F$32=TRUE,"Front"))+COUNTIFS(Tabel3[MaBegin],"&lt;="&amp;$A38,Tabel3[MaEinde],"&gt;="&amp;$B38,MaPrestatieC,0,Tabel3[Plaats],IF($F$33=TRUE,"Back"))+COUNTIFS(Tabel3[MaBegin],"&lt;="&amp;$A38,Tabel3[MaEinde],"&lt;04:00",Tabel3[MaBegin],"&lt;&gt;0",MaPrestatieC,0,Tabel3[Plaats],IF($F$32=TRUE,"Front"))+COUNTIFS(Tabel3[MaBegin],"&lt;="&amp;$A38,Tabel3[MaEinde],"&lt;04:00",Tabel3[MaBegin],"&lt;&gt;0",MaPrestatieC,0,Tabel3[Plaats],IF($F$33=TRUE,"Back"))</f>
        <v>5</v>
      </c>
      <c r="M38" s="45">
        <f ca="1">COUNTIFS(Tabel3[DiBegin],"&lt;="&amp;$A38,Tabel3[DiEinde],"&gt;="&amp;$B38,DiPrestatieC,0,Tabel3[Plaats],IF($F$32=TRUE,"Front"))+COUNTIFS(Tabel3[DiBegin],"&lt;="&amp;$A38,Tabel3[DiEinde],"&gt;="&amp;$B38,DiPrestatieC,0,Tabel3[Plaats],IF($F$33=TRUE,"Back"))+COUNTIFS(Tabel3[DiBegin],"&lt;="&amp;$A38,Tabel3[DiEinde],"&lt;04:00",Tabel3[DiBegin],"&lt;&gt;0",DiPrestatieC,0,Tabel3[Plaats],IF($F$32=TRUE,"Front"))+COUNTIFS(Tabel3[DiBegin],"&lt;="&amp;$A38,Tabel3[DiEinde],"&lt;04:00",Tabel3[DiBegin],"&lt;&gt;0",DiPrestatieC,0,Tabel3[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3[WoBegin],"&lt;="&amp;$A39,Tabel3[WoEinde],"&gt;="&amp;$B39,WoPrestatieC,0,Tabel3[Plaats],IF($F$32=TRUE,"Front"))+COUNTIFS(Tabel3[WoBegin],"&lt;="&amp;$A39,Tabel3[WoEinde],"&gt;="&amp;$B39,WoPrestatieC,0,Tabel3[Plaats],IF($F$33=TRUE,"Back"))+COUNTIFS(Tabel3[WoBegin],"&lt;="&amp;$A39,Tabel3[WoEinde],"&lt;04:00",Tabel3[WoBegin],"&lt;&gt;0",WoPrestatieC,0,Tabel3[Plaats],IF($F$32=TRUE,"Front"))+COUNTIFS(Tabel3[WoBegin],"&lt;="&amp;$A39,Tabel3[WoEinde],"&lt;04:00",Tabel3[WoBegin],"&lt;&gt;0",WoPrestatieC,0,Tabel3[Plaats],IF($F$33=TRUE,"Back"))</f>
        <v>1</v>
      </c>
      <c r="H39" s="45">
        <f ca="1">COUNTIFS(Tabel3[DoBegin],"&lt;="&amp;$A39,Tabel3[DoEinde],"&gt;="&amp;$B39,DoPrestatieC,0,Tabel3[Plaats],IF($F$32=TRUE,"Front"))+COUNTIFS(Tabel3[DoBegin],"&lt;="&amp;$A39,Tabel3[DoEinde],"&gt;="&amp;$B39,DoPrestatieC,0,Tabel3[Plaats],IF($F$33=TRUE,"Back"))+COUNTIFS(Tabel3[DoBegin],"&lt;="&amp;$A39,Tabel3[DoEinde],"&lt;04:00",Tabel3[DoBegin],"&lt;&gt;0",DoPrestatieC,0,Tabel3[Plaats],IF($F$32=TRUE,"Front"))+COUNTIFS(Tabel3[DoBegin],"&lt;="&amp;$A39,Tabel3[DoEinde],"&lt;04:00",Tabel3[DoBegin],"&lt;&gt;0",DoPrestatieC,0,Tabel3[Plaats],IF($F$33=TRUE,"Back"))</f>
        <v>1</v>
      </c>
      <c r="I39" s="45">
        <f ca="1">COUNTIFS(Tabel3[VrBegin],"&lt;="&amp;$A39,Tabel3[VrEinde],"&gt;="&amp;$B39,VrPrestatieC,0,Tabel3[Plaats],IF($F$32=TRUE,"Front"))+COUNTIFS(Tabel3[VrBegin],"&lt;="&amp;$A39,Tabel3[VrEinde],"&gt;="&amp;$B39,VrPrestatieC,0,Tabel3[Plaats],IF($F$33=TRUE,"Back"))+COUNTIFS(Tabel3[VrBegin],"&lt;="&amp;$A39,Tabel3[VrEinde],"&lt;04:00",Tabel3[VrBegin],"&lt;&gt;0",VrPrestatieC,0,Tabel3[Plaats],IF($F$32=TRUE,"Front"))+COUNTIFS(Tabel3[VrBegin],"&lt;="&amp;$A39,Tabel3[VrEinde],"&lt;04:00",Tabel3[VrBegin],"&lt;&gt;0",VrPrestatieC,0,Tabel3[Plaats],IF($F$33=TRUE,"Back"))</f>
        <v>8</v>
      </c>
      <c r="J39" s="45">
        <f ca="1">COUNTIFS(Tabel3[ZaBegin],"&lt;="&amp;$A39,Tabel3[ZaEinde],"&gt;="&amp;$B39,ZaPrestatieC,0,Tabel3[Plaats],IF($F$32=TRUE,"Front"))+COUNTIFS(Tabel3[ZaBegin],"&lt;="&amp;$A39,Tabel3[ZaEinde],"&gt;="&amp;$B39,ZaPrestatieC,0,Tabel3[Plaats],IF($F$33=TRUE,"Back"))+COUNTIFS(Tabel3[ZaBegin],"&lt;="&amp;$A39,Tabel3[ZaEinde],"&lt;04:00",Tabel3[ZaBegin],"&lt;&gt;0",ZaPrestatieC,0,Tabel3[Plaats],IF($F$32=TRUE,"Front"))+COUNTIFS(Tabel3[ZaBegin],"&lt;="&amp;$A39,Tabel3[ZaEinde],"&lt;04:00",Tabel3[ZaBegin],"&lt;&gt;0",ZaPrestatieC,0,Tabel3[Plaats],IF($F$33=TRUE,"Back"))</f>
        <v>8</v>
      </c>
      <c r="K39" s="45">
        <f ca="1">COUNTIFS(Tabel3[ZoBegin],"&lt;="&amp;$A39,Tabel3[ZoEinde],"&gt;="&amp;$B39,ZoPrestatieC,0,Tabel3[Plaats],IF($F$32=TRUE,"Front"))+COUNTIFS(Tabel3[ZoBegin],"&lt;="&amp;$A39,Tabel3[ZoEinde],"&gt;="&amp;$B39,ZoPrestatieC,0,Tabel3[Plaats],IF($F$33=TRUE,"Back"))+COUNTIFS(Tabel3[ZoBegin],"&lt;="&amp;$A39,Tabel3[ZoEinde],"&lt;04:00",Tabel3[ZoBegin],"&lt;&gt;0",ZoPrestatieC,0,Tabel3[Plaats],IF($F$32=TRUE,"Front"))+COUNTIFS(Tabel3[ZoBegin],"&lt;="&amp;$A39,Tabel3[ZoEinde],"&lt;04:00",Tabel3[ZoBegin],"&lt;&gt;0",ZoPrestatieC,0,Tabel3[Plaats],IF($F$33=TRUE,"Back"))</f>
        <v>1</v>
      </c>
      <c r="L39" s="45">
        <f ca="1">COUNTIFS(Tabel3[MaBegin],"&lt;="&amp;$A39,Tabel3[MaEinde],"&gt;="&amp;$B39,MaPrestatieC,0,Tabel3[Plaats],IF($F$32=TRUE,"Front"))+COUNTIFS(Tabel3[MaBegin],"&lt;="&amp;$A39,Tabel3[MaEinde],"&gt;="&amp;$B39,MaPrestatieC,0,Tabel3[Plaats],IF($F$33=TRUE,"Back"))+COUNTIFS(Tabel3[MaBegin],"&lt;="&amp;$A39,Tabel3[MaEinde],"&lt;04:00",Tabel3[MaBegin],"&lt;&gt;0",MaPrestatieC,0,Tabel3[Plaats],IF($F$32=TRUE,"Front"))+COUNTIFS(Tabel3[MaBegin],"&lt;="&amp;$A39,Tabel3[MaEinde],"&lt;04:00",Tabel3[MaBegin],"&lt;&gt;0",MaPrestatieC,0,Tabel3[Plaats],IF($F$33=TRUE,"Back"))</f>
        <v>1</v>
      </c>
      <c r="M39" s="45">
        <f ca="1">COUNTIFS(Tabel3[DiBegin],"&lt;="&amp;$A39,Tabel3[DiEinde],"&gt;="&amp;$B39,DiPrestatieC,0,Tabel3[Plaats],IF($F$32=TRUE,"Front"))+COUNTIFS(Tabel3[DiBegin],"&lt;="&amp;$A39,Tabel3[DiEinde],"&gt;="&amp;$B39,DiPrestatieC,0,Tabel3[Plaats],IF($F$33=TRUE,"Back"))+COUNTIFS(Tabel3[DiBegin],"&lt;="&amp;$A39,Tabel3[DiEinde],"&lt;04:00",Tabel3[DiBegin],"&lt;&gt;0",DiPrestatieC,0,Tabel3[Plaats],IF($F$32=TRUE,"Front"))+COUNTIFS(Tabel3[DiBegin],"&lt;="&amp;$A39,Tabel3[DiEinde],"&lt;04:00",Tabel3[DiBegin],"&lt;&gt;0",DiPrestatieC,0,Tabel3[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SUM(Tabel3[WoTotaal])</f>
        <v>2.5208333333333335</v>
      </c>
      <c r="H43" s="44">
        <f ca="1">SUM(DoTotaalC)</f>
        <v>2.2708333333333335</v>
      </c>
      <c r="I43" s="44">
        <f ca="1">SUM(VrTotaalC)</f>
        <v>3.166666666666667</v>
      </c>
      <c r="J43" s="44">
        <f ca="1">SUM(ZaTotaalC)</f>
        <v>2.854166666666667</v>
      </c>
      <c r="K43" s="44">
        <f ca="1">SUM(ZoTotaalC)</f>
        <v>2.104166666666667</v>
      </c>
      <c r="L43" s="44">
        <f ca="1">SUM(MaTotaalC)</f>
        <v>2.8333333333333335</v>
      </c>
      <c r="M43" s="44">
        <f ca="1">SUM(DiTotaalC)</f>
        <v>2.3333333333333335</v>
      </c>
      <c r="N43" s="44">
        <f ca="1">SUM(G43:M43)</f>
        <v>18.083333333333336</v>
      </c>
      <c r="O43" s="46">
        <f ca="1">+N43/FT</f>
        <v>11.421052631578949</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SUMIFS(WoTotaalC,WoPrestatieC,0)</f>
        <v>2.5208333333333335</v>
      </c>
      <c r="H44" s="44">
        <f ca="1">SUMIFS(DoTotaalC,DoPrestatieC,0)</f>
        <v>2.2708333333333335</v>
      </c>
      <c r="I44" s="44">
        <f ca="1">SUMIFS(VrTotaalC,VrPrestatieC,0)</f>
        <v>3.166666666666667</v>
      </c>
      <c r="J44" s="44">
        <f ca="1">SUMIFS(ZaTotaalC,ZaPrestatieC,0)</f>
        <v>2.854166666666667</v>
      </c>
      <c r="K44" s="44">
        <f ca="1">SUMIFS(ZoTotaalC,ZoPrestatieC,0)</f>
        <v>2.104166666666667</v>
      </c>
      <c r="L44" s="44">
        <f ca="1">SUMIFS(MaTotaalC,MaPrestatieC,0)</f>
        <v>2.5000000000000004</v>
      </c>
      <c r="M44" s="44">
        <f ca="1">SUMIFS(DiTotaalC,DiPrestatieC,0)</f>
        <v>2.3333333333333335</v>
      </c>
      <c r="N44" s="44">
        <f ca="1">SUM(G44:M44)</f>
        <v>17.75</v>
      </c>
      <c r="O44" s="46">
        <f ca="1">+N44/FT</f>
        <v>11.210526315789474</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-10.5</v>
      </c>
      <c r="H48" s="46">
        <f t="shared" ref="H48:N48" ca="1" si="1">(H46-H44)*24</f>
        <v>-4.5</v>
      </c>
      <c r="I48" s="46">
        <f t="shared" ca="1" si="1"/>
        <v>-26.000000000000004</v>
      </c>
      <c r="J48" s="46">
        <f t="shared" ca="1" si="1"/>
        <v>-38.500000000000007</v>
      </c>
      <c r="K48" s="46">
        <f t="shared" ca="1" si="1"/>
        <v>-0.50000000000000355</v>
      </c>
      <c r="L48" s="46">
        <f t="shared" ca="1" si="1"/>
        <v>-10.000000000000007</v>
      </c>
      <c r="M48" s="46">
        <f t="shared" ca="1" si="1"/>
        <v>-6</v>
      </c>
      <c r="N48" s="46">
        <f t="shared" ca="1" si="1"/>
        <v>-95.999999999999957</v>
      </c>
      <c r="O48" s="46">
        <f ca="1">+N48/FT/24</f>
        <v>-2.5263157894736832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230</v>
      </c>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Arbeider</v>
      </c>
      <c r="AF56" s="103" t="str">
        <f t="shared" ca="1" si="6"/>
        <v>Back</v>
      </c>
      <c r="AG56" s="103">
        <f t="shared" ca="1" si="7"/>
        <v>0.52083333333333337</v>
      </c>
      <c r="AH56" s="103">
        <f t="shared" ca="1" si="8"/>
        <v>0.70833333333333337</v>
      </c>
      <c r="AI56" s="103">
        <f t="shared" ca="1" si="9"/>
        <v>0</v>
      </c>
      <c r="AJ56" s="103">
        <f t="shared" ca="1" si="10"/>
        <v>0.1875</v>
      </c>
      <c r="AK56" s="74">
        <f t="shared" ca="1" si="11"/>
        <v>0</v>
      </c>
      <c r="AL56" s="103">
        <f t="shared" ca="1" si="12"/>
        <v>0</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0.375</v>
      </c>
      <c r="AT56" s="103">
        <f t="shared" ca="1" si="20"/>
        <v>0.52083333333333337</v>
      </c>
      <c r="AU56" s="103">
        <f t="shared" ca="1" si="21"/>
        <v>0</v>
      </c>
      <c r="AV56" s="103">
        <f t="shared" ca="1" si="22"/>
        <v>0.14583333333333337</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0.375</v>
      </c>
      <c r="BL56" s="103">
        <f t="shared" ca="1" si="38"/>
        <v>0.70833333333333337</v>
      </c>
      <c r="BM56" s="103">
        <f t="shared" ca="1" si="39"/>
        <v>0</v>
      </c>
      <c r="BN56" s="103">
        <f t="shared" ca="1" si="40"/>
        <v>0.33333333333333337</v>
      </c>
      <c r="BO56" s="74" t="str">
        <f t="shared" ca="1" si="41"/>
        <v>Verlof</v>
      </c>
      <c r="BP56" s="103">
        <f t="shared" ca="1" si="42"/>
        <v>0</v>
      </c>
      <c r="BQ56" s="103">
        <f t="shared" ca="1" si="43"/>
        <v>0.375</v>
      </c>
      <c r="BR56" s="103">
        <f t="shared" ca="1" si="44"/>
        <v>0.70833333333333337</v>
      </c>
      <c r="BS56" s="103">
        <f t="shared" ca="1" si="45"/>
        <v>0</v>
      </c>
      <c r="BT56" s="103">
        <f t="shared" ca="1" si="46"/>
        <v>0.33333333333333337</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0.375</v>
      </c>
      <c r="AH57" s="103">
        <f t="shared" ca="1" si="8"/>
        <v>0.52083333333333337</v>
      </c>
      <c r="AI57" s="103">
        <f t="shared" ca="1" si="9"/>
        <v>0</v>
      </c>
      <c r="AJ57" s="103">
        <f t="shared" ca="1" si="10"/>
        <v>0.14583333333333337</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0.52083333333333337</v>
      </c>
      <c r="AZ57" s="103">
        <f t="shared" ca="1" si="26"/>
        <v>0.70833333333333337</v>
      </c>
      <c r="BA57" s="103">
        <f t="shared" ca="1" si="27"/>
        <v>0</v>
      </c>
      <c r="BB57" s="103">
        <f t="shared" ca="1" si="28"/>
        <v>0.1875</v>
      </c>
      <c r="BC57" s="74">
        <f t="shared" ca="1" si="29"/>
        <v>0</v>
      </c>
      <c r="BD57" s="103">
        <f t="shared" ca="1" si="30"/>
        <v>0</v>
      </c>
      <c r="BE57" s="103">
        <f t="shared" ca="1" si="31"/>
        <v>0.70833333333333337</v>
      </c>
      <c r="BF57" s="103">
        <f t="shared" ca="1" si="32"/>
        <v>0.95833333333333337</v>
      </c>
      <c r="BG57" s="103">
        <f t="shared" ca="1" si="33"/>
        <v>0</v>
      </c>
      <c r="BH57" s="103">
        <f t="shared" ca="1" si="34"/>
        <v>0.25</v>
      </c>
      <c r="BI57" s="74">
        <f t="shared" ca="1" si="35"/>
        <v>0</v>
      </c>
      <c r="BJ57" s="103">
        <f t="shared" ca="1" si="36"/>
        <v>0</v>
      </c>
      <c r="BK57" s="103">
        <f t="shared" ca="1" si="37"/>
        <v>0.52083333333333337</v>
      </c>
      <c r="BL57" s="103">
        <f t="shared" ca="1" si="38"/>
        <v>0.70833333333333337</v>
      </c>
      <c r="BM57" s="103">
        <f t="shared" ca="1" si="39"/>
        <v>0</v>
      </c>
      <c r="BN57" s="103">
        <f t="shared" ca="1" si="40"/>
        <v>0.1875</v>
      </c>
      <c r="BO57" s="74">
        <f t="shared" ca="1" si="41"/>
        <v>0</v>
      </c>
      <c r="BP57" s="103">
        <f t="shared" ca="1" si="42"/>
        <v>0</v>
      </c>
      <c r="BQ57" s="103">
        <f t="shared" ca="1" si="43"/>
        <v>0.52083333333333337</v>
      </c>
      <c r="BR57" s="103">
        <f t="shared" ca="1" si="44"/>
        <v>0.95833333333333337</v>
      </c>
      <c r="BS57" s="103">
        <f t="shared" ca="1" si="45"/>
        <v>0</v>
      </c>
      <c r="BT57" s="103">
        <f t="shared" ca="1" si="46"/>
        <v>0.4375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 + EXP</v>
      </c>
      <c r="AS58" s="103">
        <f t="shared" ca="1" si="19"/>
        <v>0.52083333333333337</v>
      </c>
      <c r="AT58" s="103">
        <f t="shared" ca="1" si="20"/>
        <v>0.70833333333333337</v>
      </c>
      <c r="AU58" s="103">
        <f t="shared" ca="1" si="21"/>
        <v>0</v>
      </c>
      <c r="AV58" s="103">
        <f t="shared" ca="1" si="22"/>
        <v>0.1875</v>
      </c>
      <c r="AW58" s="74">
        <f t="shared" ca="1" si="23"/>
        <v>0</v>
      </c>
      <c r="AX58" s="103">
        <f t="shared" ca="1" si="24"/>
        <v>0</v>
      </c>
      <c r="AY58" s="103">
        <f t="shared" ca="1" si="25"/>
        <v>0.70833333333333337</v>
      </c>
      <c r="AZ58" s="103">
        <f t="shared" ca="1" si="26"/>
        <v>4.1666666666666664E-2</v>
      </c>
      <c r="BA58" s="103">
        <f t="shared" ca="1" si="27"/>
        <v>0</v>
      </c>
      <c r="BB58" s="103">
        <f t="shared" ca="1" si="28"/>
        <v>0.33333333333333331</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P+EXP</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0.70833333333333337</v>
      </c>
      <c r="AT59" s="103">
        <f t="shared" ca="1" si="20"/>
        <v>4.1666666666666664E-2</v>
      </c>
      <c r="AU59" s="103">
        <f t="shared" ca="1" si="21"/>
        <v>0</v>
      </c>
      <c r="AV59" s="103">
        <f t="shared" ca="1" si="22"/>
        <v>0.33333333333333331</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0.39583333333333331</v>
      </c>
      <c r="BF59" s="103">
        <f t="shared" ca="1" si="32"/>
        <v>0.70833333333333337</v>
      </c>
      <c r="BG59" s="103">
        <f t="shared" ca="1" si="33"/>
        <v>0</v>
      </c>
      <c r="BH59" s="103">
        <f t="shared" ca="1" si="34"/>
        <v>0.31250000000000006</v>
      </c>
      <c r="BI59" s="74">
        <f t="shared" ca="1" si="35"/>
        <v>0</v>
      </c>
      <c r="BJ59" s="103">
        <f t="shared" ca="1" si="36"/>
        <v>0</v>
      </c>
      <c r="BK59" s="103">
        <f t="shared" ca="1" si="37"/>
        <v>0.625</v>
      </c>
      <c r="BL59" s="103">
        <f t="shared" ca="1" si="38"/>
        <v>4.1666666666666664E-2</v>
      </c>
      <c r="BM59" s="103">
        <f t="shared" ca="1" si="39"/>
        <v>0</v>
      </c>
      <c r="BN59" s="103">
        <f t="shared" ca="1" si="40"/>
        <v>0.41666666666666669</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
        <v>25</v>
      </c>
      <c r="E61" s="63" t="str">
        <f>'Week A'!E61</f>
        <v>Back</v>
      </c>
      <c r="F61" s="24" t="s">
        <v>19</v>
      </c>
      <c r="G61" s="43">
        <v>0.52083333333333337</v>
      </c>
      <c r="H61" s="11">
        <v>0.70833333333333337</v>
      </c>
      <c r="I61" s="11">
        <v>0.375</v>
      </c>
      <c r="J61" s="11"/>
      <c r="K61" s="11"/>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v>0.52083333333333337</v>
      </c>
      <c r="J62" s="12"/>
      <c r="K62" s="12"/>
      <c r="L62" s="42">
        <v>0.70833333333333337</v>
      </c>
      <c r="M62" s="4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0.1875</v>
      </c>
      <c r="H64" s="29">
        <f t="shared" si="52"/>
        <v>0.25</v>
      </c>
      <c r="I64" s="29">
        <f t="shared" si="52"/>
        <v>0.14583333333333337</v>
      </c>
      <c r="J64" s="29" t="str">
        <f t="shared" si="52"/>
        <v/>
      </c>
      <c r="K64" s="29" t="str">
        <f t="shared" si="52"/>
        <v/>
      </c>
      <c r="L64" s="29">
        <f t="shared" si="52"/>
        <v>0.33333333333333337</v>
      </c>
      <c r="M64" s="29">
        <f t="shared" si="52"/>
        <v>0.33333333333333337</v>
      </c>
      <c r="N64" s="57">
        <f t="shared" ref="N64" si="53">SUMIF(G65:M65,"",G64:M64)</f>
        <v>0.91666666666666674</v>
      </c>
      <c r="O64" s="58">
        <f t="shared" ref="O64" si="54">SUM(G64:M64)</f>
        <v>1.25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0.77083333333333337</v>
      </c>
      <c r="AT64" s="103">
        <f t="shared" ca="1" si="20"/>
        <v>0.95833333333333337</v>
      </c>
      <c r="AU64" s="103">
        <f t="shared" ca="1" si="21"/>
        <v>0</v>
      </c>
      <c r="AV64" s="103">
        <f t="shared" ca="1" si="22"/>
        <v>0.1875</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t="s">
        <v>23</v>
      </c>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0.77083333333333337</v>
      </c>
      <c r="AT65" s="103">
        <f t="shared" ca="1" si="20"/>
        <v>0.95833333333333337</v>
      </c>
      <c r="AU65" s="103">
        <f t="shared" ca="1" si="21"/>
        <v>0</v>
      </c>
      <c r="AV65" s="103">
        <f t="shared" ca="1" si="22"/>
        <v>0.1875</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0.77083333333333337</v>
      </c>
      <c r="BL65" s="103">
        <f t="shared" ca="1" si="38"/>
        <v>0.89583333333333337</v>
      </c>
      <c r="BM65" s="103">
        <f t="shared" ca="1" si="39"/>
        <v>0</v>
      </c>
      <c r="BN65" s="103">
        <f t="shared" ca="1" si="40"/>
        <v>0.125</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0.77083333333333337</v>
      </c>
      <c r="AZ66" s="103">
        <f t="shared" ca="1" si="26"/>
        <v>0.95833333333333337</v>
      </c>
      <c r="BA66" s="103">
        <f t="shared" ca="1" si="27"/>
        <v>0</v>
      </c>
      <c r="BB66" s="103">
        <f t="shared" ca="1" si="28"/>
        <v>0.1875</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
        <v>111</v>
      </c>
      <c r="F67" s="24" t="s">
        <v>19</v>
      </c>
      <c r="G67" s="43">
        <v>0.375</v>
      </c>
      <c r="H67" s="43"/>
      <c r="I67" s="43"/>
      <c r="J67" s="11">
        <v>0.52083333333333337</v>
      </c>
      <c r="K67" s="43">
        <v>0.70833333333333337</v>
      </c>
      <c r="L67" s="11">
        <v>0.52083333333333337</v>
      </c>
      <c r="M67" s="11">
        <v>0.52083333333333337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0.54166666666666663</v>
      </c>
      <c r="AZ67" s="103">
        <f t="shared" ca="1" si="26"/>
        <v>0.75</v>
      </c>
      <c r="BA67" s="103">
        <f t="shared" ca="1" si="27"/>
        <v>0</v>
      </c>
      <c r="BB67" s="103">
        <f t="shared" ca="1" si="28"/>
        <v>0.20833333333333337</v>
      </c>
      <c r="BC67" s="74">
        <f t="shared" ca="1" si="29"/>
        <v>0</v>
      </c>
      <c r="BD67" s="103">
        <f t="shared" ca="1" si="30"/>
        <v>0</v>
      </c>
      <c r="BE67" s="103">
        <f t="shared" ca="1" si="31"/>
        <v>0.77083333333333337</v>
      </c>
      <c r="BF67" s="103">
        <f t="shared" ca="1" si="32"/>
        <v>0.89583333333333337</v>
      </c>
      <c r="BG67" s="103">
        <f t="shared" ca="1" si="33"/>
        <v>0</v>
      </c>
      <c r="BH67" s="103">
        <f t="shared" ca="1" si="34"/>
        <v>0.125</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0.77083333333333337</v>
      </c>
      <c r="BR67" s="103">
        <f t="shared" ca="1" si="44"/>
        <v>0.89583333333333337</v>
      </c>
      <c r="BS67" s="103">
        <f t="shared" ca="1" si="45"/>
        <v>0</v>
      </c>
      <c r="BT67" s="103">
        <f t="shared" ca="1" si="46"/>
        <v>0.125</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c r="J68" s="12">
        <v>0.70833333333333337</v>
      </c>
      <c r="K68" s="12">
        <v>0.95833333333333337</v>
      </c>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0.77083333333333337</v>
      </c>
      <c r="BF68" s="103">
        <f t="shared" ca="1" si="32"/>
        <v>0.89583333333333337</v>
      </c>
      <c r="BG68" s="103">
        <f t="shared" ca="1" si="33"/>
        <v>0</v>
      </c>
      <c r="BH68" s="103">
        <f t="shared" ca="1" si="34"/>
        <v>0.125</v>
      </c>
      <c r="BI68" s="74">
        <f t="shared" ca="1" si="35"/>
        <v>0</v>
      </c>
      <c r="BJ68" s="103">
        <f t="shared" ca="1" si="36"/>
        <v>0</v>
      </c>
      <c r="BK68" s="103">
        <f t="shared" ca="1" si="37"/>
        <v>0.77083333333333337</v>
      </c>
      <c r="BL68" s="103">
        <f t="shared" ca="1" si="38"/>
        <v>0.89583333333333337</v>
      </c>
      <c r="BM68" s="103">
        <f t="shared" ca="1" si="39"/>
        <v>0</v>
      </c>
      <c r="BN68" s="103">
        <f t="shared" ca="1" si="40"/>
        <v>0.125</v>
      </c>
      <c r="BO68" s="74">
        <f t="shared" ca="1" si="41"/>
        <v>0</v>
      </c>
      <c r="BP68" s="103">
        <f t="shared" ca="1" si="42"/>
        <v>0</v>
      </c>
      <c r="BQ68" s="103">
        <f t="shared" ca="1" si="43"/>
        <v>0.77083333333333337</v>
      </c>
      <c r="BR68" s="103">
        <f t="shared" ca="1" si="44"/>
        <v>0.89583333333333337</v>
      </c>
      <c r="BS68" s="103">
        <f t="shared" ca="1" si="45"/>
        <v>0</v>
      </c>
      <c r="BT68" s="103">
        <f t="shared" ca="1" si="46"/>
        <v>0.125</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0.14583333333333337</v>
      </c>
      <c r="H70" s="29" t="str">
        <f t="shared" si="55"/>
        <v/>
      </c>
      <c r="I70" s="29" t="str">
        <f t="shared" si="55"/>
        <v/>
      </c>
      <c r="J70" s="29">
        <f t="shared" si="55"/>
        <v>0.1875</v>
      </c>
      <c r="K70" s="29">
        <f t="shared" si="55"/>
        <v>0.25</v>
      </c>
      <c r="L70" s="29">
        <f t="shared" si="55"/>
        <v>0.1875</v>
      </c>
      <c r="M70" s="29">
        <f t="shared" si="55"/>
        <v>0.4375</v>
      </c>
      <c r="N70" s="57">
        <f t="shared" ref="N70" si="56">SUMIF(G71:M71,"",G70:M70)</f>
        <v>1.2083333333333335</v>
      </c>
      <c r="O70" s="58">
        <f t="shared" ref="O70" si="57">SUM(G70:M70)</f>
        <v>1.2083333333333335</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0.54166666666666663</v>
      </c>
      <c r="AH70" s="103">
        <f t="shared" ca="1" si="8"/>
        <v>0.72916666666666663</v>
      </c>
      <c r="AI70" s="103">
        <f t="shared" ca="1" si="9"/>
        <v>0</v>
      </c>
      <c r="AJ70" s="103">
        <f t="shared" ca="1" si="10"/>
        <v>0.1875</v>
      </c>
      <c r="AK70" s="74">
        <f t="shared" ca="1" si="11"/>
        <v>0</v>
      </c>
      <c r="AL70" s="103">
        <f t="shared" ca="1" si="12"/>
        <v>0</v>
      </c>
      <c r="AM70" s="103">
        <f t="shared" ca="1" si="13"/>
        <v>0.54166666666666663</v>
      </c>
      <c r="AN70" s="103">
        <f t="shared" ca="1" si="14"/>
        <v>0.89583333333333337</v>
      </c>
      <c r="AO70" s="103">
        <f t="shared" ca="1" si="15"/>
        <v>4.1666666666666664E-2</v>
      </c>
      <c r="AP70" s="103">
        <f t="shared" ca="1" si="16"/>
        <v>0.31250000000000006</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0.54166666666666663</v>
      </c>
      <c r="AZ70" s="103">
        <f t="shared" ca="1" si="26"/>
        <v>0.95833333333333337</v>
      </c>
      <c r="BA70" s="103">
        <f t="shared" ca="1" si="27"/>
        <v>4.1666666666666664E-2</v>
      </c>
      <c r="BB70" s="103">
        <f t="shared" ca="1" si="28"/>
        <v>0.37500000000000006</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0.54166666666666663</v>
      </c>
      <c r="AN71" s="103">
        <f t="shared" ca="1" si="14"/>
        <v>0.66666666666666663</v>
      </c>
      <c r="AO71" s="103">
        <f t="shared" ca="1" si="15"/>
        <v>0</v>
      </c>
      <c r="AP71" s="103">
        <f t="shared" ca="1" si="16"/>
        <v>0.125</v>
      </c>
      <c r="AQ71" s="74">
        <f t="shared" ca="1" si="17"/>
        <v>0</v>
      </c>
      <c r="AR71" s="103" t="str">
        <f t="shared" ca="1" si="18"/>
        <v>leveringen</v>
      </c>
      <c r="AS71" s="103">
        <f t="shared" ca="1" si="19"/>
        <v>0</v>
      </c>
      <c r="AT71" s="103">
        <f t="shared" ca="1" si="20"/>
        <v>0</v>
      </c>
      <c r="AU71" s="103">
        <f t="shared" ca="1" si="21"/>
        <v>0</v>
      </c>
      <c r="AV71" s="103" t="str">
        <f t="shared" ca="1" si="22"/>
        <v/>
      </c>
      <c r="AW71" s="74">
        <f t="shared" ca="1" si="23"/>
        <v>0</v>
      </c>
      <c r="AX71" s="103">
        <f t="shared" ca="1" si="24"/>
        <v>0</v>
      </c>
      <c r="AY71" s="103">
        <f t="shared" ca="1" si="25"/>
        <v>0.54166666666666663</v>
      </c>
      <c r="AZ71" s="103">
        <f t="shared" ca="1" si="26"/>
        <v>0.75</v>
      </c>
      <c r="BA71" s="103">
        <f t="shared" ca="1" si="27"/>
        <v>0</v>
      </c>
      <c r="BB71" s="103">
        <f t="shared" ca="1" si="28"/>
        <v>0.20833333333333337</v>
      </c>
      <c r="BC71" s="74">
        <f t="shared" ca="1" si="29"/>
        <v>0</v>
      </c>
      <c r="BD71" s="103">
        <f t="shared" ca="1" si="30"/>
        <v>0</v>
      </c>
      <c r="BE71" s="103">
        <f t="shared" ca="1" si="31"/>
        <v>0.54166666666666663</v>
      </c>
      <c r="BF71" s="103">
        <f t="shared" ca="1" si="32"/>
        <v>0.75</v>
      </c>
      <c r="BG71" s="103">
        <f t="shared" ca="1" si="33"/>
        <v>0</v>
      </c>
      <c r="BH71" s="103">
        <f t="shared" ca="1" si="34"/>
        <v>0.20833333333333337</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0.54166666666666663</v>
      </c>
      <c r="BR71" s="103">
        <f t="shared" ca="1" si="44"/>
        <v>0.72916666666666663</v>
      </c>
      <c r="BS71" s="103">
        <f t="shared" ca="1" si="45"/>
        <v>0</v>
      </c>
      <c r="BT71" s="103">
        <f t="shared" ca="1" si="46"/>
        <v>0.1875</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0.52083333333333337</v>
      </c>
      <c r="J73" s="11">
        <v>0.70833333333333337</v>
      </c>
      <c r="K73" s="11"/>
      <c r="L73" s="11">
        <v>0.375</v>
      </c>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0.70833333333333337</v>
      </c>
      <c r="J74" s="12">
        <v>4.1666666666666664E-2</v>
      </c>
      <c r="K74" s="12"/>
      <c r="L74" s="12">
        <v>0.70833333333333337</v>
      </c>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f t="shared" si="58"/>
        <v>0.1875</v>
      </c>
      <c r="J76" s="29">
        <f t="shared" si="58"/>
        <v>0.33333333333333331</v>
      </c>
      <c r="K76" s="29" t="str">
        <f t="shared" si="58"/>
        <v/>
      </c>
      <c r="L76" s="29">
        <f t="shared" si="58"/>
        <v>0.33333333333333337</v>
      </c>
      <c r="M76" s="29" t="str">
        <f t="shared" si="58"/>
        <v/>
      </c>
      <c r="N76" s="57">
        <f t="shared" ref="N76" si="59">SUMIF(G77:M77,"",G76:M76)</f>
        <v>1.4375</v>
      </c>
      <c r="O76" s="58">
        <f t="shared" ref="O76" si="60">SUM(G76:M76)</f>
        <v>1.4375</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0.77083333333333337</v>
      </c>
      <c r="AH76" s="103">
        <f t="shared" ca="1" si="8"/>
        <v>0.89583333333333337</v>
      </c>
      <c r="AI76" s="103">
        <f t="shared" ca="1" si="9"/>
        <v>0</v>
      </c>
      <c r="AJ76" s="103">
        <f t="shared" ca="1" si="10"/>
        <v>0.125</v>
      </c>
      <c r="AK76" s="74">
        <f t="shared" ca="1" si="11"/>
        <v>0</v>
      </c>
      <c r="AL76" s="103">
        <f t="shared" ca="1" si="12"/>
        <v>0</v>
      </c>
      <c r="AM76" s="103">
        <f t="shared" ca="1" si="13"/>
        <v>0.77083333333333337</v>
      </c>
      <c r="AN76" s="103">
        <f t="shared" ca="1" si="14"/>
        <v>0.89583333333333337</v>
      </c>
      <c r="AO76" s="103">
        <f t="shared" ca="1" si="15"/>
        <v>0</v>
      </c>
      <c r="AP76" s="103">
        <f t="shared" ca="1" si="16"/>
        <v>0.125</v>
      </c>
      <c r="AQ76" s="74">
        <f t="shared" ca="1" si="17"/>
        <v>0</v>
      </c>
      <c r="AR76" s="103">
        <f t="shared" ca="1" si="18"/>
        <v>0</v>
      </c>
      <c r="AS76" s="103">
        <f t="shared" ca="1" si="19"/>
        <v>0.77083333333333337</v>
      </c>
      <c r="AT76" s="103">
        <f t="shared" ca="1" si="20"/>
        <v>0.95833333333333337</v>
      </c>
      <c r="AU76" s="103">
        <f t="shared" ca="1" si="21"/>
        <v>0</v>
      </c>
      <c r="AV76" s="103">
        <f t="shared" ca="1" si="22"/>
        <v>0.1875</v>
      </c>
      <c r="AW76" s="74">
        <f t="shared" ca="1" si="23"/>
        <v>0</v>
      </c>
      <c r="AX76" s="103" t="str">
        <f t="shared" ca="1" si="24"/>
        <v>VIP</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0.54166666666666663</v>
      </c>
      <c r="AH77" s="103">
        <f t="shared" ca="1" si="8"/>
        <v>0.72916666666666663</v>
      </c>
      <c r="AI77" s="103">
        <f t="shared" ca="1" si="9"/>
        <v>0</v>
      </c>
      <c r="AJ77" s="103">
        <f t="shared" ca="1" si="10"/>
        <v>0.1875</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0.77083333333333337</v>
      </c>
      <c r="AZ77" s="103">
        <f t="shared" ca="1" si="26"/>
        <v>0.95833333333333337</v>
      </c>
      <c r="BA77" s="103">
        <f t="shared" ca="1" si="27"/>
        <v>0</v>
      </c>
      <c r="BB77" s="103">
        <f t="shared" ca="1" si="28"/>
        <v>0.1875</v>
      </c>
      <c r="BC77" s="74">
        <f t="shared" ca="1" si="29"/>
        <v>0</v>
      </c>
      <c r="BD77" s="103">
        <f t="shared" ca="1" si="30"/>
        <v>0</v>
      </c>
      <c r="BE77" s="103">
        <f t="shared" ca="1" si="31"/>
        <v>0.54166666666666663</v>
      </c>
      <c r="BF77" s="103">
        <f t="shared" ca="1" si="32"/>
        <v>0.75</v>
      </c>
      <c r="BG77" s="103">
        <f t="shared" ca="1" si="33"/>
        <v>0</v>
      </c>
      <c r="BH77" s="103">
        <f t="shared" ca="1" si="34"/>
        <v>0.20833333333333337</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277</v>
      </c>
      <c r="I78" s="33"/>
      <c r="J78" s="33"/>
      <c r="K78" s="33"/>
      <c r="L78" s="33" t="s">
        <v>278</v>
      </c>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v>0.70833333333333337</v>
      </c>
      <c r="J79" s="11"/>
      <c r="K79" s="11">
        <v>0.39583333333333331</v>
      </c>
      <c r="L79" s="11">
        <v>0.625</v>
      </c>
      <c r="M79" s="11"/>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v>4.1666666666666664E-2</v>
      </c>
      <c r="J80" s="12"/>
      <c r="K80" s="12">
        <v>0.70833333333333337</v>
      </c>
      <c r="L80" s="12">
        <v>4.1666666666666664E-2</v>
      </c>
      <c r="M80" s="12"/>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f t="shared" si="61"/>
        <v>0.33333333333333331</v>
      </c>
      <c r="J82" s="29" t="str">
        <f t="shared" si="61"/>
        <v/>
      </c>
      <c r="K82" s="29">
        <f t="shared" si="61"/>
        <v>0.31250000000000006</v>
      </c>
      <c r="L82" s="29">
        <f t="shared" si="61"/>
        <v>0.41666666666666669</v>
      </c>
      <c r="M82" s="29" t="str">
        <f t="shared" si="61"/>
        <v/>
      </c>
      <c r="N82" s="57">
        <f t="shared" ref="N82" si="62">SUMIF(G83:M83,"",G82:M82)</f>
        <v>1.0625</v>
      </c>
      <c r="O82" s="58">
        <f t="shared" ref="O82" si="63">SUM(G82:M82)</f>
        <v>1.0625</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0.54166666666666663</v>
      </c>
      <c r="BL82" s="103">
        <f t="shared" ca="1" si="38"/>
        <v>0.89583333333333337</v>
      </c>
      <c r="BM82" s="103">
        <f t="shared" ca="1" si="39"/>
        <v>4.1666666666666664E-2</v>
      </c>
      <c r="BN82" s="103">
        <f t="shared" ca="1" si="40"/>
        <v>0.31250000000000006</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0.54166666666666663</v>
      </c>
      <c r="AT83" s="103">
        <f t="shared" ca="1" si="20"/>
        <v>0.95833333333333337</v>
      </c>
      <c r="AU83" s="103">
        <f t="shared" ca="1" si="21"/>
        <v>4.1666666666666664E-2</v>
      </c>
      <c r="AV83" s="103">
        <f t="shared" ca="1" si="22"/>
        <v>0.37500000000000006</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0.77083333333333337</v>
      </c>
      <c r="AH84" s="103">
        <f t="shared" ca="1" si="8"/>
        <v>0.89583333333333337</v>
      </c>
      <c r="AI84" s="103">
        <f t="shared" ca="1" si="9"/>
        <v>0</v>
      </c>
      <c r="AJ84" s="103">
        <f t="shared" ca="1" si="10"/>
        <v>0.125</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0.77083333333333337</v>
      </c>
      <c r="AT84" s="103">
        <f t="shared" ca="1" si="20"/>
        <v>0.95833333333333337</v>
      </c>
      <c r="AU84" s="103">
        <f t="shared" ca="1" si="21"/>
        <v>0</v>
      </c>
      <c r="AV84" s="103">
        <f t="shared" ca="1" si="22"/>
        <v>0.1875</v>
      </c>
      <c r="AW84" s="74">
        <f t="shared" ca="1" si="23"/>
        <v>0</v>
      </c>
      <c r="AX84" s="103">
        <f t="shared" ca="1" si="24"/>
        <v>0</v>
      </c>
      <c r="AY84" s="103">
        <f t="shared" ca="1" si="25"/>
        <v>0.77083333333333337</v>
      </c>
      <c r="AZ84" s="103">
        <f t="shared" ca="1" si="26"/>
        <v>0.95833333333333337</v>
      </c>
      <c r="BA84" s="103">
        <f t="shared" ca="1" si="27"/>
        <v>0</v>
      </c>
      <c r="BB84" s="103">
        <f t="shared" ca="1" si="28"/>
        <v>0.1875</v>
      </c>
      <c r="BC84" s="74">
        <f t="shared" ca="1" si="29"/>
        <v>0</v>
      </c>
      <c r="BD84" s="103" t="str">
        <f t="shared" ca="1" si="30"/>
        <v>VIP</v>
      </c>
      <c r="BE84" s="103">
        <f t="shared" ca="1" si="31"/>
        <v>0.77083333333333337</v>
      </c>
      <c r="BF84" s="103">
        <f t="shared" ca="1" si="32"/>
        <v>0.89583333333333337</v>
      </c>
      <c r="BG84" s="103">
        <f t="shared" ca="1" si="33"/>
        <v>0</v>
      </c>
      <c r="BH84" s="103">
        <f t="shared" ca="1" si="34"/>
        <v>0.125</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11">
        <v>0.5</v>
      </c>
      <c r="H85" s="11">
        <v>0.5</v>
      </c>
      <c r="I85" s="11">
        <v>0.5</v>
      </c>
      <c r="J85" s="11"/>
      <c r="K85" s="11"/>
      <c r="L85" s="11">
        <v>0.5</v>
      </c>
      <c r="M85" s="11">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12">
        <v>0.83333333333333337</v>
      </c>
      <c r="H86" s="12">
        <v>0.83333333333333337</v>
      </c>
      <c r="I86" s="12">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0.54166666666666663</v>
      </c>
      <c r="AH86" s="103">
        <f t="shared" ca="1" si="8"/>
        <v>0.72916666666666663</v>
      </c>
      <c r="AI86" s="103">
        <f t="shared" ca="1" si="9"/>
        <v>0</v>
      </c>
      <c r="AJ86" s="103">
        <f t="shared" ca="1" si="10"/>
        <v>0.1875</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0.77083333333333337</v>
      </c>
      <c r="AZ86" s="103">
        <f t="shared" ca="1" si="26"/>
        <v>0.95833333333333337</v>
      </c>
      <c r="BA86" s="103">
        <f t="shared" ca="1" si="27"/>
        <v>0</v>
      </c>
      <c r="BB86" s="103">
        <f t="shared" ca="1" si="28"/>
        <v>0.1875</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0.54166666666666663</v>
      </c>
      <c r="AZ88" s="103">
        <f t="shared" ca="1" si="26"/>
        <v>0.75</v>
      </c>
      <c r="BA88" s="103">
        <f t="shared" ca="1" si="27"/>
        <v>0</v>
      </c>
      <c r="BB88" s="103">
        <f t="shared" ca="1" si="28"/>
        <v>0.20833333333333337</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0.54166666666666663</v>
      </c>
      <c r="BF89" s="103">
        <f t="shared" ca="1" si="32"/>
        <v>0.75</v>
      </c>
      <c r="BG89" s="103">
        <f t="shared" ca="1" si="33"/>
        <v>0</v>
      </c>
      <c r="BH89" s="103">
        <f t="shared" ca="1" si="34"/>
        <v>0.20833333333333337</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v>0.375</v>
      </c>
      <c r="M91" s="43">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0.41666666666666669</v>
      </c>
      <c r="BF91" s="103">
        <f t="shared" ca="1" si="32"/>
        <v>0.75</v>
      </c>
      <c r="BG91" s="103">
        <f t="shared" ca="1" si="33"/>
        <v>4.1666666666666664E-2</v>
      </c>
      <c r="BH91" s="103">
        <f t="shared" ca="1" si="34"/>
        <v>0.29166666666666663</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v>0.70833333333333337</v>
      </c>
      <c r="M92" s="35">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0.77083333333333337</v>
      </c>
      <c r="AZ92" s="103">
        <f t="shared" ca="1" si="26"/>
        <v>0.95833333333333337</v>
      </c>
      <c r="BA92" s="103">
        <f t="shared" ca="1" si="27"/>
        <v>0</v>
      </c>
      <c r="BB92" s="103">
        <f t="shared" ca="1" si="28"/>
        <v>0.1875</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Agbaze</v>
      </c>
      <c r="AC93" s="103" t="str">
        <f t="shared" ca="1" si="3"/>
        <v>Jedidiah</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f t="shared" si="67"/>
        <v>0.33333333333333337</v>
      </c>
      <c r="M94" s="29">
        <f t="shared" si="67"/>
        <v>0.33333333333333337</v>
      </c>
      <c r="N94" s="57">
        <f t="shared" ref="N94" si="68">SUMIF(G95:M95,"",G94:M94)</f>
        <v>1.666666666666667</v>
      </c>
      <c r="O94" s="58">
        <f t="shared" ref="O94" si="69">SUM(G94:M94)</f>
        <v>1.666666666666667</v>
      </c>
      <c r="P94" s="68"/>
      <c r="Q94" s="69"/>
      <c r="R94" s="70"/>
      <c r="S94" s="14"/>
      <c r="T94" s="14"/>
      <c r="U94" s="14"/>
      <c r="V94" s="14"/>
      <c r="W94" s="14"/>
      <c r="X94" s="14"/>
      <c r="Y94" s="14"/>
      <c r="Z94" s="14"/>
      <c r="AA94" s="102">
        <v>40</v>
      </c>
      <c r="AB94" s="103" t="str">
        <f t="shared" ca="1" si="2"/>
        <v>Nassiri</v>
      </c>
      <c r="AC94" s="103" t="str">
        <f t="shared" ca="1" si="3"/>
        <v>Othmane</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0.77083333333333337</v>
      </c>
      <c r="AT94" s="103">
        <f t="shared" ca="1" si="20"/>
        <v>0.95833333333333337</v>
      </c>
      <c r="AU94" s="103">
        <f t="shared" ca="1" si="21"/>
        <v>0</v>
      </c>
      <c r="AV94" s="103">
        <f t="shared" ca="1" si="22"/>
        <v>0.1875</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Borremans</v>
      </c>
      <c r="AC95" s="103" t="str">
        <f t="shared" ca="1" si="3"/>
        <v>Britt</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Ouald Chaib</v>
      </c>
      <c r="AC96" s="103" t="str">
        <f t="shared" ca="1" si="3"/>
        <v>Marouane</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El Mourabit</v>
      </c>
      <c r="AC97" s="103" t="str">
        <f t="shared" ca="1" si="3"/>
        <v>Mohamed</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Rida Asseddik</v>
      </c>
      <c r="AC98" s="103" t="str">
        <f t="shared" ca="1" si="3"/>
        <v>Mohammed</v>
      </c>
      <c r="AD98" s="103" t="str">
        <f t="shared" ca="1" si="4"/>
        <v>Steward</v>
      </c>
      <c r="AE98" s="103" t="str">
        <f t="shared" ca="1" si="5"/>
        <v>Student</v>
      </c>
      <c r="AF98" s="103" t="str">
        <f t="shared" ca="1" si="6"/>
        <v>Front</v>
      </c>
      <c r="AG98" s="103">
        <f t="shared" ca="1" si="7"/>
        <v>0.77083333333333337</v>
      </c>
      <c r="AH98" s="103">
        <f t="shared" ca="1" si="8"/>
        <v>0.89583333333333337</v>
      </c>
      <c r="AI98" s="103">
        <f t="shared" ca="1" si="9"/>
        <v>0</v>
      </c>
      <c r="AJ98" s="103">
        <f t="shared" ca="1" si="10"/>
        <v>0.125</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0.54166666666666663</v>
      </c>
      <c r="AZ98" s="103">
        <f t="shared" ca="1" si="26"/>
        <v>0.75</v>
      </c>
      <c r="BA98" s="103">
        <f t="shared" ca="1" si="27"/>
        <v>0</v>
      </c>
      <c r="BB98" s="103">
        <f t="shared" ca="1" si="28"/>
        <v>0.20833333333333337</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Messaoudi</v>
      </c>
      <c r="AC99" s="103" t="str">
        <f t="shared" ca="1" si="3"/>
        <v>Zakaria</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Firoud</v>
      </c>
      <c r="AC100" s="103" t="str">
        <f t="shared" ca="1" si="3"/>
        <v>Saad</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 xml:space="preserve">Hovhanisyan </v>
      </c>
      <c r="AC101" s="103" t="str">
        <f t="shared" ca="1" si="3"/>
        <v>Suren</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 xml:space="preserve">Schiettecatte </v>
      </c>
      <c r="AC102" s="103" t="str">
        <f t="shared" ca="1" si="3"/>
        <v>Roman</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Hofmans</v>
      </c>
      <c r="AC103" s="103" t="str">
        <f t="shared" ca="1" si="3"/>
        <v>Jelle</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0.77083333333333337</v>
      </c>
      <c r="AT103" s="103">
        <f t="shared" ca="1" si="20"/>
        <v>0.95833333333333337</v>
      </c>
      <c r="AU103" s="103">
        <f t="shared" ca="1" si="21"/>
        <v>0</v>
      </c>
      <c r="AV103" s="103">
        <f t="shared" ca="1" si="22"/>
        <v>0.1875</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0.54166666666666663</v>
      </c>
      <c r="BF103" s="103">
        <f t="shared" ca="1" si="32"/>
        <v>0.83333333333333337</v>
      </c>
      <c r="BG103" s="103">
        <f t="shared" ca="1" si="33"/>
        <v>4.1666666666666664E-2</v>
      </c>
      <c r="BH103" s="103">
        <f t="shared" ca="1" si="34"/>
        <v>0.25000000000000006</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Daoudi</v>
      </c>
      <c r="AC104" s="103" t="str">
        <f t="shared" ca="1" si="3"/>
        <v>Mohamed</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0.77083333333333337</v>
      </c>
      <c r="AN104" s="103">
        <f t="shared" ca="1" si="14"/>
        <v>0.89583333333333337</v>
      </c>
      <c r="AO104" s="103">
        <f t="shared" ca="1" si="15"/>
        <v>0</v>
      </c>
      <c r="AP104" s="103">
        <f t="shared" ca="1" si="16"/>
        <v>0.125</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Osorio Maza</v>
      </c>
      <c r="AC105" s="103" t="str">
        <f t="shared" ca="1" si="3"/>
        <v xml:space="preserve">Enrique </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0.77083333333333337</v>
      </c>
      <c r="AZ105" s="103">
        <f t="shared" ca="1" si="26"/>
        <v>0.95833333333333337</v>
      </c>
      <c r="BA105" s="103">
        <f t="shared" ca="1" si="27"/>
        <v>0</v>
      </c>
      <c r="BB105" s="103">
        <f t="shared" ca="1" si="28"/>
        <v>0.1875</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Fella</v>
      </c>
      <c r="AC106" s="103" t="str">
        <f t="shared" ca="1" si="3"/>
        <v>Achraf</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v>0.77083333333333337</v>
      </c>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v>0.95833333333333337</v>
      </c>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f t="shared" si="76"/>
        <v>0.1875</v>
      </c>
      <c r="J112" s="29" t="str">
        <f t="shared" si="76"/>
        <v/>
      </c>
      <c r="K112" s="29" t="str">
        <f t="shared" si="76"/>
        <v/>
      </c>
      <c r="L112" s="29" t="str">
        <f t="shared" si="76"/>
        <v/>
      </c>
      <c r="M112" s="29" t="str">
        <f t="shared" si="76"/>
        <v/>
      </c>
      <c r="N112" s="57">
        <f t="shared" ref="N112" si="77">SUMIF(G113:M113,"",G112:M112)</f>
        <v>0.1875</v>
      </c>
      <c r="O112" s="58">
        <f t="shared" ref="O112" si="78">SUM(G112:M112)</f>
        <v>0.1875</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v>0.77083333333333337</v>
      </c>
      <c r="J115" s="11"/>
      <c r="K115" s="11"/>
      <c r="L115" s="11">
        <v>0.77083333333333337</v>
      </c>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v>0.95833333333333337</v>
      </c>
      <c r="J116" s="12"/>
      <c r="K116" s="12"/>
      <c r="L116" s="12">
        <v>0.89583333333333337</v>
      </c>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f t="shared" si="79"/>
        <v>0.1875</v>
      </c>
      <c r="J118" s="29" t="str">
        <f t="shared" si="79"/>
        <v/>
      </c>
      <c r="K118" s="29" t="str">
        <f t="shared" si="79"/>
        <v/>
      </c>
      <c r="L118" s="29">
        <f t="shared" si="79"/>
        <v>0.125</v>
      </c>
      <c r="M118" s="29" t="str">
        <f t="shared" si="79"/>
        <v/>
      </c>
      <c r="N118" s="57">
        <f t="shared" ref="N118" si="80">SUMIF(G119:M119,"",G118:M118)</f>
        <v>0.3125</v>
      </c>
      <c r="O118" s="58">
        <f t="shared" ref="O118" si="81">SUM(G118:M118)</f>
        <v>0.3125</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0.77083333333333337</v>
      </c>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0.95833333333333337</v>
      </c>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f t="shared" si="129"/>
        <v>0.1875</v>
      </c>
      <c r="K124" s="29" t="str">
        <f t="shared" si="129"/>
        <v/>
      </c>
      <c r="L124" s="29" t="str">
        <f t="shared" si="129"/>
        <v/>
      </c>
      <c r="M124" s="29" t="str">
        <f t="shared" si="129"/>
        <v/>
      </c>
      <c r="N124" s="57">
        <f t="shared" ref="N124" si="130">SUMIF(G125:M125,"",G124:M124)</f>
        <v>0.1875</v>
      </c>
      <c r="O124" s="58">
        <f t="shared" ref="O124" si="131">SUM(G124:M124)</f>
        <v>0.1875</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0.54166666666666663</v>
      </c>
      <c r="K127" s="11">
        <v>0.77083333333333337</v>
      </c>
      <c r="L127" s="11"/>
      <c r="M127" s="11">
        <v>0.77083333333333337</v>
      </c>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0.75</v>
      </c>
      <c r="K128" s="12">
        <v>0.89583333333333337</v>
      </c>
      <c r="L128" s="12"/>
      <c r="M128" s="12">
        <v>0.89583333333333337</v>
      </c>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f t="shared" si="132"/>
        <v>0.20833333333333337</v>
      </c>
      <c r="K130" s="29">
        <f t="shared" si="132"/>
        <v>0.125</v>
      </c>
      <c r="L130" s="29" t="str">
        <f t="shared" si="132"/>
        <v/>
      </c>
      <c r="M130" s="29">
        <f t="shared" si="132"/>
        <v>0.125</v>
      </c>
      <c r="N130" s="57">
        <f t="shared" ref="N130" si="133">SUMIF(G131:M131,"",G130:M130)</f>
        <v>0.45833333333333337</v>
      </c>
      <c r="O130" s="58">
        <f t="shared" ref="O130" si="134">SUM(G130:M130)</f>
        <v>0.45833333333333337</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v>0.77083333333333337</v>
      </c>
      <c r="L133" s="11">
        <v>0.77083333333333337</v>
      </c>
      <c r="M133" s="11">
        <v>0.77083333333333337</v>
      </c>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v>0.89583333333333337</v>
      </c>
      <c r="L134" s="12">
        <v>0.89583333333333337</v>
      </c>
      <c r="M134" s="12">
        <v>0.89583333333333337</v>
      </c>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f t="shared" si="135"/>
        <v>0.125</v>
      </c>
      <c r="L136" s="29">
        <f t="shared" si="135"/>
        <v>0.125</v>
      </c>
      <c r="M136" s="29">
        <f t="shared" si="135"/>
        <v>0.125</v>
      </c>
      <c r="N136" s="57">
        <f t="shared" ref="N136" si="136">SUMIF(G137:M137,"",G136:M136)</f>
        <v>0.375</v>
      </c>
      <c r="O136" s="58">
        <f t="shared" ref="O136" si="137">SUM(G136:M136)</f>
        <v>0.375</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t="str">
        <f t="shared" si="138"/>
        <v/>
      </c>
      <c r="L142" s="29" t="str">
        <f t="shared" si="138"/>
        <v/>
      </c>
      <c r="M142" s="29" t="str">
        <f t="shared" si="138"/>
        <v/>
      </c>
      <c r="N142" s="57">
        <f t="shared" ref="N142" si="139">SUMIF(G143:M143,"",G142:M142)</f>
        <v>0</v>
      </c>
      <c r="O142" s="58">
        <f t="shared" ref="O142" si="140">SUM(G142:M142)</f>
        <v>0</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v>0.54166666666666663</v>
      </c>
      <c r="H145" s="11">
        <v>0.54166666666666663</v>
      </c>
      <c r="I145" s="11"/>
      <c r="J145" s="11">
        <v>0.54166666666666663</v>
      </c>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v>0.72916666666666663</v>
      </c>
      <c r="H146" s="42">
        <v>0.89583333333333337</v>
      </c>
      <c r="I146" s="12"/>
      <c r="J146" s="12">
        <v>0.95833333333333337</v>
      </c>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v>4.1666666666666664E-2</v>
      </c>
      <c r="I147" s="13"/>
      <c r="J147" s="13">
        <v>4.1666666666666664E-2</v>
      </c>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f t="shared" ref="G148:M148" si="141">IF(G146="","",IF(G146&gt;G145,(G146-G145-G147),(1-G145-G147+G146)))</f>
        <v>0.1875</v>
      </c>
      <c r="H148" s="29">
        <f t="shared" si="141"/>
        <v>0.31250000000000006</v>
      </c>
      <c r="I148" s="29" t="str">
        <f t="shared" si="141"/>
        <v/>
      </c>
      <c r="J148" s="29">
        <f t="shared" si="141"/>
        <v>0.37500000000000006</v>
      </c>
      <c r="K148" s="29" t="str">
        <f t="shared" si="141"/>
        <v/>
      </c>
      <c r="L148" s="29" t="str">
        <f t="shared" si="141"/>
        <v/>
      </c>
      <c r="M148" s="29" t="str">
        <f t="shared" si="141"/>
        <v/>
      </c>
      <c r="N148" s="57">
        <f t="shared" ref="N148" si="142">SUMIF(G149:M149,"",G148:M148)</f>
        <v>0.875</v>
      </c>
      <c r="O148" s="58">
        <f t="shared" ref="O148" si="143">SUM(G148:M148)</f>
        <v>0.875</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0.54166666666666663</v>
      </c>
      <c r="I151" s="11"/>
      <c r="J151" s="11">
        <v>0.54166666666666663</v>
      </c>
      <c r="K151" s="11">
        <v>0.54166666666666663</v>
      </c>
      <c r="L151" s="11"/>
      <c r="M151" s="11">
        <v>0.54166666666666663</v>
      </c>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0.66666666666666663</v>
      </c>
      <c r="I152" s="12"/>
      <c r="J152" s="12">
        <v>0.75</v>
      </c>
      <c r="K152" s="12">
        <v>0.75</v>
      </c>
      <c r="L152" s="12"/>
      <c r="M152" s="12">
        <v>0.72916666666666663</v>
      </c>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f t="shared" si="144"/>
        <v>0.125</v>
      </c>
      <c r="I154" s="29" t="str">
        <f t="shared" si="144"/>
        <v/>
      </c>
      <c r="J154" s="29">
        <f t="shared" si="144"/>
        <v>0.20833333333333337</v>
      </c>
      <c r="K154" s="29">
        <f t="shared" si="144"/>
        <v>0.20833333333333337</v>
      </c>
      <c r="L154" s="29" t="str">
        <f t="shared" si="144"/>
        <v/>
      </c>
      <c r="M154" s="29">
        <f t="shared" si="144"/>
        <v>0.1875</v>
      </c>
      <c r="N154" s="57">
        <f t="shared" ref="N154" si="145">SUMIF(G155:M155,"",G154:M154)</f>
        <v>0.72916666666666674</v>
      </c>
      <c r="O154" s="58">
        <f t="shared" ref="O154" si="146">SUM(G154:M154)</f>
        <v>0.72916666666666674</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t="s">
        <v>231</v>
      </c>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0.77083333333333337</v>
      </c>
      <c r="H181" s="11">
        <v>0.77083333333333337</v>
      </c>
      <c r="I181" s="11">
        <v>0.77083333333333337</v>
      </c>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0.89583333333333337</v>
      </c>
      <c r="H182" s="42">
        <v>0.89583333333333337</v>
      </c>
      <c r="I182" s="12">
        <v>0.95833333333333337</v>
      </c>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9">IF(G182="","",IF(G182&gt;G181,(G182-G181-G183),(1-G181-G183+G182)))</f>
        <v>0.125</v>
      </c>
      <c r="H184" s="29">
        <f t="shared" si="159"/>
        <v>0.125</v>
      </c>
      <c r="I184" s="29">
        <f t="shared" si="159"/>
        <v>0.1875</v>
      </c>
      <c r="J184" s="29" t="str">
        <f t="shared" si="159"/>
        <v/>
      </c>
      <c r="K184" s="29" t="str">
        <f t="shared" si="159"/>
        <v/>
      </c>
      <c r="L184" s="29" t="str">
        <f t="shared" si="159"/>
        <v/>
      </c>
      <c r="M184" s="29" t="str">
        <f t="shared" si="159"/>
        <v/>
      </c>
      <c r="N184" s="57">
        <f t="shared" ref="N184" si="160">SUMIF(G185:M185,"",G184:M184)</f>
        <v>0.4375</v>
      </c>
      <c r="O184" s="58">
        <f t="shared" ref="O184" si="161">SUM(G184:M184)</f>
        <v>0.4375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t="s">
        <v>229</v>
      </c>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c r="I187" s="11"/>
      <c r="J187" s="11">
        <v>0.77083333333333337</v>
      </c>
      <c r="K187" s="11">
        <v>0.54166666666666663</v>
      </c>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0.72916666666666663</v>
      </c>
      <c r="H188" s="42"/>
      <c r="I188" s="12"/>
      <c r="J188" s="12">
        <v>0.95833333333333337</v>
      </c>
      <c r="K188" s="12">
        <v>0.75</v>
      </c>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2">IF(G188="","",IF(G188&gt;G187,(G188-G187-G189),(1-G187-G189+G188)))</f>
        <v>0.1875</v>
      </c>
      <c r="H190" s="29" t="str">
        <f t="shared" si="162"/>
        <v/>
      </c>
      <c r="I190" s="29" t="str">
        <f t="shared" si="162"/>
        <v/>
      </c>
      <c r="J190" s="29">
        <f t="shared" si="162"/>
        <v>0.1875</v>
      </c>
      <c r="K190" s="29">
        <f t="shared" si="162"/>
        <v>0.20833333333333337</v>
      </c>
      <c r="L190" s="29" t="str">
        <f t="shared" si="162"/>
        <v/>
      </c>
      <c r="M190" s="29" t="str">
        <f t="shared" si="162"/>
        <v/>
      </c>
      <c r="N190" s="57">
        <f t="shared" ref="N190" si="163">SUMIF(G191:M191,"",G190:M190)</f>
        <v>0.58333333333333337</v>
      </c>
      <c r="O190" s="58">
        <f t="shared" ref="O190" si="164">SUM(G190:M190)</f>
        <v>0.58333333333333337</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v>0.54166666666666663</v>
      </c>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v>0.89583333333333337</v>
      </c>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v>4.1666666666666664E-2</v>
      </c>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f t="shared" si="177"/>
        <v>0.31250000000000006</v>
      </c>
      <c r="M220" s="29" t="str">
        <f t="shared" si="177"/>
        <v/>
      </c>
      <c r="N220" s="57">
        <f t="shared" ref="N220" si="178">SUMIF(G221:M221,"",G220:M220)</f>
        <v>0.31250000000000006</v>
      </c>
      <c r="O220" s="58">
        <f t="shared" ref="O220" si="179">SUM(G220:M220)</f>
        <v>0.31250000000000006</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v>0.54166666666666663</v>
      </c>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v>0.95833333333333337</v>
      </c>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v>4.1666666666666664E-2</v>
      </c>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f t="shared" si="180"/>
        <v>0.37500000000000006</v>
      </c>
      <c r="J226" s="29" t="str">
        <f t="shared" si="180"/>
        <v/>
      </c>
      <c r="K226" s="29" t="str">
        <f t="shared" si="180"/>
        <v/>
      </c>
      <c r="L226" s="29" t="str">
        <f t="shared" si="180"/>
        <v/>
      </c>
      <c r="M226" s="29" t="str">
        <f t="shared" si="180"/>
        <v/>
      </c>
      <c r="N226" s="57">
        <f t="shared" ref="N226" si="181">SUMIF(G227:M227,"",G226:M226)</f>
        <v>0.37500000000000006</v>
      </c>
      <c r="O226" s="58">
        <f t="shared" ref="O226" si="182">SUM(G226:M226)</f>
        <v>0.37500000000000006</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c r="I229" s="11">
        <v>0.77083333333333337</v>
      </c>
      <c r="J229" s="11">
        <v>0.77083333333333337</v>
      </c>
      <c r="K229" s="11">
        <v>0.77083333333333337</v>
      </c>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c r="I230" s="12">
        <v>0.95833333333333337</v>
      </c>
      <c r="J230" s="12">
        <v>0.95833333333333337</v>
      </c>
      <c r="K230" s="12">
        <v>0.89583333333333337</v>
      </c>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3">IF(G230="","",IF(G230&gt;G229,(G230-G229-G231),(1-G229-G231+G230)))</f>
        <v>0.125</v>
      </c>
      <c r="H232" s="29" t="str">
        <f t="shared" si="183"/>
        <v/>
      </c>
      <c r="I232" s="29">
        <f t="shared" si="183"/>
        <v>0.1875</v>
      </c>
      <c r="J232" s="29">
        <f t="shared" si="183"/>
        <v>0.1875</v>
      </c>
      <c r="K232" s="29">
        <f t="shared" si="183"/>
        <v>0.125</v>
      </c>
      <c r="L232" s="29" t="str">
        <f t="shared" si="183"/>
        <v/>
      </c>
      <c r="M232" s="29" t="str">
        <f t="shared" si="183"/>
        <v/>
      </c>
      <c r="N232" s="57">
        <f t="shared" ref="N232" si="184">SUMIF(G233:M233,"",G232:M232)</f>
        <v>0.625</v>
      </c>
      <c r="O232" s="58">
        <f t="shared" ref="O232" si="185">SUM(G232:M232)</f>
        <v>0.625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t="s">
        <v>229</v>
      </c>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v>
      </c>
      <c r="O238" s="58">
        <f t="shared" ref="O238" si="188">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0.54166666666666663</v>
      </c>
      <c r="H241" s="11"/>
      <c r="I241" s="11"/>
      <c r="J241" s="11">
        <v>0.77083333333333337</v>
      </c>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0.72916666666666663</v>
      </c>
      <c r="H242" s="42"/>
      <c r="I242" s="12"/>
      <c r="J242" s="12">
        <v>0.95833333333333337</v>
      </c>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9">IF(G242="","",IF(G242&gt;G241,(G242-G241-G243),(1-G241-G243+G242)))</f>
        <v>0.1875</v>
      </c>
      <c r="H244" s="29" t="str">
        <f t="shared" si="189"/>
        <v/>
      </c>
      <c r="I244" s="29" t="str">
        <f t="shared" si="189"/>
        <v/>
      </c>
      <c r="J244" s="29">
        <f t="shared" si="189"/>
        <v>0.1875</v>
      </c>
      <c r="K244" s="29" t="str">
        <f t="shared" si="189"/>
        <v/>
      </c>
      <c r="L244" s="29" t="str">
        <f t="shared" si="189"/>
        <v/>
      </c>
      <c r="M244" s="29" t="str">
        <f t="shared" si="189"/>
        <v/>
      </c>
      <c r="N244" s="57">
        <f t="shared" ref="N244" si="190">SUMIF(G245:M245,"",G244:M244)</f>
        <v>0.375</v>
      </c>
      <c r="O244" s="58">
        <f t="shared" ref="O244" si="191">SUM(G244:M244)</f>
        <v>0.375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v>
      </c>
      <c r="O250" s="58">
        <f t="shared" ref="O250" si="194">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v>0.54166666666666663</v>
      </c>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v>0.75</v>
      </c>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f t="shared" si="195"/>
        <v>0.20833333333333337</v>
      </c>
      <c r="K256" s="29" t="str">
        <f t="shared" si="195"/>
        <v/>
      </c>
      <c r="L256" s="29" t="str">
        <f t="shared" si="195"/>
        <v/>
      </c>
      <c r="M256" s="29" t="str">
        <f t="shared" si="195"/>
        <v/>
      </c>
      <c r="N256" s="57">
        <f t="shared" ref="N256" si="196">SUMIF(G257:M257,"",G256:M256)</f>
        <v>0.20833333333333337</v>
      </c>
      <c r="O256" s="58">
        <f t="shared" ref="O256" si="197">SUM(G256:M256)</f>
        <v>0.20833333333333337</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v>0.54166666666666663</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0.75</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f t="shared" si="198"/>
        <v>0.20833333333333337</v>
      </c>
      <c r="L262" s="29" t="str">
        <f t="shared" si="198"/>
        <v/>
      </c>
      <c r="M262" s="29">
        <f t="shared" si="198"/>
        <v>0.125</v>
      </c>
      <c r="N262" s="57">
        <f t="shared" ref="N262" si="199">SUMIF(G263:M263,"",G262:M262)</f>
        <v>0.33333333333333337</v>
      </c>
      <c r="O262" s="58">
        <f t="shared" ref="O262" si="200">SUM(G262:M262)</f>
        <v>0.33333333333333337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t="str">
        <f t="shared" si="201"/>
        <v/>
      </c>
      <c r="K268" s="29" t="str">
        <f t="shared" si="201"/>
        <v/>
      </c>
      <c r="L268" s="29" t="str">
        <f t="shared" si="201"/>
        <v/>
      </c>
      <c r="M268" s="29" t="str">
        <f t="shared" si="201"/>
        <v/>
      </c>
      <c r="N268" s="57">
        <f t="shared" ref="N268" si="202">SUMIF(G269:M269,"",G268:M268)</f>
        <v>0</v>
      </c>
      <c r="O268" s="58">
        <f t="shared" ref="O268" si="203">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v>0.41666666666666669</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v>4.1666666666666664E-2</v>
      </c>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f t="shared" si="204"/>
        <v>0.29166666666666663</v>
      </c>
      <c r="L274" s="29" t="str">
        <f t="shared" si="204"/>
        <v/>
      </c>
      <c r="M274" s="29" t="str">
        <f t="shared" si="204"/>
        <v/>
      </c>
      <c r="N274" s="57">
        <f t="shared" ref="N274" si="205">SUMIF(G275:M275,"",G274:M274)</f>
        <v>0.29166666666666663</v>
      </c>
      <c r="O274" s="58">
        <f t="shared" ref="O274" si="206">SUM(G274:M274)</f>
        <v>0.29166666666666663</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v>0.77083333333333337</v>
      </c>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v>0.95833333333333337</v>
      </c>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f t="shared" si="207"/>
        <v>0.1875</v>
      </c>
      <c r="K280" s="29" t="str">
        <f t="shared" si="207"/>
        <v/>
      </c>
      <c r="L280" s="29" t="str">
        <f t="shared" si="207"/>
        <v/>
      </c>
      <c r="M280" s="29" t="str">
        <f t="shared" si="207"/>
        <v/>
      </c>
      <c r="N280" s="57">
        <f t="shared" ref="N280" si="208">SUMIF(G281:M281,"",G280:M280)</f>
        <v>0.1875</v>
      </c>
      <c r="O280" s="58">
        <f t="shared" ref="O280" si="209">SUM(G280:M280)</f>
        <v>0.1875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ht="13.5" collapsed="1" thickBot="1" x14ac:dyDescent="0.25">
      <c r="A283" s="63" t="str">
        <f>'Week A'!A283</f>
        <v>Agbaze</v>
      </c>
      <c r="B283" s="64" t="str">
        <f>'Week A'!B283</f>
        <v>Jedidiah</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hidden="1"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hidden="1"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hidden="1"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hidden="1"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hidden="1"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Nassiri</v>
      </c>
      <c r="B289" s="64" t="str">
        <f>'Week A'!B289</f>
        <v>Othmane</v>
      </c>
      <c r="C289" s="63" t="str">
        <f>'Week A'!C289</f>
        <v>Steward</v>
      </c>
      <c r="D289" s="63" t="str">
        <f>'Week A'!D289</f>
        <v>Student</v>
      </c>
      <c r="E289" s="63" t="str">
        <f>'Week A'!E289</f>
        <v>Front</v>
      </c>
      <c r="F289" s="24" t="s">
        <v>19</v>
      </c>
      <c r="G289" s="43"/>
      <c r="H289" s="11"/>
      <c r="I289" s="11">
        <v>0.77083333333333337</v>
      </c>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v>0.95833333333333337</v>
      </c>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f t="shared" si="213"/>
        <v>0.1875</v>
      </c>
      <c r="J292" s="29" t="str">
        <f t="shared" si="213"/>
        <v/>
      </c>
      <c r="K292" s="29" t="str">
        <f t="shared" si="213"/>
        <v/>
      </c>
      <c r="L292" s="29" t="str">
        <f t="shared" si="213"/>
        <v/>
      </c>
      <c r="M292" s="29" t="str">
        <f t="shared" si="213"/>
        <v/>
      </c>
      <c r="N292" s="57">
        <f t="shared" ref="N292" si="214">SUMIF(G293:M293,"",G292:M292)</f>
        <v>0.1875</v>
      </c>
      <c r="O292" s="58">
        <f t="shared" ref="O292" si="215">SUM(G292:M292)</f>
        <v>0.1875</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Rida Asseddik</v>
      </c>
      <c r="B313" s="64" t="str">
        <f>'Week A'!B313</f>
        <v>Mohammed</v>
      </c>
      <c r="C313" s="63" t="str">
        <f>'Week A'!C313</f>
        <v>Steward</v>
      </c>
      <c r="D313" s="63" t="str">
        <f>'Week A'!D313</f>
        <v>Student</v>
      </c>
      <c r="E313" s="63" t="str">
        <f>'Week A'!E313</f>
        <v>Front</v>
      </c>
      <c r="F313" s="24" t="s">
        <v>19</v>
      </c>
      <c r="G313" s="43">
        <v>0.77083333333333337</v>
      </c>
      <c r="H313" s="11"/>
      <c r="I313" s="11"/>
      <c r="J313" s="11">
        <v>0.54166666666666663</v>
      </c>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v>0.89583333333333337</v>
      </c>
      <c r="H314" s="42"/>
      <c r="I314" s="12"/>
      <c r="J314" s="12">
        <v>0.75</v>
      </c>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f t="shared" ref="G316:M316" si="225">IF(G314="","",IF(G314&gt;G313,(G314-G313-G315),(1-G313-G315+G314)))</f>
        <v>0.125</v>
      </c>
      <c r="H316" s="29" t="str">
        <f t="shared" si="225"/>
        <v/>
      </c>
      <c r="I316" s="29" t="str">
        <f t="shared" si="225"/>
        <v/>
      </c>
      <c r="J316" s="29">
        <f t="shared" si="225"/>
        <v>0.20833333333333337</v>
      </c>
      <c r="K316" s="29" t="str">
        <f t="shared" si="225"/>
        <v/>
      </c>
      <c r="L316" s="29" t="str">
        <f t="shared" si="225"/>
        <v/>
      </c>
      <c r="M316" s="29" t="str">
        <f t="shared" si="225"/>
        <v/>
      </c>
      <c r="N316" s="57">
        <f t="shared" ref="N316" si="226">SUMIF(G317:M317,"",G316:M316)</f>
        <v>0.33333333333333337</v>
      </c>
      <c r="O316" s="58">
        <f t="shared" ref="O316" si="227">SUM(G316:M316)</f>
        <v>0.33333333333333337</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c r="H343" s="11"/>
      <c r="I343" s="11">
        <v>0.77083333333333337</v>
      </c>
      <c r="J343" s="11"/>
      <c r="K343" s="11">
        <v>0.54166666666666663</v>
      </c>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v>0.95833333333333337</v>
      </c>
      <c r="J344" s="12"/>
      <c r="K344" s="12">
        <v>0.83333333333333337</v>
      </c>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v>4.1666666666666664E-2</v>
      </c>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f t="shared" si="240"/>
        <v>0.1875</v>
      </c>
      <c r="J346" s="29" t="str">
        <f t="shared" si="240"/>
        <v/>
      </c>
      <c r="K346" s="29">
        <f t="shared" si="240"/>
        <v>0.25000000000000006</v>
      </c>
      <c r="L346" s="29" t="str">
        <f t="shared" si="240"/>
        <v/>
      </c>
      <c r="M346" s="29" t="str">
        <f t="shared" si="240"/>
        <v/>
      </c>
      <c r="N346" s="57">
        <f t="shared" ref="N346" si="241">SUMIF(G347:M347,"",G346:M346)</f>
        <v>0.43750000000000006</v>
      </c>
      <c r="O346" s="58">
        <f t="shared" ref="O346" si="242">SUM(G346:M346)</f>
        <v>0.43750000000000006</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v>0.77083333333333337</v>
      </c>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v>0.89583333333333337</v>
      </c>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f t="shared" si="243"/>
        <v>0.125</v>
      </c>
      <c r="I352" s="29" t="str">
        <f t="shared" si="243"/>
        <v/>
      </c>
      <c r="J352" s="29" t="str">
        <f t="shared" si="243"/>
        <v/>
      </c>
      <c r="K352" s="29" t="str">
        <f t="shared" si="243"/>
        <v/>
      </c>
      <c r="L352" s="29" t="str">
        <f t="shared" si="243"/>
        <v/>
      </c>
      <c r="M352" s="29" t="str">
        <f t="shared" si="243"/>
        <v/>
      </c>
      <c r="N352" s="57">
        <f t="shared" ref="N352" si="244">SUMIF(G353:M353,"",G352:M352)</f>
        <v>0.125</v>
      </c>
      <c r="O352" s="58">
        <f t="shared" ref="O352" si="245">SUM(G352:M352)</f>
        <v>0.125</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Osorio Maza</v>
      </c>
      <c r="B355" s="64" t="str">
        <f>'Week A'!B355</f>
        <v xml:space="preserve">Enrique </v>
      </c>
      <c r="C355" s="63" t="str">
        <f>'Week A'!C355</f>
        <v>Steward</v>
      </c>
      <c r="D355" s="63" t="str">
        <f>'Week A'!D355</f>
        <v>Student</v>
      </c>
      <c r="E355" s="63" t="str">
        <f>'Week A'!E355</f>
        <v>Front</v>
      </c>
      <c r="F355" s="24" t="s">
        <v>19</v>
      </c>
      <c r="G355" s="43"/>
      <c r="H355" s="11"/>
      <c r="I355" s="11"/>
      <c r="J355" s="11">
        <v>0.77083333333333337</v>
      </c>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v>0.95833333333333337</v>
      </c>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f t="shared" si="246"/>
        <v>0.1875</v>
      </c>
      <c r="K358" s="29" t="str">
        <f t="shared" si="246"/>
        <v/>
      </c>
      <c r="L358" s="29" t="str">
        <f t="shared" si="246"/>
        <v/>
      </c>
      <c r="M358" s="29" t="str">
        <f t="shared" si="246"/>
        <v/>
      </c>
      <c r="N358" s="57">
        <f t="shared" ref="N358" si="247">SUMIF(G359:M359,"",G358:M358)</f>
        <v>0.1875</v>
      </c>
      <c r="O358" s="58">
        <f t="shared" ref="O358" si="248">SUM(G358:M358)</f>
        <v>0.1875</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9458"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9459"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0"/>
    <outlinePr summaryBelow="0"/>
    <pageSetUpPr fitToPage="1"/>
  </sheetPr>
  <dimension ref="A1:CJ654"/>
  <sheetViews>
    <sheetView zoomScaleNormal="100" workbookViewId="0">
      <pane ySplit="4" topLeftCell="A289" activePane="bottomLeft" state="frozen"/>
      <selection activeCell="BY26" sqref="BY26"/>
      <selection pane="bottomLeft" activeCell="B350" sqref="B350"/>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3">
        <v>45588</v>
      </c>
      <c r="I1" s="114"/>
      <c r="J1" s="51" t="s">
        <v>126</v>
      </c>
      <c r="K1" s="113">
        <f>+H1+6</f>
        <v>45594</v>
      </c>
      <c r="L1" s="114"/>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45636.451274537038</v>
      </c>
      <c r="B4" s="7"/>
      <c r="C4" s="7"/>
      <c r="D4" s="7"/>
      <c r="E4" s="7"/>
      <c r="F4" s="28"/>
      <c r="G4" s="81">
        <v>45313</v>
      </c>
      <c r="H4" s="81">
        <f>+G4+1</f>
        <v>45314</v>
      </c>
      <c r="I4" s="81">
        <f t="shared" ref="I4:M4" si="0">+H4+1</f>
        <v>45315</v>
      </c>
      <c r="J4" s="81">
        <f t="shared" si="0"/>
        <v>45316</v>
      </c>
      <c r="K4" s="81">
        <f t="shared" si="0"/>
        <v>45317</v>
      </c>
      <c r="L4" s="81">
        <f t="shared" si="0"/>
        <v>45318</v>
      </c>
      <c r="M4" s="81">
        <f t="shared" si="0"/>
        <v>45319</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2.5520833333333335</v>
      </c>
      <c r="H27" s="44">
        <v>1.8854166666666665</v>
      </c>
      <c r="I27" s="44">
        <v>1.9479166666666667</v>
      </c>
      <c r="J27" s="44">
        <v>1.15625</v>
      </c>
      <c r="K27" s="44">
        <v>0.91666666666666652</v>
      </c>
      <c r="L27" s="44">
        <v>1.2604166666666667</v>
      </c>
      <c r="M27" s="44">
        <v>1.0104166666666667</v>
      </c>
      <c r="N27" s="45"/>
      <c r="O27" s="44">
        <f>SUM(G27:M27)</f>
        <v>10.729166666666666</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11.282894736842106</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6.7763157894736841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4[WoBegin],"&lt;="&amp;$A35,Tabel4[WoEinde],"&gt;="&amp;$B35,WoPrestatieD,0,Tabel4[Plaats],IF($F$32=TRUE,"Front"))+COUNTIFS(Tabel4[WoBegin],"&lt;="&amp;$A35,Tabel4[WoEinde],"&gt;="&amp;$B35,WoPrestatieD,0,Tabel4[Plaats],IF($F$33=TRUE,"Back"))+COUNTIFS(Tabel4[WoBegin],"&lt;="&amp;$A35,Tabel4[WoEinde],"&lt;04:00",Tabel4[WoBegin],"&lt;&gt;0",WoPrestatieD,0,Tabel4[Plaats],IF($F$32=TRUE,"Front"))+COUNTIFS(Tabel4[WoBegin],"&lt;="&amp;$A35,Tabel4[WoEinde],"&lt;04:00",Tabel4[WoBegin],"&lt;&gt;0",WoPrestatieD,0,Tabel4[Plaats],IF($F$33=TRUE,"Back"))</f>
        <v>7</v>
      </c>
      <c r="H35" s="45">
        <f ca="1">COUNTIFS(Tabel4[DoBegin],"&lt;="&amp;$A35,Tabel4[DoEinde],"&gt;="&amp;$B35,DoPrestatieD,0,Tabel4[Plaats],IF($F$32=TRUE,"Front"))+COUNTIFS(Tabel4[DoBegin],"&lt;="&amp;$A35,Tabel4[DoEinde],"&gt;="&amp;$B35,DoPrestatieD,0,Tabel4[Plaats],IF($F$33=TRUE,"Back"))+COUNTIFS(Tabel4[DoBegin],"&lt;="&amp;$A35,Tabel4[DoEinde],"&lt;04:00",Tabel4[DoBegin],"&lt;&gt;0",DoPrestatieD,0,Tabel4[Plaats],IF($F$32=TRUE,"Front"))+COUNTIFS(Tabel4[DoBegin],"&lt;="&amp;$A35,Tabel4[DoEinde],"&lt;04:00",Tabel4[DoBegin],"&lt;&gt;0",DoPrestatieD,0,Tabel4[Plaats],IF($F$33=TRUE,"Back"))</f>
        <v>6</v>
      </c>
      <c r="I35" s="45">
        <f ca="1">COUNTIFS(Tabel4[VrBegin],"&lt;="&amp;$A35,Tabel4[VrEinde],"&gt;="&amp;$B35,VrPrestatieD,0,Tabel4[Plaats],IF($F$32=TRUE,"Front"))+COUNTIFS(Tabel4[VrBegin],"&lt;="&amp;$A35,Tabel4[VrEinde],"&gt;="&amp;$B35,VrPrestatieD,0,Tabel4[Plaats],IF($F$33=TRUE,"Back"))+COUNTIFS(Tabel4[VrBegin],"&lt;="&amp;$A35,Tabel4[VrEinde],"&lt;04:00",Tabel4[VrBegin],"&lt;&gt;0",VrPrestatieD,0,Tabel4[Plaats],IF($F$32=TRUE,"Front"))+COUNTIFS(Tabel4[VrBegin],"&lt;="&amp;$A35,Tabel4[VrEinde],"&lt;04:00",Tabel4[VrBegin],"&lt;&gt;0",VrPrestatieD,0,Tabel4[Plaats],IF($F$33=TRUE,"Back"))</f>
        <v>5</v>
      </c>
      <c r="J35" s="45">
        <f ca="1">COUNTIFS(Tabel4[ZaBegin],"&lt;="&amp;$A35,Tabel4[ZaEinde],"&gt;="&amp;$B35,ZaPrestatieD,0,Tabel4[Plaats],IF($F$32=TRUE,"Front"))+COUNTIFS(Tabel4[ZaBegin],"&lt;="&amp;$A35,Tabel4[ZaEinde],"&gt;="&amp;$B35,ZaPrestatieD,0,Tabel4[Plaats],IF($F$33=TRUE,"Back"))+COUNTIFS(Tabel4[ZaBegin],"&lt;="&amp;$A35,Tabel4[ZaEinde],"&lt;04:00",Tabel4[ZaBegin],"&lt;&gt;0",ZaPrestatieD,0,Tabel4[Plaats],IF($F$32=TRUE,"Front"))+COUNTIFS(Tabel4[ZaBegin],"&lt;="&amp;$A35,Tabel4[ZaEinde],"&lt;04:00",Tabel4[ZaBegin],"&lt;&gt;0",ZaPrestatieD,0,Tabel4[Plaats],IF($F$33=TRUE,"Back"))</f>
        <v>6</v>
      </c>
      <c r="K35" s="45">
        <f ca="1">COUNTIFS(Tabel4[ZoBegin],"&lt;="&amp;$A35,Tabel4[ZoEinde],"&gt;="&amp;$B35,ZoPrestatieD,0,Tabel4[Plaats],IF($F$32=TRUE,"Front"))+COUNTIFS(Tabel4[ZoBegin],"&lt;="&amp;$A35,Tabel4[ZoEinde],"&gt;="&amp;$B35,ZoPrestatieD,0,Tabel4[Plaats],IF($F$33=TRUE,"Back"))+COUNTIFS(Tabel4[ZoBegin],"&lt;="&amp;$A35,Tabel4[ZoEinde],"&lt;04:00",Tabel4[ZoBegin],"&lt;&gt;0",ZoPrestatieD,0,Tabel4[Plaats],IF($F$32=TRUE,"Front"))+COUNTIFS(Tabel4[ZoBegin],"&lt;="&amp;$A35,Tabel4[ZoEinde],"&lt;04:00",Tabel4[ZoBegin],"&lt;&gt;0",ZoPrestatieD,0,Tabel4[Plaats],IF($F$33=TRUE,"Back"))</f>
        <v>6</v>
      </c>
      <c r="L35" s="45">
        <f ca="1">COUNTIFS(Tabel4[MaBegin],"&lt;="&amp;$A35,Tabel4[MaEinde],"&gt;="&amp;$B35,MaPrestatieD,0,Tabel4[Plaats],IF($F$32=TRUE,"Front"))+COUNTIFS(Tabel4[MaBegin],"&lt;="&amp;$A35,Tabel4[MaEinde],"&gt;="&amp;$B35,MaPrestatieD,0,Tabel4[Plaats],IF($F$33=TRUE,"Back"))+COUNTIFS(Tabel4[MaBegin],"&lt;="&amp;$A35,Tabel4[MaEinde],"&lt;04:00",Tabel4[MaBegin],"&lt;&gt;0",MaPrestatieD,0,Tabel4[Plaats],IF($F$32=TRUE,"Front"))+COUNTIFS(Tabel4[MaBegin],"&lt;="&amp;$A35,Tabel4[MaEinde],"&lt;04:00",Tabel4[MaBegin],"&lt;&gt;0",MaPrestatieD,0,Tabel4[Plaats],IF($F$33=TRUE,"Back"))</f>
        <v>7</v>
      </c>
      <c r="M35" s="45">
        <f ca="1">COUNTIFS(Tabel4[DiBegin],"&lt;="&amp;$A35,Tabel4[DiEinde],"&gt;="&amp;$B35,DiPrestatieD,0,Tabel4[Plaats],IF($F$32=TRUE,"Front"))+COUNTIFS(Tabel4[DiBegin],"&lt;="&amp;$A35,Tabel4[DiEinde],"&gt;="&amp;$B35,DiPrestatieD,0,Tabel4[Plaats],IF($F$33=TRUE,"Back"))+COUNTIFS(Tabel4[DiBegin],"&lt;="&amp;$A35,Tabel4[DiEinde],"&lt;04:00",Tabel4[DiBegin],"&lt;&gt;0",DiPrestatieD,0,Tabel4[Plaats],IF($F$32=TRUE,"Front"))+COUNTIFS(Tabel4[DiBegin],"&lt;="&amp;$A35,Tabel4[DiEinde],"&lt;04:00",Tabel4[DiBegin],"&lt;&gt;0",DiPrestatieD,0,Tabel4[Plaats],IF($F$33=TRUE,"Back"))</f>
        <v>6</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4[WoBegin],"&lt;="&amp;$A36,Tabel4[WoEinde],"&gt;="&amp;$B36,WoPrestatieD,0,Tabel4[Plaats],IF($F$32=TRUE,"Front"))+COUNTIFS(Tabel4[WoBegin],"&lt;="&amp;$A36,Tabel4[WoEinde],"&gt;="&amp;$B36,WoPrestatieD,0,Tabel4[Plaats],IF($F$33=TRUE,"Back"))+COUNTIFS(Tabel4[WoBegin],"&lt;="&amp;$A36,Tabel4[WoEinde],"&lt;04:00",Tabel4[WoBegin],"&lt;&gt;0",WoPrestatieD,0,Tabel4[Plaats],IF($F$32=TRUE,"Front"))+COUNTIFS(Tabel4[WoBegin],"&lt;="&amp;$A36,Tabel4[WoEinde],"&lt;04:00",Tabel4[WoBegin],"&lt;&gt;0",WoPrestatieD,0,Tabel4[Plaats],IF($F$33=TRUE,"Back"))</f>
        <v>7</v>
      </c>
      <c r="H36" s="45">
        <f ca="1">COUNTIFS(Tabel4[DoBegin],"&lt;="&amp;$A36,Tabel4[DoEinde],"&gt;="&amp;$B36,DoPrestatieD,0,Tabel4[Plaats],IF($F$32=TRUE,"Front"))+COUNTIFS(Tabel4[DoBegin],"&lt;="&amp;$A36,Tabel4[DoEinde],"&gt;="&amp;$B36,DoPrestatieD,0,Tabel4[Plaats],IF($F$33=TRUE,"Back"))+COUNTIFS(Tabel4[DoBegin],"&lt;="&amp;$A36,Tabel4[DoEinde],"&lt;04:00",Tabel4[DoBegin],"&lt;&gt;0",DoPrestatieD,0,Tabel4[Plaats],IF($F$32=TRUE,"Front"))+COUNTIFS(Tabel4[DoBegin],"&lt;="&amp;$A36,Tabel4[DoEinde],"&lt;04:00",Tabel4[DoBegin],"&lt;&gt;0",DoPrestatieD,0,Tabel4[Plaats],IF($F$33=TRUE,"Back"))</f>
        <v>6</v>
      </c>
      <c r="I36" s="45">
        <f ca="1">COUNTIFS(Tabel4[VrBegin],"&lt;="&amp;$A36,Tabel4[VrEinde],"&gt;="&amp;$B36,VrPrestatieD,0,Tabel4[Plaats],IF($F$32=TRUE,"Front"))+COUNTIFS(Tabel4[VrBegin],"&lt;="&amp;$A36,Tabel4[VrEinde],"&gt;="&amp;$B36,VrPrestatieD,0,Tabel4[Plaats],IF($F$33=TRUE,"Back"))+COUNTIFS(Tabel4[VrBegin],"&lt;="&amp;$A36,Tabel4[VrEinde],"&lt;04:00",Tabel4[VrBegin],"&lt;&gt;0",VrPrestatieD,0,Tabel4[Plaats],IF($F$32=TRUE,"Front"))+COUNTIFS(Tabel4[VrBegin],"&lt;="&amp;$A36,Tabel4[VrEinde],"&lt;04:00",Tabel4[VrBegin],"&lt;&gt;0",VrPrestatieD,0,Tabel4[Plaats],IF($F$33=TRUE,"Back"))</f>
        <v>5</v>
      </c>
      <c r="J36" s="45">
        <f ca="1">COUNTIFS(Tabel4[ZaBegin],"&lt;="&amp;$A36,Tabel4[ZaEinde],"&gt;="&amp;$B36,ZaPrestatieD,0,Tabel4[Plaats],IF($F$32=TRUE,"Front"))+COUNTIFS(Tabel4[ZaBegin],"&lt;="&amp;$A36,Tabel4[ZaEinde],"&gt;="&amp;$B36,ZaPrestatieD,0,Tabel4[Plaats],IF($F$33=TRUE,"Back"))+COUNTIFS(Tabel4[ZaBegin],"&lt;="&amp;$A36,Tabel4[ZaEinde],"&lt;04:00",Tabel4[ZaBegin],"&lt;&gt;0",ZaPrestatieD,0,Tabel4[Plaats],IF($F$32=TRUE,"Front"))+COUNTIFS(Tabel4[ZaBegin],"&lt;="&amp;$A36,Tabel4[ZaEinde],"&lt;04:00",Tabel4[ZaBegin],"&lt;&gt;0",ZaPrestatieD,0,Tabel4[Plaats],IF($F$33=TRUE,"Back"))</f>
        <v>6</v>
      </c>
      <c r="K36" s="45">
        <f ca="1">COUNTIFS(Tabel4[ZoBegin],"&lt;="&amp;$A36,Tabel4[ZoEinde],"&gt;="&amp;$B36,ZoPrestatieD,0,Tabel4[Plaats],IF($F$32=TRUE,"Front"))+COUNTIFS(Tabel4[ZoBegin],"&lt;="&amp;$A36,Tabel4[ZoEinde],"&gt;="&amp;$B36,ZoPrestatieD,0,Tabel4[Plaats],IF($F$33=TRUE,"Back"))+COUNTIFS(Tabel4[ZoBegin],"&lt;="&amp;$A36,Tabel4[ZoEinde],"&lt;04:00",Tabel4[ZoBegin],"&lt;&gt;0",ZoPrestatieD,0,Tabel4[Plaats],IF($F$32=TRUE,"Front"))+COUNTIFS(Tabel4[ZoBegin],"&lt;="&amp;$A36,Tabel4[ZoEinde],"&lt;04:00",Tabel4[ZoBegin],"&lt;&gt;0",ZoPrestatieD,0,Tabel4[Plaats],IF($F$33=TRUE,"Back"))</f>
        <v>6</v>
      </c>
      <c r="L36" s="45">
        <f ca="1">COUNTIFS(Tabel4[MaBegin],"&lt;="&amp;$A36,Tabel4[MaEinde],"&gt;="&amp;$B36,MaPrestatieD,0,Tabel4[Plaats],IF($F$32=TRUE,"Front"))+COUNTIFS(Tabel4[MaBegin],"&lt;="&amp;$A36,Tabel4[MaEinde],"&gt;="&amp;$B36,MaPrestatieD,0,Tabel4[Plaats],IF($F$33=TRUE,"Back"))+COUNTIFS(Tabel4[MaBegin],"&lt;="&amp;$A36,Tabel4[MaEinde],"&lt;04:00",Tabel4[MaBegin],"&lt;&gt;0",MaPrestatieD,0,Tabel4[Plaats],IF($F$32=TRUE,"Front"))+COUNTIFS(Tabel4[MaBegin],"&lt;="&amp;$A36,Tabel4[MaEinde],"&lt;04:00",Tabel4[MaBegin],"&lt;&gt;0",MaPrestatieD,0,Tabel4[Plaats],IF($F$33=TRUE,"Back"))</f>
        <v>7</v>
      </c>
      <c r="M36" s="45">
        <f ca="1">COUNTIFS(Tabel4[DiBegin],"&lt;="&amp;$A36,Tabel4[DiEinde],"&gt;="&amp;$B36,DiPrestatieD,0,Tabel4[Plaats],IF($F$32=TRUE,"Front"))+COUNTIFS(Tabel4[DiBegin],"&lt;="&amp;$A36,Tabel4[DiEinde],"&gt;="&amp;$B36,DiPrestatieD,0,Tabel4[Plaats],IF($F$33=TRUE,"Back"))+COUNTIFS(Tabel4[DiBegin],"&lt;="&amp;$A36,Tabel4[DiEinde],"&lt;04:00",Tabel4[DiBegin],"&lt;&gt;0",DiPrestatieD,0,Tabel4[Plaats],IF($F$32=TRUE,"Front"))+COUNTIFS(Tabel4[DiBegin],"&lt;="&amp;$A36,Tabel4[DiEinde],"&lt;04:00",Tabel4[DiBegin],"&lt;&gt;0",DiPrestatieD,0,Tabel4[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4[WoBegin],"&lt;="&amp;$A37,Tabel4[WoEinde],"&gt;="&amp;$B37,WoPrestatieD,0,Tabel4[Plaats],IF($F$32=TRUE,"Front"))+COUNTIFS(Tabel4[WoBegin],"&lt;="&amp;$A37,Tabel4[WoEinde],"&gt;="&amp;$B37,WoPrestatieD,0,Tabel4[Plaats],IF($F$33=TRUE,"Back"))+COUNTIFS(Tabel4[WoBegin],"&lt;="&amp;$A37,Tabel4[WoEinde],"&lt;04:00",Tabel4[WoBegin],"&lt;&gt;0",WoPrestatieD,0,Tabel4[Plaats],IF($F$32=TRUE,"Front"))+COUNTIFS(Tabel4[WoBegin],"&lt;="&amp;$A37,Tabel4[WoEinde],"&lt;04:00",Tabel4[WoBegin],"&lt;&gt;0",WoPrestatieD,0,Tabel4[Plaats],IF($F$33=TRUE,"Back"))</f>
        <v>7</v>
      </c>
      <c r="H37" s="45">
        <f ca="1">COUNTIFS(Tabel4[DoBegin],"&lt;="&amp;$A37,Tabel4[DoEinde],"&gt;="&amp;$B37,DoPrestatieD,0,Tabel4[Plaats],IF($F$32=TRUE,"Front"))+COUNTIFS(Tabel4[DoBegin],"&lt;="&amp;$A37,Tabel4[DoEinde],"&gt;="&amp;$B37,DoPrestatieD,0,Tabel4[Plaats],IF($F$33=TRUE,"Back"))+COUNTIFS(Tabel4[DoBegin],"&lt;="&amp;$A37,Tabel4[DoEinde],"&lt;04:00",Tabel4[DoBegin],"&lt;&gt;0",DoPrestatieD,0,Tabel4[Plaats],IF($F$32=TRUE,"Front"))+COUNTIFS(Tabel4[DoBegin],"&lt;="&amp;$A37,Tabel4[DoEinde],"&lt;04:00",Tabel4[DoBegin],"&lt;&gt;0",DoPrestatieD,0,Tabel4[Plaats],IF($F$33=TRUE,"Back"))</f>
        <v>5</v>
      </c>
      <c r="I37" s="45">
        <f ca="1">COUNTIFS(Tabel4[VrBegin],"&lt;="&amp;$A37,Tabel4[VrEinde],"&gt;="&amp;$B37,VrPrestatieD,0,Tabel4[Plaats],IF($F$32=TRUE,"Front"))+COUNTIFS(Tabel4[VrBegin],"&lt;="&amp;$A37,Tabel4[VrEinde],"&gt;="&amp;$B37,VrPrestatieD,0,Tabel4[Plaats],IF($F$33=TRUE,"Back"))+COUNTIFS(Tabel4[VrBegin],"&lt;="&amp;$A37,Tabel4[VrEinde],"&lt;04:00",Tabel4[VrBegin],"&lt;&gt;0",VrPrestatieD,0,Tabel4[Plaats],IF($F$32=TRUE,"Front"))+COUNTIFS(Tabel4[VrBegin],"&lt;="&amp;$A37,Tabel4[VrEinde],"&lt;04:00",Tabel4[VrBegin],"&lt;&gt;0",VrPrestatieD,0,Tabel4[Plaats],IF($F$33=TRUE,"Back"))</f>
        <v>5</v>
      </c>
      <c r="J37" s="45">
        <f ca="1">COUNTIFS(Tabel4[ZaBegin],"&lt;="&amp;$A37,Tabel4[ZaEinde],"&gt;="&amp;$B37,ZaPrestatieD,0,Tabel4[Plaats],IF($F$32=TRUE,"Front"))+COUNTIFS(Tabel4[ZaBegin],"&lt;="&amp;$A37,Tabel4[ZaEinde],"&gt;="&amp;$B37,ZaPrestatieD,0,Tabel4[Plaats],IF($F$33=TRUE,"Back"))+COUNTIFS(Tabel4[ZaBegin],"&lt;="&amp;$A37,Tabel4[ZaEinde],"&lt;04:00",Tabel4[ZaBegin],"&lt;&gt;0",ZaPrestatieD,0,Tabel4[Plaats],IF($F$32=TRUE,"Front"))+COUNTIFS(Tabel4[ZaBegin],"&lt;="&amp;$A37,Tabel4[ZaEinde],"&lt;04:00",Tabel4[ZaBegin],"&lt;&gt;0",ZaPrestatieD,0,Tabel4[Plaats],IF($F$33=TRUE,"Back"))</f>
        <v>6</v>
      </c>
      <c r="K37" s="45">
        <f ca="1">COUNTIFS(Tabel4[ZoBegin],"&lt;="&amp;$A37,Tabel4[ZoEinde],"&gt;="&amp;$B37,ZoPrestatieD,0,Tabel4[Plaats],IF($F$32=TRUE,"Front"))+COUNTIFS(Tabel4[ZoBegin],"&lt;="&amp;$A37,Tabel4[ZoEinde],"&gt;="&amp;$B37,ZoPrestatieD,0,Tabel4[Plaats],IF($F$33=TRUE,"Back"))+COUNTIFS(Tabel4[ZoBegin],"&lt;="&amp;$A37,Tabel4[ZoEinde],"&lt;04:00",Tabel4[ZoBegin],"&lt;&gt;0",ZoPrestatieD,0,Tabel4[Plaats],IF($F$32=TRUE,"Front"))+COUNTIFS(Tabel4[ZoBegin],"&lt;="&amp;$A37,Tabel4[ZoEinde],"&lt;04:00",Tabel4[ZoBegin],"&lt;&gt;0",ZoPrestatieD,0,Tabel4[Plaats],IF($F$33=TRUE,"Back"))</f>
        <v>6</v>
      </c>
      <c r="L37" s="45">
        <f ca="1">COUNTIFS(Tabel4[MaBegin],"&lt;="&amp;$A37,Tabel4[MaEinde],"&gt;="&amp;$B37,MaPrestatieD,0,Tabel4[Plaats],IF($F$32=TRUE,"Front"))+COUNTIFS(Tabel4[MaBegin],"&lt;="&amp;$A37,Tabel4[MaEinde],"&gt;="&amp;$B37,MaPrestatieD,0,Tabel4[Plaats],IF($F$33=TRUE,"Back"))+COUNTIFS(Tabel4[MaBegin],"&lt;="&amp;$A37,Tabel4[MaEinde],"&lt;04:00",Tabel4[MaBegin],"&lt;&gt;0",MaPrestatieD,0,Tabel4[Plaats],IF($F$32=TRUE,"Front"))+COUNTIFS(Tabel4[MaBegin],"&lt;="&amp;$A37,Tabel4[MaEinde],"&lt;04:00",Tabel4[MaBegin],"&lt;&gt;0",MaPrestatieD,0,Tabel4[Plaats],IF($F$33=TRUE,"Back"))</f>
        <v>8</v>
      </c>
      <c r="M37" s="45">
        <f ca="1">COUNTIFS(Tabel4[DiBegin],"&lt;="&amp;$A37,Tabel4[DiEinde],"&gt;="&amp;$B37,DiPrestatieD,0,Tabel4[Plaats],IF($F$32=TRUE,"Front"))+COUNTIFS(Tabel4[DiBegin],"&lt;="&amp;$A37,Tabel4[DiEinde],"&gt;="&amp;$B37,DiPrestatieD,0,Tabel4[Plaats],IF($F$33=TRUE,"Back"))+COUNTIFS(Tabel4[DiBegin],"&lt;="&amp;$A37,Tabel4[DiEinde],"&lt;04:00",Tabel4[DiBegin],"&lt;&gt;0",DiPrestatieD,0,Tabel4[Plaats],IF($F$32=TRUE,"Front"))+COUNTIFS(Tabel4[DiBegin],"&lt;="&amp;$A37,Tabel4[DiEinde],"&lt;04:00",Tabel4[DiBegin],"&lt;&gt;0",DiPrestatieD,0,Tabel4[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4[WoBegin],"&lt;="&amp;$A38,Tabel4[WoEinde],"&gt;="&amp;$B38,WoPrestatieD,0,Tabel4[Plaats],IF($F$32=TRUE,"Front"))+COUNTIFS(Tabel4[WoBegin],"&lt;="&amp;$A38,Tabel4[WoEinde],"&gt;="&amp;$B38,WoPrestatieD,0,Tabel4[Plaats],IF($F$33=TRUE,"Back"))+COUNTIFS(Tabel4[WoBegin],"&lt;="&amp;$A38,Tabel4[WoEinde],"&lt;04:00",Tabel4[WoBegin],"&lt;&gt;0",WoPrestatieD,0,Tabel4[Plaats],IF($F$32=TRUE,"Front"))+COUNTIFS(Tabel4[WoBegin],"&lt;="&amp;$A38,Tabel4[WoEinde],"&lt;04:00",Tabel4[WoBegin],"&lt;&gt;0",WoPrestatieD,0,Tabel4[Plaats],IF($F$33=TRUE,"Back"))</f>
        <v>5</v>
      </c>
      <c r="H38" s="45">
        <f ca="1">COUNTIFS(Tabel4[DoBegin],"&lt;="&amp;$A38,Tabel4[DoEinde],"&gt;="&amp;$B38,DoPrestatieD,0,Tabel4[Plaats],IF($F$32=TRUE,"Front"))+COUNTIFS(Tabel4[DoBegin],"&lt;="&amp;$A38,Tabel4[DoEinde],"&gt;="&amp;$B38,DoPrestatieD,0,Tabel4[Plaats],IF($F$33=TRUE,"Back"))+COUNTIFS(Tabel4[DoBegin],"&lt;="&amp;$A38,Tabel4[DoEinde],"&lt;04:00",Tabel4[DoBegin],"&lt;&gt;0",DoPrestatieD,0,Tabel4[Plaats],IF($F$32=TRUE,"Front"))+COUNTIFS(Tabel4[DoBegin],"&lt;="&amp;$A38,Tabel4[DoEinde],"&lt;04:00",Tabel4[DoBegin],"&lt;&gt;0",DoPrestatieD,0,Tabel4[Plaats],IF($F$33=TRUE,"Back"))</f>
        <v>5</v>
      </c>
      <c r="I38" s="45">
        <f ca="1">COUNTIFS(Tabel4[VrBegin],"&lt;="&amp;$A38,Tabel4[VrEinde],"&gt;="&amp;$B38,VrPrestatieD,0,Tabel4[Plaats],IF($F$32=TRUE,"Front"))+COUNTIFS(Tabel4[VrBegin],"&lt;="&amp;$A38,Tabel4[VrEinde],"&gt;="&amp;$B38,VrPrestatieD,0,Tabel4[Plaats],IF($F$33=TRUE,"Back"))+COUNTIFS(Tabel4[VrBegin],"&lt;="&amp;$A38,Tabel4[VrEinde],"&lt;04:00",Tabel4[VrBegin],"&lt;&gt;0",VrPrestatieD,0,Tabel4[Plaats],IF($F$32=TRUE,"Front"))+COUNTIFS(Tabel4[VrBegin],"&lt;="&amp;$A38,Tabel4[VrEinde],"&lt;04:00",Tabel4[VrBegin],"&lt;&gt;0",VrPrestatieD,0,Tabel4[Plaats],IF($F$33=TRUE,"Back"))</f>
        <v>9</v>
      </c>
      <c r="J38" s="45">
        <f ca="1">COUNTIFS(Tabel4[ZaBegin],"&lt;="&amp;$A38,Tabel4[ZaEinde],"&gt;="&amp;$B38,ZaPrestatieD,0,Tabel4[Plaats],IF($F$32=TRUE,"Front"))+COUNTIFS(Tabel4[ZaBegin],"&lt;="&amp;$A38,Tabel4[ZaEinde],"&gt;="&amp;$B38,ZaPrestatieD,0,Tabel4[Plaats],IF($F$33=TRUE,"Back"))+COUNTIFS(Tabel4[ZaBegin],"&lt;="&amp;$A38,Tabel4[ZaEinde],"&lt;04:00",Tabel4[ZaBegin],"&lt;&gt;0",ZaPrestatieD,0,Tabel4[Plaats],IF($F$32=TRUE,"Front"))+COUNTIFS(Tabel4[ZaBegin],"&lt;="&amp;$A38,Tabel4[ZaEinde],"&lt;04:00",Tabel4[ZaBegin],"&lt;&gt;0",ZaPrestatieD,0,Tabel4[Plaats],IF($F$33=TRUE,"Back"))</f>
        <v>8</v>
      </c>
      <c r="K38" s="45">
        <f ca="1">COUNTIFS(Tabel4[ZoBegin],"&lt;="&amp;$A38,Tabel4[ZoEinde],"&gt;="&amp;$B38,ZoPrestatieD,0,Tabel4[Plaats],IF($F$32=TRUE,"Front"))+COUNTIFS(Tabel4[ZoBegin],"&lt;="&amp;$A38,Tabel4[ZoEinde],"&gt;="&amp;$B38,ZoPrestatieD,0,Tabel4[Plaats],IF($F$33=TRUE,"Back"))+COUNTIFS(Tabel4[ZoBegin],"&lt;="&amp;$A38,Tabel4[ZoEinde],"&lt;04:00",Tabel4[ZoBegin],"&lt;&gt;0",ZoPrestatieD,0,Tabel4[Plaats],IF($F$32=TRUE,"Front"))+COUNTIFS(Tabel4[ZoBegin],"&lt;="&amp;$A38,Tabel4[ZoEinde],"&lt;04:00",Tabel4[ZoBegin],"&lt;&gt;0",ZoPrestatieD,0,Tabel4[Plaats],IF($F$33=TRUE,"Back"))</f>
        <v>5</v>
      </c>
      <c r="L38" s="45">
        <f ca="1">COUNTIFS(Tabel4[MaBegin],"&lt;="&amp;$A38,Tabel4[MaEinde],"&gt;="&amp;$B38,MaPrestatieD,0,Tabel4[Plaats],IF($F$32=TRUE,"Front"))+COUNTIFS(Tabel4[MaBegin],"&lt;="&amp;$A38,Tabel4[MaEinde],"&gt;="&amp;$B38,MaPrestatieD,0,Tabel4[Plaats],IF($F$33=TRUE,"Back"))+COUNTIFS(Tabel4[MaBegin],"&lt;="&amp;$A38,Tabel4[MaEinde],"&lt;04:00",Tabel4[MaBegin],"&lt;&gt;0",MaPrestatieD,0,Tabel4[Plaats],IF($F$32=TRUE,"Front"))+COUNTIFS(Tabel4[MaBegin],"&lt;="&amp;$A38,Tabel4[MaEinde],"&lt;04:00",Tabel4[MaBegin],"&lt;&gt;0",MaPrestatieD,0,Tabel4[Plaats],IF($F$33=TRUE,"Back"))</f>
        <v>5</v>
      </c>
      <c r="M38" s="45">
        <f ca="1">COUNTIFS(Tabel4[DiBegin],"&lt;="&amp;$A38,Tabel4[DiEinde],"&gt;="&amp;$B38,DiPrestatieD,0,Tabel4[Plaats],IF($F$32=TRUE,"Front"))+COUNTIFS(Tabel4[DiBegin],"&lt;="&amp;$A38,Tabel4[DiEinde],"&gt;="&amp;$B38,DiPrestatieD,0,Tabel4[Plaats],IF($F$33=TRUE,"Back"))+COUNTIFS(Tabel4[DiBegin],"&lt;="&amp;$A38,Tabel4[DiEinde],"&lt;04:00",Tabel4[DiBegin],"&lt;&gt;0",DiPrestatieD,0,Tabel4[Plaats],IF($F$32=TRUE,"Front"))+COUNTIFS(Tabel4[DiBegin],"&lt;="&amp;$A38,Tabel4[DiEinde],"&lt;04:00",Tabel4[DiBegin],"&lt;&gt;0",DiPrestatieD,0,Tabel4[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4[WoBegin],"&lt;="&amp;$A39,Tabel4[WoEinde],"&gt;="&amp;$B39,WoPrestatieD,0,Tabel4[Plaats],IF($F$32=TRUE,"Front"))+COUNTIFS(Tabel4[WoBegin],"&lt;="&amp;$A39,Tabel4[WoEinde],"&gt;="&amp;$B39,WoPrestatieD,0,Tabel4[Plaats],IF($F$33=TRUE,"Back"))+COUNTIFS(Tabel4[WoBegin],"&lt;="&amp;$A39,Tabel4[WoEinde],"&lt;04:00",Tabel4[WoBegin],"&lt;&gt;0",WoPrestatieD,0,Tabel4[Plaats],IF($F$32=TRUE,"Front"))+COUNTIFS(Tabel4[WoBegin],"&lt;="&amp;$A39,Tabel4[WoEinde],"&lt;04:00",Tabel4[WoBegin],"&lt;&gt;0",WoPrestatieD,0,Tabel4[Plaats],IF($F$33=TRUE,"Back"))</f>
        <v>1</v>
      </c>
      <c r="H39" s="45">
        <f ca="1">COUNTIFS(Tabel4[DoBegin],"&lt;="&amp;$A39,Tabel4[DoEinde],"&gt;="&amp;$B39,DoPrestatieD,0,Tabel4[Plaats],IF($F$32=TRUE,"Front"))+COUNTIFS(Tabel4[DoBegin],"&lt;="&amp;$A39,Tabel4[DoEinde],"&gt;="&amp;$B39,DoPrestatieD,0,Tabel4[Plaats],IF($F$33=TRUE,"Back"))+COUNTIFS(Tabel4[DoBegin],"&lt;="&amp;$A39,Tabel4[DoEinde],"&lt;04:00",Tabel4[DoBegin],"&lt;&gt;0",DoPrestatieD,0,Tabel4[Plaats],IF($F$32=TRUE,"Front"))+COUNTIFS(Tabel4[DoBegin],"&lt;="&amp;$A39,Tabel4[DoEinde],"&lt;04:00",Tabel4[DoBegin],"&lt;&gt;0",DoPrestatieD,0,Tabel4[Plaats],IF($F$33=TRUE,"Back"))</f>
        <v>1</v>
      </c>
      <c r="I39" s="45">
        <f ca="1">COUNTIFS(Tabel4[VrBegin],"&lt;="&amp;$A39,Tabel4[VrEinde],"&gt;="&amp;$B39,VrPrestatieD,0,Tabel4[Plaats],IF($F$32=TRUE,"Front"))+COUNTIFS(Tabel4[VrBegin],"&lt;="&amp;$A39,Tabel4[VrEinde],"&gt;="&amp;$B39,VrPrestatieD,0,Tabel4[Plaats],IF($F$33=TRUE,"Back"))+COUNTIFS(Tabel4[VrBegin],"&lt;="&amp;$A39,Tabel4[VrEinde],"&lt;04:00",Tabel4[VrBegin],"&lt;&gt;0",VrPrestatieD,0,Tabel4[Plaats],IF($F$32=TRUE,"Front"))+COUNTIFS(Tabel4[VrBegin],"&lt;="&amp;$A39,Tabel4[VrEinde],"&lt;04:00",Tabel4[VrBegin],"&lt;&gt;0",VrPrestatieD,0,Tabel4[Plaats],IF($F$33=TRUE,"Back"))</f>
        <v>8</v>
      </c>
      <c r="J39" s="45">
        <f ca="1">COUNTIFS(Tabel4[ZaBegin],"&lt;="&amp;$A39,Tabel4[ZaEinde],"&gt;="&amp;$B39,ZaPrestatieD,0,Tabel4[Plaats],IF($F$32=TRUE,"Front"))+COUNTIFS(Tabel4[ZaBegin],"&lt;="&amp;$A39,Tabel4[ZaEinde],"&gt;="&amp;$B39,ZaPrestatieD,0,Tabel4[Plaats],IF($F$33=TRUE,"Back"))+COUNTIFS(Tabel4[ZaBegin],"&lt;="&amp;$A39,Tabel4[ZaEinde],"&lt;04:00",Tabel4[ZaBegin],"&lt;&gt;0",ZaPrestatieD,0,Tabel4[Plaats],IF($F$32=TRUE,"Front"))+COUNTIFS(Tabel4[ZaBegin],"&lt;="&amp;$A39,Tabel4[ZaEinde],"&lt;04:00",Tabel4[ZaBegin],"&lt;&gt;0",ZaPrestatieD,0,Tabel4[Plaats],IF($F$33=TRUE,"Back"))</f>
        <v>8</v>
      </c>
      <c r="K39" s="45">
        <f ca="1">COUNTIFS(Tabel4[ZoBegin],"&lt;="&amp;$A39,Tabel4[ZoEinde],"&gt;="&amp;$B39,ZoPrestatieD,0,Tabel4[Plaats],IF($F$32=TRUE,"Front"))+COUNTIFS(Tabel4[ZoBegin],"&lt;="&amp;$A39,Tabel4[ZoEinde],"&gt;="&amp;$B39,ZoPrestatieD,0,Tabel4[Plaats],IF($F$33=TRUE,"Back"))+COUNTIFS(Tabel4[ZoBegin],"&lt;="&amp;$A39,Tabel4[ZoEinde],"&lt;04:00",Tabel4[ZoBegin],"&lt;&gt;0",ZoPrestatieD,0,Tabel4[Plaats],IF($F$32=TRUE,"Front"))+COUNTIFS(Tabel4[ZoBegin],"&lt;="&amp;$A39,Tabel4[ZoEinde],"&lt;04:00",Tabel4[ZoBegin],"&lt;&gt;0",ZoPrestatieD,0,Tabel4[Plaats],IF($F$33=TRUE,"Back"))</f>
        <v>1</v>
      </c>
      <c r="L39" s="45">
        <f ca="1">COUNTIFS(Tabel4[MaBegin],"&lt;="&amp;$A39,Tabel4[MaEinde],"&gt;="&amp;$B39,MaPrestatieD,0,Tabel4[Plaats],IF($F$32=TRUE,"Front"))+COUNTIFS(Tabel4[MaBegin],"&lt;="&amp;$A39,Tabel4[MaEinde],"&gt;="&amp;$B39,MaPrestatieD,0,Tabel4[Plaats],IF($F$33=TRUE,"Back"))+COUNTIFS(Tabel4[MaBegin],"&lt;="&amp;$A39,Tabel4[MaEinde],"&lt;04:00",Tabel4[MaBegin],"&lt;&gt;0",MaPrestatieD,0,Tabel4[Plaats],IF($F$32=TRUE,"Front"))+COUNTIFS(Tabel4[MaBegin],"&lt;="&amp;$A39,Tabel4[MaEinde],"&lt;04:00",Tabel4[MaBegin],"&lt;&gt;0",MaPrestatieD,0,Tabel4[Plaats],IF($F$33=TRUE,"Back"))</f>
        <v>1</v>
      </c>
      <c r="M39" s="45">
        <f ca="1">COUNTIFS(Tabel4[DiBegin],"&lt;="&amp;$A39,Tabel4[DiEinde],"&gt;="&amp;$B39,DiPrestatieD,0,Tabel4[Plaats],IF($F$32=TRUE,"Front"))+COUNTIFS(Tabel4[DiBegin],"&lt;="&amp;$A39,Tabel4[DiEinde],"&gt;="&amp;$B39,DiPrestatieD,0,Tabel4[Plaats],IF($F$33=TRUE,"Back"))+COUNTIFS(Tabel4[DiBegin],"&lt;="&amp;$A39,Tabel4[DiEinde],"&lt;04:00",Tabel4[DiBegin],"&lt;&gt;0",DiPrestatieD,0,Tabel4[Plaats],IF($F$32=TRUE,"Front"))+COUNTIFS(Tabel4[DiBegin],"&lt;="&amp;$A39,Tabel4[DiEinde],"&lt;04:00",Tabel4[DiBegin],"&lt;&gt;0",DiPrestatieD,0,Tabel4[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SUM(Tabel4[WoTotaal])</f>
        <v>2.5208333333333335</v>
      </c>
      <c r="H43" s="44">
        <f ca="1">SUM(DoTotaalD)</f>
        <v>2.2708333333333335</v>
      </c>
      <c r="I43" s="44">
        <f ca="1">SUM(VrTotaalD)</f>
        <v>3.166666666666667</v>
      </c>
      <c r="J43" s="44">
        <f ca="1">SUM(ZaTotaalD)</f>
        <v>2.854166666666667</v>
      </c>
      <c r="K43" s="44">
        <f ca="1">SUM(ZoTotaalD)</f>
        <v>2.104166666666667</v>
      </c>
      <c r="L43" s="44">
        <f ca="1">SUM(MaTotaalD)</f>
        <v>2.7500000000000004</v>
      </c>
      <c r="M43" s="44">
        <f ca="1">SUM(DiTotaalD)</f>
        <v>2.3333333333333335</v>
      </c>
      <c r="N43" s="44">
        <f ca="1">SUM(G43:M43)</f>
        <v>18</v>
      </c>
      <c r="O43" s="46">
        <f ca="1">+N43/FT</f>
        <v>11.368421052631579</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SUMIFS(WoTotaalD,WoPrestatieD,0)</f>
        <v>2.5208333333333335</v>
      </c>
      <c r="H44" s="44">
        <f ca="1">SUMIFS(DoTotaalD,DoPrestatieD,0)</f>
        <v>2.2708333333333335</v>
      </c>
      <c r="I44" s="44">
        <f ca="1">SUMIFS(VrTotaalD,VrPrestatieD,0)</f>
        <v>3.166666666666667</v>
      </c>
      <c r="J44" s="44">
        <f ca="1">SUMIFS(ZaTotaalD,ZaPrestatieD,0)</f>
        <v>2.854166666666667</v>
      </c>
      <c r="K44" s="44">
        <f ca="1">SUMIFS(ZoTotaalD,ZoPrestatieD,0)</f>
        <v>2.104166666666667</v>
      </c>
      <c r="L44" s="44">
        <f ca="1">SUMIFS(MaTotaalD,MaPrestatieD,0)</f>
        <v>2.7500000000000004</v>
      </c>
      <c r="M44" s="44">
        <f ca="1">SUMIFS(DiTotaalD,DiPrestatieD,0)</f>
        <v>2.3333333333333335</v>
      </c>
      <c r="N44" s="44">
        <f ca="1">SUM(G44:M44)</f>
        <v>18</v>
      </c>
      <c r="O44" s="46">
        <f ca="1">+N44/FT</f>
        <v>11.368421052631579</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-10.5</v>
      </c>
      <c r="H48" s="46">
        <f t="shared" ref="H48:N48" ca="1" si="1">(H46-H44)*24</f>
        <v>-4.5</v>
      </c>
      <c r="I48" s="46">
        <f t="shared" ca="1" si="1"/>
        <v>-26.000000000000004</v>
      </c>
      <c r="J48" s="46">
        <f t="shared" ca="1" si="1"/>
        <v>-38.500000000000007</v>
      </c>
      <c r="K48" s="46">
        <f t="shared" ca="1" si="1"/>
        <v>-0.50000000000000355</v>
      </c>
      <c r="L48" s="46">
        <f t="shared" ca="1" si="1"/>
        <v>-16.000000000000007</v>
      </c>
      <c r="M48" s="46">
        <f t="shared" ca="1" si="1"/>
        <v>-6</v>
      </c>
      <c r="N48" s="46">
        <f t="shared" ca="1" si="1"/>
        <v>-101.99999999999996</v>
      </c>
      <c r="O48" s="46">
        <f ca="1">+N48/FT/24</f>
        <v>-2.684210526315788</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228</v>
      </c>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0.375</v>
      </c>
      <c r="AH56" s="103">
        <f t="shared" ca="1" si="8"/>
        <v>0.70833333333333337</v>
      </c>
      <c r="AI56" s="103">
        <f t="shared" ca="1" si="9"/>
        <v>0</v>
      </c>
      <c r="AJ56" s="103">
        <f t="shared" ca="1" si="10"/>
        <v>0.33333333333333337</v>
      </c>
      <c r="AK56" s="74">
        <f t="shared" ca="1" si="11"/>
        <v>0</v>
      </c>
      <c r="AL56" s="103">
        <f t="shared" ca="1" si="12"/>
        <v>0</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0.52083333333333337</v>
      </c>
      <c r="AZ56" s="103">
        <f t="shared" ca="1" si="26"/>
        <v>0.70833333333333337</v>
      </c>
      <c r="BA56" s="103">
        <f t="shared" ca="1" si="27"/>
        <v>0</v>
      </c>
      <c r="BB56" s="103">
        <f t="shared" ca="1" si="28"/>
        <v>0.1875</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0.375</v>
      </c>
      <c r="BL56" s="103">
        <f t="shared" ca="1" si="38"/>
        <v>0.70833333333333337</v>
      </c>
      <c r="BM56" s="103">
        <f t="shared" ca="1" si="39"/>
        <v>0</v>
      </c>
      <c r="BN56" s="103">
        <f t="shared" ca="1" si="40"/>
        <v>0.33333333333333337</v>
      </c>
      <c r="BO56" s="74">
        <f t="shared" ca="1" si="41"/>
        <v>0</v>
      </c>
      <c r="BP56" s="103">
        <f t="shared" ca="1" si="42"/>
        <v>0</v>
      </c>
      <c r="BQ56" s="103">
        <f t="shared" ca="1" si="43"/>
        <v>0.375</v>
      </c>
      <c r="BR56" s="103">
        <f t="shared" ca="1" si="44"/>
        <v>0.70833333333333337</v>
      </c>
      <c r="BS56" s="103">
        <f t="shared" ca="1" si="45"/>
        <v>0</v>
      </c>
      <c r="BT56" s="103">
        <f t="shared" ca="1" si="46"/>
        <v>0.33333333333333337</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0.375</v>
      </c>
      <c r="AT57" s="103">
        <f t="shared" ca="1" si="20"/>
        <v>0.70833333333333337</v>
      </c>
      <c r="AU57" s="103">
        <f t="shared" ca="1" si="21"/>
        <v>0</v>
      </c>
      <c r="AV57" s="103">
        <f t="shared" ca="1" si="22"/>
        <v>0.33333333333333337</v>
      </c>
      <c r="AW57" s="74">
        <f t="shared" ca="1" si="23"/>
        <v>0</v>
      </c>
      <c r="AX57" s="103" t="str">
        <f t="shared" ca="1" si="24"/>
        <v>P+EXP</v>
      </c>
      <c r="AY57" s="103">
        <f t="shared" ca="1" si="25"/>
        <v>0</v>
      </c>
      <c r="AZ57" s="103">
        <f t="shared" ca="1" si="26"/>
        <v>0</v>
      </c>
      <c r="BA57" s="103">
        <f t="shared" ca="1" si="27"/>
        <v>0</v>
      </c>
      <c r="BB57" s="103" t="str">
        <f t="shared" ca="1" si="28"/>
        <v/>
      </c>
      <c r="BC57" s="74">
        <f t="shared" ca="1" si="29"/>
        <v>0</v>
      </c>
      <c r="BD57" s="103">
        <f t="shared" ca="1" si="30"/>
        <v>0</v>
      </c>
      <c r="BE57" s="103">
        <f t="shared" ca="1" si="31"/>
        <v>0.39583333333333331</v>
      </c>
      <c r="BF57" s="103">
        <f t="shared" ca="1" si="32"/>
        <v>0.70833333333333337</v>
      </c>
      <c r="BG57" s="103">
        <f t="shared" ca="1" si="33"/>
        <v>0</v>
      </c>
      <c r="BH57" s="103">
        <f t="shared" ca="1" si="34"/>
        <v>0.31250000000000006</v>
      </c>
      <c r="BI57" s="74">
        <f t="shared" ca="1" si="35"/>
        <v>0</v>
      </c>
      <c r="BJ57" s="103">
        <f t="shared" ca="1" si="36"/>
        <v>0</v>
      </c>
      <c r="BK57" s="103">
        <f t="shared" ca="1" si="37"/>
        <v>0.52083333333333337</v>
      </c>
      <c r="BL57" s="103">
        <f t="shared" ca="1" si="38"/>
        <v>0.70833333333333337</v>
      </c>
      <c r="BM57" s="103">
        <f t="shared" ca="1" si="39"/>
        <v>0</v>
      </c>
      <c r="BN57" s="103">
        <f t="shared" ca="1" si="40"/>
        <v>0.1875</v>
      </c>
      <c r="BO57" s="74">
        <f t="shared" ca="1" si="41"/>
        <v>0</v>
      </c>
      <c r="BP57" s="103">
        <f t="shared" ca="1" si="42"/>
        <v>0</v>
      </c>
      <c r="BQ57" s="103">
        <f t="shared" ca="1" si="43"/>
        <v>0.52083333333333337</v>
      </c>
      <c r="BR57" s="103">
        <f t="shared" ca="1" si="44"/>
        <v>0.95833333333333337</v>
      </c>
      <c r="BS57" s="103">
        <f t="shared" ca="1" si="45"/>
        <v>0</v>
      </c>
      <c r="BT57" s="103">
        <f t="shared" ca="1" si="46"/>
        <v>0.4375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P+EXP</v>
      </c>
      <c r="AS58" s="103">
        <f t="shared" ca="1" si="19"/>
        <v>0.70833333333333337</v>
      </c>
      <c r="AT58" s="103">
        <f t="shared" ca="1" si="20"/>
        <v>4.1666666666666664E-2</v>
      </c>
      <c r="AU58" s="103">
        <f t="shared" ca="1" si="21"/>
        <v>0</v>
      </c>
      <c r="AV58" s="103">
        <f t="shared" ca="1" si="22"/>
        <v>0.33333333333333331</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P+EXP</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0.70833333333333337</v>
      </c>
      <c r="BF59" s="103">
        <f t="shared" ca="1" si="32"/>
        <v>0.95833333333333337</v>
      </c>
      <c r="BG59" s="103">
        <f t="shared" ca="1" si="33"/>
        <v>0</v>
      </c>
      <c r="BH59" s="103">
        <f t="shared" ca="1" si="34"/>
        <v>0.25</v>
      </c>
      <c r="BI59" s="74">
        <f t="shared" ca="1" si="35"/>
        <v>0</v>
      </c>
      <c r="BJ59" s="103">
        <f t="shared" ca="1" si="36"/>
        <v>0</v>
      </c>
      <c r="BK59" s="103">
        <f t="shared" ca="1" si="37"/>
        <v>0.625</v>
      </c>
      <c r="BL59" s="103">
        <f t="shared" ca="1" si="38"/>
        <v>0.95833333333333337</v>
      </c>
      <c r="BM59" s="103">
        <f t="shared" ca="1" si="39"/>
        <v>0</v>
      </c>
      <c r="BN59" s="103">
        <f t="shared" ca="1" si="40"/>
        <v>0.33333333333333337</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c r="J61" s="11">
        <v>0.52083333333333337</v>
      </c>
      <c r="K61" s="11"/>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c r="J62" s="12">
        <v>0.70833333333333337</v>
      </c>
      <c r="K62" s="12"/>
      <c r="L62" s="42">
        <v>0.70833333333333337</v>
      </c>
      <c r="M62" s="4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0.70833333333333337</v>
      </c>
      <c r="AZ62" s="103">
        <f t="shared" ca="1" si="26"/>
        <v>4.1666666666666664E-2</v>
      </c>
      <c r="BA62" s="103">
        <f t="shared" ca="1" si="27"/>
        <v>0</v>
      </c>
      <c r="BB62" s="103">
        <f t="shared" ca="1" si="28"/>
        <v>0.33333333333333331</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0.33333333333333337</v>
      </c>
      <c r="H64" s="29">
        <f t="shared" si="52"/>
        <v>0.25</v>
      </c>
      <c r="I64" s="29" t="str">
        <f t="shared" si="52"/>
        <v/>
      </c>
      <c r="J64" s="29">
        <f t="shared" si="52"/>
        <v>0.1875</v>
      </c>
      <c r="K64" s="29" t="str">
        <f t="shared" si="52"/>
        <v/>
      </c>
      <c r="L64" s="29">
        <f t="shared" si="52"/>
        <v>0.33333333333333337</v>
      </c>
      <c r="M64" s="29">
        <f t="shared" si="52"/>
        <v>0.33333333333333337</v>
      </c>
      <c r="N64" s="57">
        <f t="shared" ref="N64" si="53">SUMIF(G65:M65,"",G64:M64)</f>
        <v>1.4375</v>
      </c>
      <c r="O64" s="58">
        <f t="shared" ref="O64" si="54">SUM(G64:M64)</f>
        <v>1.4375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0.77083333333333337</v>
      </c>
      <c r="AT64" s="103">
        <f t="shared" ca="1" si="20"/>
        <v>0.95833333333333337</v>
      </c>
      <c r="AU64" s="103">
        <f t="shared" ca="1" si="21"/>
        <v>0</v>
      </c>
      <c r="AV64" s="103">
        <f t="shared" ca="1" si="22"/>
        <v>0.1875</v>
      </c>
      <c r="AW64" s="74">
        <f t="shared" ca="1" si="23"/>
        <v>0</v>
      </c>
      <c r="AX64" s="103" t="str">
        <f t="shared" ca="1" si="24"/>
        <v>VIP</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0.77083333333333337</v>
      </c>
      <c r="BR64" s="103">
        <f t="shared" ca="1" si="44"/>
        <v>0.89583333333333337</v>
      </c>
      <c r="BS64" s="103">
        <f t="shared" ca="1" si="45"/>
        <v>0</v>
      </c>
      <c r="BT64" s="103">
        <f t="shared" ca="1" si="46"/>
        <v>0.125</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0.77083333333333337</v>
      </c>
      <c r="AT65" s="103">
        <f t="shared" ca="1" si="20"/>
        <v>0.95833333333333337</v>
      </c>
      <c r="AU65" s="103">
        <f t="shared" ca="1" si="21"/>
        <v>0</v>
      </c>
      <c r="AV65" s="103">
        <f t="shared" ca="1" si="22"/>
        <v>0.1875</v>
      </c>
      <c r="AW65" s="74">
        <f t="shared" ca="1" si="23"/>
        <v>0</v>
      </c>
      <c r="AX65" s="103">
        <f t="shared" ca="1" si="24"/>
        <v>0</v>
      </c>
      <c r="AY65" s="103">
        <f t="shared" ca="1" si="25"/>
        <v>0.54166666666666663</v>
      </c>
      <c r="AZ65" s="103">
        <f t="shared" ca="1" si="26"/>
        <v>0.95833333333333337</v>
      </c>
      <c r="BA65" s="103">
        <f t="shared" ca="1" si="27"/>
        <v>4.1666666666666664E-2</v>
      </c>
      <c r="BB65" s="103">
        <f t="shared" ca="1" si="28"/>
        <v>0.37500000000000006</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v>0.375</v>
      </c>
      <c r="J67" s="11"/>
      <c r="K67" s="11">
        <v>0.39583333333333331</v>
      </c>
      <c r="L67" s="11">
        <v>0.52083333333333337</v>
      </c>
      <c r="M67" s="11">
        <v>0.52083333333333337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0.54166666666666663</v>
      </c>
      <c r="AH67" s="103">
        <f t="shared" ca="1" si="8"/>
        <v>0.72916666666666663</v>
      </c>
      <c r="AI67" s="103">
        <f t="shared" ca="1" si="9"/>
        <v>0</v>
      </c>
      <c r="AJ67" s="103">
        <f t="shared" ca="1" si="10"/>
        <v>0.1875</v>
      </c>
      <c r="AK67" s="74">
        <f t="shared" ca="1" si="11"/>
        <v>0</v>
      </c>
      <c r="AL67" s="103">
        <f t="shared" ca="1" si="12"/>
        <v>0</v>
      </c>
      <c r="AM67" s="103">
        <f t="shared" ca="1" si="13"/>
        <v>0.54166666666666663</v>
      </c>
      <c r="AN67" s="103">
        <f t="shared" ca="1" si="14"/>
        <v>0.66666666666666663</v>
      </c>
      <c r="AO67" s="103">
        <f t="shared" ca="1" si="15"/>
        <v>0</v>
      </c>
      <c r="AP67" s="103">
        <f t="shared" ca="1" si="16"/>
        <v>0.125</v>
      </c>
      <c r="AQ67" s="74">
        <f t="shared" ca="1" si="17"/>
        <v>0</v>
      </c>
      <c r="AR67" s="103" t="str">
        <f t="shared" ca="1" si="18"/>
        <v>leveringen</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0.77083333333333337</v>
      </c>
      <c r="BL67" s="103">
        <f t="shared" ca="1" si="38"/>
        <v>0.89583333333333337</v>
      </c>
      <c r="BM67" s="103">
        <f t="shared" ca="1" si="39"/>
        <v>0</v>
      </c>
      <c r="BN67" s="103">
        <f t="shared" ca="1" si="40"/>
        <v>0.125</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v>0.70833333333333337</v>
      </c>
      <c r="J68" s="12"/>
      <c r="K68" s="12">
        <v>0.70833333333333337</v>
      </c>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0.54166666666666663</v>
      </c>
      <c r="AZ68" s="103">
        <f t="shared" ca="1" si="26"/>
        <v>0.75</v>
      </c>
      <c r="BA68" s="103">
        <f t="shared" ca="1" si="27"/>
        <v>0</v>
      </c>
      <c r="BB68" s="103">
        <f t="shared" ca="1" si="28"/>
        <v>0.20833333333333337</v>
      </c>
      <c r="BC68" s="74">
        <f t="shared" ca="1" si="29"/>
        <v>0</v>
      </c>
      <c r="BD68" s="103">
        <f t="shared" ca="1" si="30"/>
        <v>0</v>
      </c>
      <c r="BE68" s="103">
        <f t="shared" ca="1" si="31"/>
        <v>0.54166666666666663</v>
      </c>
      <c r="BF68" s="103">
        <f t="shared" ca="1" si="32"/>
        <v>0.75</v>
      </c>
      <c r="BG68" s="103">
        <f t="shared" ca="1" si="33"/>
        <v>0</v>
      </c>
      <c r="BH68" s="103">
        <f t="shared" ca="1" si="34"/>
        <v>0.20833333333333337</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0.77083333333333337</v>
      </c>
      <c r="BR68" s="103">
        <f t="shared" ca="1" si="44"/>
        <v>0.89583333333333337</v>
      </c>
      <c r="BS68" s="103">
        <f t="shared" ca="1" si="45"/>
        <v>0</v>
      </c>
      <c r="BT68" s="103">
        <f t="shared" ca="1" si="46"/>
        <v>0.125</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0.54166666666666663</v>
      </c>
      <c r="BF69" s="103">
        <f t="shared" ca="1" si="32"/>
        <v>0.83333333333333337</v>
      </c>
      <c r="BG69" s="103">
        <f t="shared" ca="1" si="33"/>
        <v>4.1666666666666664E-2</v>
      </c>
      <c r="BH69" s="103">
        <f t="shared" ca="1" si="34"/>
        <v>0.25000000000000006</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5">IF(G68="","",IF(G68&gt;G67,(G68-G67-G69),(1-G67-G69+G68)))</f>
        <v/>
      </c>
      <c r="H70" s="29" t="str">
        <f t="shared" si="55"/>
        <v/>
      </c>
      <c r="I70" s="29">
        <f t="shared" si="55"/>
        <v>0.33333333333333337</v>
      </c>
      <c r="J70" s="29" t="str">
        <f t="shared" si="55"/>
        <v/>
      </c>
      <c r="K70" s="29">
        <f t="shared" si="55"/>
        <v>0.31250000000000006</v>
      </c>
      <c r="L70" s="29">
        <f t="shared" si="55"/>
        <v>0.1875</v>
      </c>
      <c r="M70" s="29">
        <f t="shared" si="55"/>
        <v>0.4375</v>
      </c>
      <c r="N70" s="57">
        <f t="shared" ref="N70" si="56">SUMIF(G71:M71,"",G70:M70)</f>
        <v>1.2708333333333335</v>
      </c>
      <c r="O70" s="58">
        <f t="shared" ref="O70" si="57">SUM(G70:M70)</f>
        <v>1.2708333333333335</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0.54166666666666663</v>
      </c>
      <c r="AN71" s="103">
        <f t="shared" ca="1" si="14"/>
        <v>0.72916666666666663</v>
      </c>
      <c r="AO71" s="103">
        <f t="shared" ca="1" si="15"/>
        <v>0</v>
      </c>
      <c r="AP71" s="103">
        <f t="shared" ca="1" si="16"/>
        <v>0.1875</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0.54166666666666663</v>
      </c>
      <c r="AZ71" s="103">
        <f t="shared" ca="1" si="26"/>
        <v>0.75</v>
      </c>
      <c r="BA71" s="103">
        <f t="shared" ca="1" si="27"/>
        <v>0</v>
      </c>
      <c r="BB71" s="103">
        <f t="shared" ca="1" si="28"/>
        <v>0.20833333333333337</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t="s">
        <v>278</v>
      </c>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0.70833333333333337</v>
      </c>
      <c r="J73" s="11"/>
      <c r="K73" s="11"/>
      <c r="L73" s="11">
        <v>0.375</v>
      </c>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4.1666666666666664E-2</v>
      </c>
      <c r="J74" s="12"/>
      <c r="K74" s="12"/>
      <c r="L74" s="12">
        <v>0.70833333333333337</v>
      </c>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0.77083333333333337</v>
      </c>
      <c r="AT75" s="103">
        <f t="shared" ca="1" si="20"/>
        <v>0.95833333333333337</v>
      </c>
      <c r="AU75" s="103">
        <f t="shared" ca="1" si="21"/>
        <v>0</v>
      </c>
      <c r="AV75" s="103">
        <f t="shared" ca="1" si="22"/>
        <v>0.1875</v>
      </c>
      <c r="AW75" s="74">
        <f t="shared" ca="1" si="23"/>
        <v>0</v>
      </c>
      <c r="AX75" s="103">
        <f t="shared" ca="1" si="24"/>
        <v>0</v>
      </c>
      <c r="AY75" s="103">
        <f t="shared" ca="1" si="25"/>
        <v>0.77083333333333337</v>
      </c>
      <c r="AZ75" s="103">
        <f t="shared" ca="1" si="26"/>
        <v>0.95833333333333337</v>
      </c>
      <c r="BA75" s="103">
        <f t="shared" ca="1" si="27"/>
        <v>0</v>
      </c>
      <c r="BB75" s="103">
        <f t="shared" ca="1" si="28"/>
        <v>0.1875</v>
      </c>
      <c r="BC75" s="74">
        <f t="shared" ca="1" si="29"/>
        <v>0</v>
      </c>
      <c r="BD75" s="103">
        <f t="shared" ca="1" si="30"/>
        <v>0</v>
      </c>
      <c r="BE75" s="103">
        <f t="shared" ca="1" si="31"/>
        <v>0.77083333333333337</v>
      </c>
      <c r="BF75" s="103">
        <f t="shared" ca="1" si="32"/>
        <v>0.89583333333333337</v>
      </c>
      <c r="BG75" s="103">
        <f t="shared" ca="1" si="33"/>
        <v>0</v>
      </c>
      <c r="BH75" s="103">
        <f t="shared" ca="1" si="34"/>
        <v>0.125</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0.54166666666666663</v>
      </c>
      <c r="BR75" s="103">
        <f t="shared" ca="1" si="44"/>
        <v>0.72916666666666663</v>
      </c>
      <c r="BS75" s="103">
        <f t="shared" ca="1" si="45"/>
        <v>0</v>
      </c>
      <c r="BT75" s="103">
        <f t="shared" ca="1" si="46"/>
        <v>0.1875</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f t="shared" si="58"/>
        <v>0.33333333333333331</v>
      </c>
      <c r="J76" s="29" t="str">
        <f t="shared" si="58"/>
        <v/>
      </c>
      <c r="K76" s="29" t="str">
        <f t="shared" si="58"/>
        <v/>
      </c>
      <c r="L76" s="29">
        <f t="shared" si="58"/>
        <v>0.33333333333333337</v>
      </c>
      <c r="M76" s="29" t="str">
        <f t="shared" si="58"/>
        <v/>
      </c>
      <c r="N76" s="57">
        <f t="shared" ref="N76" si="59">SUMIF(G77:M77,"",G76:M76)</f>
        <v>1.25</v>
      </c>
      <c r="O76" s="58">
        <f t="shared" ref="O76" si="60">SUM(G76:M76)</f>
        <v>1.25</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0.54166666666666663</v>
      </c>
      <c r="AT76" s="103">
        <f t="shared" ca="1" si="20"/>
        <v>0.72916666666666663</v>
      </c>
      <c r="AU76" s="103">
        <f t="shared" ca="1" si="21"/>
        <v>0</v>
      </c>
      <c r="AV76" s="103">
        <f t="shared" ca="1" si="22"/>
        <v>0.1875</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0.41666666666666669</v>
      </c>
      <c r="BF76" s="103">
        <f t="shared" ca="1" si="32"/>
        <v>0.75</v>
      </c>
      <c r="BG76" s="103">
        <f t="shared" ca="1" si="33"/>
        <v>4.1666666666666664E-2</v>
      </c>
      <c r="BH76" s="103">
        <f t="shared" ca="1" si="34"/>
        <v>0.29166666666666663</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0.77083333333333337</v>
      </c>
      <c r="AZ77" s="103">
        <f t="shared" ca="1" si="26"/>
        <v>0.95833333333333337</v>
      </c>
      <c r="BA77" s="103">
        <f t="shared" ca="1" si="27"/>
        <v>0</v>
      </c>
      <c r="BB77" s="103">
        <f t="shared" ca="1" si="28"/>
        <v>0.1875</v>
      </c>
      <c r="BC77" s="74">
        <f t="shared" ca="1" si="29"/>
        <v>0</v>
      </c>
      <c r="BD77" s="103" t="str">
        <f t="shared" ca="1" si="30"/>
        <v>VIP</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278</v>
      </c>
      <c r="I78" s="33"/>
      <c r="J78" s="33"/>
      <c r="K78" s="106"/>
      <c r="L78" s="106" t="s">
        <v>278</v>
      </c>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v>0.70833333333333337</v>
      </c>
      <c r="L79" s="11">
        <v>0.625</v>
      </c>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35"/>
      <c r="K80" s="12">
        <v>0.95833333333333337</v>
      </c>
      <c r="L80" s="12">
        <v>0.95833333333333337</v>
      </c>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0.77083333333333337</v>
      </c>
      <c r="BL80" s="103">
        <f t="shared" ca="1" si="38"/>
        <v>0.89583333333333337</v>
      </c>
      <c r="BM80" s="103">
        <f t="shared" ca="1" si="39"/>
        <v>0</v>
      </c>
      <c r="BN80" s="103">
        <f t="shared" ca="1" si="40"/>
        <v>0.125</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t="str">
        <f t="shared" si="61"/>
        <v/>
      </c>
      <c r="J82" s="29" t="str">
        <f t="shared" si="61"/>
        <v/>
      </c>
      <c r="K82" s="29">
        <f t="shared" si="61"/>
        <v>0.25</v>
      </c>
      <c r="L82" s="29">
        <f t="shared" si="61"/>
        <v>0.33333333333333337</v>
      </c>
      <c r="M82" s="29" t="str">
        <f t="shared" si="61"/>
        <v/>
      </c>
      <c r="N82" s="57">
        <f t="shared" ref="N82" si="62">SUMIF(G83:M83,"",G82:M82)</f>
        <v>0.58333333333333337</v>
      </c>
      <c r="O82" s="58">
        <f t="shared" ref="O82" si="63">SUM(G82:M82)</f>
        <v>0.58333333333333337</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0.77083333333333337</v>
      </c>
      <c r="AH82" s="103">
        <f t="shared" ca="1" si="8"/>
        <v>0.89583333333333337</v>
      </c>
      <c r="AI82" s="103">
        <f t="shared" ca="1" si="9"/>
        <v>0</v>
      </c>
      <c r="AJ82" s="103">
        <f t="shared" ca="1" si="10"/>
        <v>0.125</v>
      </c>
      <c r="AK82" s="74">
        <f t="shared" ca="1" si="11"/>
        <v>0</v>
      </c>
      <c r="AL82" s="103">
        <f t="shared" ca="1" si="12"/>
        <v>0</v>
      </c>
      <c r="AM82" s="103">
        <f t="shared" ca="1" si="13"/>
        <v>0.77083333333333337</v>
      </c>
      <c r="AN82" s="103">
        <f t="shared" ca="1" si="14"/>
        <v>0.89583333333333337</v>
      </c>
      <c r="AO82" s="103">
        <f t="shared" ca="1" si="15"/>
        <v>0</v>
      </c>
      <c r="AP82" s="103">
        <f t="shared" ca="1" si="16"/>
        <v>0.125</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0.77083333333333337</v>
      </c>
      <c r="AN84" s="103">
        <f t="shared" ca="1" si="14"/>
        <v>0.89583333333333337</v>
      </c>
      <c r="AO84" s="103">
        <f t="shared" ca="1" si="15"/>
        <v>0</v>
      </c>
      <c r="AP84" s="103">
        <f t="shared" ca="1" si="16"/>
        <v>0.125</v>
      </c>
      <c r="AQ84" s="74">
        <f t="shared" ca="1" si="17"/>
        <v>0</v>
      </c>
      <c r="AR84" s="103">
        <f t="shared" ca="1" si="18"/>
        <v>0</v>
      </c>
      <c r="AS84" s="103">
        <f t="shared" ca="1" si="19"/>
        <v>0.77083333333333337</v>
      </c>
      <c r="AT84" s="103">
        <f t="shared" ca="1" si="20"/>
        <v>0.95833333333333337</v>
      </c>
      <c r="AU84" s="103">
        <f t="shared" ca="1" si="21"/>
        <v>0</v>
      </c>
      <c r="AV84" s="103">
        <f t="shared" ca="1" si="22"/>
        <v>0.1875</v>
      </c>
      <c r="AW84" s="74">
        <f t="shared" ca="1" si="23"/>
        <v>0</v>
      </c>
      <c r="AX84" s="103">
        <f t="shared" ca="1" si="24"/>
        <v>0</v>
      </c>
      <c r="AY84" s="103">
        <f t="shared" ca="1" si="25"/>
        <v>0.77083333333333337</v>
      </c>
      <c r="AZ84" s="103">
        <f t="shared" ca="1" si="26"/>
        <v>0.95833333333333337</v>
      </c>
      <c r="BA84" s="103">
        <f t="shared" ca="1" si="27"/>
        <v>0</v>
      </c>
      <c r="BB84" s="103">
        <f t="shared" ca="1" si="28"/>
        <v>0.1875</v>
      </c>
      <c r="BC84" s="74">
        <f t="shared" ca="1" si="29"/>
        <v>0</v>
      </c>
      <c r="BD84" s="103">
        <f t="shared" ca="1" si="30"/>
        <v>0</v>
      </c>
      <c r="BE84" s="103">
        <f t="shared" ca="1" si="31"/>
        <v>0.77083333333333337</v>
      </c>
      <c r="BF84" s="103">
        <f t="shared" ca="1" si="32"/>
        <v>0.89583333333333337</v>
      </c>
      <c r="BG84" s="103">
        <f t="shared" ca="1" si="33"/>
        <v>0</v>
      </c>
      <c r="BH84" s="103">
        <f t="shared" ca="1" si="34"/>
        <v>0.125</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v>0.5</v>
      </c>
      <c r="J85" s="11"/>
      <c r="K85" s="11"/>
      <c r="L85" s="11">
        <v>0.5</v>
      </c>
      <c r="M85" s="11">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0.77083333333333337</v>
      </c>
      <c r="AT85" s="103">
        <f t="shared" ca="1" si="20"/>
        <v>0.95833333333333337</v>
      </c>
      <c r="AU85" s="103">
        <f t="shared" ca="1" si="21"/>
        <v>0</v>
      </c>
      <c r="AV85" s="103">
        <f t="shared" ca="1" si="22"/>
        <v>0.1875</v>
      </c>
      <c r="AW85" s="74">
        <f t="shared" ca="1" si="23"/>
        <v>0</v>
      </c>
      <c r="AX85" s="103">
        <f t="shared" ca="1" si="24"/>
        <v>0</v>
      </c>
      <c r="AY85" s="103">
        <f t="shared" ca="1" si="25"/>
        <v>0.77083333333333337</v>
      </c>
      <c r="AZ85" s="103">
        <f t="shared" ca="1" si="26"/>
        <v>0.95833333333333337</v>
      </c>
      <c r="BA85" s="103">
        <f t="shared" ca="1" si="27"/>
        <v>0</v>
      </c>
      <c r="BB85" s="103">
        <f t="shared" ca="1" si="28"/>
        <v>0.1875</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0.54166666666666663</v>
      </c>
      <c r="BL85" s="103">
        <f t="shared" ca="1" si="38"/>
        <v>0.72916666666666663</v>
      </c>
      <c r="BM85" s="103">
        <f t="shared" ca="1" si="39"/>
        <v>0</v>
      </c>
      <c r="BN85" s="103">
        <f t="shared" ca="1" si="40"/>
        <v>0.1875</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0.54166666666666663</v>
      </c>
      <c r="AH86" s="103">
        <f t="shared" ca="1" si="8"/>
        <v>0.72916666666666663</v>
      </c>
      <c r="AI86" s="103">
        <f t="shared" ca="1" si="9"/>
        <v>0</v>
      </c>
      <c r="AJ86" s="103">
        <f t="shared" ca="1" si="10"/>
        <v>0.1875</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0.77083333333333337</v>
      </c>
      <c r="AT86" s="103">
        <f t="shared" ca="1" si="20"/>
        <v>0.95833333333333337</v>
      </c>
      <c r="AU86" s="103">
        <f t="shared" ca="1" si="21"/>
        <v>0</v>
      </c>
      <c r="AV86" s="103">
        <f t="shared" ca="1" si="22"/>
        <v>0.1875</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0.77083333333333337</v>
      </c>
      <c r="AZ87" s="103">
        <f t="shared" ca="1" si="26"/>
        <v>0.95833333333333337</v>
      </c>
      <c r="BA87" s="103">
        <f t="shared" ca="1" si="27"/>
        <v>0</v>
      </c>
      <c r="BB87" s="103">
        <f t="shared" ca="1" si="28"/>
        <v>0.1875</v>
      </c>
      <c r="BC87" s="74">
        <f t="shared" ca="1" si="29"/>
        <v>0</v>
      </c>
      <c r="BD87" s="103">
        <f t="shared" ca="1" si="30"/>
        <v>0</v>
      </c>
      <c r="BE87" s="103">
        <f t="shared" ca="1" si="31"/>
        <v>0.77083333333333337</v>
      </c>
      <c r="BF87" s="103">
        <f t="shared" ca="1" si="32"/>
        <v>0.89583333333333337</v>
      </c>
      <c r="BG87" s="103">
        <f t="shared" ca="1" si="33"/>
        <v>0</v>
      </c>
      <c r="BH87" s="103">
        <f t="shared" ca="1" si="34"/>
        <v>0.125</v>
      </c>
      <c r="BI87" s="74">
        <f t="shared" ca="1" si="35"/>
        <v>0</v>
      </c>
      <c r="BJ87" s="103">
        <f t="shared" ca="1" si="36"/>
        <v>0</v>
      </c>
      <c r="BK87" s="103">
        <f t="shared" ca="1" si="37"/>
        <v>0.77083333333333337</v>
      </c>
      <c r="BL87" s="103">
        <f t="shared" ca="1" si="38"/>
        <v>0.89583333333333337</v>
      </c>
      <c r="BM87" s="103">
        <f t="shared" ca="1" si="39"/>
        <v>0</v>
      </c>
      <c r="BN87" s="103">
        <f t="shared" ca="1" si="40"/>
        <v>0.125</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0.54166666666666663</v>
      </c>
      <c r="AZ88" s="103">
        <f t="shared" ca="1" si="26"/>
        <v>0.75</v>
      </c>
      <c r="BA88" s="103">
        <f t="shared" ca="1" si="27"/>
        <v>0</v>
      </c>
      <c r="BB88" s="103">
        <f t="shared" ca="1" si="28"/>
        <v>0.20833333333333337</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0.54166666666666663</v>
      </c>
      <c r="BF89" s="103">
        <f t="shared" ca="1" si="32"/>
        <v>0.75</v>
      </c>
      <c r="BG89" s="103">
        <f t="shared" ca="1" si="33"/>
        <v>0</v>
      </c>
      <c r="BH89" s="103">
        <f t="shared" ca="1" si="34"/>
        <v>0.20833333333333337</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0.54166666666666663</v>
      </c>
      <c r="AH90" s="103">
        <f t="shared" ca="1" si="8"/>
        <v>0.89583333333333337</v>
      </c>
      <c r="AI90" s="103">
        <f t="shared" ca="1" si="9"/>
        <v>4.1666666666666664E-2</v>
      </c>
      <c r="AJ90" s="103">
        <f t="shared" ca="1" si="10"/>
        <v>0.31250000000000006</v>
      </c>
      <c r="AK90" s="74">
        <f t="shared" ca="1" si="11"/>
        <v>0</v>
      </c>
      <c r="AL90" s="103">
        <f t="shared" ca="1" si="12"/>
        <v>0</v>
      </c>
      <c r="AM90" s="103">
        <f t="shared" ca="1" si="13"/>
        <v>0.77083333333333337</v>
      </c>
      <c r="AN90" s="103">
        <f t="shared" ca="1" si="14"/>
        <v>0.89583333333333337</v>
      </c>
      <c r="AO90" s="103">
        <f t="shared" ca="1" si="15"/>
        <v>0</v>
      </c>
      <c r="AP90" s="103">
        <f t="shared" ca="1" si="16"/>
        <v>0.125</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0.77083333333333337</v>
      </c>
      <c r="AZ90" s="103">
        <f t="shared" ca="1" si="26"/>
        <v>0.95833333333333337</v>
      </c>
      <c r="BA90" s="103">
        <f t="shared" ca="1" si="27"/>
        <v>0</v>
      </c>
      <c r="BB90" s="103">
        <f t="shared" ca="1" si="28"/>
        <v>0.1875</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v>0.375</v>
      </c>
      <c r="M91" s="11">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0.54166666666666663</v>
      </c>
      <c r="AZ91" s="103">
        <f t="shared" ca="1" si="26"/>
        <v>0.75</v>
      </c>
      <c r="BA91" s="103">
        <f t="shared" ca="1" si="27"/>
        <v>0</v>
      </c>
      <c r="BB91" s="103">
        <f t="shared" ca="1" si="28"/>
        <v>0.20833333333333337</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v>0.70833333333333337</v>
      </c>
      <c r="M92" s="12">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Agbaze</v>
      </c>
      <c r="AC93" s="103" t="str">
        <f t="shared" ca="1" si="3"/>
        <v>Jedidiah</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f t="shared" si="67"/>
        <v>0.33333333333333337</v>
      </c>
      <c r="M94" s="29">
        <f t="shared" si="67"/>
        <v>0.33333333333333337</v>
      </c>
      <c r="N94" s="57">
        <f t="shared" ref="N94" si="68">SUMIF(G95:M95,"",G94:M94)</f>
        <v>1.666666666666667</v>
      </c>
      <c r="O94" s="58">
        <f t="shared" ref="O94" si="69">SUM(G94:M94)</f>
        <v>1.666666666666667</v>
      </c>
      <c r="P94" s="68"/>
      <c r="Q94" s="69"/>
      <c r="R94" s="70"/>
      <c r="S94" s="14"/>
      <c r="T94" s="14"/>
      <c r="U94" s="14"/>
      <c r="V94" s="14"/>
      <c r="W94" s="14"/>
      <c r="X94" s="14"/>
      <c r="Y94" s="14"/>
      <c r="Z94" s="14"/>
      <c r="AA94" s="102">
        <v>40</v>
      </c>
      <c r="AB94" s="103" t="str">
        <f t="shared" ca="1" si="2"/>
        <v>Nassiri</v>
      </c>
      <c r="AC94" s="103" t="str">
        <f t="shared" ca="1" si="3"/>
        <v>Othmane</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Borremans</v>
      </c>
      <c r="AC95" s="103" t="str">
        <f t="shared" ca="1" si="3"/>
        <v>Britt</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Ouald Chaib</v>
      </c>
      <c r="AC96" s="103" t="str">
        <f t="shared" ca="1" si="3"/>
        <v>Marouane</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v>0.70833333333333337</v>
      </c>
      <c r="K97" s="11"/>
      <c r="L97" s="11"/>
      <c r="M97" s="11"/>
      <c r="N97" s="54"/>
      <c r="O97" s="61"/>
      <c r="P97" s="65"/>
      <c r="Q97" s="66"/>
      <c r="R97" s="67"/>
      <c r="S97" s="14"/>
      <c r="T97" s="14"/>
      <c r="U97" s="14"/>
      <c r="V97" s="14"/>
      <c r="W97" s="14"/>
      <c r="X97" s="14"/>
      <c r="Y97" s="14"/>
      <c r="Z97" s="14"/>
      <c r="AA97" s="102">
        <v>43</v>
      </c>
      <c r="AB97" s="103" t="str">
        <f t="shared" ca="1" si="2"/>
        <v>El Mourabit</v>
      </c>
      <c r="AC97" s="103" t="str">
        <f t="shared" ca="1" si="3"/>
        <v>Mohamed</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v>4.1666666666666664E-2</v>
      </c>
      <c r="K98" s="12"/>
      <c r="L98" s="12"/>
      <c r="M98" s="12"/>
      <c r="N98" s="56"/>
      <c r="O98" s="55"/>
      <c r="P98" s="68"/>
      <c r="Q98" s="69"/>
      <c r="R98" s="70"/>
      <c r="S98" s="14"/>
      <c r="T98" s="14"/>
      <c r="U98" s="14"/>
      <c r="V98" s="14"/>
      <c r="W98" s="14"/>
      <c r="X98" s="14"/>
      <c r="Y98" s="14"/>
      <c r="Z98" s="14"/>
      <c r="AA98" s="102">
        <v>44</v>
      </c>
      <c r="AB98" s="103" t="str">
        <f t="shared" ca="1" si="2"/>
        <v>Rida Asseddik</v>
      </c>
      <c r="AC98" s="103" t="str">
        <f t="shared" ca="1" si="3"/>
        <v>Mohammed</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Messaoudi</v>
      </c>
      <c r="AC99" s="103" t="str">
        <f t="shared" ca="1" si="3"/>
        <v>Zakaria</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f t="shared" si="70"/>
        <v>0.33333333333333331</v>
      </c>
      <c r="K100" s="29" t="str">
        <f t="shared" si="70"/>
        <v/>
      </c>
      <c r="L100" s="29" t="str">
        <f t="shared" si="70"/>
        <v/>
      </c>
      <c r="M100" s="29" t="str">
        <f t="shared" si="70"/>
        <v/>
      </c>
      <c r="N100" s="57">
        <f t="shared" ref="N100" si="71">SUMIF(G101:M101,"",G100:M100)</f>
        <v>0.33333333333333331</v>
      </c>
      <c r="O100" s="58">
        <f t="shared" ref="O100" si="72">SUM(G100:M100)</f>
        <v>0.33333333333333331</v>
      </c>
      <c r="P100" s="68"/>
      <c r="Q100" s="69"/>
      <c r="R100" s="70"/>
      <c r="S100" s="14"/>
      <c r="T100" s="14"/>
      <c r="U100" s="14"/>
      <c r="V100" s="14"/>
      <c r="W100" s="14"/>
      <c r="X100" s="14"/>
      <c r="Y100" s="14"/>
      <c r="Z100" s="14"/>
      <c r="AA100" s="102">
        <v>46</v>
      </c>
      <c r="AB100" s="103" t="str">
        <f t="shared" ca="1" si="2"/>
        <v>Firoud</v>
      </c>
      <c r="AC100" s="103" t="str">
        <f t="shared" ca="1" si="3"/>
        <v>Saad</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 xml:space="preserve">Hovhanisyan </v>
      </c>
      <c r="AC101" s="103" t="str">
        <f t="shared" ca="1" si="3"/>
        <v>Suren</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 xml:space="preserve">Schiettecatte </v>
      </c>
      <c r="AC102" s="103" t="str">
        <f t="shared" ca="1" si="3"/>
        <v>Roman</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Hofmans</v>
      </c>
      <c r="AC103" s="103" t="str">
        <f t="shared" ca="1" si="3"/>
        <v>Jelle</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Daoudi</v>
      </c>
      <c r="AC104" s="103" t="str">
        <f t="shared" ca="1" si="3"/>
        <v>Mohamed</v>
      </c>
      <c r="AD104" s="103" t="str">
        <f t="shared" ca="1" si="4"/>
        <v>Steward</v>
      </c>
      <c r="AE104" s="103" t="str">
        <f t="shared" ca="1" si="5"/>
        <v>Student</v>
      </c>
      <c r="AF104" s="103" t="str">
        <f t="shared" ca="1" si="6"/>
        <v>Front</v>
      </c>
      <c r="AG104" s="103">
        <f t="shared" ca="1" si="7"/>
        <v>0.77083333333333337</v>
      </c>
      <c r="AH104" s="103">
        <f t="shared" ca="1" si="8"/>
        <v>0.89583333333333337</v>
      </c>
      <c r="AI104" s="103">
        <f t="shared" ca="1" si="9"/>
        <v>0</v>
      </c>
      <c r="AJ104" s="103">
        <f t="shared" ca="1" si="10"/>
        <v>0.125</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Osorio Maza</v>
      </c>
      <c r="AC105" s="103" t="str">
        <f t="shared" ca="1" si="3"/>
        <v xml:space="preserve">Enrique </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Fella</v>
      </c>
      <c r="AC106" s="103" t="str">
        <f t="shared" ca="1" si="3"/>
        <v>Achraf</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v>0.77083333333333337</v>
      </c>
      <c r="J109" s="11"/>
      <c r="K109" s="11"/>
      <c r="L109" s="11"/>
      <c r="M109" s="11">
        <v>0.77083333333333337</v>
      </c>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v>0.95833333333333337</v>
      </c>
      <c r="J110" s="12"/>
      <c r="K110" s="12"/>
      <c r="L110" s="12"/>
      <c r="M110" s="12">
        <v>0.89583333333333337</v>
      </c>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f t="shared" si="76"/>
        <v>0.1875</v>
      </c>
      <c r="J112" s="29" t="str">
        <f t="shared" si="76"/>
        <v/>
      </c>
      <c r="K112" s="29" t="str">
        <f t="shared" si="76"/>
        <v/>
      </c>
      <c r="L112" s="29" t="str">
        <f t="shared" si="76"/>
        <v/>
      </c>
      <c r="M112" s="29">
        <f t="shared" si="76"/>
        <v>0.125</v>
      </c>
      <c r="N112" s="57">
        <f t="shared" ref="N112" si="77">SUMIF(G113:M113,"",G112:M112)</f>
        <v>0.3125</v>
      </c>
      <c r="O112" s="58">
        <f t="shared" ref="O112" si="78">SUM(G112:M112)</f>
        <v>0.3125</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t="s">
        <v>229</v>
      </c>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v>0.77083333333333337</v>
      </c>
      <c r="J115" s="11">
        <v>0.54166666666666663</v>
      </c>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v>0.95833333333333337</v>
      </c>
      <c r="J116" s="12">
        <v>0.95833333333333337</v>
      </c>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v>4.1666666666666664E-2</v>
      </c>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f t="shared" si="79"/>
        <v>0.1875</v>
      </c>
      <c r="J118" s="29">
        <f t="shared" si="79"/>
        <v>0.37500000000000006</v>
      </c>
      <c r="K118" s="29" t="str">
        <f t="shared" si="79"/>
        <v/>
      </c>
      <c r="L118" s="29" t="str">
        <f t="shared" si="79"/>
        <v/>
      </c>
      <c r="M118" s="29" t="str">
        <f t="shared" si="79"/>
        <v/>
      </c>
      <c r="N118" s="57">
        <f t="shared" ref="N118" si="80">SUMIF(G119:M119,"",G118:M118)</f>
        <v>0.5625</v>
      </c>
      <c r="O118" s="58">
        <f t="shared" ref="O118" si="81">SUM(G118:M118)</f>
        <v>0.5625</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t="str">
        <f t="shared" si="129"/>
        <v/>
      </c>
      <c r="L124" s="29" t="str">
        <f t="shared" si="129"/>
        <v/>
      </c>
      <c r="M124" s="29" t="str">
        <f t="shared" si="129"/>
        <v/>
      </c>
      <c r="N124" s="57">
        <f t="shared" ref="N124" si="130">SUMIF(G125:M125,"",G124:M124)</f>
        <v>0</v>
      </c>
      <c r="O124" s="58">
        <f t="shared" ref="O124" si="131">SUM(G124:M124)</f>
        <v>0</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0.54166666666666663</v>
      </c>
      <c r="H127" s="11">
        <v>0.54166666666666663</v>
      </c>
      <c r="I127" s="11"/>
      <c r="J127" s="11"/>
      <c r="K127" s="11"/>
      <c r="L127" s="11">
        <v>0.77083333333333337</v>
      </c>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0.72916666666666663</v>
      </c>
      <c r="H128" s="42">
        <v>0.66666666666666663</v>
      </c>
      <c r="I128" s="12"/>
      <c r="J128" s="12"/>
      <c r="K128" s="12"/>
      <c r="L128" s="12">
        <v>0.89583333333333337</v>
      </c>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2">IF(G128="","",IF(G128&gt;G127,(G128-G127-G129),(1-G127-G129+G128)))</f>
        <v>0.1875</v>
      </c>
      <c r="H130" s="29">
        <f t="shared" si="132"/>
        <v>0.125</v>
      </c>
      <c r="I130" s="29" t="str">
        <f t="shared" si="132"/>
        <v/>
      </c>
      <c r="J130" s="29" t="str">
        <f t="shared" si="132"/>
        <v/>
      </c>
      <c r="K130" s="29" t="str">
        <f t="shared" si="132"/>
        <v/>
      </c>
      <c r="L130" s="29">
        <f t="shared" si="132"/>
        <v>0.125</v>
      </c>
      <c r="M130" s="29" t="str">
        <f t="shared" si="132"/>
        <v/>
      </c>
      <c r="N130" s="57">
        <f t="shared" ref="N130" si="133">SUMIF(G131:M131,"",G130:M130)</f>
        <v>0.4375</v>
      </c>
      <c r="O130" s="58">
        <f t="shared" ref="O130" si="134">SUM(G130:M130)</f>
        <v>0.4375</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t="s">
        <v>231</v>
      </c>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v>0.54166666666666663</v>
      </c>
      <c r="K133" s="11">
        <v>0.54166666666666663</v>
      </c>
      <c r="L133" s="11"/>
      <c r="M133" s="11">
        <v>0.77083333333333337</v>
      </c>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v>0.75</v>
      </c>
      <c r="K134" s="12">
        <v>0.75</v>
      </c>
      <c r="L134" s="12"/>
      <c r="M134" s="12">
        <v>0.89583333333333337</v>
      </c>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f t="shared" si="135"/>
        <v>0.20833333333333337</v>
      </c>
      <c r="K136" s="29">
        <f t="shared" si="135"/>
        <v>0.20833333333333337</v>
      </c>
      <c r="L136" s="29" t="str">
        <f t="shared" si="135"/>
        <v/>
      </c>
      <c r="M136" s="29">
        <f t="shared" si="135"/>
        <v>0.125</v>
      </c>
      <c r="N136" s="57">
        <f t="shared" ref="N136" si="136">SUMIF(G137:M137,"",G136:M136)</f>
        <v>0.54166666666666674</v>
      </c>
      <c r="O136" s="58">
        <f t="shared" ref="O136" si="137">SUM(G136:M136)</f>
        <v>0.54166666666666674</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v>0.54166666666666663</v>
      </c>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42"/>
      <c r="J140" s="12"/>
      <c r="K140" s="12">
        <v>0.83333333333333337</v>
      </c>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v>4.1666666666666664E-2</v>
      </c>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f t="shared" si="138"/>
        <v>0.25000000000000006</v>
      </c>
      <c r="L142" s="29" t="str">
        <f t="shared" si="138"/>
        <v/>
      </c>
      <c r="M142" s="29" t="str">
        <f t="shared" si="138"/>
        <v/>
      </c>
      <c r="N142" s="57">
        <f t="shared" ref="N142" si="139">SUMIF(G143:M143,"",G142:M142)</f>
        <v>0.25000000000000006</v>
      </c>
      <c r="O142" s="58">
        <f t="shared" ref="O142" si="140">SUM(G142:M142)</f>
        <v>0.25000000000000006</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4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t="str">
        <f t="shared" si="141"/>
        <v/>
      </c>
      <c r="K148" s="29" t="str">
        <f t="shared" si="141"/>
        <v/>
      </c>
      <c r="L148" s="29" t="str">
        <f t="shared" si="141"/>
        <v/>
      </c>
      <c r="M148" s="29" t="str">
        <f t="shared" si="141"/>
        <v/>
      </c>
      <c r="N148" s="57">
        <f t="shared" ref="N148" si="142">SUMIF(G149:M149,"",G148:M148)</f>
        <v>0</v>
      </c>
      <c r="O148" s="58">
        <f t="shared" ref="O148" si="143">SUM(G148:M148)</f>
        <v>0</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0.54166666666666663</v>
      </c>
      <c r="I151" s="11"/>
      <c r="J151" s="11">
        <v>0.54166666666666663</v>
      </c>
      <c r="K151" s="11"/>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0.72916666666666663</v>
      </c>
      <c r="I152" s="12"/>
      <c r="J152" s="12">
        <v>0.75</v>
      </c>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f t="shared" si="144"/>
        <v>0.1875</v>
      </c>
      <c r="I154" s="29" t="str">
        <f t="shared" si="144"/>
        <v/>
      </c>
      <c r="J154" s="29">
        <f t="shared" si="144"/>
        <v>0.20833333333333337</v>
      </c>
      <c r="K154" s="29" t="str">
        <f t="shared" si="144"/>
        <v/>
      </c>
      <c r="L154" s="29" t="str">
        <f t="shared" si="144"/>
        <v/>
      </c>
      <c r="M154" s="29" t="str">
        <f t="shared" si="144"/>
        <v/>
      </c>
      <c r="N154" s="57">
        <f t="shared" ref="N154" si="145">SUMIF(G155:M155,"",G154:M154)</f>
        <v>0.39583333333333337</v>
      </c>
      <c r="O154" s="58">
        <f t="shared" ref="O154" si="146">SUM(G154:M154)</f>
        <v>0.39583333333333337</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v>0.77083333333333337</v>
      </c>
      <c r="J175" s="11">
        <v>0.77083333333333337</v>
      </c>
      <c r="K175" s="11">
        <v>0.77083333333333337</v>
      </c>
      <c r="L175" s="11"/>
      <c r="M175" s="11">
        <v>0.54166666666666663</v>
      </c>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v>0.95833333333333337</v>
      </c>
      <c r="J176" s="12">
        <v>0.95833333333333337</v>
      </c>
      <c r="K176" s="12">
        <v>0.89583333333333337</v>
      </c>
      <c r="L176" s="12"/>
      <c r="M176" s="12">
        <v>0.72916666666666663</v>
      </c>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f t="shared" si="156"/>
        <v>0.1875</v>
      </c>
      <c r="J178" s="29">
        <f t="shared" si="156"/>
        <v>0.1875</v>
      </c>
      <c r="K178" s="29">
        <f t="shared" si="156"/>
        <v>0.125</v>
      </c>
      <c r="L178" s="29" t="str">
        <f t="shared" si="156"/>
        <v/>
      </c>
      <c r="M178" s="29">
        <f t="shared" si="156"/>
        <v>0.1875</v>
      </c>
      <c r="N178" s="57">
        <f t="shared" ref="N178" si="157">SUMIF(G179:M179,"",G178:M178)</f>
        <v>0.6875</v>
      </c>
      <c r="O178" s="58">
        <f t="shared" ref="O178" si="158">SUM(G178:M178)</f>
        <v>0.6875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v>0.54166666666666663</v>
      </c>
      <c r="J181" s="11"/>
      <c r="K181" s="11">
        <v>0.41666666666666669</v>
      </c>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v>0.72916666666666663</v>
      </c>
      <c r="J182" s="12"/>
      <c r="K182" s="12">
        <v>0.75</v>
      </c>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v>4.1666666666666664E-2</v>
      </c>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f t="shared" si="159"/>
        <v>0.1875</v>
      </c>
      <c r="J184" s="29" t="str">
        <f t="shared" si="159"/>
        <v/>
      </c>
      <c r="K184" s="29">
        <f t="shared" si="159"/>
        <v>0.29166666666666663</v>
      </c>
      <c r="L184" s="29" t="str">
        <f t="shared" si="159"/>
        <v/>
      </c>
      <c r="M184" s="29" t="str">
        <f t="shared" si="159"/>
        <v/>
      </c>
      <c r="N184" s="57">
        <f t="shared" ref="N184" si="160">SUMIF(G185:M185,"",G184:M184)</f>
        <v>0.47916666666666663</v>
      </c>
      <c r="O184" s="58">
        <f t="shared" ref="O184" si="161">SUM(G184:M184)</f>
        <v>0.47916666666666663</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v>0.77083333333333337</v>
      </c>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v>0.95833333333333337</v>
      </c>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f t="shared" si="162"/>
        <v>0.1875</v>
      </c>
      <c r="K190" s="29" t="str">
        <f t="shared" si="162"/>
        <v/>
      </c>
      <c r="L190" s="29" t="str">
        <f t="shared" si="162"/>
        <v/>
      </c>
      <c r="M190" s="29" t="str">
        <f t="shared" si="162"/>
        <v/>
      </c>
      <c r="N190" s="57">
        <f t="shared" ref="N190" si="163">SUMIF(G191:M191,"",G190:M190)</f>
        <v>0.1875</v>
      </c>
      <c r="O190" s="58">
        <f t="shared" ref="O190" si="164">SUM(G190:M190)</f>
        <v>0.1875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t="s">
        <v>229</v>
      </c>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v>0.77083333333333337</v>
      </c>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v>0.89583333333333337</v>
      </c>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f t="shared" si="171"/>
        <v>0.125</v>
      </c>
      <c r="M208" s="29" t="str">
        <f t="shared" si="171"/>
        <v/>
      </c>
      <c r="N208" s="57">
        <f t="shared" ref="N208" si="172">SUMIF(G209:M209,"",G208:M208)</f>
        <v>0.125</v>
      </c>
      <c r="O208" s="58">
        <f t="shared" ref="O208" si="173">SUM(G208:M208)</f>
        <v>0.125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v>0.77083333333333337</v>
      </c>
      <c r="H217" s="11">
        <v>0.77083333333333337</v>
      </c>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v>0.89583333333333337</v>
      </c>
      <c r="H218" s="42">
        <v>0.89583333333333337</v>
      </c>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f t="shared" ref="G220:M220" si="177">IF(G218="","",IF(G218&gt;G217,(G218-G217-G219),(1-G217-G219+G218)))</f>
        <v>0.125</v>
      </c>
      <c r="H220" s="29">
        <f t="shared" si="177"/>
        <v>0.125</v>
      </c>
      <c r="I220" s="29" t="str">
        <f t="shared" si="177"/>
        <v/>
      </c>
      <c r="J220" s="29" t="str">
        <f t="shared" si="177"/>
        <v/>
      </c>
      <c r="K220" s="29" t="str">
        <f t="shared" si="177"/>
        <v/>
      </c>
      <c r="L220" s="29" t="str">
        <f t="shared" si="177"/>
        <v/>
      </c>
      <c r="M220" s="29" t="str">
        <f t="shared" si="177"/>
        <v/>
      </c>
      <c r="N220" s="57">
        <f t="shared" ref="N220" si="178">SUMIF(G221:M221,"",G220:M220)</f>
        <v>0.25</v>
      </c>
      <c r="O220" s="58">
        <f t="shared" ref="O220" si="179">SUM(G220:M220)</f>
        <v>0.25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v>0.77083333333333337</v>
      </c>
      <c r="I229" s="11">
        <v>0.77083333333333337</v>
      </c>
      <c r="J229" s="11">
        <v>0.77083333333333337</v>
      </c>
      <c r="K229" s="11">
        <v>0.77083333333333337</v>
      </c>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v>0.89583333333333337</v>
      </c>
      <c r="I230" s="12">
        <v>0.95833333333333337</v>
      </c>
      <c r="J230" s="12">
        <v>0.95833333333333337</v>
      </c>
      <c r="K230" s="12">
        <v>0.89583333333333337</v>
      </c>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f t="shared" si="183"/>
        <v>0.125</v>
      </c>
      <c r="I232" s="29">
        <f t="shared" si="183"/>
        <v>0.1875</v>
      </c>
      <c r="J232" s="29">
        <f t="shared" si="183"/>
        <v>0.1875</v>
      </c>
      <c r="K232" s="29">
        <f t="shared" si="183"/>
        <v>0.125</v>
      </c>
      <c r="L232" s="29" t="str">
        <f t="shared" si="183"/>
        <v/>
      </c>
      <c r="M232" s="29" t="str">
        <f t="shared" si="183"/>
        <v/>
      </c>
      <c r="N232" s="57">
        <f t="shared" ref="N232" si="184">SUMIF(G233:M233,"",G232:M232)</f>
        <v>0.625</v>
      </c>
      <c r="O232" s="58">
        <f t="shared" ref="O232" si="185">SUM(G232:M232)</f>
        <v>0.625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v>0.77083333333333337</v>
      </c>
      <c r="J235" s="11">
        <v>0.77083333333333337</v>
      </c>
      <c r="K235" s="11"/>
      <c r="L235" s="11">
        <v>0.54166666666666663</v>
      </c>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v>0.95833333333333337</v>
      </c>
      <c r="J236" s="12">
        <v>0.95833333333333337</v>
      </c>
      <c r="K236" s="12"/>
      <c r="L236" s="12">
        <v>0.72916666666666663</v>
      </c>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f t="shared" si="186"/>
        <v>0.1875</v>
      </c>
      <c r="J238" s="29">
        <f t="shared" si="186"/>
        <v>0.1875</v>
      </c>
      <c r="K238" s="29" t="str">
        <f t="shared" si="186"/>
        <v/>
      </c>
      <c r="L238" s="29">
        <f t="shared" si="186"/>
        <v>0.1875</v>
      </c>
      <c r="M238" s="29" t="str">
        <f t="shared" si="186"/>
        <v/>
      </c>
      <c r="N238" s="57">
        <f t="shared" ref="N238" si="187">SUMIF(G239:M239,"",G238:M238)</f>
        <v>0.5625</v>
      </c>
      <c r="O238" s="58">
        <f t="shared" ref="O238" si="188">SUM(G238:M238)</f>
        <v>0.5625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0.54166666666666663</v>
      </c>
      <c r="H241" s="11"/>
      <c r="I241" s="11">
        <v>0.77083333333333337</v>
      </c>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0.72916666666666663</v>
      </c>
      <c r="H242" s="42"/>
      <c r="I242" s="12">
        <v>0.95833333333333337</v>
      </c>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9">IF(G242="","",IF(G242&gt;G241,(G242-G241-G243),(1-G241-G243+G242)))</f>
        <v>0.1875</v>
      </c>
      <c r="H244" s="29" t="str">
        <f t="shared" si="189"/>
        <v/>
      </c>
      <c r="I244" s="29">
        <f t="shared" si="189"/>
        <v>0.1875</v>
      </c>
      <c r="J244" s="29" t="str">
        <f t="shared" si="189"/>
        <v/>
      </c>
      <c r="K244" s="29" t="str">
        <f t="shared" si="189"/>
        <v/>
      </c>
      <c r="L244" s="29" t="str">
        <f t="shared" si="189"/>
        <v/>
      </c>
      <c r="M244" s="29" t="str">
        <f t="shared" si="189"/>
        <v/>
      </c>
      <c r="N244" s="57">
        <f t="shared" ref="N244" si="190">SUMIF(G245:M245,"",G244:M244)</f>
        <v>0.375</v>
      </c>
      <c r="O244" s="58">
        <f t="shared" ref="O244" si="191">SUM(G244:M244)</f>
        <v>0.375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v>0.77083333333333337</v>
      </c>
      <c r="K247" s="11">
        <v>0.77083333333333337</v>
      </c>
      <c r="L247" s="11">
        <v>0.77083333333333337</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v>0.95833333333333337</v>
      </c>
      <c r="K248" s="12">
        <v>0.89583333333333337</v>
      </c>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f t="shared" si="192"/>
        <v>0.1875</v>
      </c>
      <c r="K250" s="29">
        <f t="shared" si="192"/>
        <v>0.125</v>
      </c>
      <c r="L250" s="29">
        <f t="shared" si="192"/>
        <v>0.125</v>
      </c>
      <c r="M250" s="29" t="str">
        <f t="shared" si="192"/>
        <v/>
      </c>
      <c r="N250" s="57">
        <f t="shared" ref="N250" si="193">SUMIF(G251:M251,"",G250:M250)</f>
        <v>0.4375</v>
      </c>
      <c r="O250" s="58">
        <f t="shared" ref="O250" si="194">SUM(G250:M250)</f>
        <v>0.4375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v>0.54166666666666663</v>
      </c>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v>0.75</v>
      </c>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f t="shared" si="195"/>
        <v>0.20833333333333337</v>
      </c>
      <c r="K256" s="29" t="str">
        <f t="shared" si="195"/>
        <v/>
      </c>
      <c r="L256" s="29" t="str">
        <f t="shared" si="195"/>
        <v/>
      </c>
      <c r="M256" s="29" t="str">
        <f t="shared" si="195"/>
        <v/>
      </c>
      <c r="N256" s="57">
        <f t="shared" ref="N256" si="196">SUMIF(G257:M257,"",G256:M256)</f>
        <v>0.20833333333333337</v>
      </c>
      <c r="O256" s="58">
        <f t="shared" ref="O256" si="197">SUM(G256:M256)</f>
        <v>0.20833333333333337</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v>0.54166666666666663</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0.75</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f t="shared" si="198"/>
        <v>0.20833333333333337</v>
      </c>
      <c r="L262" s="29" t="str">
        <f t="shared" si="198"/>
        <v/>
      </c>
      <c r="M262" s="29">
        <f t="shared" si="198"/>
        <v>0.125</v>
      </c>
      <c r="N262" s="57">
        <f t="shared" ref="N262" si="199">SUMIF(G263:M263,"",G262:M262)</f>
        <v>0.33333333333333337</v>
      </c>
      <c r="O262" s="58">
        <f t="shared" ref="O262" si="200">SUM(G262:M262)</f>
        <v>0.33333333333333337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v>0.54166666666666663</v>
      </c>
      <c r="H265" s="11">
        <v>0.77083333333333337</v>
      </c>
      <c r="I265" s="11">
        <v>0.77083333333333337</v>
      </c>
      <c r="J265" s="11">
        <v>0.77083333333333337</v>
      </c>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v>0.89583333333333337</v>
      </c>
      <c r="H266" s="42">
        <v>0.89583333333333337</v>
      </c>
      <c r="I266" s="12">
        <v>0.95833333333333337</v>
      </c>
      <c r="J266" s="12">
        <v>0.95833333333333337</v>
      </c>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v>4.1666666666666664E-2</v>
      </c>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f t="shared" ref="G268:M268" si="201">IF(G266="","",IF(G266&gt;G265,(G266-G265-G267),(1-G265-G267+G266)))</f>
        <v>0.31250000000000006</v>
      </c>
      <c r="H268" s="29">
        <f t="shared" si="201"/>
        <v>0.125</v>
      </c>
      <c r="I268" s="29">
        <f t="shared" si="201"/>
        <v>0.1875</v>
      </c>
      <c r="J268" s="29">
        <f t="shared" si="201"/>
        <v>0.1875</v>
      </c>
      <c r="K268" s="29" t="str">
        <f t="shared" si="201"/>
        <v/>
      </c>
      <c r="L268" s="29" t="str">
        <f t="shared" si="201"/>
        <v/>
      </c>
      <c r="M268" s="29" t="str">
        <f t="shared" si="201"/>
        <v/>
      </c>
      <c r="N268" s="57">
        <f t="shared" ref="N268" si="202">SUMIF(G269:M269,"",G268:M268)</f>
        <v>0.8125</v>
      </c>
      <c r="O268" s="58">
        <f t="shared" ref="O268" si="203">SUM(G268:M268)</f>
        <v>0.8125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f t="shared" si="204"/>
        <v>0.20833333333333337</v>
      </c>
      <c r="K274" s="29">
        <f t="shared" si="204"/>
        <v>0.20833333333333337</v>
      </c>
      <c r="L274" s="29" t="str">
        <f t="shared" si="204"/>
        <v/>
      </c>
      <c r="M274" s="29" t="str">
        <f t="shared" si="204"/>
        <v/>
      </c>
      <c r="N274" s="57">
        <f t="shared" ref="N274" si="205">SUMIF(G275:M275,"",G274:M274)</f>
        <v>0.41666666666666674</v>
      </c>
      <c r="O274" s="58">
        <f t="shared" ref="O274" si="206">SUM(G274:M274)</f>
        <v>0.41666666666666674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ht="13.5" collapsed="1" thickBot="1" x14ac:dyDescent="0.25">
      <c r="A283" s="63" t="str">
        <f>'Week A'!A283</f>
        <v>Agbaze</v>
      </c>
      <c r="B283" s="64" t="str">
        <f>'Week A'!B283</f>
        <v>Jedidiah</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hidden="1"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hidden="1"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hidden="1"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hidden="1"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hidden="1"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v>0.77083333333333337</v>
      </c>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v>0.89583333333333337</v>
      </c>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f t="shared" ref="G352:M352" si="243">IF(G350="","",IF(G350&gt;G349,(G350-G349-G351),(1-G349-G351+G350)))</f>
        <v>0.125</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0.125</v>
      </c>
      <c r="O352" s="58">
        <f t="shared" ref="O352" si="245">SUM(G352:M352)</f>
        <v>0.125</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Osorio Maza</v>
      </c>
      <c r="B355" s="64" t="str">
        <f>'Week A'!B355</f>
        <v xml:space="preserve">Enrique </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8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048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048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6">
    <tabColor theme="0"/>
    <outlinePr summaryBelow="0"/>
    <pageSetUpPr fitToPage="1"/>
  </sheetPr>
  <dimension ref="A1:CJ654"/>
  <sheetViews>
    <sheetView zoomScaleNormal="100" workbookViewId="0">
      <pane ySplit="4" topLeftCell="A280" activePane="bottomLeft" state="frozen"/>
      <selection activeCell="BY26" sqref="BY26"/>
      <selection pane="bottomLeft" activeCell="G134" sqref="G134"/>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9" width="10.7109375" style="15" customWidth="1"/>
    <col min="10" max="13" width="10.7109375" style="15" hidden="1"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3">
        <v>45595</v>
      </c>
      <c r="I1" s="114"/>
      <c r="J1" s="51" t="s">
        <v>126</v>
      </c>
      <c r="K1" s="113">
        <f>+H1+6</f>
        <v>45601</v>
      </c>
      <c r="L1" s="114"/>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45636.451274537038</v>
      </c>
      <c r="B4" s="7"/>
      <c r="C4" s="7"/>
      <c r="D4" s="7"/>
      <c r="E4" s="7"/>
      <c r="F4" s="28"/>
      <c r="G4" s="81">
        <v>45320</v>
      </c>
      <c r="H4" s="81">
        <f>+G4+1</f>
        <v>45321</v>
      </c>
      <c r="I4" s="81">
        <f t="shared" ref="I4:M4" si="0">+H4+1</f>
        <v>45322</v>
      </c>
      <c r="J4" s="81">
        <f t="shared" si="0"/>
        <v>45323</v>
      </c>
      <c r="K4" s="81">
        <f t="shared" si="0"/>
        <v>45324</v>
      </c>
      <c r="L4" s="81">
        <f t="shared" si="0"/>
        <v>45325</v>
      </c>
      <c r="M4" s="81">
        <f t="shared" si="0"/>
        <v>45326</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v>
      </c>
      <c r="H27" s="44">
        <v>0</v>
      </c>
      <c r="I27" s="44">
        <v>0</v>
      </c>
      <c r="J27" s="44">
        <v>0</v>
      </c>
      <c r="K27" s="44">
        <v>0</v>
      </c>
      <c r="L27" s="44">
        <v>0</v>
      </c>
      <c r="M27" s="44">
        <v>0</v>
      </c>
      <c r="N27" s="45"/>
      <c r="O27" s="44">
        <f>SUM(G27:M27)</f>
        <v>0</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v>
      </c>
      <c r="H29" s="46">
        <f>+GETPIVOTDATA("Do",H26)/FT*7</f>
        <v>0</v>
      </c>
      <c r="I29" s="46">
        <f>+GETPIVOTDATA("Vr",I26)/FT*7</f>
        <v>0</v>
      </c>
      <c r="J29" s="46">
        <f>+GETPIVOTDATA("Za",J26)/FT*7</f>
        <v>0</v>
      </c>
      <c r="K29" s="46">
        <f>+GETPIVOTDATA("Zo",K26)/FT*7</f>
        <v>0</v>
      </c>
      <c r="L29" s="46">
        <f>+GETPIVOTDATA("Ma",L26)/FT*7</f>
        <v>0</v>
      </c>
      <c r="M29" s="46">
        <f>+GETPIVOTDATA("Di",M26)/FT*7</f>
        <v>0</v>
      </c>
      <c r="N29" s="45"/>
      <c r="O29" s="46">
        <f>+O27/FT</f>
        <v>0</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5[WoBegin],"&lt;="&amp;$A35,Tabel5[WoEinde],"&gt;="&amp;$B35,Tabel5[WoPrestatie],0,Tabel5[Plaats],IF($F$32=TRUE,"Front"))+COUNTIFS(Tabel5[WoBegin],"&lt;="&amp;$A35,Tabel5[WoEinde],"&gt;="&amp;$B35,WoPrestatieE,0,Tabel5[Plaats],IF($F$33=TRUE,"Back"))+COUNTIFS(Tabel5[WoBegin],"&lt;="&amp;$A35,Tabel5[WoEinde],"&lt;04:00",Tabel5[WoBegin],"&lt;&gt;0",WoPrestatieE,0,Tabel5[Plaats],IF($F$32=TRUE,"Front"))+COUNTIFS(Tabel5[WoBegin],"&lt;="&amp;$A35,Tabel5[WoEinde],"&lt;04:00",Tabel5[WoBegin],"&lt;&gt;0",WoPrestatieE,0,Tabel5[Plaats],IF($F$33=TRUE,"Back"))</f>
        <v>7</v>
      </c>
      <c r="H35" s="45">
        <f ca="1">COUNTIFS(Tabel5[DoBegin],"&lt;="&amp;$A35,Tabel5[DoEinde],"&gt;="&amp;$B35,DoPrestatieE,0,Tabel5[Plaats],IF($F$32=TRUE,"Front"))+COUNTIFS(Tabel5[DoBegin],"&lt;="&amp;$A35,Tabel5[DoEinde],"&gt;="&amp;$B35,DoPrestatieE,0,Tabel5[Plaats],IF($F$33=TRUE,"Back"))+COUNTIFS(Tabel5[DoBegin],"&lt;="&amp;$A35,Tabel5[DoEinde],"&lt;04:00",Tabel5[DoBegin],"&lt;&gt;0",DoPrestatieE,0,Tabel5[Plaats],IF($F$32=TRUE,"Front"))+COUNTIFS(Tabel5[DoBegin],"&lt;="&amp;$A35,Tabel5[DoEinde],"&lt;04:00",Tabel5[DoBegin],"&lt;&gt;0",DoPrestatieE,0,Tabel5[Plaats],IF($F$33=TRUE,"Back"))</f>
        <v>6</v>
      </c>
      <c r="I35" s="45">
        <f ca="1">COUNTIFS(Tabel5[VrBegin],"&lt;="&amp;$A35,Tabel5[VrEinde],"&gt;="&amp;$B35,VrPrestatieE,0,Tabel5[Plaats],IF($F$32=TRUE,"Front"))+COUNTIFS(Tabel5[VrBegin],"&lt;="&amp;$A35,Tabel5[VrEinde],"&gt;="&amp;$B35,VrPrestatieE,0,Tabel5[Plaats],IF($F$33=TRUE,"Back"))+COUNTIFS(Tabel5[VrBegin],"&lt;="&amp;$A35,Tabel5[VrEinde],"&lt;04:00",Tabel5[VrBegin],"&lt;&gt;0",VrPrestatieE,0,Tabel5[Plaats],IF($F$32=TRUE,"Front"))+COUNTIFS(Tabel5[VrBegin],"&lt;="&amp;$A35,Tabel5[VrEinde],"&lt;04:00",Tabel5[VrBegin],"&lt;&gt;0",VrPrestatieE,0,Tabel5[Plaats],IF($F$33=TRUE,"Back"))</f>
        <v>5</v>
      </c>
      <c r="J35" s="45">
        <f ca="1">COUNTIFS(Tabel5[ZaBegin],"&lt;="&amp;$A35,Tabel5[ZaEinde],"&gt;="&amp;$B35,ZaPrestatieE,0,Tabel5[Plaats],IF($F$32=TRUE,"Front"))+COUNTIFS(Tabel5[ZaBegin],"&lt;="&amp;$A35,Tabel5[ZaEinde],"&gt;="&amp;$B35,ZaPrestatieE,0,Tabel5[Plaats],IF($F$33=TRUE,"Back"))+COUNTIFS(Tabel5[ZaBegin],"&lt;="&amp;$A35,Tabel5[ZaEinde],"&lt;04:00",Tabel5[ZaBegin],"&lt;&gt;0",ZaPrestatieE,0,Tabel5[Plaats],IF($F$32=TRUE,"Front"))+COUNTIFS(Tabel5[ZaBegin],"&lt;="&amp;$A35,Tabel5[ZaEinde],"&lt;04:00",Tabel5[ZaBegin],"&lt;&gt;0",ZaPrestatieE,0,Tabel5[Plaats],IF($F$33=TRUE,"Back"))</f>
        <v>0</v>
      </c>
      <c r="K35" s="45">
        <f ca="1">COUNTIFS(Tabel5[ZoBegin],"&lt;="&amp;$A35,Tabel5[ZoEinde],"&gt;="&amp;$B35,ZoPrestatieE,0,Tabel5[Plaats],IF($F$32=TRUE,"Front"))+COUNTIFS(Tabel5[ZoBegin],"&lt;="&amp;$A35,Tabel5[ZoEinde],"&gt;="&amp;$B35,ZoPrestatieE,0,Tabel5[Plaats],IF($F$33=TRUE,"Back"))+COUNTIFS(Tabel5[ZoBegin],"&lt;="&amp;$A35,Tabel5[ZoEinde],"&lt;04:00",Tabel5[ZoBegin],"&lt;&gt;0",ZoPrestatieE,0,Tabel5[Plaats],IF($F$32=TRUE,"Front"))+COUNTIFS(Tabel5[ZoBegin],"&lt;="&amp;$A35,Tabel5[ZoEinde],"&lt;04:00",Tabel5[ZoBegin],"&lt;&gt;0",ZoPrestatieE,0,Tabel5[Plaats],IF($F$33=TRUE,"Back"))</f>
        <v>0</v>
      </c>
      <c r="L35" s="45">
        <f ca="1">COUNTIFS(Tabel5[MaBegin],"&lt;="&amp;$A35,Tabel5[MaEinde],"&gt;="&amp;$B35,MaPrestatieE,0,Tabel5[Plaats],IF($F$32=TRUE,"Front"))+COUNTIFS(Tabel5[MaBegin],"&lt;="&amp;$A35,Tabel5[MaEinde],"&gt;="&amp;$B35,MaPrestatieE,0,Tabel5[Plaats],IF($F$33=TRUE,"Back"))+COUNTIFS(Tabel5[MaBegin],"&lt;="&amp;$A35,Tabel5[MaEinde],"&lt;04:00",Tabel5[MaBegin],"&lt;&gt;0",MaPrestatieE,0,Tabel5[Plaats],IF($F$32=TRUE,"Front"))+COUNTIFS(Tabel5[MaBegin],"&lt;="&amp;$A35,Tabel5[MaEinde],"&lt;04:00",Tabel5[MaBegin],"&lt;&gt;0",MaPrestatieE,0,Tabel5[Plaats],IF($F$33=TRUE,"Back"))</f>
        <v>0</v>
      </c>
      <c r="M35" s="45">
        <f ca="1">COUNTIFS(Tabel5[DiBegin],"&lt;="&amp;$A35,Tabel5[DiEinde],"&gt;="&amp;$B35,DiPrestatieE,0,Tabel5[Plaats],IF($F$32=TRUE,"Front"))+COUNTIFS(Tabel5[DiBegin],"&lt;="&amp;$A35,Tabel5[DiEinde],"&gt;="&amp;$B35,DiPrestatieE,0,Tabel5[Plaats],IF($F$33=TRUE,"Back"))+COUNTIFS(Tabel5[DiBegin],"&lt;="&amp;$A35,Tabel5[DiEinde],"&lt;04:00",Tabel5[DiBegin],"&lt;&gt;0",DiPrestatieE,0,Tabel5[Plaats],IF($F$32=TRUE,"Front"))+COUNTIFS(Tabel5[DiBegin],"&lt;="&amp;$A35,Tabel5[DiEinde],"&lt;04:00",Tabel5[DiBegin],"&lt;&gt;0",DiPrestatieE,0,Tabel5[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5[WoBegin],"&lt;="&amp;$A36,Tabel5[WoEinde],"&gt;="&amp;$B36,WoPrestatieE,0,Tabel5[Plaats],IF($F$32=TRUE,"Front"))+COUNTIFS(Tabel5[WoBegin],"&lt;="&amp;$A36,Tabel5[WoEinde],"&gt;="&amp;$B36,WoPrestatieE,0,Tabel5[Plaats],IF($F$33=TRUE,"Back"))+COUNTIFS(Tabel5[WoBegin],"&lt;="&amp;$A36,Tabel5[WoEinde],"&lt;04:00",Tabel5[WoBegin],"&lt;&gt;0",WoPrestatieE,0,Tabel5[Plaats],IF($F$32=TRUE,"Front"))+COUNTIFS(Tabel5[WoBegin],"&lt;="&amp;$A36,Tabel5[WoEinde],"&lt;04:00",Tabel5[WoBegin],"&lt;&gt;0",WoPrestatieE,0,Tabel5[Plaats],IF($F$33=TRUE,"Back"))</f>
        <v>7</v>
      </c>
      <c r="H36" s="45">
        <f ca="1">COUNTIFS(Tabel5[DoBegin],"&lt;="&amp;$A36,Tabel5[DoEinde],"&gt;="&amp;$B36,DoPrestatieE,0,Tabel5[Plaats],IF($F$32=TRUE,"Front"))+COUNTIFS(Tabel5[DoBegin],"&lt;="&amp;$A36,Tabel5[DoEinde],"&gt;="&amp;$B36,DoPrestatieE,0,Tabel5[Plaats],IF($F$33=TRUE,"Back"))+COUNTIFS(Tabel5[DoBegin],"&lt;="&amp;$A36,Tabel5[DoEinde],"&lt;04:00",Tabel5[DoBegin],"&lt;&gt;0",DoPrestatieE,0,Tabel5[Plaats],IF($F$32=TRUE,"Front"))+COUNTIFS(Tabel5[DoBegin],"&lt;="&amp;$A36,Tabel5[DoEinde],"&lt;04:00",Tabel5[DoBegin],"&lt;&gt;0",DoPrestatieE,0,Tabel5[Plaats],IF($F$33=TRUE,"Back"))</f>
        <v>6</v>
      </c>
      <c r="I36" s="45">
        <f ca="1">COUNTIFS(Tabel5[VrBegin],"&lt;="&amp;$A36,Tabel5[VrEinde],"&gt;="&amp;$B36,VrPrestatieE,0,Tabel5[Plaats],IF($F$32=TRUE,"Front"))+COUNTIFS(Tabel5[VrBegin],"&lt;="&amp;$A36,Tabel5[VrEinde],"&gt;="&amp;$B36,VrPrestatieE,0,Tabel5[Plaats],IF($F$33=TRUE,"Back"))+COUNTIFS(Tabel5[VrBegin],"&lt;="&amp;$A36,Tabel5[VrEinde],"&lt;04:00",Tabel5[VrBegin],"&lt;&gt;0",VrPrestatieE,0,Tabel5[Plaats],IF($F$32=TRUE,"Front"))+COUNTIFS(Tabel5[VrBegin],"&lt;="&amp;$A36,Tabel5[VrEinde],"&lt;04:00",Tabel5[VrBegin],"&lt;&gt;0",VrPrestatieE,0,Tabel5[Plaats],IF($F$33=TRUE,"Back"))</f>
        <v>5</v>
      </c>
      <c r="J36" s="45">
        <f ca="1">COUNTIFS(Tabel5[ZaBegin],"&lt;="&amp;$A36,Tabel5[ZaEinde],"&gt;="&amp;$B36,ZaPrestatieE,0,Tabel5[Plaats],IF($F$32=TRUE,"Front"))+COUNTIFS(Tabel5[ZaBegin],"&lt;="&amp;$A36,Tabel5[ZaEinde],"&gt;="&amp;$B36,ZaPrestatieE,0,Tabel5[Plaats],IF($F$33=TRUE,"Back"))+COUNTIFS(Tabel5[ZaBegin],"&lt;="&amp;$A36,Tabel5[ZaEinde],"&lt;04:00",Tabel5[ZaBegin],"&lt;&gt;0",ZaPrestatieE,0,Tabel5[Plaats],IF($F$32=TRUE,"Front"))+COUNTIFS(Tabel5[ZaBegin],"&lt;="&amp;$A36,Tabel5[ZaEinde],"&lt;04:00",Tabel5[ZaBegin],"&lt;&gt;0",ZaPrestatieE,0,Tabel5[Plaats],IF($F$33=TRUE,"Back"))</f>
        <v>0</v>
      </c>
      <c r="K36" s="45">
        <f ca="1">COUNTIFS(Tabel5[ZoBegin],"&lt;="&amp;$A36,Tabel5[ZoEinde],"&gt;="&amp;$B36,ZoPrestatieE,0,Tabel5[Plaats],IF($F$32=TRUE,"Front"))+COUNTIFS(Tabel5[ZoBegin],"&lt;="&amp;$A36,Tabel5[ZoEinde],"&gt;="&amp;$B36,ZoPrestatieE,0,Tabel5[Plaats],IF($F$33=TRUE,"Back"))+COUNTIFS(Tabel5[ZoBegin],"&lt;="&amp;$A36,Tabel5[ZoEinde],"&lt;04:00",Tabel5[ZoBegin],"&lt;&gt;0",ZoPrestatieE,0,Tabel5[Plaats],IF($F$32=TRUE,"Front"))+COUNTIFS(Tabel5[ZoBegin],"&lt;="&amp;$A36,Tabel5[ZoEinde],"&lt;04:00",Tabel5[ZoBegin],"&lt;&gt;0",ZoPrestatieE,0,Tabel5[Plaats],IF($F$33=TRUE,"Back"))</f>
        <v>0</v>
      </c>
      <c r="L36" s="45">
        <f ca="1">COUNTIFS(Tabel5[MaBegin],"&lt;="&amp;$A36,Tabel5[MaEinde],"&gt;="&amp;$B36,MaPrestatieE,0,Tabel5[Plaats],IF($F$32=TRUE,"Front"))+COUNTIFS(Tabel5[MaBegin],"&lt;="&amp;$A36,Tabel5[MaEinde],"&gt;="&amp;$B36,MaPrestatieE,0,Tabel5[Plaats],IF($F$33=TRUE,"Back"))+COUNTIFS(Tabel5[MaBegin],"&lt;="&amp;$A36,Tabel5[MaEinde],"&lt;04:00",Tabel5[MaBegin],"&lt;&gt;0",MaPrestatieE,0,Tabel5[Plaats],IF($F$32=TRUE,"Front"))+COUNTIFS(Tabel5[MaBegin],"&lt;="&amp;$A36,Tabel5[MaEinde],"&lt;04:00",Tabel5[MaBegin],"&lt;&gt;0",MaPrestatieE,0,Tabel5[Plaats],IF($F$33=TRUE,"Back"))</f>
        <v>0</v>
      </c>
      <c r="M36" s="45">
        <f ca="1">COUNTIFS(Tabel5[DiBegin],"&lt;="&amp;$A36,Tabel5[DiEinde],"&gt;="&amp;$B36,DiPrestatieE,0,Tabel5[Plaats],IF($F$32=TRUE,"Front"))+COUNTIFS(Tabel5[DiBegin],"&lt;="&amp;$A36,Tabel5[DiEinde],"&gt;="&amp;$B36,DiPrestatieE,0,Tabel5[Plaats],IF($F$33=TRUE,"Back"))+COUNTIFS(Tabel5[DiBegin],"&lt;="&amp;$A36,Tabel5[DiEinde],"&lt;04:00",Tabel5[DiBegin],"&lt;&gt;0",DiPrestatieE,0,Tabel5[Plaats],IF($F$32=TRUE,"Front"))+COUNTIFS(Tabel5[DiBegin],"&lt;="&amp;$A36,Tabel5[DiEinde],"&lt;04:00",Tabel5[DiBegin],"&lt;&gt;0",DiPrestatieE,0,Tabel5[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5[WoBegin],"&lt;="&amp;$A37,Tabel5[WoEinde],"&gt;="&amp;$B37,WoPrestatieE,0,Tabel5[Plaats],IF($F$32=TRUE,"Front"))+COUNTIFS(Tabel5[WoBegin],"&lt;="&amp;$A37,Tabel5[WoEinde],"&gt;="&amp;$B37,WoPrestatieE,0,Tabel5[Plaats],IF($F$33=TRUE,"Back"))+COUNTIFS(Tabel5[WoBegin],"&lt;="&amp;$A37,Tabel5[WoEinde],"&lt;04:00",Tabel5[WoBegin],"&lt;&gt;0",WoPrestatieE,0,Tabel5[Plaats],IF($F$32=TRUE,"Front"))+COUNTIFS(Tabel5[WoBegin],"&lt;="&amp;$A37,Tabel5[WoEinde],"&lt;04:00",Tabel5[WoBegin],"&lt;&gt;0",WoPrestatieE,0,Tabel5[Plaats],IF($F$33=TRUE,"Back"))</f>
        <v>7</v>
      </c>
      <c r="H37" s="45">
        <f ca="1">COUNTIFS(Tabel5[DoBegin],"&lt;="&amp;$A37,Tabel5[DoEinde],"&gt;="&amp;$B37,DoPrestatieE,0,Tabel5[Plaats],IF($F$32=TRUE,"Front"))+COUNTIFS(Tabel5[DoBegin],"&lt;="&amp;$A37,Tabel5[DoEinde],"&gt;="&amp;$B37,DoPrestatieE,0,Tabel5[Plaats],IF($F$33=TRUE,"Back"))+COUNTIFS(Tabel5[DoBegin],"&lt;="&amp;$A37,Tabel5[DoEinde],"&lt;04:00",Tabel5[DoBegin],"&lt;&gt;0",DoPrestatieE,0,Tabel5[Plaats],IF($F$32=TRUE,"Front"))+COUNTIFS(Tabel5[DoBegin],"&lt;="&amp;$A37,Tabel5[DoEinde],"&lt;04:00",Tabel5[DoBegin],"&lt;&gt;0",DoPrestatieE,0,Tabel5[Plaats],IF($F$33=TRUE,"Back"))</f>
        <v>5</v>
      </c>
      <c r="I37" s="45">
        <f ca="1">COUNTIFS(Tabel5[VrBegin],"&lt;="&amp;$A37,Tabel5[VrEinde],"&gt;="&amp;$B37,VrPrestatieE,0,Tabel5[Plaats],IF($F$32=TRUE,"Front"))+COUNTIFS(Tabel5[VrBegin],"&lt;="&amp;$A37,Tabel5[VrEinde],"&gt;="&amp;$B37,VrPrestatieE,0,Tabel5[Plaats],IF($F$33=TRUE,"Back"))+COUNTIFS(Tabel5[VrBegin],"&lt;="&amp;$A37,Tabel5[VrEinde],"&lt;04:00",Tabel5[VrBegin],"&lt;&gt;0",VrPrestatieE,0,Tabel5[Plaats],IF($F$32=TRUE,"Front"))+COUNTIFS(Tabel5[VrBegin],"&lt;="&amp;$A37,Tabel5[VrEinde],"&lt;04:00",Tabel5[VrBegin],"&lt;&gt;0",VrPrestatieE,0,Tabel5[Plaats],IF($F$33=TRUE,"Back"))</f>
        <v>5</v>
      </c>
      <c r="J37" s="45">
        <f ca="1">COUNTIFS(Tabel5[ZaBegin],"&lt;="&amp;$A37,Tabel5[ZaEinde],"&gt;="&amp;$B37,ZaPrestatieE,0,Tabel5[Plaats],IF($F$32=TRUE,"Front"))+COUNTIFS(Tabel5[ZaBegin],"&lt;="&amp;$A37,Tabel5[ZaEinde],"&gt;="&amp;$B37,ZaPrestatieE,0,Tabel5[Plaats],IF($F$33=TRUE,"Back"))+COUNTIFS(Tabel5[ZaBegin],"&lt;="&amp;$A37,Tabel5[ZaEinde],"&lt;04:00",Tabel5[ZaBegin],"&lt;&gt;0",ZaPrestatieE,0,Tabel5[Plaats],IF($F$32=TRUE,"Front"))+COUNTIFS(Tabel5[ZaBegin],"&lt;="&amp;$A37,Tabel5[ZaEinde],"&lt;04:00",Tabel5[ZaBegin],"&lt;&gt;0",ZaPrestatieE,0,Tabel5[Plaats],IF($F$33=TRUE,"Back"))</f>
        <v>0</v>
      </c>
      <c r="K37" s="45">
        <f ca="1">COUNTIFS(Tabel5[ZoBegin],"&lt;="&amp;$A37,Tabel5[ZoEinde],"&gt;="&amp;$B37,ZoPrestatieE,0,Tabel5[Plaats],IF($F$32=TRUE,"Front"))+COUNTIFS(Tabel5[ZoBegin],"&lt;="&amp;$A37,Tabel5[ZoEinde],"&gt;="&amp;$B37,ZoPrestatieE,0,Tabel5[Plaats],IF($F$33=TRUE,"Back"))+COUNTIFS(Tabel5[ZoBegin],"&lt;="&amp;$A37,Tabel5[ZoEinde],"&lt;04:00",Tabel5[ZoBegin],"&lt;&gt;0",ZoPrestatieE,0,Tabel5[Plaats],IF($F$32=TRUE,"Front"))+COUNTIFS(Tabel5[ZoBegin],"&lt;="&amp;$A37,Tabel5[ZoEinde],"&lt;04:00",Tabel5[ZoBegin],"&lt;&gt;0",ZoPrestatieE,0,Tabel5[Plaats],IF($F$33=TRUE,"Back"))</f>
        <v>0</v>
      </c>
      <c r="L37" s="45">
        <f ca="1">COUNTIFS(Tabel5[MaBegin],"&lt;="&amp;$A37,Tabel5[MaEinde],"&gt;="&amp;$B37,MaPrestatieE,0,Tabel5[Plaats],IF($F$32=TRUE,"Front"))+COUNTIFS(Tabel5[MaBegin],"&lt;="&amp;$A37,Tabel5[MaEinde],"&gt;="&amp;$B37,MaPrestatieE,0,Tabel5[Plaats],IF($F$33=TRUE,"Back"))+COUNTIFS(Tabel5[MaBegin],"&lt;="&amp;$A37,Tabel5[MaEinde],"&lt;04:00",Tabel5[MaBegin],"&lt;&gt;0",MaPrestatieE,0,Tabel5[Plaats],IF($F$32=TRUE,"Front"))+COUNTIFS(Tabel5[MaBegin],"&lt;="&amp;$A37,Tabel5[MaEinde],"&lt;04:00",Tabel5[MaBegin],"&lt;&gt;0",MaPrestatieE,0,Tabel5[Plaats],IF($F$33=TRUE,"Back"))</f>
        <v>0</v>
      </c>
      <c r="M37" s="45">
        <f ca="1">COUNTIFS(Tabel5[DiBegin],"&lt;="&amp;$A37,Tabel5[DiEinde],"&gt;="&amp;$B37,DiPrestatieE,0,Tabel5[Plaats],IF($F$32=TRUE,"Front"))+COUNTIFS(Tabel5[DiBegin],"&lt;="&amp;$A37,Tabel5[DiEinde],"&gt;="&amp;$B37,DiPrestatieE,0,Tabel5[Plaats],IF($F$33=TRUE,"Back"))+COUNTIFS(Tabel5[DiBegin],"&lt;="&amp;$A37,Tabel5[DiEinde],"&lt;04:00",Tabel5[DiBegin],"&lt;&gt;0",DiPrestatieE,0,Tabel5[Plaats],IF($F$32=TRUE,"Front"))+COUNTIFS(Tabel5[DiBegin],"&lt;="&amp;$A37,Tabel5[DiEinde],"&lt;04:00",Tabel5[DiBegin],"&lt;&gt;0",DiPrestatieE,0,Tabel5[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5[WoBegin],"&lt;="&amp;$A38,Tabel5[WoEinde],"&gt;="&amp;$B38,WoPrestatieE,0,Tabel5[Plaats],IF($F$32=TRUE,"Front"))+COUNTIFS(Tabel5[WoBegin],"&lt;="&amp;$A38,Tabel5[WoEinde],"&gt;="&amp;$B38,WoPrestatieE,0,Tabel5[Plaats],IF($F$33=TRUE,"Back"))+COUNTIFS(Tabel5[WoBegin],"&lt;="&amp;$A38,Tabel5[WoEinde],"&lt;04:00",Tabel5[WoBegin],"&lt;&gt;0",WoPrestatieE,0,Tabel5[Plaats],IF($F$32=TRUE,"Front"))+COUNTIFS(Tabel5[WoBegin],"&lt;="&amp;$A38,Tabel5[WoEinde],"&lt;04:00",Tabel5[WoBegin],"&lt;&gt;0",WoPrestatieE,0,Tabel5[Plaats],IF($F$33=TRUE,"Back"))</f>
        <v>5</v>
      </c>
      <c r="H38" s="45">
        <f ca="1">COUNTIFS(Tabel5[DoBegin],"&lt;="&amp;$A38,Tabel5[DoEinde],"&gt;="&amp;$B38,DoPrestatieE,0,Tabel5[Plaats],IF($F$32=TRUE,"Front"))+COUNTIFS(Tabel5[DoBegin],"&lt;="&amp;$A38,Tabel5[DoEinde],"&gt;="&amp;$B38,DoPrestatieE,0,Tabel5[Plaats],IF($F$33=TRUE,"Back"))+COUNTIFS(Tabel5[DoBegin],"&lt;="&amp;$A38,Tabel5[DoEinde],"&lt;04:00",Tabel5[DoBegin],"&lt;&gt;0",DoPrestatieE,0,Tabel5[Plaats],IF($F$32=TRUE,"Front"))+COUNTIFS(Tabel5[DoBegin],"&lt;="&amp;$A38,Tabel5[DoEinde],"&lt;04:00",Tabel5[DoBegin],"&lt;&gt;0",DoPrestatieE,0,Tabel5[Plaats],IF($F$33=TRUE,"Back"))</f>
        <v>5</v>
      </c>
      <c r="I38" s="45">
        <f ca="1">COUNTIFS(Tabel5[VrBegin],"&lt;="&amp;$A38,Tabel5[VrEinde],"&gt;="&amp;$B38,VrPrestatieE,0,Tabel5[Plaats],IF($F$32=TRUE,"Front"))+COUNTIFS(Tabel5[VrBegin],"&lt;="&amp;$A38,Tabel5[VrEinde],"&gt;="&amp;$B38,VrPrestatieE,0,Tabel5[Plaats],IF($F$33=TRUE,"Back"))+COUNTIFS(Tabel5[VrBegin],"&lt;="&amp;$A38,Tabel5[VrEinde],"&lt;04:00",Tabel5[VrBegin],"&lt;&gt;0",VrPrestatieE,0,Tabel5[Plaats],IF($F$32=TRUE,"Front"))+COUNTIFS(Tabel5[VrBegin],"&lt;="&amp;$A38,Tabel5[VrEinde],"&lt;04:00",Tabel5[VrBegin],"&lt;&gt;0",VrPrestatieE,0,Tabel5[Plaats],IF($F$33=TRUE,"Back"))</f>
        <v>9</v>
      </c>
      <c r="J38" s="45">
        <f ca="1">COUNTIFS(Tabel5[ZaBegin],"&lt;="&amp;$A38,Tabel5[ZaEinde],"&gt;="&amp;$B38,ZaPrestatieE,0,Tabel5[Plaats],IF($F$32=TRUE,"Front"))+COUNTIFS(Tabel5[ZaBegin],"&lt;="&amp;$A38,Tabel5[ZaEinde],"&gt;="&amp;$B38,ZaPrestatieE,0,Tabel5[Plaats],IF($F$33=TRUE,"Back"))+COUNTIFS(Tabel5[ZaBegin],"&lt;="&amp;$A38,Tabel5[ZaEinde],"&lt;04:00",Tabel5[ZaBegin],"&lt;&gt;0",ZaPrestatieE,0,Tabel5[Plaats],IF($F$32=TRUE,"Front"))+COUNTIFS(Tabel5[ZaBegin],"&lt;="&amp;$A38,Tabel5[ZaEinde],"&lt;04:00",Tabel5[ZaBegin],"&lt;&gt;0",ZaPrestatieE,0,Tabel5[Plaats],IF($F$33=TRUE,"Back"))</f>
        <v>0</v>
      </c>
      <c r="K38" s="45">
        <f ca="1">COUNTIFS(Tabel5[ZoBegin],"&lt;="&amp;$A38,Tabel5[ZoEinde],"&gt;="&amp;$B38,ZoPrestatieE,0,Tabel5[Plaats],IF($F$32=TRUE,"Front"))+COUNTIFS(Tabel5[ZoBegin],"&lt;="&amp;$A38,Tabel5[ZoEinde],"&gt;="&amp;$B38,ZoPrestatieE,0,Tabel5[Plaats],IF($F$33=TRUE,"Back"))+COUNTIFS(Tabel5[ZoBegin],"&lt;="&amp;$A38,Tabel5[ZoEinde],"&lt;04:00",Tabel5[ZoBegin],"&lt;&gt;0",ZoPrestatieE,0,Tabel5[Plaats],IF($F$32=TRUE,"Front"))+COUNTIFS(Tabel5[ZoBegin],"&lt;="&amp;$A38,Tabel5[ZoEinde],"&lt;04:00",Tabel5[ZoBegin],"&lt;&gt;0",ZoPrestatieE,0,Tabel5[Plaats],IF($F$33=TRUE,"Back"))</f>
        <v>0</v>
      </c>
      <c r="L38" s="45">
        <f ca="1">COUNTIFS(Tabel5[MaBegin],"&lt;="&amp;$A38,Tabel5[MaEinde],"&gt;="&amp;$B38,MaPrestatieE,0,Tabel5[Plaats],IF($F$32=TRUE,"Front"))+COUNTIFS(Tabel5[MaBegin],"&lt;="&amp;$A38,Tabel5[MaEinde],"&gt;="&amp;$B38,MaPrestatieE,0,Tabel5[Plaats],IF($F$33=TRUE,"Back"))+COUNTIFS(Tabel5[MaBegin],"&lt;="&amp;$A38,Tabel5[MaEinde],"&lt;04:00",Tabel5[MaBegin],"&lt;&gt;0",MaPrestatieE,0,Tabel5[Plaats],IF($F$32=TRUE,"Front"))+COUNTIFS(Tabel5[MaBegin],"&lt;="&amp;$A38,Tabel5[MaEinde],"&lt;04:00",Tabel5[MaBegin],"&lt;&gt;0",MaPrestatieE,0,Tabel5[Plaats],IF($F$33=TRUE,"Back"))</f>
        <v>0</v>
      </c>
      <c r="M38" s="45">
        <f ca="1">COUNTIFS(Tabel5[DiBegin],"&lt;="&amp;$A38,Tabel5[DiEinde],"&gt;="&amp;$B38,DiPrestatieE,0,Tabel5[Plaats],IF($F$32=TRUE,"Front"))+COUNTIFS(Tabel5[DiBegin],"&lt;="&amp;$A38,Tabel5[DiEinde],"&gt;="&amp;$B38,DiPrestatieE,0,Tabel5[Plaats],IF($F$33=TRUE,"Back"))+COUNTIFS(Tabel5[DiBegin],"&lt;="&amp;$A38,Tabel5[DiEinde],"&lt;04:00",Tabel5[DiBegin],"&lt;&gt;0",DiPrestatieE,0,Tabel5[Plaats],IF($F$32=TRUE,"Front"))+COUNTIFS(Tabel5[DiBegin],"&lt;="&amp;$A38,Tabel5[DiEinde],"&lt;04:00",Tabel5[DiBegin],"&lt;&gt;0",DiPrestatieE,0,Tabel5[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5[WoBegin],"&lt;="&amp;$A39,Tabel5[WoEinde],"&gt;="&amp;$B39,WoPrestatieE,0,Tabel5[Plaats],IF($F$32=TRUE,"Front"))+COUNTIFS(Tabel5[WoBegin],"&lt;="&amp;$A39,Tabel5[WoEinde],"&gt;="&amp;$B39,WoPrestatieE,0,Tabel5[Plaats],IF($F$33=TRUE,"Back"))+COUNTIFS(Tabel5[WoBegin],"&lt;="&amp;$A39,Tabel5[WoEinde],"&lt;04:00",Tabel5[WoBegin],"&lt;&gt;0",WoPrestatieE,0,Tabel5[Plaats],IF($F$32=TRUE,"Front"))+COUNTIFS(Tabel5[WoBegin],"&lt;="&amp;$A39,Tabel5[WoEinde],"&lt;04:00",Tabel5[WoBegin],"&lt;&gt;0",WoPrestatieE,0,Tabel5[Plaats],IF($F$33=TRUE,"Back"))</f>
        <v>1</v>
      </c>
      <c r="H39" s="45">
        <f ca="1">COUNTIFS(Tabel5[DoBegin],"&lt;="&amp;$A39,Tabel5[DoEinde],"&gt;="&amp;$B39,DoPrestatieE,0,Tabel5[Plaats],IF($F$32=TRUE,"Front"))+COUNTIFS(Tabel5[DoBegin],"&lt;="&amp;$A39,Tabel5[DoEinde],"&gt;="&amp;$B39,DoPrestatieE,0,Tabel5[Plaats],IF($F$33=TRUE,"Back"))+COUNTIFS(Tabel5[DoBegin],"&lt;="&amp;$A39,Tabel5[DoEinde],"&lt;04:00",Tabel5[DoBegin],"&lt;&gt;0",DoPrestatieE,0,Tabel5[Plaats],IF($F$32=TRUE,"Front"))+COUNTIFS(Tabel5[DoBegin],"&lt;="&amp;$A39,Tabel5[DoEinde],"&lt;04:00",Tabel5[DoBegin],"&lt;&gt;0",DoPrestatieE,0,Tabel5[Plaats],IF($F$33=TRUE,"Back"))</f>
        <v>1</v>
      </c>
      <c r="I39" s="45">
        <f ca="1">COUNTIFS(Tabel5[VrBegin],"&lt;="&amp;$A39,Tabel5[VrEinde],"&gt;="&amp;$B39,VrPrestatieE,0,Tabel5[Plaats],IF($F$32=TRUE,"Front"))+COUNTIFS(Tabel5[VrBegin],"&lt;="&amp;$A39,Tabel5[VrEinde],"&gt;="&amp;$B39,VrPrestatieE,0,Tabel5[Plaats],IF($F$33=TRUE,"Back"))+COUNTIFS(Tabel5[VrBegin],"&lt;="&amp;$A39,Tabel5[VrEinde],"&lt;04:00",Tabel5[VrBegin],"&lt;&gt;0",VrPrestatieE,0,Tabel5[Plaats],IF($F$32=TRUE,"Front"))+COUNTIFS(Tabel5[VrBegin],"&lt;="&amp;$A39,Tabel5[VrEinde],"&lt;04:00",Tabel5[VrBegin],"&lt;&gt;0",VrPrestatieE,0,Tabel5[Plaats],IF($F$33=TRUE,"Back"))</f>
        <v>8</v>
      </c>
      <c r="J39" s="45">
        <f ca="1">COUNTIFS(Tabel5[ZaBegin],"&lt;="&amp;$A39,Tabel5[ZaEinde],"&gt;="&amp;$B39,ZaPrestatieE,0,Tabel5[Plaats],IF($F$32=TRUE,"Front"))+COUNTIFS(Tabel5[ZaBegin],"&lt;="&amp;$A39,Tabel5[ZaEinde],"&gt;="&amp;$B39,ZaPrestatieE,0,Tabel5[Plaats],IF($F$33=TRUE,"Back"))+COUNTIFS(Tabel5[ZaBegin],"&lt;="&amp;$A39,Tabel5[ZaEinde],"&lt;04:00",Tabel5[ZaBegin],"&lt;&gt;0",ZaPrestatieE,0,Tabel5[Plaats],IF($F$32=TRUE,"Front"))+COUNTIFS(Tabel5[ZaBegin],"&lt;="&amp;$A39,Tabel5[ZaEinde],"&lt;04:00",Tabel5[ZaBegin],"&lt;&gt;0",ZaPrestatieE,0,Tabel5[Plaats],IF($F$33=TRUE,"Back"))</f>
        <v>0</v>
      </c>
      <c r="K39" s="45">
        <f ca="1">COUNTIFS(Tabel5[ZoBegin],"&lt;="&amp;$A39,Tabel5[ZoEinde],"&gt;="&amp;$B39,ZoPrestatieE,0,Tabel5[Plaats],IF($F$32=TRUE,"Front"))+COUNTIFS(Tabel5[ZoBegin],"&lt;="&amp;$A39,Tabel5[ZoEinde],"&gt;="&amp;$B39,ZoPrestatieE,0,Tabel5[Plaats],IF($F$33=TRUE,"Back"))+COUNTIFS(Tabel5[ZoBegin],"&lt;="&amp;$A39,Tabel5[ZoEinde],"&lt;04:00",Tabel5[ZoBegin],"&lt;&gt;0",ZoPrestatieE,0,Tabel5[Plaats],IF($F$32=TRUE,"Front"))+COUNTIFS(Tabel5[ZoBegin],"&lt;="&amp;$A39,Tabel5[ZoEinde],"&lt;04:00",Tabel5[ZoBegin],"&lt;&gt;0",ZoPrestatieE,0,Tabel5[Plaats],IF($F$33=TRUE,"Back"))</f>
        <v>0</v>
      </c>
      <c r="L39" s="45">
        <f ca="1">COUNTIFS(Tabel5[MaBegin],"&lt;="&amp;$A39,Tabel5[MaEinde],"&gt;="&amp;$B39,MaPrestatieE,0,Tabel5[Plaats],IF($F$32=TRUE,"Front"))+COUNTIFS(Tabel5[MaBegin],"&lt;="&amp;$A39,Tabel5[MaEinde],"&gt;="&amp;$B39,MaPrestatieE,0,Tabel5[Plaats],IF($F$33=TRUE,"Back"))+COUNTIFS(Tabel5[MaBegin],"&lt;="&amp;$A39,Tabel5[MaEinde],"&lt;04:00",Tabel5[MaBegin],"&lt;&gt;0",MaPrestatieE,0,Tabel5[Plaats],IF($F$32=TRUE,"Front"))+COUNTIFS(Tabel5[MaBegin],"&lt;="&amp;$A39,Tabel5[MaEinde],"&lt;04:00",Tabel5[MaBegin],"&lt;&gt;0",MaPrestatieE,0,Tabel5[Plaats],IF($F$33=TRUE,"Back"))</f>
        <v>0</v>
      </c>
      <c r="M39" s="45">
        <f ca="1">COUNTIFS(Tabel5[DiBegin],"&lt;="&amp;$A39,Tabel5[DiEinde],"&gt;="&amp;$B39,DiPrestatieE,0,Tabel5[Plaats],IF($F$32=TRUE,"Front"))+COUNTIFS(Tabel5[DiBegin],"&lt;="&amp;$A39,Tabel5[DiEinde],"&gt;="&amp;$B39,DiPrestatieE,0,Tabel5[Plaats],IF($F$33=TRUE,"Back"))+COUNTIFS(Tabel5[DiBegin],"&lt;="&amp;$A39,Tabel5[DiEinde],"&lt;04:00",Tabel5[DiBegin],"&lt;&gt;0",DiPrestatieE,0,Tabel5[Plaats],IF($F$32=TRUE,"Front"))+COUNTIFS(Tabel5[DiBegin],"&lt;="&amp;$A39,Tabel5[DiEinde],"&lt;04:00",Tabel5[DiBegin],"&lt;&gt;0",DiPrestatieE,0,Tabel5[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SUM(Tabel5[WoTotaal])</f>
        <v>2.5208333333333335</v>
      </c>
      <c r="H43" s="44">
        <f ca="1">SUM(DoTotaalE)</f>
        <v>2.2708333333333335</v>
      </c>
      <c r="I43" s="44">
        <f ca="1">SUM(VrTotaalE)</f>
        <v>3.166666666666667</v>
      </c>
      <c r="J43" s="44">
        <f ca="1">SUM(ZaTotaalE)</f>
        <v>0</v>
      </c>
      <c r="K43" s="44">
        <f ca="1">SUM(ZoTotaalE)</f>
        <v>0</v>
      </c>
      <c r="L43" s="44">
        <f ca="1">SUM(MaTotaalE)</f>
        <v>0</v>
      </c>
      <c r="M43" s="44">
        <f ca="1">SUM(DiTotaalE)</f>
        <v>0</v>
      </c>
      <c r="N43" s="44">
        <f ca="1">SUM(G43:M43)</f>
        <v>7.9583333333333339</v>
      </c>
      <c r="O43" s="46">
        <f ca="1">+N43/FT</f>
        <v>5.026315789473685</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SUMIFS(WoTotaalE,WoPrestatieE,0)</f>
        <v>2.5208333333333335</v>
      </c>
      <c r="H44" s="44">
        <f ca="1">SUMIFS(DoTotaalE,DoPrestatieE,0)</f>
        <v>2.2708333333333335</v>
      </c>
      <c r="I44" s="44">
        <f ca="1">SUMIFS(VrTotaalE,VrPrestatieE,0)</f>
        <v>3.166666666666667</v>
      </c>
      <c r="J44" s="44">
        <f ca="1">SUMIFS(ZaTotaalE,ZaPrestatieE,0)</f>
        <v>0</v>
      </c>
      <c r="K44" s="44">
        <f ca="1">SUMIFS(ZoTotaalE,ZoPrestatieE,0)</f>
        <v>0</v>
      </c>
      <c r="L44" s="44">
        <f ca="1">SUMIFS(MaTotaalE,MaPrestatieE,0)</f>
        <v>0</v>
      </c>
      <c r="M44" s="44">
        <f ca="1">SUMIFS(DiTotaalE,DiPrestatieE,0)</f>
        <v>0</v>
      </c>
      <c r="N44" s="44">
        <f ca="1">SUM(G44:M44)</f>
        <v>7.9583333333333339</v>
      </c>
      <c r="O44" s="46">
        <f ca="1">+N44/FT</f>
        <v>5.026315789473685</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-10.5</v>
      </c>
      <c r="H48" s="46">
        <f t="shared" ref="H48:N48" ca="1" si="1">(H46-H44)*24</f>
        <v>-4.5</v>
      </c>
      <c r="I48" s="46">
        <f t="shared" ca="1" si="1"/>
        <v>-26.000000000000004</v>
      </c>
      <c r="J48" s="46">
        <f t="shared" ca="1" si="1"/>
        <v>30</v>
      </c>
      <c r="K48" s="46">
        <f t="shared" ca="1" si="1"/>
        <v>50</v>
      </c>
      <c r="L48" s="46">
        <f t="shared" ca="1" si="1"/>
        <v>50</v>
      </c>
      <c r="M48" s="46">
        <f t="shared" ca="1" si="1"/>
        <v>50</v>
      </c>
      <c r="N48" s="46">
        <f t="shared" ca="1" si="1"/>
        <v>139.00000000000003</v>
      </c>
      <c r="O48" s="46">
        <f ca="1">+N48/FT/24</f>
        <v>3.6578947368421062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tr">
        <f>'Week A'!D55</f>
        <v>Bediende</v>
      </c>
      <c r="E55" s="63" t="str">
        <f>'Week A'!E55</f>
        <v>Back</v>
      </c>
      <c r="F55" s="24" t="s">
        <v>19</v>
      </c>
      <c r="G55" s="43">
        <v>0.375</v>
      </c>
      <c r="H55" s="11">
        <v>0.375</v>
      </c>
      <c r="I55" s="11">
        <v>0.375</v>
      </c>
      <c r="J55" s="11"/>
      <c r="K55" s="11"/>
      <c r="L55" s="11"/>
      <c r="M55" s="11"/>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v>
      </c>
      <c r="BL55" s="103">
        <f t="shared" ref="BL55:BL118" ca="1" si="38">INDIRECT("L"&amp;startlijn+(ROW()-startlijn)*persoonsblok+1)</f>
        <v>0</v>
      </c>
      <c r="BM55" s="103">
        <f t="shared" ref="BM55:BM118" ca="1" si="39">INDIRECT("L"&amp;startlijn+(ROW()-startlijn)*persoonsblok+2)</f>
        <v>0</v>
      </c>
      <c r="BN55" s="103" t="str">
        <f t="shared" ref="BN55:BN118" ca="1" si="40">INDIRECT("L"&amp;startlijn+(ROW()-startlijn)*persoonsblok+3)</f>
        <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v>
      </c>
      <c r="BR55" s="103">
        <f t="shared" ref="BR55:BR118" ca="1" si="44">INDIRECT("M"&amp;startlijn+(ROW()-startlijn)*persoonsblok+1)</f>
        <v>0</v>
      </c>
      <c r="BS55" s="103">
        <f t="shared" ref="BS55:BS118" ca="1" si="45">INDIRECT("M"&amp;startlijn+(ROW()-startlijn)*persoonsblok+2)</f>
        <v>0</v>
      </c>
      <c r="BT55" s="103" t="str">
        <f t="shared" ref="BT55:BT118" ca="1" si="46">INDIRECT("M"&amp;startlijn+(ROW()-startlijn)*persoonsblok+3)</f>
        <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c r="M56" s="12"/>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0.375</v>
      </c>
      <c r="AH56" s="103">
        <f t="shared" ca="1" si="8"/>
        <v>0.70833333333333337</v>
      </c>
      <c r="AI56" s="103">
        <f t="shared" ca="1" si="9"/>
        <v>0</v>
      </c>
      <c r="AJ56" s="103">
        <f t="shared" ca="1" si="10"/>
        <v>0.33333333333333337</v>
      </c>
      <c r="AK56" s="74">
        <f t="shared" ca="1" si="11"/>
        <v>0</v>
      </c>
      <c r="AL56" s="103">
        <f t="shared" ca="1" si="12"/>
        <v>0</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v>
      </c>
      <c r="BL56" s="103">
        <f t="shared" ca="1" si="38"/>
        <v>0</v>
      </c>
      <c r="BM56" s="103">
        <f t="shared" ca="1" si="39"/>
        <v>0</v>
      </c>
      <c r="BN56" s="103" t="str">
        <f t="shared" ca="1" si="40"/>
        <v/>
      </c>
      <c r="BO56" s="74">
        <f t="shared" ca="1" si="41"/>
        <v>0</v>
      </c>
      <c r="BP56" s="103">
        <f t="shared" ca="1" si="42"/>
        <v>0</v>
      </c>
      <c r="BQ56" s="103">
        <f t="shared" ca="1" si="43"/>
        <v>0</v>
      </c>
      <c r="BR56" s="103">
        <f t="shared" ca="1" si="44"/>
        <v>0</v>
      </c>
      <c r="BS56" s="103">
        <f t="shared" ca="1" si="45"/>
        <v>0</v>
      </c>
      <c r="BT56" s="103" t="str">
        <f t="shared" ca="1" si="46"/>
        <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0.375</v>
      </c>
      <c r="AN57" s="103">
        <f t="shared" ca="1" si="14"/>
        <v>0.70833333333333337</v>
      </c>
      <c r="AO57" s="103">
        <f t="shared" ca="1" si="15"/>
        <v>0</v>
      </c>
      <c r="AP57" s="103">
        <f t="shared" ca="1" si="16"/>
        <v>0.33333333333333337</v>
      </c>
      <c r="AQ57" s="74">
        <f t="shared" ca="1" si="17"/>
        <v>0</v>
      </c>
      <c r="AR57" s="103" t="str">
        <f t="shared" ca="1" si="18"/>
        <v>leveringen+EXP</v>
      </c>
      <c r="AS57" s="103">
        <f t="shared" ca="1" si="19"/>
        <v>0.375</v>
      </c>
      <c r="AT57" s="103">
        <f t="shared" ca="1" si="20"/>
        <v>0.70833333333333337</v>
      </c>
      <c r="AU57" s="103">
        <f t="shared" ca="1" si="21"/>
        <v>0</v>
      </c>
      <c r="AV57" s="103">
        <f t="shared" ca="1" si="22"/>
        <v>0.33333333333333337</v>
      </c>
      <c r="AW57" s="74">
        <f t="shared" ca="1" si="23"/>
        <v>0</v>
      </c>
      <c r="AX57" s="103" t="str">
        <f t="shared" ca="1" si="24"/>
        <v>P+EXP</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v>
      </c>
      <c r="BL57" s="103">
        <f t="shared" ca="1" si="38"/>
        <v>0</v>
      </c>
      <c r="BM57" s="103">
        <f t="shared" ca="1" si="39"/>
        <v>0</v>
      </c>
      <c r="BN57" s="103" t="str">
        <f t="shared" ca="1" si="40"/>
        <v/>
      </c>
      <c r="BO57" s="74">
        <f t="shared" ca="1" si="41"/>
        <v>0</v>
      </c>
      <c r="BP57" s="103">
        <f t="shared" ca="1" si="42"/>
        <v>0</v>
      </c>
      <c r="BQ57" s="103">
        <f t="shared" ca="1" si="43"/>
        <v>0</v>
      </c>
      <c r="BR57" s="103">
        <f t="shared" ca="1" si="44"/>
        <v>0</v>
      </c>
      <c r="BS57" s="103">
        <f t="shared" ca="1" si="45"/>
        <v>0</v>
      </c>
      <c r="BT57" s="103" t="str">
        <f t="shared" ca="1" si="46"/>
        <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t="str">
        <f t="shared" si="49"/>
        <v/>
      </c>
      <c r="M58" s="29" t="str">
        <f t="shared" si="49"/>
        <v/>
      </c>
      <c r="N58" s="57">
        <f t="shared" ref="N58" si="50">SUMIF(G59:M59,"",G58:M58)</f>
        <v>1</v>
      </c>
      <c r="O58" s="58">
        <f t="shared" ref="O58" si="51">SUM(G58:M58)</f>
        <v>1</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v>
      </c>
      <c r="AN58" s="103">
        <f t="shared" ca="1" si="14"/>
        <v>0</v>
      </c>
      <c r="AO58" s="103">
        <f t="shared" ca="1" si="15"/>
        <v>0</v>
      </c>
      <c r="AP58" s="103" t="str">
        <f t="shared" ca="1" si="16"/>
        <v/>
      </c>
      <c r="AQ58" s="74">
        <f t="shared" ca="1" si="17"/>
        <v>0</v>
      </c>
      <c r="AR58" s="103">
        <f t="shared" ca="1" si="18"/>
        <v>0</v>
      </c>
      <c r="AS58" s="103">
        <f t="shared" ca="1" si="19"/>
        <v>0.70833333333333337</v>
      </c>
      <c r="AT58" s="103">
        <f t="shared" ca="1" si="20"/>
        <v>4.1666666666666664E-2</v>
      </c>
      <c r="AU58" s="103">
        <f t="shared" ca="1" si="21"/>
        <v>0</v>
      </c>
      <c r="AV58" s="103">
        <f t="shared" ca="1" si="22"/>
        <v>0.33333333333333331</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v>
      </c>
      <c r="BR60" s="103">
        <f t="shared" ca="1" si="44"/>
        <v>0</v>
      </c>
      <c r="BS60" s="103">
        <f t="shared" ca="1" si="45"/>
        <v>0</v>
      </c>
      <c r="BT60" s="103" t="str">
        <f t="shared" ca="1" si="46"/>
        <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c r="J61" s="11"/>
      <c r="K61" s="11"/>
      <c r="L61" s="11"/>
      <c r="M61" s="11"/>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v>
      </c>
      <c r="BR61" s="103">
        <f t="shared" ca="1" si="44"/>
        <v>0</v>
      </c>
      <c r="BS61" s="103">
        <f t="shared" ca="1" si="45"/>
        <v>0</v>
      </c>
      <c r="BT61" s="103" t="str">
        <f t="shared" ca="1" si="46"/>
        <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c r="J62" s="12"/>
      <c r="K62" s="12"/>
      <c r="L62" s="42"/>
      <c r="M62" s="42"/>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0.33333333333333337</v>
      </c>
      <c r="H64" s="29">
        <f t="shared" si="52"/>
        <v>0.25</v>
      </c>
      <c r="I64" s="29" t="str">
        <f t="shared" si="52"/>
        <v/>
      </c>
      <c r="J64" s="29" t="str">
        <f t="shared" si="52"/>
        <v/>
      </c>
      <c r="K64" s="29" t="str">
        <f t="shared" si="52"/>
        <v/>
      </c>
      <c r="L64" s="29" t="str">
        <f t="shared" si="52"/>
        <v/>
      </c>
      <c r="M64" s="29" t="str">
        <f t="shared" si="52"/>
        <v/>
      </c>
      <c r="N64" s="57">
        <f t="shared" ref="N64" si="53">SUMIF(G65:M65,"",G64:M64)</f>
        <v>0.58333333333333337</v>
      </c>
      <c r="O64" s="58">
        <f t="shared" ref="O64" si="54">SUM(G64:M64)</f>
        <v>0.58333333333333337</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0.54166666666666663</v>
      </c>
      <c r="AH64" s="103">
        <f t="shared" ca="1" si="8"/>
        <v>0.72916666666666663</v>
      </c>
      <c r="AI64" s="103">
        <f t="shared" ca="1" si="9"/>
        <v>0</v>
      </c>
      <c r="AJ64" s="103">
        <f t="shared" ca="1" si="10"/>
        <v>0.1875</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v>0.375</v>
      </c>
      <c r="I67" s="11">
        <v>0.375</v>
      </c>
      <c r="J67" s="11"/>
      <c r="K67" s="11"/>
      <c r="L67" s="11"/>
      <c r="M67" s="11"/>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0.54166666666666663</v>
      </c>
      <c r="AN67" s="103">
        <f t="shared" ca="1" si="14"/>
        <v>0.72916666666666663</v>
      </c>
      <c r="AO67" s="103">
        <f t="shared" ca="1" si="15"/>
        <v>0</v>
      </c>
      <c r="AP67" s="103">
        <f t="shared" ca="1" si="16"/>
        <v>0.1875</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v>0.70833333333333337</v>
      </c>
      <c r="I68" s="12">
        <v>0.70833333333333337</v>
      </c>
      <c r="J68" s="12"/>
      <c r="K68" s="12"/>
      <c r="L68" s="12"/>
      <c r="M68" s="12"/>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0.54166666666666663</v>
      </c>
      <c r="AT68" s="103">
        <f t="shared" ca="1" si="20"/>
        <v>0.72916666666666663</v>
      </c>
      <c r="AU68" s="103">
        <f t="shared" ca="1" si="21"/>
        <v>0</v>
      </c>
      <c r="AV68" s="103">
        <f t="shared" ca="1" si="22"/>
        <v>0.1875</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0.54166666666666663</v>
      </c>
      <c r="AH69" s="103">
        <f t="shared" ca="1" si="8"/>
        <v>0.89583333333333337</v>
      </c>
      <c r="AI69" s="103">
        <f t="shared" ca="1" si="9"/>
        <v>4.1666666666666664E-2</v>
      </c>
      <c r="AJ69" s="103">
        <f t="shared" ca="1" si="10"/>
        <v>0.31250000000000006</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5">IF(G68="","",IF(G68&gt;G67,(G68-G67-G69),(1-G67-G69+G68)))</f>
        <v/>
      </c>
      <c r="H70" s="29">
        <f t="shared" si="55"/>
        <v>0.33333333333333337</v>
      </c>
      <c r="I70" s="29">
        <f t="shared" si="55"/>
        <v>0.33333333333333337</v>
      </c>
      <c r="J70" s="29" t="str">
        <f t="shared" si="55"/>
        <v/>
      </c>
      <c r="K70" s="29" t="str">
        <f t="shared" si="55"/>
        <v/>
      </c>
      <c r="L70" s="29" t="str">
        <f t="shared" si="55"/>
        <v/>
      </c>
      <c r="M70" s="29" t="str">
        <f t="shared" si="55"/>
        <v/>
      </c>
      <c r="N70" s="57">
        <f t="shared" ref="N70" si="56">SUMIF(G71:M71,"",G70:M70)</f>
        <v>0.66666666666666674</v>
      </c>
      <c r="O70" s="58">
        <f t="shared" ref="O70" si="57">SUM(G70:M70)</f>
        <v>0.66666666666666674</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0.54166666666666663</v>
      </c>
      <c r="AN71" s="103">
        <f t="shared" ca="1" si="14"/>
        <v>0.66666666666666663</v>
      </c>
      <c r="AO71" s="103">
        <f t="shared" ca="1" si="15"/>
        <v>0</v>
      </c>
      <c r="AP71" s="103">
        <f t="shared" ca="1" si="16"/>
        <v>0.125</v>
      </c>
      <c r="AQ71" s="74">
        <f t="shared" ca="1" si="17"/>
        <v>0</v>
      </c>
      <c r="AR71" s="103" t="str">
        <f t="shared" ca="1" si="18"/>
        <v>leveringen</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t="s">
        <v>280</v>
      </c>
      <c r="I72" s="33" t="s">
        <v>278</v>
      </c>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c r="I73" s="11">
        <v>0.70833333333333337</v>
      </c>
      <c r="J73" s="11"/>
      <c r="K73" s="11"/>
      <c r="L73" s="11"/>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0.77083333333333337</v>
      </c>
      <c r="AN73" s="103">
        <f t="shared" ca="1" si="14"/>
        <v>0.89583333333333337</v>
      </c>
      <c r="AO73" s="103">
        <f t="shared" ca="1" si="15"/>
        <v>0</v>
      </c>
      <c r="AP73" s="103">
        <f t="shared" ca="1" si="16"/>
        <v>0.125</v>
      </c>
      <c r="AQ73" s="74">
        <f t="shared" ca="1" si="17"/>
        <v>0</v>
      </c>
      <c r="AR73" s="103">
        <f t="shared" ca="1" si="18"/>
        <v>0</v>
      </c>
      <c r="AS73" s="103">
        <f t="shared" ca="1" si="19"/>
        <v>0.77083333333333337</v>
      </c>
      <c r="AT73" s="103">
        <f t="shared" ca="1" si="20"/>
        <v>0.95833333333333337</v>
      </c>
      <c r="AU73" s="103">
        <f t="shared" ca="1" si="21"/>
        <v>0</v>
      </c>
      <c r="AV73" s="103">
        <f t="shared" ca="1" si="22"/>
        <v>0.1875</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c r="I74" s="12">
        <v>4.1666666666666664E-2</v>
      </c>
      <c r="J74" s="12"/>
      <c r="K74" s="12"/>
      <c r="L74" s="12"/>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t="str">
        <f t="shared" si="58"/>
        <v/>
      </c>
      <c r="I76" s="29">
        <f t="shared" si="58"/>
        <v>0.33333333333333331</v>
      </c>
      <c r="J76" s="29" t="str">
        <f t="shared" si="58"/>
        <v/>
      </c>
      <c r="K76" s="29" t="str">
        <f t="shared" si="58"/>
        <v/>
      </c>
      <c r="L76" s="29" t="str">
        <f t="shared" si="58"/>
        <v/>
      </c>
      <c r="M76" s="29" t="str">
        <f t="shared" si="58"/>
        <v/>
      </c>
      <c r="N76" s="57">
        <f t="shared" ref="N76" si="59">SUMIF(G77:M77,"",G76:M76)</f>
        <v>0.58333333333333326</v>
      </c>
      <c r="O76" s="58">
        <f t="shared" ref="O76" si="60">SUM(G76:M76)</f>
        <v>0.58333333333333326</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0.77083333333333337</v>
      </c>
      <c r="AT79" s="103">
        <f t="shared" ca="1" si="20"/>
        <v>0.95833333333333337</v>
      </c>
      <c r="AU79" s="103">
        <f t="shared" ca="1" si="21"/>
        <v>0</v>
      </c>
      <c r="AV79" s="103">
        <f t="shared" ca="1" si="22"/>
        <v>0.1875</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0.77083333333333337</v>
      </c>
      <c r="AN80" s="103">
        <f t="shared" ca="1" si="14"/>
        <v>0.89583333333333337</v>
      </c>
      <c r="AO80" s="103">
        <f t="shared" ca="1" si="15"/>
        <v>0</v>
      </c>
      <c r="AP80" s="103">
        <f t="shared" ca="1" si="16"/>
        <v>0.125</v>
      </c>
      <c r="AQ80" s="74">
        <f t="shared" ca="1" si="17"/>
        <v>0</v>
      </c>
      <c r="AR80" s="103">
        <f t="shared" ca="1" si="18"/>
        <v>0</v>
      </c>
      <c r="AS80" s="103">
        <f t="shared" ca="1" si="19"/>
        <v>0.77083333333333337</v>
      </c>
      <c r="AT80" s="103">
        <f t="shared" ca="1" si="20"/>
        <v>0.95833333333333337</v>
      </c>
      <c r="AU80" s="103">
        <f t="shared" ca="1" si="21"/>
        <v>0</v>
      </c>
      <c r="AV80" s="103">
        <f t="shared" ca="1" si="22"/>
        <v>0.1875</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t="str">
        <f t="shared" si="61"/>
        <v/>
      </c>
      <c r="J82" s="29" t="str">
        <f t="shared" si="61"/>
        <v/>
      </c>
      <c r="K82" s="29" t="str">
        <f t="shared" si="61"/>
        <v/>
      </c>
      <c r="L82" s="29" t="str">
        <f t="shared" si="61"/>
        <v/>
      </c>
      <c r="M82" s="29" t="str">
        <f t="shared" si="61"/>
        <v/>
      </c>
      <c r="N82" s="57">
        <f t="shared" ref="N82" si="62">SUMIF(G83:M83,"",G82:M82)</f>
        <v>0</v>
      </c>
      <c r="O82" s="58">
        <f t="shared" ref="O82" si="63">SUM(G82:M82)</f>
        <v>0</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0.77083333333333337</v>
      </c>
      <c r="AN83" s="103">
        <f t="shared" ca="1" si="14"/>
        <v>0.89583333333333337</v>
      </c>
      <c r="AO83" s="103">
        <f t="shared" ca="1" si="15"/>
        <v>0</v>
      </c>
      <c r="AP83" s="103">
        <f t="shared" ca="1" si="16"/>
        <v>0.125</v>
      </c>
      <c r="AQ83" s="74">
        <f t="shared" ca="1" si="17"/>
        <v>0</v>
      </c>
      <c r="AR83" s="103">
        <f t="shared" ca="1" si="18"/>
        <v>0</v>
      </c>
      <c r="AS83" s="103">
        <f t="shared" ca="1" si="19"/>
        <v>0.77083333333333337</v>
      </c>
      <c r="AT83" s="103">
        <f t="shared" ca="1" si="20"/>
        <v>0.95833333333333337</v>
      </c>
      <c r="AU83" s="103">
        <f t="shared" ca="1" si="21"/>
        <v>0</v>
      </c>
      <c r="AV83" s="103">
        <f t="shared" ca="1" si="22"/>
        <v>0.1875</v>
      </c>
      <c r="AW83" s="74">
        <f t="shared" ca="1" si="23"/>
        <v>0</v>
      </c>
      <c r="AX83" s="103" t="str">
        <f t="shared" ca="1" si="24"/>
        <v>VIP</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0.77083333333333337</v>
      </c>
      <c r="AT84" s="103">
        <f t="shared" ca="1" si="20"/>
        <v>0.95833333333333337</v>
      </c>
      <c r="AU84" s="103">
        <f t="shared" ca="1" si="21"/>
        <v>0</v>
      </c>
      <c r="AV84" s="103">
        <f t="shared" ca="1" si="22"/>
        <v>0.1875</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v>0.5</v>
      </c>
      <c r="J85" s="11"/>
      <c r="K85" s="11"/>
      <c r="L85" s="11"/>
      <c r="M85" s="11"/>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0.54166666666666663</v>
      </c>
      <c r="AH85" s="103">
        <f t="shared" ca="1" si="8"/>
        <v>0.89583333333333337</v>
      </c>
      <c r="AI85" s="103">
        <f t="shared" ca="1" si="9"/>
        <v>4.1666666666666664E-2</v>
      </c>
      <c r="AJ85" s="103">
        <f t="shared" ca="1" si="10"/>
        <v>0.31250000000000006</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0.77083333333333337</v>
      </c>
      <c r="AT85" s="103">
        <f t="shared" ca="1" si="20"/>
        <v>0.95833333333333337</v>
      </c>
      <c r="AU85" s="103">
        <f t="shared" ca="1" si="21"/>
        <v>0</v>
      </c>
      <c r="AV85" s="103">
        <f t="shared" ca="1" si="22"/>
        <v>0.1875</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v>0.83333333333333337</v>
      </c>
      <c r="J86" s="12"/>
      <c r="K86" s="12"/>
      <c r="L86" s="12"/>
      <c r="M86" s="12"/>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0.77083333333333337</v>
      </c>
      <c r="AH87" s="103">
        <f t="shared" ca="1" si="8"/>
        <v>0.89583333333333337</v>
      </c>
      <c r="AI87" s="103">
        <f t="shared" ca="1" si="9"/>
        <v>0</v>
      </c>
      <c r="AJ87" s="103">
        <f t="shared" ca="1" si="10"/>
        <v>0.125</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t="str">
        <f t="shared" si="64"/>
        <v/>
      </c>
      <c r="M88" s="29" t="str">
        <f t="shared" si="64"/>
        <v/>
      </c>
      <c r="N88" s="57">
        <f t="shared" ref="N88" si="65">SUMIF(G89:M89,"",G88:M88)</f>
        <v>1</v>
      </c>
      <c r="O88" s="58">
        <f t="shared" ref="O88" si="66">SUM(G88:M88)</f>
        <v>1</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c r="M91" s="11"/>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c r="M92" s="12"/>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Agbaze</v>
      </c>
      <c r="AC93" s="103" t="str">
        <f t="shared" ca="1" si="3"/>
        <v>Jedidiah</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t="str">
        <f t="shared" si="67"/>
        <v/>
      </c>
      <c r="M94" s="29" t="str">
        <f t="shared" si="67"/>
        <v/>
      </c>
      <c r="N94" s="57">
        <f t="shared" ref="N94" si="68">SUMIF(G95:M95,"",G94:M94)</f>
        <v>1</v>
      </c>
      <c r="O94" s="58">
        <f t="shared" ref="O94" si="69">SUM(G94:M94)</f>
        <v>1</v>
      </c>
      <c r="P94" s="68"/>
      <c r="Q94" s="69"/>
      <c r="R94" s="70"/>
      <c r="S94" s="14"/>
      <c r="T94" s="14"/>
      <c r="U94" s="14"/>
      <c r="V94" s="14"/>
      <c r="W94" s="14"/>
      <c r="X94" s="14"/>
      <c r="Y94" s="14"/>
      <c r="Z94" s="14"/>
      <c r="AA94" s="102">
        <v>40</v>
      </c>
      <c r="AB94" s="103" t="str">
        <f t="shared" ca="1" si="2"/>
        <v>Nassiri</v>
      </c>
      <c r="AC94" s="103" t="str">
        <f t="shared" ca="1" si="3"/>
        <v>Othmane</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Borremans</v>
      </c>
      <c r="AC95" s="103" t="str">
        <f t="shared" ca="1" si="3"/>
        <v>Britt</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Ouald Chaib</v>
      </c>
      <c r="AC96" s="103" t="str">
        <f t="shared" ca="1" si="3"/>
        <v>Marouane</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El Mourabit</v>
      </c>
      <c r="AC97" s="103" t="str">
        <f t="shared" ca="1" si="3"/>
        <v>Mohamed</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Rida Asseddik</v>
      </c>
      <c r="AC98" s="103" t="str">
        <f t="shared" ca="1" si="3"/>
        <v>Mohammed</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Messaoudi</v>
      </c>
      <c r="AC99" s="103" t="str">
        <f t="shared" ca="1" si="3"/>
        <v>Zakaria</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Firoud</v>
      </c>
      <c r="AC100" s="103" t="str">
        <f t="shared" ca="1" si="3"/>
        <v>Saad</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 xml:space="preserve">Hovhanisyan </v>
      </c>
      <c r="AC101" s="103" t="str">
        <f t="shared" ca="1" si="3"/>
        <v>Suren</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 xml:space="preserve">Schiettecatte </v>
      </c>
      <c r="AC102" s="103" t="str">
        <f t="shared" ca="1" si="3"/>
        <v>Roman</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Hofmans</v>
      </c>
      <c r="AC103" s="103" t="str">
        <f t="shared" ca="1" si="3"/>
        <v>Jelle</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Daoudi</v>
      </c>
      <c r="AC104" s="103" t="str">
        <f t="shared" ca="1" si="3"/>
        <v>Mohamed</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Osorio Maza</v>
      </c>
      <c r="AC105" s="103" t="str">
        <f t="shared" ca="1" si="3"/>
        <v xml:space="preserve">Enrique </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Fella</v>
      </c>
      <c r="AC106" s="103" t="str">
        <f t="shared" ca="1" si="3"/>
        <v>Achraf</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v>0.54166666666666663</v>
      </c>
      <c r="H109" s="11"/>
      <c r="I109" s="11"/>
      <c r="J109" s="43"/>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v>0.72916666666666663</v>
      </c>
      <c r="H110" s="42"/>
      <c r="I110" s="12"/>
      <c r="J110" s="4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f t="shared" ref="G112:M112" si="76">IF(G110="","",IF(G110&gt;G109,(G110-G109-G111),(1-G109-G111+G110)))</f>
        <v>0.1875</v>
      </c>
      <c r="H112" s="29" t="str">
        <f t="shared" si="76"/>
        <v/>
      </c>
      <c r="I112" s="29" t="str">
        <f t="shared" si="76"/>
        <v/>
      </c>
      <c r="J112" s="29" t="str">
        <f t="shared" si="76"/>
        <v/>
      </c>
      <c r="K112" s="29" t="str">
        <f t="shared" si="76"/>
        <v/>
      </c>
      <c r="L112" s="29" t="str">
        <f t="shared" si="76"/>
        <v/>
      </c>
      <c r="M112" s="29" t="str">
        <f t="shared" si="76"/>
        <v/>
      </c>
      <c r="N112" s="57">
        <f t="shared" ref="N112" si="77">SUMIF(G113:M113,"",G112:M112)</f>
        <v>0.1875</v>
      </c>
      <c r="O112" s="58">
        <f t="shared" ref="O112" si="78">SUM(G112:M112)</f>
        <v>0.1875</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t="str">
        <f t="shared" si="129"/>
        <v/>
      </c>
      <c r="L124" s="29" t="str">
        <f t="shared" si="129"/>
        <v/>
      </c>
      <c r="M124" s="29" t="str">
        <f t="shared" si="129"/>
        <v/>
      </c>
      <c r="N124" s="57">
        <f t="shared" ref="N124" si="130">SUMIF(G125:M125,"",G124:M124)</f>
        <v>0</v>
      </c>
      <c r="O124" s="58">
        <f t="shared" ref="O124" si="131">SUM(G124:M124)</f>
        <v>0</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v>0.54166666666666663</v>
      </c>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v>0.72916666666666663</v>
      </c>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f t="shared" si="132"/>
        <v>0.1875</v>
      </c>
      <c r="I130" s="29" t="str">
        <f t="shared" si="132"/>
        <v/>
      </c>
      <c r="J130" s="29" t="str">
        <f t="shared" si="132"/>
        <v/>
      </c>
      <c r="K130" s="29" t="str">
        <f t="shared" si="132"/>
        <v/>
      </c>
      <c r="L130" s="29" t="str">
        <f t="shared" si="132"/>
        <v/>
      </c>
      <c r="M130" s="29" t="str">
        <f t="shared" si="132"/>
        <v/>
      </c>
      <c r="N130" s="57">
        <f t="shared" ref="N130" si="133">SUMIF(G131:M131,"",G130:M130)</f>
        <v>0.1875</v>
      </c>
      <c r="O130" s="58">
        <f t="shared" ref="O130" si="134">SUM(G130:M130)</f>
        <v>0.1875</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v>0.54166666666666663</v>
      </c>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0.72916666666666663</v>
      </c>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f t="shared" si="135"/>
        <v>0.1875</v>
      </c>
      <c r="J136" s="29" t="str">
        <f t="shared" si="135"/>
        <v/>
      </c>
      <c r="K136" s="29" t="str">
        <f t="shared" si="135"/>
        <v/>
      </c>
      <c r="L136" s="29" t="str">
        <f t="shared" si="135"/>
        <v/>
      </c>
      <c r="M136" s="29" t="str">
        <f t="shared" si="135"/>
        <v/>
      </c>
      <c r="N136" s="57">
        <f t="shared" ref="N136" si="136">SUMIF(G137:M137,"",G136:M136)</f>
        <v>0.1875</v>
      </c>
      <c r="O136" s="58">
        <f t="shared" ref="O136" si="137">SUM(G136:M136)</f>
        <v>0.1875</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v>0.54166666666666663</v>
      </c>
      <c r="H139" s="11"/>
      <c r="I139" s="11">
        <v>0.77083333333333337</v>
      </c>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v>0.89583333333333337</v>
      </c>
      <c r="H140" s="42"/>
      <c r="I140" s="12">
        <v>0.95833333333333337</v>
      </c>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v>4.1666666666666664E-2</v>
      </c>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f t="shared" ref="G142:M142" si="138">IF(G140="","",IF(G140&gt;G139,(G140-G139-G141),(1-G139-G141+G140)))</f>
        <v>0.31250000000000006</v>
      </c>
      <c r="H142" s="29" t="str">
        <f t="shared" si="138"/>
        <v/>
      </c>
      <c r="I142" s="29">
        <f t="shared" si="138"/>
        <v>0.1875</v>
      </c>
      <c r="J142" s="29" t="str">
        <f t="shared" si="138"/>
        <v/>
      </c>
      <c r="K142" s="29" t="str">
        <f t="shared" si="138"/>
        <v/>
      </c>
      <c r="L142" s="29" t="str">
        <f t="shared" si="138"/>
        <v/>
      </c>
      <c r="M142" s="29" t="str">
        <f t="shared" si="138"/>
        <v/>
      </c>
      <c r="N142" s="57">
        <f t="shared" ref="N142" si="139">SUMIF(G143:M143,"",G142:M142)</f>
        <v>0.5</v>
      </c>
      <c r="O142" s="58">
        <f t="shared" ref="O142" si="140">SUM(G142:M142)</f>
        <v>0.5</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t="str">
        <f t="shared" si="141"/>
        <v/>
      </c>
      <c r="K148" s="29" t="str">
        <f t="shared" si="141"/>
        <v/>
      </c>
      <c r="L148" s="29" t="str">
        <f t="shared" si="141"/>
        <v/>
      </c>
      <c r="M148" s="29" t="str">
        <f t="shared" si="141"/>
        <v/>
      </c>
      <c r="N148" s="57">
        <f t="shared" ref="N148" si="142">SUMIF(G149:M149,"",G148:M148)</f>
        <v>0</v>
      </c>
      <c r="O148" s="58">
        <f t="shared" ref="O148" si="143">SUM(G148:M148)</f>
        <v>0</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0.54166666666666663</v>
      </c>
      <c r="I151" s="11"/>
      <c r="J151" s="11"/>
      <c r="K151" s="11"/>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0.66666666666666663</v>
      </c>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f t="shared" si="144"/>
        <v>0.125</v>
      </c>
      <c r="I154" s="29" t="str">
        <f t="shared" si="144"/>
        <v/>
      </c>
      <c r="J154" s="29" t="str">
        <f t="shared" si="144"/>
        <v/>
      </c>
      <c r="K154" s="29" t="str">
        <f t="shared" si="144"/>
        <v/>
      </c>
      <c r="L154" s="29" t="str">
        <f t="shared" si="144"/>
        <v/>
      </c>
      <c r="M154" s="29" t="str">
        <f t="shared" si="144"/>
        <v/>
      </c>
      <c r="N154" s="57">
        <f t="shared" ref="N154" si="145">SUMIF(G155:M155,"",G154:M154)</f>
        <v>0.125</v>
      </c>
      <c r="O154" s="58">
        <f t="shared" ref="O154" si="146">SUM(G154:M154)</f>
        <v>0.125</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t="s">
        <v>231</v>
      </c>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v>0.77083333333333337</v>
      </c>
      <c r="I163" s="11">
        <v>0.77083333333333337</v>
      </c>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v>0.89583333333333337</v>
      </c>
      <c r="I164" s="12">
        <v>0.95833333333333337</v>
      </c>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f t="shared" si="150"/>
        <v>0.125</v>
      </c>
      <c r="I166" s="29">
        <f t="shared" si="150"/>
        <v>0.1875</v>
      </c>
      <c r="J166" s="29" t="str">
        <f t="shared" si="150"/>
        <v/>
      </c>
      <c r="K166" s="29" t="str">
        <f t="shared" si="150"/>
        <v/>
      </c>
      <c r="L166" s="29" t="str">
        <f t="shared" si="150"/>
        <v/>
      </c>
      <c r="M166" s="29" t="str">
        <f t="shared" si="150"/>
        <v/>
      </c>
      <c r="N166" s="57">
        <f t="shared" ref="N166" si="151">SUMIF(G167:M167,"",G166:M166)</f>
        <v>0.3125</v>
      </c>
      <c r="O166" s="58">
        <f t="shared" ref="O166" si="152">SUM(G166:M166)</f>
        <v>0.3125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t="str">
        <f t="shared" si="159"/>
        <v/>
      </c>
      <c r="J184" s="29" t="str">
        <f t="shared" si="159"/>
        <v/>
      </c>
      <c r="K184" s="29" t="str">
        <f t="shared" si="159"/>
        <v/>
      </c>
      <c r="L184" s="29" t="str">
        <f t="shared" si="159"/>
        <v/>
      </c>
      <c r="M184" s="29" t="str">
        <f t="shared" si="159"/>
        <v/>
      </c>
      <c r="N184" s="57">
        <f t="shared" ref="N184" si="160">SUMIF(G185:M185,"",G184:M184)</f>
        <v>0</v>
      </c>
      <c r="O184" s="58">
        <f t="shared" ref="O184" si="161">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v>
      </c>
      <c r="O190" s="58">
        <f t="shared" ref="O190" si="164">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v>0.77083333333333337</v>
      </c>
      <c r="J199" s="11"/>
      <c r="K199" s="11"/>
      <c r="L199" s="11"/>
      <c r="M199" s="11"/>
      <c r="N199" s="54"/>
      <c r="O199" s="61"/>
      <c r="P199" s="109"/>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v>0.95833333333333337</v>
      </c>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f t="shared" si="168"/>
        <v>0.1875</v>
      </c>
      <c r="J202" s="29" t="str">
        <f t="shared" si="168"/>
        <v/>
      </c>
      <c r="K202" s="29" t="str">
        <f t="shared" si="168"/>
        <v/>
      </c>
      <c r="L202" s="29" t="str">
        <f t="shared" si="168"/>
        <v/>
      </c>
      <c r="M202" s="29" t="str">
        <f t="shared" si="168"/>
        <v/>
      </c>
      <c r="N202" s="57">
        <f t="shared" ref="N202" si="169">SUMIF(G203:M203,"",G202:M202)</f>
        <v>0.1875</v>
      </c>
      <c r="O202" s="58">
        <f t="shared" ref="O202" si="170">SUM(G202:M202)</f>
        <v>0.1875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v>0.77083333333333337</v>
      </c>
      <c r="I205" s="11">
        <v>0.77083333333333337</v>
      </c>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v>0.89583333333333337</v>
      </c>
      <c r="I206" s="12">
        <v>0.95833333333333337</v>
      </c>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f t="shared" si="171"/>
        <v>0.125</v>
      </c>
      <c r="I208" s="29">
        <f t="shared" si="171"/>
        <v>0.1875</v>
      </c>
      <c r="J208" s="29" t="str">
        <f t="shared" si="171"/>
        <v/>
      </c>
      <c r="K208" s="29" t="str">
        <f t="shared" si="171"/>
        <v/>
      </c>
      <c r="L208" s="29" t="str">
        <f t="shared" si="171"/>
        <v/>
      </c>
      <c r="M208" s="29" t="str">
        <f t="shared" si="171"/>
        <v/>
      </c>
      <c r="N208" s="57">
        <f t="shared" ref="N208" si="172">SUMIF(G209:M209,"",G208:M208)</f>
        <v>0.3125</v>
      </c>
      <c r="O208" s="58">
        <f t="shared" ref="O208" si="173">SUM(G208:M208)</f>
        <v>0.3125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v>0.77083333333333337</v>
      </c>
      <c r="I223" s="11">
        <v>0.77083333333333337</v>
      </c>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v>0.89583333333333337</v>
      </c>
      <c r="I224" s="12">
        <v>0.95833333333333337</v>
      </c>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f t="shared" si="180"/>
        <v>0.125</v>
      </c>
      <c r="I226" s="29">
        <f t="shared" si="180"/>
        <v>0.1875</v>
      </c>
      <c r="J226" s="29" t="str">
        <f t="shared" si="180"/>
        <v/>
      </c>
      <c r="K226" s="29" t="str">
        <f t="shared" si="180"/>
        <v/>
      </c>
      <c r="L226" s="29" t="str">
        <f t="shared" si="180"/>
        <v/>
      </c>
      <c r="M226" s="29" t="str">
        <f t="shared" si="180"/>
        <v/>
      </c>
      <c r="N226" s="57">
        <f t="shared" ref="N226" si="181">SUMIF(G227:M227,"",G226:M226)</f>
        <v>0.3125</v>
      </c>
      <c r="O226" s="58">
        <f t="shared" ref="O226" si="182">SUM(G226:M226)</f>
        <v>0.3125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t="s">
        <v>229</v>
      </c>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v>0.77083333333333337</v>
      </c>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v>0.95833333333333337</v>
      </c>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f t="shared" si="183"/>
        <v>0.1875</v>
      </c>
      <c r="J232" s="29" t="str">
        <f t="shared" si="183"/>
        <v/>
      </c>
      <c r="K232" s="29" t="str">
        <f t="shared" si="183"/>
        <v/>
      </c>
      <c r="L232" s="29" t="str">
        <f t="shared" si="183"/>
        <v/>
      </c>
      <c r="M232" s="29" t="str">
        <f t="shared" si="183"/>
        <v/>
      </c>
      <c r="N232" s="57">
        <f t="shared" ref="N232" si="184">SUMIF(G233:M233,"",G232:M232)</f>
        <v>0.1875</v>
      </c>
      <c r="O232" s="58">
        <f t="shared" ref="O232" si="185">SUM(G232:M232)</f>
        <v>0.1875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v>0.54166666666666663</v>
      </c>
      <c r="H235" s="11"/>
      <c r="I235" s="11">
        <v>0.77083333333333337</v>
      </c>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v>0.89583333333333337</v>
      </c>
      <c r="H236" s="42"/>
      <c r="I236" s="12">
        <v>0.95833333333333337</v>
      </c>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v>4.1666666666666664E-2</v>
      </c>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f t="shared" ref="G238:M238" si="186">IF(G236="","",IF(G236&gt;G235,(G236-G235-G237),(1-G235-G237+G236)))</f>
        <v>0.31250000000000006</v>
      </c>
      <c r="H238" s="29" t="str">
        <f t="shared" si="186"/>
        <v/>
      </c>
      <c r="I238" s="29">
        <f t="shared" si="186"/>
        <v>0.1875</v>
      </c>
      <c r="J238" s="29" t="str">
        <f t="shared" si="186"/>
        <v/>
      </c>
      <c r="K238" s="29" t="str">
        <f t="shared" si="186"/>
        <v/>
      </c>
      <c r="L238" s="29" t="str">
        <f t="shared" si="186"/>
        <v/>
      </c>
      <c r="M238" s="29" t="str">
        <f t="shared" si="186"/>
        <v/>
      </c>
      <c r="N238" s="57">
        <f t="shared" ref="N238" si="187">SUMIF(G239:M239,"",G238:M238)</f>
        <v>0.5</v>
      </c>
      <c r="O238" s="58">
        <f t="shared" ref="O238" si="188">SUM(G238:M238)</f>
        <v>0.5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t="str">
        <f t="shared" si="189"/>
        <v/>
      </c>
      <c r="M244" s="29" t="str">
        <f t="shared" si="189"/>
        <v/>
      </c>
      <c r="N244" s="57">
        <f t="shared" ref="N244" si="190">SUMIF(G245:M245,"",G244:M244)</f>
        <v>0</v>
      </c>
      <c r="O244" s="58">
        <f t="shared" ref="O244" si="191">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v>0.77083333333333337</v>
      </c>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v>0.89583333333333337</v>
      </c>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f t="shared" ref="G250:M250" si="192">IF(G248="","",IF(G248&gt;G247,(G248-G247-G249),(1-G247-G249+G248)))</f>
        <v>0.125</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0.125</v>
      </c>
      <c r="O250" s="58">
        <f t="shared" ref="O250" si="194">SUM(G250:M250)</f>
        <v>0.125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t="str">
        <f t="shared" si="198"/>
        <v/>
      </c>
      <c r="L262" s="29" t="str">
        <f t="shared" si="198"/>
        <v/>
      </c>
      <c r="M262" s="29" t="str">
        <f t="shared" si="198"/>
        <v/>
      </c>
      <c r="N262" s="57">
        <f t="shared" ref="N262" si="199">SUMIF(G263:M263,"",G262:M262)</f>
        <v>0</v>
      </c>
      <c r="O262" s="58">
        <f t="shared" ref="O262" si="200">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t="str">
        <f t="shared" si="201"/>
        <v/>
      </c>
      <c r="K268" s="29" t="str">
        <f t="shared" si="201"/>
        <v/>
      </c>
      <c r="L268" s="29" t="str">
        <f t="shared" si="201"/>
        <v/>
      </c>
      <c r="M268" s="29" t="str">
        <f t="shared" si="201"/>
        <v/>
      </c>
      <c r="N268" s="57">
        <f t="shared" ref="N268" si="202">SUMIF(G269:M269,"",G268:M268)</f>
        <v>0</v>
      </c>
      <c r="O268" s="58">
        <f t="shared" ref="O268" si="203">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ht="13.5" collapsed="1" thickBot="1" x14ac:dyDescent="0.25">
      <c r="A283" s="63" t="str">
        <f>'Week A'!A283</f>
        <v>Agbaze</v>
      </c>
      <c r="B283" s="64" t="str">
        <f>'Week A'!B283</f>
        <v>Jedidiah</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hidden="1"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hidden="1"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hidden="1"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hidden="1"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hidden="1"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Osorio Maza</v>
      </c>
      <c r="B355" s="64" t="str">
        <f>'Week A'!B355</f>
        <v xml:space="preserve">Enrique </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443:M443 G449:M449 G455:M455 G461:M461 G467:M467 G473:M473 G479:M479 G485:M485 G653:M653 G623:M623 G629:M629 G491:M491 G497:M497 G503:M503 G509:M509 G515:M515 G521:M521 G527:M527 G533:M533 G539:M539 G545:M545 G551:M551 G557:M557 G563:M563 G569:M569 G575:M575 G581:M581 G587:M587 G593:M593 G599:M599 G605:M605 G611:M611 G617:M617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65:M65 G71:M71 G77:M77 G83:M83 G89:M89 G95:M95 G101:M101 G107:M107 G113:M113 G119:M119 G125:M125 G131:M131 G137:M137 G143:M143 G149:M149 G155:M155 G161:M161 G167:M167 G173:M173 G179:M179 G185:M185 G191:M191 G197:M197 G203:M203 G209:M209 G215:M215 G221:M221 G227:M227 G233:M233 G239:M239">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97"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5"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1506"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1507"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0"/>
    <outlinePr summaryBelow="0"/>
    <pageSetUpPr fitToPage="1"/>
  </sheetPr>
  <dimension ref="A1:CJ654"/>
  <sheetViews>
    <sheetView topLeftCell="D1" zoomScaleNormal="100" workbookViewId="0">
      <pane ySplit="4" topLeftCell="A51" activePane="bottomLeft" state="frozen"/>
      <selection activeCell="BY26" sqref="BY26"/>
      <selection pane="bottomLeft" activeCell="BW63" sqref="BW63"/>
    </sheetView>
  </sheetViews>
  <sheetFormatPr defaultRowHeight="12.75" outlineLevelRow="2" outlineLevelCol="1" x14ac:dyDescent="0.2"/>
  <cols>
    <col min="1" max="1" width="18" bestFit="1" customWidth="1"/>
    <col min="2" max="2" width="17.42578125" customWidth="1"/>
    <col min="3" max="3" width="26" customWidth="1" outlineLevel="1"/>
    <col min="4" max="5" width="17.42578125" customWidth="1" outlineLevel="1"/>
    <col min="6" max="6" width="8.85546875" customWidth="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3"/>
      <c r="I1" s="114"/>
      <c r="J1" s="51" t="s">
        <v>126</v>
      </c>
      <c r="K1" s="113">
        <f>+H1+6</f>
        <v>6</v>
      </c>
      <c r="L1" s="114"/>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45636.451274537038</v>
      </c>
      <c r="B4" s="7"/>
      <c r="C4" s="7"/>
      <c r="D4" s="7"/>
      <c r="E4" s="7"/>
      <c r="F4" s="28"/>
      <c r="G4" s="81">
        <f>H1</f>
        <v>0</v>
      </c>
      <c r="H4" s="81">
        <f>+G4+1</f>
        <v>1</v>
      </c>
      <c r="I4" s="81">
        <f t="shared" ref="I4:M4" si="0">+H4+1</f>
        <v>2</v>
      </c>
      <c r="J4" s="81">
        <f t="shared" si="0"/>
        <v>3</v>
      </c>
      <c r="K4" s="81">
        <f t="shared" si="0"/>
        <v>4</v>
      </c>
      <c r="L4" s="81">
        <f t="shared" si="0"/>
        <v>5</v>
      </c>
      <c r="M4" s="81">
        <f t="shared" si="0"/>
        <v>6</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0.20833333333333334</v>
      </c>
      <c r="H27" s="44">
        <v>0.54166666666666663</v>
      </c>
      <c r="I27" s="44">
        <v>0.29166666666666669</v>
      </c>
      <c r="J27" s="44">
        <v>0</v>
      </c>
      <c r="K27" s="44">
        <v>0</v>
      </c>
      <c r="L27" s="44">
        <v>0</v>
      </c>
      <c r="M27" s="44">
        <v>0.29166666666666669</v>
      </c>
      <c r="N27" s="45"/>
      <c r="O27" s="44">
        <f>SUM(G27:M27)</f>
        <v>1.3333333333333335</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0.92105263157894757</v>
      </c>
      <c r="H29" s="46">
        <f>+GETPIVOTDATA("Do",H26)/FT*7</f>
        <v>2.3947368421052633</v>
      </c>
      <c r="I29" s="46">
        <f>+GETPIVOTDATA("Vr",I26)/FT*7</f>
        <v>1.2894736842105265</v>
      </c>
      <c r="J29" s="46">
        <f>+GETPIVOTDATA("Za",J26)/FT*7</f>
        <v>0</v>
      </c>
      <c r="K29" s="46">
        <f>+GETPIVOTDATA("Zo",K26)/FT*7</f>
        <v>0</v>
      </c>
      <c r="L29" s="46">
        <f>+GETPIVOTDATA("Ma",L26)/FT*7</f>
        <v>0</v>
      </c>
      <c r="M29" s="46">
        <f>+GETPIVOTDATA("Di",M26)/FT*7</f>
        <v>1.2894736842105265</v>
      </c>
      <c r="N29" s="45"/>
      <c r="O29" s="46">
        <f>+O27/FT</f>
        <v>0.84210526315789491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6[WoBegin],"&lt;="&amp;$A35,Tabel6[WoEinde],"&gt;="&amp;$B35,WoPrestatieF,0,Tabel6[Plaats],IF($F$32=TRUE,"Front"))+COUNTIFS(Tabel6[WoBegin],"&lt;="&amp;$A35,Tabel6[WoEinde],"&gt;="&amp;$B35,WoPrestatieF,0,Tabel6[Plaats],IF($F$33=TRUE,"Back"))+COUNTIFS(Tabel6[WoBegin],"&lt;="&amp;$A35,Tabel6[WoEinde],"&lt;04:00",Tabel6[WoBegin],"&lt;&gt;0",WoPrestatieF,0,Tabel6[Plaats],IF($F$32=TRUE,"Front"))+COUNTIFS(Tabel6[WoBegin],"&lt;="&amp;$A35,Tabel6[WoEinde],"&lt;04:00",Tabel6[WoBegin],"&lt;&gt;0",WoPrestatieF,0,Tabel6[Plaats],IF($F$33=TRUE,"Back"))</f>
        <v>0</v>
      </c>
      <c r="H35" s="45">
        <f ca="1">COUNTIFS(Tabel6[DoBegin],"&lt;="&amp;$A35,Tabel6[DoEinde],"&gt;="&amp;$B35,DoPrestatieF,0,Tabel6[Plaats],IF($F$32=TRUE,"Front"))+COUNTIFS(Tabel6[DoBegin],"&lt;="&amp;$A35,Tabel6[DoEinde],"&gt;="&amp;$B35,DoPrestatieF,0,Tabel6[Plaats],IF($F$33=TRUE,"Back"))+COUNTIFS(Tabel6[DoBegin],"&lt;="&amp;$A35,Tabel6[DoEinde],"&lt;04:00",Tabel6[DoBegin],"&lt;&gt;0",DoPrestatieF,0,Tabel6[Plaats],IF($F$32=TRUE,"Front"))+COUNTIFS(Tabel6[DoBegin],"&lt;="&amp;$A35,Tabel6[DoEinde],"&lt;04:00",Tabel6[DoBegin],"&lt;&gt;0",DoPrestatieF,0,Tabel6[Plaats],IF($F$33=TRUE,"Back"))</f>
        <v>0</v>
      </c>
      <c r="I35" s="45">
        <f ca="1">COUNTIFS(Tabel6[VrBegin],"&lt;="&amp;$A35,Tabel6[VrEinde],"&gt;="&amp;$B35,VrPrestatieF,0,Tabel6[Plaats],IF($F$32=TRUE,"Front"))+COUNTIFS(Tabel6[VrBegin],"&lt;="&amp;$A35,Tabel6[VrEinde],"&gt;="&amp;$B35,VrPrestatieF,0,Tabel6[Plaats],IF($F$33=TRUE,"Back"))+COUNTIFS(Tabel6[VrBegin],"&lt;="&amp;$A35,Tabel6[VrEinde],"&lt;04:00",Tabel6[VrBegin],"&lt;&gt;0",VrPrestatieF,0,Tabel6[Plaats],IF($F$32=TRUE,"Front"))+COUNTIFS(Tabel6[VrBegin],"&lt;="&amp;$A35,Tabel6[VrEinde],"&lt;04:00",Tabel6[VrBegin],"&lt;&gt;0",VrPrestatieF,0,Tabel6[Plaats],IF($F$33=TRUE,"Back"))</f>
        <v>0</v>
      </c>
      <c r="J35" s="45">
        <f ca="1">COUNTIFS(Tabel6[ZaBegin],"&lt;="&amp;$A35,Tabel6[ZaEinde],"&gt;="&amp;$B35,ZaPrestatieF,0,Tabel6[Plaats],IF($F$32=TRUE,"Front"))+COUNTIFS(Tabel6[ZaBegin],"&lt;="&amp;$A35,Tabel6[ZaEinde],"&gt;="&amp;$B35,ZaPrestatieF,0,Tabel6[Plaats],IF($F$33=TRUE,"Back"))+COUNTIFS(Tabel6[ZaBegin],"&lt;="&amp;$A35,Tabel6[ZaEinde],"&lt;04:00",Tabel6[ZaBegin],"&lt;&gt;0",ZaPrestatieF,0,Tabel6[Plaats],IF($F$32=TRUE,"Front"))+COUNTIFS(Tabel6[ZaBegin],"&lt;="&amp;$A35,Tabel6[ZaEinde],"&lt;04:00",Tabel6[ZaBegin],"&lt;&gt;0",ZaPrestatieF,0,Tabel6[Plaats],IF($F$33=TRUE,"Back"))</f>
        <v>0</v>
      </c>
      <c r="K35" s="45">
        <f ca="1">COUNTIFS(Tabel6[ZoBegin],"&lt;="&amp;$A35,Tabel6[ZoEinde],"&gt;="&amp;$B35,ZoPrestatieF,0,Tabel6[Plaats],IF($F$32=TRUE,"Front"))+COUNTIFS(Tabel6[ZoBegin],"&lt;="&amp;$A35,Tabel6[ZoEinde],"&gt;="&amp;$B35,ZoPrestatieF,0,Tabel6[Plaats],IF($F$33=TRUE,"Back"))+COUNTIFS(Tabel6[ZoBegin],"&lt;="&amp;$A35,Tabel6[ZoEinde],"&lt;04:00",Tabel6[ZoBegin],"&lt;&gt;0",ZoPrestatieF,0,Tabel6[Plaats],IF($F$32=TRUE,"Front"))+COUNTIFS(Tabel6[ZoBegin],"&lt;="&amp;$A35,Tabel6[ZoEinde],"&lt;04:00",Tabel6[ZoBegin],"&lt;&gt;0",ZoPrestatieF,0,Tabel6[Plaats],IF($F$33=TRUE,"Back"))</f>
        <v>0</v>
      </c>
      <c r="L35" s="45">
        <f ca="1">COUNTIFS(Tabel6[MaBegin],"&lt;="&amp;$A35,Tabel6[MaEinde],"&gt;="&amp;$B35,MaPrestatieF,0,Tabel6[Plaats],IF($F$32=TRUE,"Front"))+COUNTIFS(Tabel6[MaBegin],"&lt;="&amp;$A35,Tabel6[MaEinde],"&gt;="&amp;$B35,MaPrestatieF,0,Tabel6[Plaats],IF($F$33=TRUE,"Back"))+COUNTIFS(Tabel6[MaBegin],"&lt;="&amp;$A35,Tabel6[MaEinde],"&lt;04:00",Tabel6[MaBegin],"&lt;&gt;0",MaPrestatieF,0,Tabel6[Plaats],IF($F$32=TRUE,"Front"))+COUNTIFS(Tabel6[MaBegin],"&lt;="&amp;$A35,Tabel6[MaEinde],"&lt;04:00",Tabel6[MaBegin],"&lt;&gt;0",MaPrestatieF,0,Tabel6[Plaats],IF($F$33=TRUE,"Back"))</f>
        <v>0</v>
      </c>
      <c r="M35" s="45">
        <f ca="1">COUNTIFS(Tabel6[DiBegin],"&lt;="&amp;$A35,Tabel6[DiEinde],"&gt;="&amp;$B35,DiPrestatieF,0,Tabel6[Plaats],IF($F$32=TRUE,"Front"))+COUNTIFS(Tabel6[DiBegin],"&lt;="&amp;$A35,Tabel6[DiEinde],"&gt;="&amp;$B35,DiPrestatieF,0,Tabel6[Plaats],IF($F$33=TRUE,"Back"))+COUNTIFS(Tabel6[DiBegin],"&lt;="&amp;$A35,Tabel6[DiEinde],"&lt;04:00",Tabel6[DiBegin],"&lt;&gt;0",DiPrestatieF,0,Tabel6[Plaats],IF($F$32=TRUE,"Front"))+COUNTIFS(Tabel6[DiBegin],"&lt;="&amp;$A35,Tabel6[DiEinde],"&lt;04:00",Tabel6[DiBegin],"&lt;&gt;0",DiPrestatieF,0,Tabel6[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6[WoBegin],"&lt;="&amp;$A36,Tabel6[WoEinde],"&gt;="&amp;$B36,WoPrestatieF,0,Tabel6[Plaats],IF($F$32=TRUE,"Front"))+COUNTIFS(Tabel6[WoBegin],"&lt;="&amp;$A36,Tabel6[WoEinde],"&gt;="&amp;$B36,WoPrestatieF,0,Tabel6[Plaats],IF($F$33=TRUE,"Back"))+COUNTIFS(Tabel6[WoBegin],"&lt;="&amp;$A36,Tabel6[WoEinde],"&lt;04:00",Tabel6[WoBegin],"&lt;&gt;0",WoPrestatieF,0,Tabel6[Plaats],IF($F$32=TRUE,"Front"))+COUNTIFS(Tabel6[WoBegin],"&lt;="&amp;$A36,Tabel6[WoEinde],"&lt;04:00",Tabel6[WoBegin],"&lt;&gt;0",WoPrestatieF,0,Tabel6[Plaats],IF($F$33=TRUE,"Back"))</f>
        <v>0</v>
      </c>
      <c r="H36" s="45">
        <f ca="1">COUNTIFS(Tabel6[DoBegin],"&lt;="&amp;$A36,Tabel6[DoEinde],"&gt;="&amp;$B36,DoPrestatieF,0,Tabel6[Plaats],IF($F$32=TRUE,"Front"))+COUNTIFS(Tabel6[DoBegin],"&lt;="&amp;$A36,Tabel6[DoEinde],"&gt;="&amp;$B36,DoPrestatieF,0,Tabel6[Plaats],IF($F$33=TRUE,"Back"))+COUNTIFS(Tabel6[DoBegin],"&lt;="&amp;$A36,Tabel6[DoEinde],"&lt;04:00",Tabel6[DoBegin],"&lt;&gt;0",DoPrestatieF,0,Tabel6[Plaats],IF($F$32=TRUE,"Front"))+COUNTIFS(Tabel6[DoBegin],"&lt;="&amp;$A36,Tabel6[DoEinde],"&lt;04:00",Tabel6[DoBegin],"&lt;&gt;0",DoPrestatieF,0,Tabel6[Plaats],IF($F$33=TRUE,"Back"))</f>
        <v>0</v>
      </c>
      <c r="I36" s="45">
        <f ca="1">COUNTIFS(Tabel6[VrBegin],"&lt;="&amp;$A36,Tabel6[VrEinde],"&gt;="&amp;$B36,VrPrestatieF,0,Tabel6[Plaats],IF($F$32=TRUE,"Front"))+COUNTIFS(Tabel6[VrBegin],"&lt;="&amp;$A36,Tabel6[VrEinde],"&gt;="&amp;$B36,VrPrestatieF,0,Tabel6[Plaats],IF($F$33=TRUE,"Back"))+COUNTIFS(Tabel6[VrBegin],"&lt;="&amp;$A36,Tabel6[VrEinde],"&lt;04:00",Tabel6[VrBegin],"&lt;&gt;0",VrPrestatieF,0,Tabel6[Plaats],IF($F$32=TRUE,"Front"))+COUNTIFS(Tabel6[VrBegin],"&lt;="&amp;$A36,Tabel6[VrEinde],"&lt;04:00",Tabel6[VrBegin],"&lt;&gt;0",VrPrestatieF,0,Tabel6[Plaats],IF($F$33=TRUE,"Back"))</f>
        <v>0</v>
      </c>
      <c r="J36" s="45">
        <f ca="1">COUNTIFS(Tabel6[ZaBegin],"&lt;="&amp;$A36,Tabel6[ZaEinde],"&gt;="&amp;$B36,ZaPrestatieF,0,Tabel6[Plaats],IF($F$32=TRUE,"Front"))+COUNTIFS(Tabel6[ZaBegin],"&lt;="&amp;$A36,Tabel6[ZaEinde],"&gt;="&amp;$B36,ZaPrestatieF,0,Tabel6[Plaats],IF($F$33=TRUE,"Back"))+COUNTIFS(Tabel6[ZaBegin],"&lt;="&amp;$A36,Tabel6[ZaEinde],"&lt;04:00",Tabel6[ZaBegin],"&lt;&gt;0",ZaPrestatieF,0,Tabel6[Plaats],IF($F$32=TRUE,"Front"))+COUNTIFS(Tabel6[ZaBegin],"&lt;="&amp;$A36,Tabel6[ZaEinde],"&lt;04:00",Tabel6[ZaBegin],"&lt;&gt;0",ZaPrestatieF,0,Tabel6[Plaats],IF($F$33=TRUE,"Back"))</f>
        <v>0</v>
      </c>
      <c r="K36" s="45">
        <f ca="1">COUNTIFS(Tabel6[ZoBegin],"&lt;="&amp;$A36,Tabel6[ZoEinde],"&gt;="&amp;$B36,ZoPrestatieF,0,Tabel6[Plaats],IF($F$32=TRUE,"Front"))+COUNTIFS(Tabel6[ZoBegin],"&lt;="&amp;$A36,Tabel6[ZoEinde],"&gt;="&amp;$B36,ZoPrestatieF,0,Tabel6[Plaats],IF($F$33=TRUE,"Back"))+COUNTIFS(Tabel6[ZoBegin],"&lt;="&amp;$A36,Tabel6[ZoEinde],"&lt;04:00",Tabel6[ZoBegin],"&lt;&gt;0",ZoPrestatieF,0,Tabel6[Plaats],IF($F$32=TRUE,"Front"))+COUNTIFS(Tabel6[ZoBegin],"&lt;="&amp;$A36,Tabel6[ZoEinde],"&lt;04:00",Tabel6[ZoBegin],"&lt;&gt;0",ZoPrestatieF,0,Tabel6[Plaats],IF($F$33=TRUE,"Back"))</f>
        <v>0</v>
      </c>
      <c r="L36" s="45">
        <f ca="1">COUNTIFS(Tabel6[MaBegin],"&lt;="&amp;$A36,Tabel6[MaEinde],"&gt;="&amp;$B36,MaPrestatieF,0,Tabel6[Plaats],IF($F$32=TRUE,"Front"))+COUNTIFS(Tabel6[MaBegin],"&lt;="&amp;$A36,Tabel6[MaEinde],"&gt;="&amp;$B36,MaPrestatieF,0,Tabel6[Plaats],IF($F$33=TRUE,"Back"))+COUNTIFS(Tabel6[MaBegin],"&lt;="&amp;$A36,Tabel6[MaEinde],"&lt;04:00",Tabel6[MaBegin],"&lt;&gt;0",MaPrestatieF,0,Tabel6[Plaats],IF($F$32=TRUE,"Front"))+COUNTIFS(Tabel6[MaBegin],"&lt;="&amp;$A36,Tabel6[MaEinde],"&lt;04:00",Tabel6[MaBegin],"&lt;&gt;0",MaPrestatieF,0,Tabel6[Plaats],IF($F$33=TRUE,"Back"))</f>
        <v>0</v>
      </c>
      <c r="M36" s="45">
        <f ca="1">COUNTIFS(Tabel6[DiBegin],"&lt;="&amp;$A36,Tabel6[DiEinde],"&gt;="&amp;$B36,DiPrestatieF,0,Tabel6[Plaats],IF($F$32=TRUE,"Front"))+COUNTIFS(Tabel6[DiBegin],"&lt;="&amp;$A36,Tabel6[DiEinde],"&gt;="&amp;$B36,DiPrestatieF,0,Tabel6[Plaats],IF($F$33=TRUE,"Back"))+COUNTIFS(Tabel6[DiBegin],"&lt;="&amp;$A36,Tabel6[DiEinde],"&lt;04:00",Tabel6[DiBegin],"&lt;&gt;0",DiPrestatieF,0,Tabel6[Plaats],IF($F$32=TRUE,"Front"))+COUNTIFS(Tabel6[DiBegin],"&lt;="&amp;$A36,Tabel6[DiEinde],"&lt;04:00",Tabel6[DiBegin],"&lt;&gt;0",DiPrestatieF,0,Tabel6[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6[WoBegin],"&lt;="&amp;$A37,Tabel6[WoEinde],"&gt;="&amp;$B37,WoPrestatieF,0,Tabel6[Plaats],IF($F$32=TRUE,"Front"))+COUNTIFS(Tabel6[WoBegin],"&lt;="&amp;$A37,Tabel6[WoEinde],"&gt;="&amp;$B37,WoPrestatieF,0,Tabel6[Plaats],IF($F$33=TRUE,"Back"))+COUNTIFS(Tabel6[WoBegin],"&lt;="&amp;$A37,Tabel6[WoEinde],"&lt;04:00",Tabel6[WoBegin],"&lt;&gt;0",WoPrestatieF,0,Tabel6[Plaats],IF($F$32=TRUE,"Front"))+COUNTIFS(Tabel6[WoBegin],"&lt;="&amp;$A37,Tabel6[WoEinde],"&lt;04:00",Tabel6[WoBegin],"&lt;&gt;0",WoPrestatieF,0,Tabel6[Plaats],IF($F$33=TRUE,"Back"))</f>
        <v>0</v>
      </c>
      <c r="H37" s="45">
        <f ca="1">COUNTIFS(Tabel6[DoBegin],"&lt;="&amp;$A37,Tabel6[DoEinde],"&gt;="&amp;$B37,DoPrestatieF,0,Tabel6[Plaats],IF($F$32=TRUE,"Front"))+COUNTIFS(Tabel6[DoBegin],"&lt;="&amp;$A37,Tabel6[DoEinde],"&gt;="&amp;$B37,DoPrestatieF,0,Tabel6[Plaats],IF($F$33=TRUE,"Back"))+COUNTIFS(Tabel6[DoBegin],"&lt;="&amp;$A37,Tabel6[DoEinde],"&lt;04:00",Tabel6[DoBegin],"&lt;&gt;0",DoPrestatieF,0,Tabel6[Plaats],IF($F$32=TRUE,"Front"))+COUNTIFS(Tabel6[DoBegin],"&lt;="&amp;$A37,Tabel6[DoEinde],"&lt;04:00",Tabel6[DoBegin],"&lt;&gt;0",DoPrestatieF,0,Tabel6[Plaats],IF($F$33=TRUE,"Back"))</f>
        <v>0</v>
      </c>
      <c r="I37" s="45">
        <f ca="1">COUNTIFS(Tabel6[VrBegin],"&lt;="&amp;$A37,Tabel6[VrEinde],"&gt;="&amp;$B37,VrPrestatieF,0,Tabel6[Plaats],IF($F$32=TRUE,"Front"))+COUNTIFS(Tabel6[VrBegin],"&lt;="&amp;$A37,Tabel6[VrEinde],"&gt;="&amp;$B37,VrPrestatieF,0,Tabel6[Plaats],IF($F$33=TRUE,"Back"))+COUNTIFS(Tabel6[VrBegin],"&lt;="&amp;$A37,Tabel6[VrEinde],"&lt;04:00",Tabel6[VrBegin],"&lt;&gt;0",VrPrestatieF,0,Tabel6[Plaats],IF($F$32=TRUE,"Front"))+COUNTIFS(Tabel6[VrBegin],"&lt;="&amp;$A37,Tabel6[VrEinde],"&lt;04:00",Tabel6[VrBegin],"&lt;&gt;0",VrPrestatieF,0,Tabel6[Plaats],IF($F$33=TRUE,"Back"))</f>
        <v>0</v>
      </c>
      <c r="J37" s="45">
        <f ca="1">COUNTIFS(Tabel6[ZaBegin],"&lt;="&amp;$A37,Tabel6[ZaEinde],"&gt;="&amp;$B37,ZaPrestatieF,0,Tabel6[Plaats],IF($F$32=TRUE,"Front"))+COUNTIFS(Tabel6[ZaBegin],"&lt;="&amp;$A37,Tabel6[ZaEinde],"&gt;="&amp;$B37,ZaPrestatieF,0,Tabel6[Plaats],IF($F$33=TRUE,"Back"))+COUNTIFS(Tabel6[ZaBegin],"&lt;="&amp;$A37,Tabel6[ZaEinde],"&lt;04:00",Tabel6[ZaBegin],"&lt;&gt;0",ZaPrestatieF,0,Tabel6[Plaats],IF($F$32=TRUE,"Front"))+COUNTIFS(Tabel6[ZaBegin],"&lt;="&amp;$A37,Tabel6[ZaEinde],"&lt;04:00",Tabel6[ZaBegin],"&lt;&gt;0",ZaPrestatieF,0,Tabel6[Plaats],IF($F$33=TRUE,"Back"))</f>
        <v>0</v>
      </c>
      <c r="K37" s="45">
        <f ca="1">COUNTIFS(Tabel6[ZoBegin],"&lt;="&amp;$A37,Tabel6[ZoEinde],"&gt;="&amp;$B37,ZoPrestatieF,0,Tabel6[Plaats],IF($F$32=TRUE,"Front"))+COUNTIFS(Tabel6[ZoBegin],"&lt;="&amp;$A37,Tabel6[ZoEinde],"&gt;="&amp;$B37,ZoPrestatieF,0,Tabel6[Plaats],IF($F$33=TRUE,"Back"))+COUNTIFS(Tabel6[ZoBegin],"&lt;="&amp;$A37,Tabel6[ZoEinde],"&lt;04:00",Tabel6[ZoBegin],"&lt;&gt;0",ZoPrestatieF,0,Tabel6[Plaats],IF($F$32=TRUE,"Front"))+COUNTIFS(Tabel6[ZoBegin],"&lt;="&amp;$A37,Tabel6[ZoEinde],"&lt;04:00",Tabel6[ZoBegin],"&lt;&gt;0",ZoPrestatieF,0,Tabel6[Plaats],IF($F$33=TRUE,"Back"))</f>
        <v>0</v>
      </c>
      <c r="L37" s="45">
        <f ca="1">COUNTIFS(Tabel6[MaBegin],"&lt;="&amp;$A37,Tabel6[MaEinde],"&gt;="&amp;$B37,MaPrestatieF,0,Tabel6[Plaats],IF($F$32=TRUE,"Front"))+COUNTIFS(Tabel6[MaBegin],"&lt;="&amp;$A37,Tabel6[MaEinde],"&gt;="&amp;$B37,MaPrestatieF,0,Tabel6[Plaats],IF($F$33=TRUE,"Back"))+COUNTIFS(Tabel6[MaBegin],"&lt;="&amp;$A37,Tabel6[MaEinde],"&lt;04:00",Tabel6[MaBegin],"&lt;&gt;0",MaPrestatieF,0,Tabel6[Plaats],IF($F$32=TRUE,"Front"))+COUNTIFS(Tabel6[MaBegin],"&lt;="&amp;$A37,Tabel6[MaEinde],"&lt;04:00",Tabel6[MaBegin],"&lt;&gt;0",MaPrestatieF,0,Tabel6[Plaats],IF($F$33=TRUE,"Back"))</f>
        <v>0</v>
      </c>
      <c r="M37" s="45">
        <f ca="1">COUNTIFS(Tabel6[DiBegin],"&lt;="&amp;$A37,Tabel6[DiEinde],"&gt;="&amp;$B37,DiPrestatieF,0,Tabel6[Plaats],IF($F$32=TRUE,"Front"))+COUNTIFS(Tabel6[DiBegin],"&lt;="&amp;$A37,Tabel6[DiEinde],"&gt;="&amp;$B37,DiPrestatieF,0,Tabel6[Plaats],IF($F$33=TRUE,"Back"))+COUNTIFS(Tabel6[DiBegin],"&lt;="&amp;$A37,Tabel6[DiEinde],"&lt;04:00",Tabel6[DiBegin],"&lt;&gt;0",DiPrestatieF,0,Tabel6[Plaats],IF($F$32=TRUE,"Front"))+COUNTIFS(Tabel6[DiBegin],"&lt;="&amp;$A37,Tabel6[DiEinde],"&lt;04:00",Tabel6[DiBegin],"&lt;&gt;0",DiPrestatieF,0,Tabel6[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6[WoBegin],"&lt;="&amp;$A38,Tabel6[WoEinde],"&gt;="&amp;$B38,WoPrestatieF,0,Tabel6[Plaats],IF($F$32=TRUE,"Front"))+COUNTIFS(Tabel6[WoBegin],"&lt;="&amp;$A38,Tabel6[WoEinde],"&gt;="&amp;$B38,WoPrestatieF,0,Tabel6[Plaats],IF($F$33=TRUE,"Back"))+COUNTIFS(Tabel6[WoBegin],"&lt;="&amp;$A38,Tabel6[WoEinde],"&lt;04:00",Tabel6[WoBegin],"&lt;&gt;0",WoPrestatieF,0,Tabel6[Plaats],IF($F$32=TRUE,"Front"))+COUNTIFS(Tabel6[WoBegin],"&lt;="&amp;$A38,Tabel6[WoEinde],"&lt;04:00",Tabel6[WoBegin],"&lt;&gt;0",WoPrestatieF,0,Tabel6[Plaats],IF($F$33=TRUE,"Back"))</f>
        <v>0</v>
      </c>
      <c r="H38" s="45">
        <f ca="1">COUNTIFS(Tabel6[DoBegin],"&lt;="&amp;$A38,Tabel6[DoEinde],"&gt;="&amp;$B38,DoPrestatieF,0,Tabel6[Plaats],IF($F$32=TRUE,"Front"))+COUNTIFS(Tabel6[DoBegin],"&lt;="&amp;$A38,Tabel6[DoEinde],"&gt;="&amp;$B38,DoPrestatieF,0,Tabel6[Plaats],IF($F$33=TRUE,"Back"))+COUNTIFS(Tabel6[DoBegin],"&lt;="&amp;$A38,Tabel6[DoEinde],"&lt;04:00",Tabel6[DoBegin],"&lt;&gt;0",DoPrestatieF,0,Tabel6[Plaats],IF($F$32=TRUE,"Front"))+COUNTIFS(Tabel6[DoBegin],"&lt;="&amp;$A38,Tabel6[DoEinde],"&lt;04:00",Tabel6[DoBegin],"&lt;&gt;0",DoPrestatieF,0,Tabel6[Plaats],IF($F$33=TRUE,"Back"))</f>
        <v>0</v>
      </c>
      <c r="I38" s="45">
        <f ca="1">COUNTIFS(Tabel6[VrBegin],"&lt;="&amp;$A38,Tabel6[VrEinde],"&gt;="&amp;$B38,VrPrestatieF,0,Tabel6[Plaats],IF($F$32=TRUE,"Front"))+COUNTIFS(Tabel6[VrBegin],"&lt;="&amp;$A38,Tabel6[VrEinde],"&gt;="&amp;$B38,VrPrestatieF,0,Tabel6[Plaats],IF($F$33=TRUE,"Back"))+COUNTIFS(Tabel6[VrBegin],"&lt;="&amp;$A38,Tabel6[VrEinde],"&lt;04:00",Tabel6[VrBegin],"&lt;&gt;0",VrPrestatieF,0,Tabel6[Plaats],IF($F$32=TRUE,"Front"))+COUNTIFS(Tabel6[VrBegin],"&lt;="&amp;$A38,Tabel6[VrEinde],"&lt;04:00",Tabel6[VrBegin],"&lt;&gt;0",VrPrestatieF,0,Tabel6[Plaats],IF($F$33=TRUE,"Back"))</f>
        <v>0</v>
      </c>
      <c r="J38" s="45">
        <f ca="1">COUNTIFS(Tabel6[ZaBegin],"&lt;="&amp;$A38,Tabel6[ZaEinde],"&gt;="&amp;$B38,ZaPrestatieF,0,Tabel6[Plaats],IF($F$32=TRUE,"Front"))+COUNTIFS(Tabel6[ZaBegin],"&lt;="&amp;$A38,Tabel6[ZaEinde],"&gt;="&amp;$B38,ZaPrestatieF,0,Tabel6[Plaats],IF($F$33=TRUE,"Back"))+COUNTIFS(Tabel6[ZaBegin],"&lt;="&amp;$A38,Tabel6[ZaEinde],"&lt;04:00",Tabel6[ZaBegin],"&lt;&gt;0",ZaPrestatieF,0,Tabel6[Plaats],IF($F$32=TRUE,"Front"))+COUNTIFS(Tabel6[ZaBegin],"&lt;="&amp;$A38,Tabel6[ZaEinde],"&lt;04:00",Tabel6[ZaBegin],"&lt;&gt;0",ZaPrestatieF,0,Tabel6[Plaats],IF($F$33=TRUE,"Back"))</f>
        <v>0</v>
      </c>
      <c r="K38" s="45">
        <f ca="1">COUNTIFS(Tabel6[ZoBegin],"&lt;="&amp;$A38,Tabel6[ZoEinde],"&gt;="&amp;$B38,ZoPrestatieF,0,Tabel6[Plaats],IF($F$32=TRUE,"Front"))+COUNTIFS(Tabel6[ZoBegin],"&lt;="&amp;$A38,Tabel6[ZoEinde],"&gt;="&amp;$B38,ZoPrestatieF,0,Tabel6[Plaats],IF($F$33=TRUE,"Back"))+COUNTIFS(Tabel6[ZoBegin],"&lt;="&amp;$A38,Tabel6[ZoEinde],"&lt;04:00",Tabel6[ZoBegin],"&lt;&gt;0",ZoPrestatieF,0,Tabel6[Plaats],IF($F$32=TRUE,"Front"))+COUNTIFS(Tabel6[ZoBegin],"&lt;="&amp;$A38,Tabel6[ZoEinde],"&lt;04:00",Tabel6[ZoBegin],"&lt;&gt;0",ZoPrestatieF,0,Tabel6[Plaats],IF($F$33=TRUE,"Back"))</f>
        <v>0</v>
      </c>
      <c r="L38" s="45">
        <f ca="1">COUNTIFS(Tabel6[MaBegin],"&lt;="&amp;$A38,Tabel6[MaEinde],"&gt;="&amp;$B38,MaPrestatieF,0,Tabel6[Plaats],IF($F$32=TRUE,"Front"))+COUNTIFS(Tabel6[MaBegin],"&lt;="&amp;$A38,Tabel6[MaEinde],"&gt;="&amp;$B38,MaPrestatieF,0,Tabel6[Plaats],IF($F$33=TRUE,"Back"))+COUNTIFS(Tabel6[MaBegin],"&lt;="&amp;$A38,Tabel6[MaEinde],"&lt;04:00",Tabel6[MaBegin],"&lt;&gt;0",MaPrestatieF,0,Tabel6[Plaats],IF($F$32=TRUE,"Front"))+COUNTIFS(Tabel6[MaBegin],"&lt;="&amp;$A38,Tabel6[MaEinde],"&lt;04:00",Tabel6[MaBegin],"&lt;&gt;0",MaPrestatieF,0,Tabel6[Plaats],IF($F$33=TRUE,"Back"))</f>
        <v>0</v>
      </c>
      <c r="M38" s="45">
        <f ca="1">COUNTIFS(Tabel6[DiBegin],"&lt;="&amp;$A38,Tabel6[DiEinde],"&gt;="&amp;$B38,DiPrestatieF,0,Tabel6[Plaats],IF($F$32=TRUE,"Front"))+COUNTIFS(Tabel6[DiBegin],"&lt;="&amp;$A38,Tabel6[DiEinde],"&gt;="&amp;$B38,DiPrestatieF,0,Tabel6[Plaats],IF($F$33=TRUE,"Back"))+COUNTIFS(Tabel6[DiBegin],"&lt;="&amp;$A38,Tabel6[DiEinde],"&lt;04:00",Tabel6[DiBegin],"&lt;&gt;0",DiPrestatieF,0,Tabel6[Plaats],IF($F$32=TRUE,"Front"))+COUNTIFS(Tabel6[DiBegin],"&lt;="&amp;$A38,Tabel6[DiEinde],"&lt;04:00",Tabel6[DiBegin],"&lt;&gt;0",DiPrestatieF,0,Tabel6[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6[WoBegin],"&lt;="&amp;$A39,Tabel6[WoEinde],"&gt;="&amp;$B39,WoPrestatieF,0,Tabel6[Plaats],IF($F$32=TRUE,"Front"))+COUNTIFS(Tabel6[WoBegin],"&lt;="&amp;$A39,Tabel6[WoEinde],"&gt;="&amp;$B39,WoPrestatieF,0,Tabel6[Plaats],IF($F$33=TRUE,"Back"))+COUNTIFS(Tabel6[WoBegin],"&lt;="&amp;$A39,Tabel6[WoEinde],"&lt;04:00",Tabel6[WoBegin],"&lt;&gt;0",WoPrestatieF,0,Tabel6[Plaats],IF($F$32=TRUE,"Front"))+COUNTIFS(Tabel6[WoBegin],"&lt;="&amp;$A39,Tabel6[WoEinde],"&lt;04:00",Tabel6[WoBegin],"&lt;&gt;0",WoPrestatieF,0,Tabel6[Plaats],IF($F$33=TRUE,"Back"))</f>
        <v>0</v>
      </c>
      <c r="H39" s="45">
        <f ca="1">COUNTIFS(Tabel6[DoBegin],"&lt;="&amp;$A39,Tabel6[DoEinde],"&gt;="&amp;$B39,DoPrestatieF,0,Tabel6[Plaats],IF($F$32=TRUE,"Front"))+COUNTIFS(Tabel6[DoBegin],"&lt;="&amp;$A39,Tabel6[DoEinde],"&gt;="&amp;$B39,DoPrestatieF,0,Tabel6[Plaats],IF($F$33=TRUE,"Back"))+COUNTIFS(Tabel6[DoBegin],"&lt;="&amp;$A39,Tabel6[DoEinde],"&lt;04:00",Tabel6[DoBegin],"&lt;&gt;0",DoPrestatieF,0,Tabel6[Plaats],IF($F$32=TRUE,"Front"))+COUNTIFS(Tabel6[DoBegin],"&lt;="&amp;$A39,Tabel6[DoEinde],"&lt;04:00",Tabel6[DoBegin],"&lt;&gt;0",DoPrestatieF,0,Tabel6[Plaats],IF($F$33=TRUE,"Back"))</f>
        <v>0</v>
      </c>
      <c r="I39" s="45">
        <f ca="1">COUNTIFS(Tabel6[VrBegin],"&lt;="&amp;$A39,Tabel6[VrEinde],"&gt;="&amp;$B39,VrPrestatieF,0,Tabel6[Plaats],IF($F$32=TRUE,"Front"))+COUNTIFS(Tabel6[VrBegin],"&lt;="&amp;$A39,Tabel6[VrEinde],"&gt;="&amp;$B39,VrPrestatieF,0,Tabel6[Plaats],IF($F$33=TRUE,"Back"))+COUNTIFS(Tabel6[VrBegin],"&lt;="&amp;$A39,Tabel6[VrEinde],"&lt;04:00",Tabel6[VrBegin],"&lt;&gt;0",VrPrestatieF,0,Tabel6[Plaats],IF($F$32=TRUE,"Front"))+COUNTIFS(Tabel6[VrBegin],"&lt;="&amp;$A39,Tabel6[VrEinde],"&lt;04:00",Tabel6[VrBegin],"&lt;&gt;0",VrPrestatieF,0,Tabel6[Plaats],IF($F$33=TRUE,"Back"))</f>
        <v>0</v>
      </c>
      <c r="J39" s="45">
        <f ca="1">COUNTIFS(Tabel6[ZaBegin],"&lt;="&amp;$A39,Tabel6[ZaEinde],"&gt;="&amp;$B39,ZaPrestatieF,0,Tabel6[Plaats],IF($F$32=TRUE,"Front"))+COUNTIFS(Tabel6[ZaBegin],"&lt;="&amp;$A39,Tabel6[ZaEinde],"&gt;="&amp;$B39,ZaPrestatieF,0,Tabel6[Plaats],IF($F$33=TRUE,"Back"))+COUNTIFS(Tabel6[ZaBegin],"&lt;="&amp;$A39,Tabel6[ZaEinde],"&lt;04:00",Tabel6[ZaBegin],"&lt;&gt;0",ZaPrestatieF,0,Tabel6[Plaats],IF($F$32=TRUE,"Front"))+COUNTIFS(Tabel6[ZaBegin],"&lt;="&amp;$A39,Tabel6[ZaEinde],"&lt;04:00",Tabel6[ZaBegin],"&lt;&gt;0",ZaPrestatieF,0,Tabel6[Plaats],IF($F$33=TRUE,"Back"))</f>
        <v>0</v>
      </c>
      <c r="K39" s="45">
        <f ca="1">COUNTIFS(Tabel6[ZoBegin],"&lt;="&amp;$A39,Tabel6[ZoEinde],"&gt;="&amp;$B39,ZoPrestatieF,0,Tabel6[Plaats],IF($F$32=TRUE,"Front"))+COUNTIFS(Tabel6[ZoBegin],"&lt;="&amp;$A39,Tabel6[ZoEinde],"&gt;="&amp;$B39,ZoPrestatieF,0,Tabel6[Plaats],IF($F$33=TRUE,"Back"))+COUNTIFS(Tabel6[ZoBegin],"&lt;="&amp;$A39,Tabel6[ZoEinde],"&lt;04:00",Tabel6[ZoBegin],"&lt;&gt;0",ZoPrestatieF,0,Tabel6[Plaats],IF($F$32=TRUE,"Front"))+COUNTIFS(Tabel6[ZoBegin],"&lt;="&amp;$A39,Tabel6[ZoEinde],"&lt;04:00",Tabel6[ZoBegin],"&lt;&gt;0",ZoPrestatieF,0,Tabel6[Plaats],IF($F$33=TRUE,"Back"))</f>
        <v>0</v>
      </c>
      <c r="L39" s="45">
        <f ca="1">COUNTIFS(Tabel6[MaBegin],"&lt;="&amp;$A39,Tabel6[MaEinde],"&gt;="&amp;$B39,MaPrestatieF,0,Tabel6[Plaats],IF($F$32=TRUE,"Front"))+COUNTIFS(Tabel6[MaBegin],"&lt;="&amp;$A39,Tabel6[MaEinde],"&gt;="&amp;$B39,MaPrestatieF,0,Tabel6[Plaats],IF($F$33=TRUE,"Back"))+COUNTIFS(Tabel6[MaBegin],"&lt;="&amp;$A39,Tabel6[MaEinde],"&lt;04:00",Tabel6[MaBegin],"&lt;&gt;0",MaPrestatieF,0,Tabel6[Plaats],IF($F$32=TRUE,"Front"))+COUNTIFS(Tabel6[MaBegin],"&lt;="&amp;$A39,Tabel6[MaEinde],"&lt;04:00",Tabel6[MaBegin],"&lt;&gt;0",MaPrestatieF,0,Tabel6[Plaats],IF($F$33=TRUE,"Back"))</f>
        <v>0</v>
      </c>
      <c r="M39" s="45">
        <f ca="1">COUNTIFS(Tabel6[DiBegin],"&lt;="&amp;$A39,Tabel6[DiEinde],"&gt;="&amp;$B39,DiPrestatieF,0,Tabel6[Plaats],IF($F$32=TRUE,"Front"))+COUNTIFS(Tabel6[DiBegin],"&lt;="&amp;$A39,Tabel6[DiEinde],"&gt;="&amp;$B39,DiPrestatieF,0,Tabel6[Plaats],IF($F$33=TRUE,"Back"))+COUNTIFS(Tabel6[DiBegin],"&lt;="&amp;$A39,Tabel6[DiEinde],"&lt;04:00",Tabel6[DiBegin],"&lt;&gt;0",DiPrestatieF,0,Tabel6[Plaats],IF($F$32=TRUE,"Front"))+COUNTIFS(Tabel6[DiBegin],"&lt;="&amp;$A39,Tabel6[DiEinde],"&lt;04:00",Tabel6[DiBegin],"&lt;&gt;0",DiPrestatieF,0,Tabel6[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SUM(Tabel6[WoTotaal])</f>
        <v>0</v>
      </c>
      <c r="H43" s="44">
        <f ca="1">SUM(DoTotaalF)</f>
        <v>0</v>
      </c>
      <c r="I43" s="44">
        <f ca="1">SUM(VrTotaalF)</f>
        <v>0</v>
      </c>
      <c r="J43" s="44">
        <f ca="1">SUM(ZaTotaalF)</f>
        <v>0</v>
      </c>
      <c r="K43" s="44">
        <f ca="1">SUM(ZoTotaalF)</f>
        <v>0</v>
      </c>
      <c r="L43" s="44">
        <f ca="1">SUM(MaTotaalF)</f>
        <v>0</v>
      </c>
      <c r="M43" s="44">
        <f ca="1">SUM(DiTotaalF)</f>
        <v>0</v>
      </c>
      <c r="N43" s="44">
        <f ca="1">SUM(G43:M43)</f>
        <v>0</v>
      </c>
      <c r="O43" s="46">
        <f ca="1">+N43/FT</f>
        <v>0</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SUMIFS(WoTotaalF,WoPrestatieF,0)</f>
        <v>0</v>
      </c>
      <c r="H44" s="44">
        <f ca="1">SUMIFS(DoTotaalF,DoPrestatieF,0)</f>
        <v>0</v>
      </c>
      <c r="I44" s="44">
        <f ca="1">SUMIFS(VrTotaalF,VrPrestatieF,0)</f>
        <v>0</v>
      </c>
      <c r="J44" s="44">
        <f ca="1">SUMIFS(ZaTotaalF,ZaPrestatieF,0)</f>
        <v>0</v>
      </c>
      <c r="K44" s="44">
        <f ca="1">SUMIFS(ZoTotaalF,ZoPrestatieF,0)</f>
        <v>0</v>
      </c>
      <c r="L44" s="44">
        <f ca="1">SUMIFS(MaTotaalF,MaPrestatieF,0)</f>
        <v>0</v>
      </c>
      <c r="M44" s="44">
        <f ca="1">SUMIFS(DiTotaalF,DiPrestatieF,0)</f>
        <v>0</v>
      </c>
      <c r="N44" s="44">
        <f ca="1">SUM(G44:M44)</f>
        <v>0</v>
      </c>
      <c r="O44" s="46">
        <f ca="1">+N44/FT</f>
        <v>0</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1">(H46-H44)*24</f>
        <v>50</v>
      </c>
      <c r="I48" s="46">
        <f t="shared" ca="1" si="1"/>
        <v>50</v>
      </c>
      <c r="J48" s="46">
        <f t="shared" ca="1" si="1"/>
        <v>30</v>
      </c>
      <c r="K48" s="46">
        <f t="shared" ca="1" si="1"/>
        <v>50</v>
      </c>
      <c r="L48" s="46">
        <f t="shared" ca="1" si="1"/>
        <v>50</v>
      </c>
      <c r="M48" s="46">
        <f t="shared" ca="1" si="1"/>
        <v>50</v>
      </c>
      <c r="N48" s="46">
        <f t="shared" ca="1" si="1"/>
        <v>330.00000000000006</v>
      </c>
      <c r="O48" s="46">
        <f ca="1">+N48/FT/24</f>
        <v>8.6842105263157912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outlineLevel="1" x14ac:dyDescent="0.2">
      <c r="A55" s="63" t="str">
        <f>'Week A'!A55</f>
        <v>Van Assche</v>
      </c>
      <c r="B55" s="64" t="str">
        <f>'Week A'!B55</f>
        <v>Steven</v>
      </c>
      <c r="C55" s="63" t="str">
        <f>'Week A'!C55</f>
        <v>Theatre Manager</v>
      </c>
      <c r="D55" s="63" t="s">
        <v>18</v>
      </c>
      <c r="E55" s="63" t="str">
        <f>'Week A'!E55</f>
        <v>Back</v>
      </c>
      <c r="F55" s="24" t="s">
        <v>19</v>
      </c>
      <c r="G55" s="43"/>
      <c r="H55" s="11"/>
      <c r="I55" s="11"/>
      <c r="J55" s="11"/>
      <c r="K55" s="11"/>
      <c r="L55" s="11"/>
      <c r="M55" s="11"/>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v>
      </c>
      <c r="AH55" s="103">
        <f t="shared" ref="AH55:AH118" ca="1" si="8">INDIRECT("g"&amp;startlijn+(ROW()-startlijn)*persoonsblok+1)</f>
        <v>0</v>
      </c>
      <c r="AI55" s="103">
        <f t="shared" ref="AI55:AI118" ca="1" si="9">INDIRECT("g"&amp;startlijn+(ROW()-startlijn)*persoonsblok+2)</f>
        <v>0</v>
      </c>
      <c r="AJ55" s="103" t="str">
        <f t="shared" ref="AJ55:AJ118" ca="1" si="10">INDIRECT("g"&amp;startlijn+(ROW()-startlijn)*persoonsblok+3)</f>
        <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v>
      </c>
      <c r="AN55" s="103">
        <f t="shared" ref="AN55:AN118" ca="1" si="14">INDIRECT("H"&amp;startlijn+(ROW()-startlijn)*persoonsblok+1)</f>
        <v>0</v>
      </c>
      <c r="AO55" s="103">
        <f t="shared" ref="AO55:AO118" ca="1" si="15">INDIRECT("H"&amp;startlijn+(ROW()-startlijn)*persoonsblok+2)</f>
        <v>0</v>
      </c>
      <c r="AP55" s="103" t="str">
        <f t="shared" ref="AP55:AP118" ca="1" si="16">INDIRECT("H"&amp;startlijn+(ROW()-startlijn)*persoonsblok+3)</f>
        <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v>
      </c>
      <c r="AT55" s="103">
        <f t="shared" ref="AT55:AT118" ca="1" si="20">INDIRECT("I"&amp;startlijn+(ROW()-startlijn)*persoonsblok+1)</f>
        <v>0</v>
      </c>
      <c r="AU55" s="103">
        <f t="shared" ref="AU55:AU118" ca="1" si="21">INDIRECT("I"&amp;startlijn+(ROW()-startlijn)*persoonsblok+2)</f>
        <v>0</v>
      </c>
      <c r="AV55" s="103" t="str">
        <f t="shared" ref="AV55:AV118" ca="1" si="22">INDIRECT("I"&amp;startlijn+(ROW()-startlijn)*persoonsblok+3)</f>
        <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v>
      </c>
      <c r="BL55" s="103">
        <f t="shared" ref="BL55:BL118" ca="1" si="38">INDIRECT("L"&amp;startlijn+(ROW()-startlijn)*persoonsblok+1)</f>
        <v>0</v>
      </c>
      <c r="BM55" s="103">
        <f t="shared" ref="BM55:BM118" ca="1" si="39">INDIRECT("L"&amp;startlijn+(ROW()-startlijn)*persoonsblok+2)</f>
        <v>0</v>
      </c>
      <c r="BN55" s="103" t="str">
        <f t="shared" ref="BN55:BN118" ca="1" si="40">INDIRECT("L"&amp;startlijn+(ROW()-startlijn)*persoonsblok+3)</f>
        <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v>
      </c>
      <c r="BR55" s="103">
        <f t="shared" ref="BR55:BR118" ca="1" si="44">INDIRECT("M"&amp;startlijn+(ROW()-startlijn)*persoonsblok+1)</f>
        <v>0</v>
      </c>
      <c r="BS55" s="103">
        <f t="shared" ref="BS55:BS118" ca="1" si="45">INDIRECT("M"&amp;startlijn+(ROW()-startlijn)*persoonsblok+2)</f>
        <v>0</v>
      </c>
      <c r="BT55" s="103" t="str">
        <f t="shared" ref="BT55:BT118" ca="1" si="46">INDIRECT("M"&amp;startlijn+(ROW()-startlijn)*persoonsblok+3)</f>
        <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outlineLevel="2" x14ac:dyDescent="0.2">
      <c r="A56" s="20"/>
      <c r="B56" s="21"/>
      <c r="C56" s="20"/>
      <c r="D56" s="20"/>
      <c r="E56" s="20"/>
      <c r="F56" s="25" t="s">
        <v>20</v>
      </c>
      <c r="G56" s="35"/>
      <c r="H56" s="42"/>
      <c r="I56" s="12"/>
      <c r="J56" s="12"/>
      <c r="K56" s="12"/>
      <c r="L56" s="12"/>
      <c r="M56" s="12"/>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v>
      </c>
      <c r="AH56" s="103">
        <f t="shared" ca="1" si="8"/>
        <v>0</v>
      </c>
      <c r="AI56" s="103">
        <f t="shared" ca="1" si="9"/>
        <v>0</v>
      </c>
      <c r="AJ56" s="103" t="str">
        <f t="shared" ca="1" si="10"/>
        <v/>
      </c>
      <c r="AK56" s="74">
        <f t="shared" ca="1" si="11"/>
        <v>0</v>
      </c>
      <c r="AL56" s="103">
        <f t="shared" ca="1" si="12"/>
        <v>0</v>
      </c>
      <c r="AM56" s="103">
        <f t="shared" ca="1" si="13"/>
        <v>0</v>
      </c>
      <c r="AN56" s="103">
        <f t="shared" ca="1" si="14"/>
        <v>0</v>
      </c>
      <c r="AO56" s="103">
        <f t="shared" ca="1" si="15"/>
        <v>0</v>
      </c>
      <c r="AP56" s="103" t="str">
        <f t="shared" ca="1" si="16"/>
        <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v>
      </c>
      <c r="BL56" s="103">
        <f t="shared" ca="1" si="38"/>
        <v>0</v>
      </c>
      <c r="BM56" s="103">
        <f t="shared" ca="1" si="39"/>
        <v>0</v>
      </c>
      <c r="BN56" s="103" t="str">
        <f t="shared" ca="1" si="40"/>
        <v/>
      </c>
      <c r="BO56" s="74">
        <f t="shared" ca="1" si="41"/>
        <v>0</v>
      </c>
      <c r="BP56" s="103">
        <f t="shared" ca="1" si="42"/>
        <v>0</v>
      </c>
      <c r="BQ56" s="103">
        <f t="shared" ca="1" si="43"/>
        <v>0</v>
      </c>
      <c r="BR56" s="103">
        <f t="shared" ca="1" si="44"/>
        <v>0</v>
      </c>
      <c r="BS56" s="103">
        <f t="shared" ca="1" si="45"/>
        <v>0</v>
      </c>
      <c r="BT56" s="103" t="str">
        <f t="shared" ca="1" si="46"/>
        <v/>
      </c>
      <c r="BU56" s="74">
        <f t="shared" ca="1" si="47"/>
        <v>0</v>
      </c>
      <c r="BV56" s="103">
        <f t="shared" ca="1" si="48"/>
        <v>0</v>
      </c>
      <c r="BW56" s="14"/>
      <c r="BX56" s="14"/>
      <c r="BY56" s="14"/>
      <c r="BZ56" s="14"/>
      <c r="CA56" s="14"/>
      <c r="CB56" s="14"/>
      <c r="CC56" s="14"/>
      <c r="CD56" s="14"/>
      <c r="CE56" s="14"/>
      <c r="CF56" s="14"/>
      <c r="CG56" s="14"/>
      <c r="CH56" s="14"/>
      <c r="CI56" s="14"/>
      <c r="CJ56" s="14"/>
    </row>
    <row r="57" spans="1:88"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v>
      </c>
      <c r="BL57" s="103">
        <f t="shared" ca="1" si="38"/>
        <v>0</v>
      </c>
      <c r="BM57" s="103">
        <f t="shared" ca="1" si="39"/>
        <v>0</v>
      </c>
      <c r="BN57" s="103" t="str">
        <f t="shared" ca="1" si="40"/>
        <v/>
      </c>
      <c r="BO57" s="74">
        <f t="shared" ca="1" si="41"/>
        <v>0</v>
      </c>
      <c r="BP57" s="103">
        <f t="shared" ca="1" si="42"/>
        <v>0</v>
      </c>
      <c r="BQ57" s="103">
        <f t="shared" ca="1" si="43"/>
        <v>0</v>
      </c>
      <c r="BR57" s="103">
        <f t="shared" ca="1" si="44"/>
        <v>0</v>
      </c>
      <c r="BS57" s="103">
        <f t="shared" ca="1" si="45"/>
        <v>0</v>
      </c>
      <c r="BT57" s="103" t="str">
        <f t="shared" ca="1" si="46"/>
        <v/>
      </c>
      <c r="BU57" s="74">
        <f t="shared" ca="1" si="47"/>
        <v>0</v>
      </c>
      <c r="BV57" s="103">
        <f t="shared" ca="1" si="48"/>
        <v>0</v>
      </c>
      <c r="BW57" s="14"/>
      <c r="BX57" s="14"/>
      <c r="BY57" s="14"/>
      <c r="BZ57" s="14"/>
      <c r="CA57" s="14"/>
      <c r="CB57" s="14"/>
      <c r="CC57" s="14"/>
      <c r="CD57" s="14"/>
      <c r="CE57" s="14"/>
      <c r="CF57" s="14"/>
      <c r="CG57" s="14"/>
      <c r="CH57" s="14"/>
      <c r="CI57" s="14"/>
      <c r="CJ57" s="14"/>
    </row>
    <row r="58" spans="1:88" outlineLevel="2" x14ac:dyDescent="0.2">
      <c r="A58" s="20"/>
      <c r="B58" s="21"/>
      <c r="C58" s="20"/>
      <c r="D58" s="20"/>
      <c r="E58" s="20"/>
      <c r="F58" s="25" t="s">
        <v>22</v>
      </c>
      <c r="G58" s="29" t="str">
        <f t="shared" ref="G58:M58" si="49">IF(G56="","",IF(G56&gt;G55,(G56-G55-G57),(1-G55-G57+G56)))</f>
        <v/>
      </c>
      <c r="H58" s="29" t="str">
        <f t="shared" si="49"/>
        <v/>
      </c>
      <c r="I58" s="29" t="str">
        <f t="shared" si="49"/>
        <v/>
      </c>
      <c r="J58" s="29" t="str">
        <f t="shared" si="49"/>
        <v/>
      </c>
      <c r="K58" s="29" t="str">
        <f t="shared" si="49"/>
        <v/>
      </c>
      <c r="L58" s="29" t="str">
        <f t="shared" si="49"/>
        <v/>
      </c>
      <c r="M58" s="29" t="str">
        <f t="shared" si="49"/>
        <v/>
      </c>
      <c r="N58" s="57">
        <f t="shared" ref="N58" si="50">SUMIF(G59:M59,"",G58:M58)</f>
        <v>0</v>
      </c>
      <c r="O58" s="58">
        <f t="shared" ref="O58" si="51">SUM(G58:M58)</f>
        <v>0</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f t="shared" ca="1" si="12"/>
        <v>0</v>
      </c>
      <c r="AM58" s="103">
        <f t="shared" ca="1" si="13"/>
        <v>0</v>
      </c>
      <c r="AN58" s="103">
        <f t="shared" ca="1" si="14"/>
        <v>0</v>
      </c>
      <c r="AO58" s="103">
        <f t="shared" ca="1" si="15"/>
        <v>0</v>
      </c>
      <c r="AP58" s="103" t="str">
        <f t="shared" ca="1" si="16"/>
        <v/>
      </c>
      <c r="AQ58" s="74">
        <f t="shared" ca="1" si="17"/>
        <v>0</v>
      </c>
      <c r="AR58" s="103">
        <f t="shared" ca="1" si="18"/>
        <v>0</v>
      </c>
      <c r="AS58" s="103">
        <f t="shared" ca="1" si="19"/>
        <v>0</v>
      </c>
      <c r="AT58" s="103">
        <f t="shared" ca="1" si="20"/>
        <v>0</v>
      </c>
      <c r="AU58" s="103">
        <f t="shared" ca="1" si="21"/>
        <v>0</v>
      </c>
      <c r="AV58" s="103" t="str">
        <f t="shared" ca="1" si="22"/>
        <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v>
      </c>
      <c r="AH60" s="103">
        <f t="shared" ca="1" si="8"/>
        <v>0</v>
      </c>
      <c r="AI60" s="103">
        <f t="shared" ca="1" si="9"/>
        <v>0</v>
      </c>
      <c r="AJ60" s="103" t="str">
        <f t="shared" ca="1" si="10"/>
        <v/>
      </c>
      <c r="AK60" s="74">
        <f t="shared" ca="1" si="11"/>
        <v>0</v>
      </c>
      <c r="AL60" s="103">
        <f t="shared" ca="1" si="12"/>
        <v>0</v>
      </c>
      <c r="AM60" s="103">
        <f t="shared" ca="1" si="13"/>
        <v>0</v>
      </c>
      <c r="AN60" s="103">
        <f t="shared" ca="1" si="14"/>
        <v>0</v>
      </c>
      <c r="AO60" s="103">
        <f t="shared" ca="1" si="15"/>
        <v>0</v>
      </c>
      <c r="AP60" s="103" t="str">
        <f t="shared" ca="1" si="16"/>
        <v/>
      </c>
      <c r="AQ60" s="74">
        <f t="shared" ca="1" si="17"/>
        <v>0</v>
      </c>
      <c r="AR60" s="103">
        <f t="shared" ca="1" si="18"/>
        <v>0</v>
      </c>
      <c r="AS60" s="103">
        <f t="shared" ca="1" si="19"/>
        <v>0</v>
      </c>
      <c r="AT60" s="103">
        <f t="shared" ca="1" si="20"/>
        <v>0</v>
      </c>
      <c r="AU60" s="103">
        <f t="shared" ca="1" si="21"/>
        <v>0</v>
      </c>
      <c r="AV60" s="103" t="str">
        <f t="shared" ca="1" si="22"/>
        <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v>
      </c>
      <c r="BR60" s="103">
        <f t="shared" ca="1" si="44"/>
        <v>0</v>
      </c>
      <c r="BS60" s="103">
        <f t="shared" ca="1" si="45"/>
        <v>0</v>
      </c>
      <c r="BT60" s="103" t="str">
        <f t="shared" ca="1" si="46"/>
        <v/>
      </c>
      <c r="BU60" s="74">
        <f t="shared" ca="1" si="47"/>
        <v>0</v>
      </c>
      <c r="BV60" s="103">
        <f t="shared" ca="1" si="48"/>
        <v>0</v>
      </c>
      <c r="BW60" s="14"/>
      <c r="BX60" s="14"/>
      <c r="BY60" s="14"/>
      <c r="BZ60" s="14"/>
      <c r="CA60" s="14"/>
      <c r="CB60" s="14"/>
      <c r="CC60" s="14"/>
      <c r="CD60" s="14"/>
      <c r="CE60" s="14"/>
      <c r="CF60" s="14"/>
      <c r="CG60" s="14"/>
      <c r="CH60" s="14"/>
      <c r="CI60" s="14"/>
      <c r="CJ60" s="14"/>
    </row>
    <row r="61" spans="1:88"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v>
      </c>
      <c r="AH61" s="103">
        <f t="shared" ca="1" si="8"/>
        <v>0</v>
      </c>
      <c r="AI61" s="103">
        <f t="shared" ca="1" si="9"/>
        <v>0</v>
      </c>
      <c r="AJ61" s="103" t="str">
        <f t="shared" ca="1" si="10"/>
        <v/>
      </c>
      <c r="AK61" s="74">
        <f t="shared" ca="1" si="11"/>
        <v>0</v>
      </c>
      <c r="AL61" s="103">
        <f t="shared" ca="1" si="12"/>
        <v>0</v>
      </c>
      <c r="AM61" s="103">
        <f t="shared" ca="1" si="13"/>
        <v>0</v>
      </c>
      <c r="AN61" s="103">
        <f t="shared" ca="1" si="14"/>
        <v>0</v>
      </c>
      <c r="AO61" s="103">
        <f t="shared" ca="1" si="15"/>
        <v>0</v>
      </c>
      <c r="AP61" s="103" t="str">
        <f t="shared" ca="1" si="16"/>
        <v/>
      </c>
      <c r="AQ61" s="74">
        <f t="shared" ca="1" si="17"/>
        <v>0</v>
      </c>
      <c r="AR61" s="103">
        <f t="shared" ca="1" si="18"/>
        <v>0</v>
      </c>
      <c r="AS61" s="103">
        <f t="shared" ca="1" si="19"/>
        <v>0</v>
      </c>
      <c r="AT61" s="103">
        <f t="shared" ca="1" si="20"/>
        <v>0</v>
      </c>
      <c r="AU61" s="103">
        <f t="shared" ca="1" si="21"/>
        <v>0</v>
      </c>
      <c r="AV61" s="103" t="str">
        <f t="shared" ca="1" si="22"/>
        <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v>
      </c>
      <c r="BR61" s="103">
        <f t="shared" ca="1" si="44"/>
        <v>0</v>
      </c>
      <c r="BS61" s="103">
        <f t="shared" ca="1" si="45"/>
        <v>0</v>
      </c>
      <c r="BT61" s="103" t="str">
        <f t="shared" ca="1" si="46"/>
        <v/>
      </c>
      <c r="BU61" s="74">
        <f t="shared" ca="1" si="47"/>
        <v>0</v>
      </c>
      <c r="BV61" s="103">
        <f t="shared" ca="1" si="48"/>
        <v>0</v>
      </c>
      <c r="BW61" s="14"/>
      <c r="BX61" s="14"/>
      <c r="BY61" s="14"/>
      <c r="BZ61" s="14"/>
      <c r="CA61" s="14"/>
      <c r="CB61" s="14"/>
      <c r="CC61" s="14"/>
      <c r="CD61" s="14"/>
      <c r="CE61" s="14"/>
      <c r="CF61" s="14"/>
      <c r="CG61" s="14"/>
      <c r="CH61" s="14"/>
      <c r="CI61" s="14"/>
      <c r="CJ61" s="14"/>
    </row>
    <row r="62" spans="1:88"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outlineLevel="2" x14ac:dyDescent="0.2">
      <c r="A64" s="20"/>
      <c r="B64" s="21"/>
      <c r="C64" s="20"/>
      <c r="D64" s="20"/>
      <c r="E64" s="20"/>
      <c r="F64" s="25" t="s">
        <v>22</v>
      </c>
      <c r="G64" s="29" t="str">
        <f t="shared" ref="G64:M64" si="52">IF(G62="","",IF(G62&gt;G61,(G62-G61-G63),(1-G61-G63+G62)))</f>
        <v/>
      </c>
      <c r="H64" s="29" t="str">
        <f t="shared" si="52"/>
        <v/>
      </c>
      <c r="I64" s="29" t="str">
        <f t="shared" si="52"/>
        <v/>
      </c>
      <c r="J64" s="29" t="str">
        <f t="shared" si="52"/>
        <v/>
      </c>
      <c r="K64" s="29" t="str">
        <f t="shared" si="52"/>
        <v/>
      </c>
      <c r="L64" s="29" t="str">
        <f t="shared" si="52"/>
        <v/>
      </c>
      <c r="M64" s="29" t="str">
        <f t="shared" si="52"/>
        <v/>
      </c>
      <c r="N64" s="57">
        <f t="shared" ref="N64" si="53">SUMIF(G65:M65,"",G64:M64)</f>
        <v>0</v>
      </c>
      <c r="O64" s="58">
        <f t="shared" ref="O64" si="54">SUM(G64:M64)</f>
        <v>0</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outlineLevel="2" x14ac:dyDescent="0.2">
      <c r="A70" s="20"/>
      <c r="B70" s="21"/>
      <c r="C70" s="20"/>
      <c r="D70" s="20"/>
      <c r="E70" s="20"/>
      <c r="F70" s="25" t="s">
        <v>22</v>
      </c>
      <c r="G70" s="29" t="str">
        <f t="shared" ref="G70:M70" si="55">IF(G68="","",IF(G68&gt;G67,(G68-G67-G69),(1-G67-G69+G68)))</f>
        <v/>
      </c>
      <c r="H70" s="29" t="str">
        <f t="shared" si="55"/>
        <v/>
      </c>
      <c r="I70" s="29" t="str">
        <f t="shared" si="55"/>
        <v/>
      </c>
      <c r="J70" s="29" t="str">
        <f t="shared" si="55"/>
        <v/>
      </c>
      <c r="K70" s="29" t="str">
        <f t="shared" si="55"/>
        <v/>
      </c>
      <c r="L70" s="29" t="str">
        <f t="shared" si="55"/>
        <v/>
      </c>
      <c r="M70" s="29" t="str">
        <f t="shared" si="55"/>
        <v/>
      </c>
      <c r="N70" s="57">
        <f t="shared" ref="N70" si="56">SUMIF(G71:M71,"",G70:M70)</f>
        <v>0</v>
      </c>
      <c r="O70" s="58">
        <f t="shared" ref="O70" si="57">SUM(G70:M70)</f>
        <v>0</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outlineLevel="2" x14ac:dyDescent="0.2">
      <c r="A76" s="20"/>
      <c r="B76" s="21"/>
      <c r="C76" s="20"/>
      <c r="D76" s="20"/>
      <c r="E76" s="20"/>
      <c r="F76" s="25" t="s">
        <v>22</v>
      </c>
      <c r="G76" s="29" t="str">
        <f t="shared" ref="G76:M76" si="58">IF(G74="","",IF(G74&gt;G73,(G74-G73-G75),(1-G73-G75+G74)))</f>
        <v/>
      </c>
      <c r="H76" s="29" t="str">
        <f t="shared" si="58"/>
        <v/>
      </c>
      <c r="I76" s="29" t="str">
        <f t="shared" si="58"/>
        <v/>
      </c>
      <c r="J76" s="29" t="str">
        <f t="shared" si="58"/>
        <v/>
      </c>
      <c r="K76" s="29" t="str">
        <f t="shared" si="58"/>
        <v/>
      </c>
      <c r="L76" s="29" t="str">
        <f t="shared" si="58"/>
        <v/>
      </c>
      <c r="M76" s="29" t="str">
        <f t="shared" si="58"/>
        <v/>
      </c>
      <c r="N76" s="57">
        <f t="shared" ref="N76" si="59">SUMIF(G77:M77,"",G76:M76)</f>
        <v>0</v>
      </c>
      <c r="O76" s="58">
        <f t="shared" ref="O76" si="60">SUM(G76:M76)</f>
        <v>0</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outlineLevel="2" x14ac:dyDescent="0.2">
      <c r="A82" s="20"/>
      <c r="B82" s="21"/>
      <c r="C82" s="20"/>
      <c r="D82" s="20"/>
      <c r="E82" s="20"/>
      <c r="F82" s="25" t="s">
        <v>22</v>
      </c>
      <c r="G82" s="29" t="str">
        <f t="shared" ref="G82:M82" si="61">IF(G80="","",IF(G80&gt;G79,(G80-G79-G81),(1-G79-G81+G80)))</f>
        <v/>
      </c>
      <c r="H82" s="29" t="str">
        <f t="shared" si="61"/>
        <v/>
      </c>
      <c r="I82" s="29" t="str">
        <f t="shared" si="61"/>
        <v/>
      </c>
      <c r="J82" s="29" t="str">
        <f t="shared" si="61"/>
        <v/>
      </c>
      <c r="K82" s="29" t="str">
        <f t="shared" si="61"/>
        <v/>
      </c>
      <c r="L82" s="29" t="str">
        <f t="shared" si="61"/>
        <v/>
      </c>
      <c r="M82" s="29" t="str">
        <f t="shared" si="61"/>
        <v/>
      </c>
      <c r="N82" s="57">
        <f t="shared" ref="N82" si="62">SUMIF(G83:M83,"",G82:M82)</f>
        <v>0</v>
      </c>
      <c r="O82" s="58">
        <f t="shared" ref="O82" si="63">SUM(G82:M82)</f>
        <v>0</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x14ac:dyDescent="0.2">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outlineLevel="1" x14ac:dyDescent="0.2">
      <c r="A88" s="20"/>
      <c r="B88" s="21"/>
      <c r="C88" s="20"/>
      <c r="D88" s="20"/>
      <c r="E88" s="20"/>
      <c r="F88" s="25" t="s">
        <v>22</v>
      </c>
      <c r="G88" s="29" t="str">
        <f t="shared" ref="G88:M88" si="64">IF(G86="","",IF(G86&gt;G85,(G86-G85-G87),(1-G85-G87+G86)))</f>
        <v/>
      </c>
      <c r="H88" s="29" t="str">
        <f t="shared" si="64"/>
        <v/>
      </c>
      <c r="I88" s="29" t="str">
        <f t="shared" si="64"/>
        <v/>
      </c>
      <c r="J88" s="29" t="str">
        <f t="shared" si="64"/>
        <v/>
      </c>
      <c r="K88" s="29" t="str">
        <f t="shared" si="64"/>
        <v/>
      </c>
      <c r="L88" s="29" t="str">
        <f t="shared" si="64"/>
        <v/>
      </c>
      <c r="M88" s="29" t="str">
        <f t="shared" si="64"/>
        <v/>
      </c>
      <c r="N88" s="57">
        <f t="shared" ref="N88" si="65">SUMIF(G89:M89,"",G88:M88)</f>
        <v>0</v>
      </c>
      <c r="O88" s="58">
        <f t="shared" ref="O88" si="66">SUM(G88:M88)</f>
        <v>0</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x14ac:dyDescent="0.2">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Agbaze</v>
      </c>
      <c r="AC93" s="103" t="str">
        <f t="shared" ca="1" si="3"/>
        <v>Jedidiah</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outlineLevel="1" x14ac:dyDescent="0.2">
      <c r="A94" s="20"/>
      <c r="B94" s="21"/>
      <c r="C94" s="20"/>
      <c r="D94" s="20"/>
      <c r="E94" s="20"/>
      <c r="F94" s="25" t="s">
        <v>22</v>
      </c>
      <c r="G94" s="29" t="str">
        <f t="shared" ref="G94:M94" si="67">IF(G92="","",IF(G92&gt;G91,(G92-G91-G93),(1-G91-G93+G92)))</f>
        <v/>
      </c>
      <c r="H94" s="29" t="str">
        <f t="shared" si="67"/>
        <v/>
      </c>
      <c r="I94" s="29" t="str">
        <f t="shared" si="67"/>
        <v/>
      </c>
      <c r="J94" s="29" t="str">
        <f t="shared" si="67"/>
        <v/>
      </c>
      <c r="K94" s="29" t="str">
        <f t="shared" si="67"/>
        <v/>
      </c>
      <c r="L94" s="29" t="str">
        <f t="shared" si="67"/>
        <v/>
      </c>
      <c r="M94" s="29" t="str">
        <f t="shared" si="67"/>
        <v/>
      </c>
      <c r="N94" s="57">
        <f t="shared" ref="N94" si="68">SUMIF(G95:M95,"",G94:M94)</f>
        <v>0</v>
      </c>
      <c r="O94" s="58">
        <f t="shared" ref="O94" si="69">SUM(G94:M94)</f>
        <v>0</v>
      </c>
      <c r="P94" s="68"/>
      <c r="Q94" s="69"/>
      <c r="R94" s="70"/>
      <c r="S94" s="14"/>
      <c r="T94" s="14"/>
      <c r="U94" s="14"/>
      <c r="V94" s="14"/>
      <c r="W94" s="14"/>
      <c r="X94" s="14"/>
      <c r="Y94" s="14"/>
      <c r="Z94" s="14"/>
      <c r="AA94" s="102">
        <v>40</v>
      </c>
      <c r="AB94" s="103" t="str">
        <f t="shared" ca="1" si="2"/>
        <v>Nassiri</v>
      </c>
      <c r="AC94" s="103" t="str">
        <f t="shared" ca="1" si="3"/>
        <v>Othmane</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Borremans</v>
      </c>
      <c r="AC95" s="103" t="str">
        <f t="shared" ca="1" si="3"/>
        <v>Britt</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Ouald Chaib</v>
      </c>
      <c r="AC96" s="103" t="str">
        <f t="shared" ca="1" si="3"/>
        <v>Marouane</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El Mourabit</v>
      </c>
      <c r="AC97" s="103" t="str">
        <f t="shared" ca="1" si="3"/>
        <v>Mohamed</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Rida Asseddik</v>
      </c>
      <c r="AC98" s="103" t="str">
        <f t="shared" ca="1" si="3"/>
        <v>Mohammed</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Messaoudi</v>
      </c>
      <c r="AC99" s="103" t="str">
        <f t="shared" ca="1" si="3"/>
        <v>Zakaria</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Firoud</v>
      </c>
      <c r="AC100" s="103" t="str">
        <f t="shared" ca="1" si="3"/>
        <v>Saad</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 xml:space="preserve">Hovhanisyan </v>
      </c>
      <c r="AC101" s="103" t="str">
        <f t="shared" ca="1" si="3"/>
        <v>Suren</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 xml:space="preserve">Schiettecatte </v>
      </c>
      <c r="AC102" s="103" t="str">
        <f t="shared" ca="1" si="3"/>
        <v>Roman</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Hofmans</v>
      </c>
      <c r="AC103" s="103" t="str">
        <f t="shared" ca="1" si="3"/>
        <v>Jelle</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Daoudi</v>
      </c>
      <c r="AC104" s="103" t="str">
        <f t="shared" ca="1" si="3"/>
        <v>Mohamed</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Osorio Maza</v>
      </c>
      <c r="AC105" s="103" t="str">
        <f t="shared" ca="1" si="3"/>
        <v xml:space="preserve">Enrique </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Fella</v>
      </c>
      <c r="AC106" s="103" t="str">
        <f t="shared" ca="1" si="3"/>
        <v>Achraf</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t="str">
        <f t="shared" si="76"/>
        <v/>
      </c>
      <c r="K112" s="29" t="str">
        <f t="shared" si="76"/>
        <v/>
      </c>
      <c r="L112" s="29" t="str">
        <f t="shared" si="76"/>
        <v/>
      </c>
      <c r="M112" s="29" t="str">
        <f t="shared" si="76"/>
        <v/>
      </c>
      <c r="N112" s="57">
        <f t="shared" ref="N112" si="77">SUMIF(G113:M113,"",G112:M112)</f>
        <v>0</v>
      </c>
      <c r="O112" s="58">
        <f t="shared" ref="O112" si="78">SUM(G112:M112)</f>
        <v>0</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t="str">
        <f t="shared" si="129"/>
        <v/>
      </c>
      <c r="L124" s="29" t="str">
        <f t="shared" si="129"/>
        <v/>
      </c>
      <c r="M124" s="29" t="str">
        <f t="shared" si="129"/>
        <v/>
      </c>
      <c r="N124" s="57">
        <f t="shared" ref="N124" si="130">SUMIF(G125:M125,"",G124:M124)</f>
        <v>0</v>
      </c>
      <c r="O124" s="58">
        <f t="shared" ref="O124" si="131">SUM(G124:M124)</f>
        <v>0</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v>
      </c>
      <c r="O130" s="58">
        <f t="shared" ref="O130" si="134">SUM(G130:M130)</f>
        <v>0</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t="str">
        <f t="shared" si="135"/>
        <v/>
      </c>
      <c r="M136" s="29" t="str">
        <f t="shared" si="135"/>
        <v/>
      </c>
      <c r="N136" s="57">
        <f t="shared" ref="N136" si="136">SUMIF(G137:M137,"",G136:M136)</f>
        <v>0</v>
      </c>
      <c r="O136" s="58">
        <f t="shared" ref="O136" si="137">SUM(G136:M136)</f>
        <v>0</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t="str">
        <f t="shared" si="138"/>
        <v/>
      </c>
      <c r="L142" s="29" t="str">
        <f t="shared" si="138"/>
        <v/>
      </c>
      <c r="M142" s="29" t="str">
        <f t="shared" si="138"/>
        <v/>
      </c>
      <c r="N142" s="57">
        <f t="shared" ref="N142" si="139">SUMIF(G143:M143,"",G142:M142)</f>
        <v>0</v>
      </c>
      <c r="O142" s="58">
        <f t="shared" ref="O142" si="140">SUM(G142:M142)</f>
        <v>0</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t="str">
        <f t="shared" si="141"/>
        <v/>
      </c>
      <c r="K148" s="29" t="str">
        <f t="shared" si="141"/>
        <v/>
      </c>
      <c r="L148" s="29" t="str">
        <f t="shared" si="141"/>
        <v/>
      </c>
      <c r="M148" s="29" t="str">
        <f t="shared" si="141"/>
        <v/>
      </c>
      <c r="N148" s="57">
        <f t="shared" ref="N148" si="142">SUMIF(G149:M149,"",G148:M148)</f>
        <v>0</v>
      </c>
      <c r="O148" s="58">
        <f t="shared" ref="O148" si="143">SUM(G148:M148)</f>
        <v>0</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t="str">
        <f t="shared" si="144"/>
        <v/>
      </c>
      <c r="M154" s="29" t="str">
        <f t="shared" si="144"/>
        <v/>
      </c>
      <c r="N154" s="57">
        <f t="shared" ref="N154" si="145">SUMIF(G155:M155,"",G154:M154)</f>
        <v>0</v>
      </c>
      <c r="O154" s="58">
        <f t="shared" ref="O154" si="146">SUM(G154:M154)</f>
        <v>0</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t="str">
        <f t="shared" si="159"/>
        <v/>
      </c>
      <c r="J184" s="29" t="str">
        <f t="shared" si="159"/>
        <v/>
      </c>
      <c r="K184" s="29" t="str">
        <f t="shared" si="159"/>
        <v/>
      </c>
      <c r="L184" s="29" t="str">
        <f t="shared" si="159"/>
        <v/>
      </c>
      <c r="M184" s="29" t="str">
        <f t="shared" si="159"/>
        <v/>
      </c>
      <c r="N184" s="57">
        <f t="shared" ref="N184" si="160">SUMIF(G185:M185,"",G184:M184)</f>
        <v>0</v>
      </c>
      <c r="O184" s="58">
        <f t="shared" ref="O184" si="161">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v>
      </c>
      <c r="O190" s="58">
        <f t="shared" ref="O190" si="164">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t="str">
        <f t="shared" si="183"/>
        <v/>
      </c>
      <c r="N232" s="57">
        <f t="shared" ref="N232" si="184">SUMIF(G233:M233,"",G232:M232)</f>
        <v>0</v>
      </c>
      <c r="O232" s="58">
        <f t="shared" ref="O232" si="185">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v>
      </c>
      <c r="O238" s="58">
        <f t="shared" ref="O238" si="188">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t="str">
        <f t="shared" si="189"/>
        <v/>
      </c>
      <c r="M244" s="29" t="str">
        <f t="shared" si="189"/>
        <v/>
      </c>
      <c r="N244" s="57">
        <f t="shared" ref="N244" si="190">SUMIF(G245:M245,"",G244:M244)</f>
        <v>0</v>
      </c>
      <c r="O244" s="58">
        <f t="shared" ref="O244" si="191">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v>
      </c>
      <c r="O250" s="58">
        <f t="shared" ref="O250" si="194">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t="str">
        <f t="shared" si="198"/>
        <v/>
      </c>
      <c r="L262" s="29" t="str">
        <f t="shared" si="198"/>
        <v/>
      </c>
      <c r="M262" s="29" t="str">
        <f t="shared" si="198"/>
        <v/>
      </c>
      <c r="N262" s="57">
        <f t="shared" ref="N262" si="199">SUMIF(G263:M263,"",G262:M262)</f>
        <v>0</v>
      </c>
      <c r="O262" s="58">
        <f t="shared" ref="O262" si="200">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t="str">
        <f t="shared" si="201"/>
        <v/>
      </c>
      <c r="K268" s="29" t="str">
        <f t="shared" si="201"/>
        <v/>
      </c>
      <c r="L268" s="29" t="str">
        <f t="shared" si="201"/>
        <v/>
      </c>
      <c r="M268" s="29" t="str">
        <f t="shared" si="201"/>
        <v/>
      </c>
      <c r="N268" s="57">
        <f t="shared" ref="N268" si="202">SUMIF(G269:M269,"",G268:M268)</f>
        <v>0</v>
      </c>
      <c r="O268" s="58">
        <f t="shared" ref="O268" si="203">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Agbaze</v>
      </c>
      <c r="B283" s="64" t="str">
        <f>'Week A'!B283</f>
        <v>Jedidiah</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Osorio Maza</v>
      </c>
      <c r="B355" s="64" t="str">
        <f>'Week A'!B355</f>
        <v xml:space="preserve">Enrique </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557:M557 G563:M563 G569:M569 G575:M575 G581:M581 G587:M587 G593:M593 G599:M599 G653:M653 G623:M623 G629:M629 G605:M605 G611:M611 G617:M617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65:M65 G71:M71 G77:M77 G83:M83 G89:M89 G95:M95 G101:M101 G107:M107 G113:M113 G119:M119 G125:M125">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29"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2530"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2531"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tabColor theme="0"/>
  </sheetPr>
  <dimension ref="A1:AT102"/>
  <sheetViews>
    <sheetView workbookViewId="0">
      <selection activeCell="E4" sqref="E4"/>
    </sheetView>
  </sheetViews>
  <sheetFormatPr defaultRowHeight="12.75" x14ac:dyDescent="0.2"/>
  <cols>
    <col min="1" max="4" width="12.7109375" customWidth="1"/>
    <col min="5" max="5" width="12.7109375" style="31" customWidth="1"/>
    <col min="6" max="79" width="12.7109375" customWidth="1"/>
  </cols>
  <sheetData>
    <row r="1" spans="1:46" x14ac:dyDescent="0.2">
      <c r="A1" s="16" t="s">
        <v>152</v>
      </c>
    </row>
    <row r="2" spans="1:46" x14ac:dyDescent="0.2">
      <c r="A2" t="s">
        <v>58</v>
      </c>
      <c r="B2" t="s">
        <v>103</v>
      </c>
      <c r="C2" t="s">
        <v>15</v>
      </c>
      <c r="D2" t="s">
        <v>16</v>
      </c>
      <c r="E2" s="18">
        <f>'Week A'!G4</f>
        <v>45292</v>
      </c>
      <c r="F2" s="18">
        <f>'Week A'!H4</f>
        <v>45293</v>
      </c>
      <c r="G2" s="18">
        <f>'Week A'!I4</f>
        <v>45294</v>
      </c>
      <c r="H2" s="18">
        <f>'Week A'!J4</f>
        <v>45295</v>
      </c>
      <c r="I2" s="18">
        <f>'Week A'!K4</f>
        <v>45296</v>
      </c>
      <c r="J2" s="18">
        <f>'Week A'!L4</f>
        <v>45297</v>
      </c>
      <c r="K2" s="18">
        <f>'Week A'!M4</f>
        <v>45298</v>
      </c>
      <c r="L2" s="18">
        <f>'Week B'!G4</f>
        <v>45299</v>
      </c>
      <c r="M2" s="18">
        <f>'Week B'!H4</f>
        <v>45300</v>
      </c>
      <c r="N2" s="18">
        <f>'Week B'!I4</f>
        <v>45301</v>
      </c>
      <c r="O2" s="18">
        <f>'Week B'!J4</f>
        <v>45302</v>
      </c>
      <c r="P2" s="18">
        <f>'Week B'!K4</f>
        <v>45303</v>
      </c>
      <c r="Q2" s="18">
        <f>'Week B'!L4</f>
        <v>45304</v>
      </c>
      <c r="R2" s="18">
        <f>'Week B'!M4</f>
        <v>45305</v>
      </c>
      <c r="S2" s="18">
        <f>'Week C'!G4</f>
        <v>45306</v>
      </c>
      <c r="T2" s="18">
        <f>'Week C'!H4</f>
        <v>45307</v>
      </c>
      <c r="U2" s="18">
        <f>'Week C'!I4</f>
        <v>45308</v>
      </c>
      <c r="V2" s="18">
        <f>'Week C'!J4</f>
        <v>45309</v>
      </c>
      <c r="W2" s="18">
        <f>'Week C'!K4</f>
        <v>45310</v>
      </c>
      <c r="X2" s="18">
        <f>'Week C'!L4</f>
        <v>45311</v>
      </c>
      <c r="Y2" s="18">
        <f>'Week C'!M4</f>
        <v>45312</v>
      </c>
      <c r="Z2" s="18">
        <f>'Week D'!G4</f>
        <v>45313</v>
      </c>
      <c r="AA2" s="18">
        <f>'Week D'!H4</f>
        <v>45314</v>
      </c>
      <c r="AB2" s="18">
        <f>'Week D'!I4</f>
        <v>45315</v>
      </c>
      <c r="AC2" s="18">
        <f>'Week D'!J4</f>
        <v>45316</v>
      </c>
      <c r="AD2" s="18">
        <f>'Week D'!K4</f>
        <v>45317</v>
      </c>
      <c r="AE2" s="18">
        <f>'Week D'!L4</f>
        <v>45318</v>
      </c>
      <c r="AF2" s="18">
        <f>'Week D'!M4</f>
        <v>45319</v>
      </c>
      <c r="AG2" s="18">
        <f>'Week E'!G4</f>
        <v>45320</v>
      </c>
      <c r="AH2" s="18">
        <f>'Week E'!H4</f>
        <v>45321</v>
      </c>
      <c r="AI2" s="18">
        <f>'Week E'!I4</f>
        <v>45322</v>
      </c>
      <c r="AJ2" s="18">
        <f>'Week E'!J4</f>
        <v>45323</v>
      </c>
      <c r="AK2" s="18">
        <f>'Week E'!K4</f>
        <v>45324</v>
      </c>
      <c r="AL2" s="18">
        <f>'Week E'!L4</f>
        <v>45325</v>
      </c>
      <c r="AM2" s="18">
        <f>'Week E'!M4</f>
        <v>45326</v>
      </c>
      <c r="AN2" s="18">
        <f>'Week F'!G4</f>
        <v>0</v>
      </c>
      <c r="AO2" s="18">
        <f>'Week F'!H4</f>
        <v>1</v>
      </c>
      <c r="AP2" s="18">
        <f>'Week F'!I4</f>
        <v>2</v>
      </c>
      <c r="AQ2" s="18">
        <f>'Week F'!J4</f>
        <v>3</v>
      </c>
      <c r="AR2" s="18">
        <f>'Week F'!K4</f>
        <v>4</v>
      </c>
      <c r="AS2" s="18">
        <f>'Week F'!L4</f>
        <v>5</v>
      </c>
      <c r="AT2" s="18">
        <f>'Week F'!M4</f>
        <v>6</v>
      </c>
    </row>
    <row r="3" spans="1:46" x14ac:dyDescent="0.2">
      <c r="A3" t="str">
        <f ca="1">'Week A'!AB55</f>
        <v>Van Assche</v>
      </c>
      <c r="B3" t="str">
        <f ca="1">'Week A'!AC55</f>
        <v>Steven</v>
      </c>
      <c r="C3" t="str">
        <f ca="1">'Week A'!AD55</f>
        <v>Theatre Manager</v>
      </c>
      <c r="D3" t="str">
        <f ca="1">'Week A'!AE55</f>
        <v>Bediende</v>
      </c>
      <c r="E3" s="31">
        <f ca="1">'Week A'!$AJ55</f>
        <v>0.33333333333333337</v>
      </c>
      <c r="F3" s="31">
        <f ca="1">'Week A'!$AP55</f>
        <v>0.33333333333333337</v>
      </c>
      <c r="G3" s="31">
        <f ca="1">'Week A'!$AV55</f>
        <v>0.33333333333333337</v>
      </c>
      <c r="H3" s="31" t="str">
        <f ca="1">'Week A'!$BB55</f>
        <v/>
      </c>
      <c r="I3" s="31" t="str">
        <f ca="1">'Week A'!$BH55</f>
        <v/>
      </c>
      <c r="J3" s="31">
        <f ca="1">'Week A'!$BN55</f>
        <v>0.33333333333333337</v>
      </c>
      <c r="K3" s="31">
        <f ca="1">'Week A'!$BT55</f>
        <v>0.33333333333333337</v>
      </c>
      <c r="L3" s="31">
        <f ca="1">'Week B'!$AJ55</f>
        <v>0.33333333333333337</v>
      </c>
      <c r="M3" s="31">
        <f ca="1">'Week B'!$AP55</f>
        <v>0.33333333333333337</v>
      </c>
      <c r="N3" s="31">
        <f ca="1">'Week B'!$AV55</f>
        <v>0.33333333333333337</v>
      </c>
      <c r="O3" s="31" t="str">
        <f ca="1">'Week B'!$BB55</f>
        <v/>
      </c>
      <c r="P3" s="31" t="str">
        <f ca="1">'Week B'!$BH55</f>
        <v/>
      </c>
      <c r="Q3" s="31">
        <f ca="1">'Week B'!$BN55</f>
        <v>0.33333333333333337</v>
      </c>
      <c r="R3" s="31">
        <f ca="1">'Week B'!$BT55</f>
        <v>0.33333333333333337</v>
      </c>
      <c r="S3" s="31">
        <f ca="1">'Week C'!$AJ55</f>
        <v>0.33333333333333337</v>
      </c>
      <c r="T3" s="31">
        <f ca="1">'Week C'!$AP55</f>
        <v>0.33333333333333337</v>
      </c>
      <c r="U3" s="31">
        <f ca="1">'Week C'!$AV55</f>
        <v>0.33333333333333337</v>
      </c>
      <c r="V3" s="31" t="str">
        <f ca="1">'Week C'!$BB55</f>
        <v/>
      </c>
      <c r="W3" s="31" t="str">
        <f ca="1">'Week C'!$BH55</f>
        <v/>
      </c>
      <c r="X3" s="31">
        <f ca="1">'Week C'!$BN55</f>
        <v>0.33333333333333337</v>
      </c>
      <c r="Y3" s="31">
        <f ca="1">'Week C'!$BT55</f>
        <v>0.33333333333333337</v>
      </c>
      <c r="Z3" s="31">
        <f ca="1">'Week D'!$AJ55</f>
        <v>0.33333333333333337</v>
      </c>
      <c r="AA3" s="31">
        <f ca="1">'Week D'!$AP55</f>
        <v>0.33333333333333337</v>
      </c>
      <c r="AB3" s="31">
        <f ca="1">'Week D'!$AV55</f>
        <v>0.33333333333333337</v>
      </c>
      <c r="AC3" s="31" t="str">
        <f ca="1">'Week D'!$BB55</f>
        <v/>
      </c>
      <c r="AD3" s="31" t="str">
        <f ca="1">'Week D'!$BH55</f>
        <v/>
      </c>
      <c r="AE3" s="31">
        <f ca="1">'Week D'!$BN55</f>
        <v>0.33333333333333337</v>
      </c>
      <c r="AF3" s="31">
        <f ca="1">'Week D'!$BT55</f>
        <v>0.33333333333333337</v>
      </c>
      <c r="AG3" s="31">
        <f ca="1">'Week E'!$AJ55</f>
        <v>0.33333333333333337</v>
      </c>
      <c r="AH3" s="31">
        <f ca="1">'Week E'!$AP55</f>
        <v>0.33333333333333337</v>
      </c>
      <c r="AI3" s="31">
        <f ca="1">'Week E'!$AV55</f>
        <v>0.33333333333333337</v>
      </c>
      <c r="AJ3" s="31" t="str">
        <f ca="1">'Week E'!$BB55</f>
        <v/>
      </c>
      <c r="AK3" s="31" t="str">
        <f ca="1">'Week E'!$BH55</f>
        <v/>
      </c>
      <c r="AL3" s="31" t="str">
        <f ca="1">'Week E'!$BN55</f>
        <v/>
      </c>
      <c r="AM3" s="31" t="str">
        <f ca="1">'Week E'!$BT55</f>
        <v/>
      </c>
      <c r="AN3" s="31" t="str">
        <f ca="1">'Week F'!$AJ55</f>
        <v/>
      </c>
      <c r="AO3" s="31" t="str">
        <f ca="1">'Week F'!$AP55</f>
        <v/>
      </c>
      <c r="AP3" s="31" t="str">
        <f ca="1">'Week F'!$AV55</f>
        <v/>
      </c>
      <c r="AQ3" s="31" t="str">
        <f ca="1">'Week F'!$BB55</f>
        <v/>
      </c>
      <c r="AR3" s="31" t="str">
        <f ca="1">'Week F'!$BH55</f>
        <v/>
      </c>
      <c r="AS3" s="31" t="str">
        <f ca="1">'Week F'!$BN55</f>
        <v/>
      </c>
      <c r="AT3" s="31" t="str">
        <f ca="1">'Week F'!$BT55</f>
        <v/>
      </c>
    </row>
    <row r="4" spans="1:46" x14ac:dyDescent="0.2">
      <c r="A4" t="str">
        <f ca="1">'Week A'!AB56</f>
        <v>Verschueren</v>
      </c>
      <c r="B4" t="str">
        <f ca="1">'Week A'!AC56</f>
        <v>Bettina</v>
      </c>
      <c r="C4" t="str">
        <f ca="1">'Week A'!AD56</f>
        <v>B2B-Secretaresse</v>
      </c>
      <c r="D4" t="str">
        <f ca="1">'Week A'!AE56</f>
        <v>Bediende</v>
      </c>
      <c r="E4" s="31" t="str">
        <f ca="1">'Week A'!$AJ56</f>
        <v/>
      </c>
      <c r="F4" s="31">
        <f ca="1">'Week A'!$AP56</f>
        <v>0.33333333333333337</v>
      </c>
      <c r="G4" s="31" t="str">
        <f ca="1">'Week A'!$AV56</f>
        <v/>
      </c>
      <c r="H4" s="31">
        <f ca="1">'Week A'!$BB56</f>
        <v>0.31250000000000006</v>
      </c>
      <c r="I4" s="31" t="str">
        <f ca="1">'Week A'!$BH56</f>
        <v/>
      </c>
      <c r="J4" s="31">
        <f ca="1">'Week A'!$BN56</f>
        <v>0.33333333333333337</v>
      </c>
      <c r="K4" s="31">
        <f ca="1">'Week A'!$BT56</f>
        <v>0.33333333333333337</v>
      </c>
      <c r="L4" s="31">
        <f ca="1">'Week B'!$AJ56</f>
        <v>0.33333333333333337</v>
      </c>
      <c r="M4" s="31">
        <f ca="1">'Week B'!$AP56</f>
        <v>0.25</v>
      </c>
      <c r="N4" s="31">
        <f ca="1">'Week B'!$AV56</f>
        <v>0.33333333333333331</v>
      </c>
      <c r="O4" s="31" t="str">
        <f ca="1">'Week B'!$BB56</f>
        <v/>
      </c>
      <c r="P4" s="31">
        <f ca="1">'Week B'!$BH56</f>
        <v>0.25</v>
      </c>
      <c r="Q4" s="31">
        <f ca="1">'Week B'!$BN56</f>
        <v>0.33333333333333337</v>
      </c>
      <c r="R4" s="31">
        <f ca="1">'Week B'!$BT56</f>
        <v>0.33333333333333337</v>
      </c>
      <c r="S4" s="31">
        <f ca="1">'Week C'!$AJ56</f>
        <v>0.1875</v>
      </c>
      <c r="T4" s="31">
        <f ca="1">'Week C'!$AP56</f>
        <v>0.25</v>
      </c>
      <c r="U4" s="31">
        <f ca="1">'Week C'!$AV56</f>
        <v>0.14583333333333337</v>
      </c>
      <c r="V4" s="31" t="str">
        <f ca="1">'Week C'!$BB56</f>
        <v/>
      </c>
      <c r="W4" s="31" t="str">
        <f ca="1">'Week C'!$BH56</f>
        <v/>
      </c>
      <c r="X4" s="31">
        <f ca="1">'Week C'!$BN56</f>
        <v>0.33333333333333337</v>
      </c>
      <c r="Y4" s="31">
        <f ca="1">'Week C'!$BT56</f>
        <v>0.33333333333333337</v>
      </c>
      <c r="Z4" s="31">
        <f ca="1">'Week D'!$AJ56</f>
        <v>0.33333333333333337</v>
      </c>
      <c r="AA4" s="31">
        <f ca="1">'Week D'!$AP56</f>
        <v>0.25</v>
      </c>
      <c r="AB4" s="31" t="str">
        <f ca="1">'Week D'!$AV56</f>
        <v/>
      </c>
      <c r="AC4" s="31">
        <f ca="1">'Week D'!$BB56</f>
        <v>0.1875</v>
      </c>
      <c r="AD4" s="31" t="str">
        <f ca="1">'Week D'!$BH56</f>
        <v/>
      </c>
      <c r="AE4" s="31">
        <f ca="1">'Week D'!$BN56</f>
        <v>0.33333333333333337</v>
      </c>
      <c r="AF4" s="31">
        <f ca="1">'Week D'!$BT56</f>
        <v>0.33333333333333337</v>
      </c>
      <c r="AG4" s="31">
        <f ca="1">'Week E'!$AJ56</f>
        <v>0.33333333333333337</v>
      </c>
      <c r="AH4" s="31">
        <f ca="1">'Week E'!$AP56</f>
        <v>0.25</v>
      </c>
      <c r="AI4" s="31" t="str">
        <f ca="1">'Week E'!$AV56</f>
        <v/>
      </c>
      <c r="AJ4" s="31" t="str">
        <f ca="1">'Week E'!$BB56</f>
        <v/>
      </c>
      <c r="AK4" s="31" t="str">
        <f ca="1">'Week E'!$BH56</f>
        <v/>
      </c>
      <c r="AL4" s="31" t="str">
        <f ca="1">'Week E'!$BN56</f>
        <v/>
      </c>
      <c r="AM4" s="31" t="str">
        <f ca="1">'Week E'!$BT56</f>
        <v/>
      </c>
      <c r="AN4" s="31" t="str">
        <f ca="1">'Week F'!$AJ56</f>
        <v/>
      </c>
      <c r="AO4" s="31" t="str">
        <f ca="1">'Week F'!$AP56</f>
        <v/>
      </c>
      <c r="AP4" s="31" t="str">
        <f ca="1">'Week F'!$AV56</f>
        <v/>
      </c>
      <c r="AQ4" s="31" t="str">
        <f ca="1">'Week F'!$BB56</f>
        <v/>
      </c>
      <c r="AR4" s="31" t="str">
        <f ca="1">'Week F'!$BH56</f>
        <v/>
      </c>
      <c r="AS4" s="31" t="str">
        <f ca="1">'Week F'!$BN56</f>
        <v/>
      </c>
      <c r="AT4" s="31" t="str">
        <f ca="1">'Week F'!$BT56</f>
        <v/>
      </c>
    </row>
    <row r="5" spans="1:46" x14ac:dyDescent="0.2">
      <c r="A5" t="str">
        <f ca="1">'Week A'!AB57</f>
        <v>Broeckhoven</v>
      </c>
      <c r="B5" t="str">
        <f ca="1">'Week A'!AC57</f>
        <v>Sam</v>
      </c>
      <c r="C5" t="str">
        <f ca="1">'Week A'!AD57</f>
        <v>Assistant Theatre Manager</v>
      </c>
      <c r="D5" t="str">
        <f ca="1">'Week A'!AE57</f>
        <v>Bediende</v>
      </c>
      <c r="E5" s="31" t="str">
        <f ca="1">'Week A'!$AJ57</f>
        <v/>
      </c>
      <c r="F5" s="31">
        <f ca="1">'Week A'!$AP57</f>
        <v>0.33333333333333337</v>
      </c>
      <c r="G5" s="31" t="str">
        <f ca="1">'Week A'!$AV57</f>
        <v/>
      </c>
      <c r="H5" s="31">
        <f ca="1">'Week A'!$BB57</f>
        <v>0.33333333333333331</v>
      </c>
      <c r="I5" s="31" t="str">
        <f ca="1">'Week A'!$BH57</f>
        <v/>
      </c>
      <c r="J5" s="31">
        <f ca="1">'Week A'!$BN57</f>
        <v>0.1875</v>
      </c>
      <c r="K5" s="31">
        <f ca="1">'Week A'!$BT57</f>
        <v>0.4375</v>
      </c>
      <c r="L5" s="31">
        <f ca="1">'Week B'!$AJ57</f>
        <v>0.14583333333333337</v>
      </c>
      <c r="M5" s="31" t="str">
        <f ca="1">'Week B'!$AP57</f>
        <v/>
      </c>
      <c r="N5" s="31" t="str">
        <f ca="1">'Week B'!$AV57</f>
        <v/>
      </c>
      <c r="O5" s="31" t="str">
        <f ca="1">'Week B'!$BB57</f>
        <v/>
      </c>
      <c r="P5" s="31" t="str">
        <f ca="1">'Week B'!$BH57</f>
        <v/>
      </c>
      <c r="Q5" s="31">
        <f ca="1">'Week B'!$BN57</f>
        <v>0.1875</v>
      </c>
      <c r="R5" s="31">
        <f ca="1">'Week B'!$BT57</f>
        <v>0.4375</v>
      </c>
      <c r="S5" s="31">
        <f ca="1">'Week C'!$AJ57</f>
        <v>0.14583333333333337</v>
      </c>
      <c r="T5" s="31" t="str">
        <f ca="1">'Week C'!$AP57</f>
        <v/>
      </c>
      <c r="U5" s="31" t="str">
        <f ca="1">'Week C'!$AV57</f>
        <v/>
      </c>
      <c r="V5" s="31">
        <f ca="1">'Week C'!$BB57</f>
        <v>0.1875</v>
      </c>
      <c r="W5" s="31">
        <f ca="1">'Week C'!$BH57</f>
        <v>0.25</v>
      </c>
      <c r="X5" s="31">
        <f ca="1">'Week C'!$BN57</f>
        <v>0.1875</v>
      </c>
      <c r="Y5" s="31">
        <f ca="1">'Week C'!$BT57</f>
        <v>0.4375</v>
      </c>
      <c r="Z5" s="31" t="str">
        <f ca="1">'Week D'!$AJ57</f>
        <v/>
      </c>
      <c r="AA5" s="31" t="str">
        <f ca="1">'Week D'!$AP57</f>
        <v/>
      </c>
      <c r="AB5" s="31">
        <f ca="1">'Week D'!$AV57</f>
        <v>0.33333333333333337</v>
      </c>
      <c r="AC5" s="31" t="str">
        <f ca="1">'Week D'!$BB57</f>
        <v/>
      </c>
      <c r="AD5" s="31">
        <f ca="1">'Week D'!$BH57</f>
        <v>0.31250000000000006</v>
      </c>
      <c r="AE5" s="31">
        <f ca="1">'Week D'!$BN57</f>
        <v>0.1875</v>
      </c>
      <c r="AF5" s="31">
        <f ca="1">'Week D'!$BT57</f>
        <v>0.4375</v>
      </c>
      <c r="AG5" s="31" t="str">
        <f ca="1">'Week E'!$AJ57</f>
        <v/>
      </c>
      <c r="AH5" s="31">
        <f ca="1">'Week E'!$AP57</f>
        <v>0.33333333333333337</v>
      </c>
      <c r="AI5" s="31">
        <f ca="1">'Week E'!$AV57</f>
        <v>0.33333333333333337</v>
      </c>
      <c r="AJ5" s="31" t="str">
        <f ca="1">'Week E'!$BB57</f>
        <v/>
      </c>
      <c r="AK5" s="31" t="str">
        <f ca="1">'Week E'!$BH57</f>
        <v/>
      </c>
      <c r="AL5" s="31" t="str">
        <f ca="1">'Week E'!$BN57</f>
        <v/>
      </c>
      <c r="AM5" s="31" t="str">
        <f ca="1">'Week E'!$BT57</f>
        <v/>
      </c>
      <c r="AN5" s="31" t="str">
        <f ca="1">'Week F'!$AJ57</f>
        <v/>
      </c>
      <c r="AO5" s="31" t="str">
        <f ca="1">'Week F'!$AP57</f>
        <v/>
      </c>
      <c r="AP5" s="31" t="str">
        <f ca="1">'Week F'!$AV57</f>
        <v/>
      </c>
      <c r="AQ5" s="31" t="str">
        <f ca="1">'Week F'!$BB57</f>
        <v/>
      </c>
      <c r="AR5" s="31" t="str">
        <f ca="1">'Week F'!$BH57</f>
        <v/>
      </c>
      <c r="AS5" s="31" t="str">
        <f ca="1">'Week F'!$BN57</f>
        <v/>
      </c>
      <c r="AT5" s="31" t="str">
        <f ca="1">'Week F'!$BT57</f>
        <v/>
      </c>
    </row>
    <row r="6" spans="1:46" x14ac:dyDescent="0.2">
      <c r="A6" t="str">
        <f ca="1">'Week A'!AB58</f>
        <v>Van Kelst</v>
      </c>
      <c r="B6" t="str">
        <f ca="1">'Week A'!AC58</f>
        <v>Stef</v>
      </c>
      <c r="C6" t="str">
        <f ca="1">'Week A'!AD58</f>
        <v>Assistant Theatre Manager</v>
      </c>
      <c r="D6" t="str">
        <f ca="1">'Week A'!AE58</f>
        <v>Bediende</v>
      </c>
      <c r="E6" s="31" t="str">
        <f ca="1">'Week A'!$AJ58</f>
        <v/>
      </c>
      <c r="F6" s="31">
        <f ca="1">'Week A'!$AP58</f>
        <v>0.33333333333333337</v>
      </c>
      <c r="G6" s="31">
        <f ca="1">'Week A'!$AV58</f>
        <v>0.33333333333333337</v>
      </c>
      <c r="H6" s="31" t="str">
        <f ca="1">'Week A'!$BB58</f>
        <v/>
      </c>
      <c r="I6" s="31">
        <f ca="1">'Week A'!$BH58</f>
        <v>0.25</v>
      </c>
      <c r="J6" s="31">
        <f ca="1">'Week A'!$BN58</f>
        <v>0.33333333333333337</v>
      </c>
      <c r="K6" s="31" t="str">
        <f ca="1">'Week A'!$BT58</f>
        <v/>
      </c>
      <c r="L6" s="31">
        <f ca="1">'Week B'!$AJ58</f>
        <v>0.25</v>
      </c>
      <c r="M6" s="31">
        <f ca="1">'Week B'!$AP58</f>
        <v>0.33333333333333337</v>
      </c>
      <c r="N6" s="31" t="str">
        <f ca="1">'Week B'!$AV58</f>
        <v/>
      </c>
      <c r="O6" s="31">
        <f ca="1">'Week B'!$BB58</f>
        <v>0.1875</v>
      </c>
      <c r="P6" s="31">
        <f ca="1">'Week B'!$BH58</f>
        <v>0.31250000000000006</v>
      </c>
      <c r="Q6" s="31">
        <f ca="1">'Week B'!$BN58</f>
        <v>0.33333333333333337</v>
      </c>
      <c r="R6" s="31" t="str">
        <f ca="1">'Week B'!$BT58</f>
        <v/>
      </c>
      <c r="S6" s="31">
        <f ca="1">'Week C'!$AJ58</f>
        <v>0.25</v>
      </c>
      <c r="T6" s="31">
        <f ca="1">'Week C'!$AP58</f>
        <v>0.33333333333333337</v>
      </c>
      <c r="U6" s="31">
        <f ca="1">'Week C'!$AV58</f>
        <v>0.1875</v>
      </c>
      <c r="V6" s="31">
        <f ca="1">'Week C'!$BB58</f>
        <v>0.33333333333333331</v>
      </c>
      <c r="W6" s="31" t="str">
        <f ca="1">'Week C'!$BH58</f>
        <v/>
      </c>
      <c r="X6" s="31">
        <f ca="1">'Week C'!$BN58</f>
        <v>0.33333333333333337</v>
      </c>
      <c r="Y6" s="31" t="str">
        <f ca="1">'Week C'!$BT58</f>
        <v/>
      </c>
      <c r="Z6" s="31">
        <f ca="1">'Week D'!$AJ58</f>
        <v>0.25</v>
      </c>
      <c r="AA6" s="31">
        <f ca="1">'Week D'!$AP58</f>
        <v>0.33333333333333337</v>
      </c>
      <c r="AB6" s="31">
        <f ca="1">'Week D'!$AV58</f>
        <v>0.33333333333333331</v>
      </c>
      <c r="AC6" s="31" t="str">
        <f ca="1">'Week D'!$BB58</f>
        <v/>
      </c>
      <c r="AD6" s="31" t="str">
        <f ca="1">'Week D'!$BH58</f>
        <v/>
      </c>
      <c r="AE6" s="31">
        <f ca="1">'Week D'!$BN58</f>
        <v>0.33333333333333337</v>
      </c>
      <c r="AF6" s="31" t="str">
        <f ca="1">'Week D'!$BT58</f>
        <v/>
      </c>
      <c r="AG6" s="31">
        <f ca="1">'Week E'!$AJ58</f>
        <v>0.25</v>
      </c>
      <c r="AH6" s="31" t="str">
        <f ca="1">'Week E'!$AP58</f>
        <v/>
      </c>
      <c r="AI6" s="31">
        <f ca="1">'Week E'!$AV58</f>
        <v>0.33333333333333331</v>
      </c>
      <c r="AJ6" s="31" t="str">
        <f ca="1">'Week E'!$BB58</f>
        <v/>
      </c>
      <c r="AK6" s="31" t="str">
        <f ca="1">'Week E'!$BH58</f>
        <v/>
      </c>
      <c r="AL6" s="31" t="str">
        <f ca="1">'Week E'!$BN58</f>
        <v/>
      </c>
      <c r="AM6" s="31" t="str">
        <f ca="1">'Week E'!$BT58</f>
        <v/>
      </c>
      <c r="AN6" s="31" t="str">
        <f ca="1">'Week F'!$AJ58</f>
        <v/>
      </c>
      <c r="AO6" s="31" t="str">
        <f ca="1">'Week F'!$AP58</f>
        <v/>
      </c>
      <c r="AP6" s="31" t="str">
        <f ca="1">'Week F'!$AV58</f>
        <v/>
      </c>
      <c r="AQ6" s="31" t="str">
        <f ca="1">'Week F'!$BB58</f>
        <v/>
      </c>
      <c r="AR6" s="31" t="str">
        <f ca="1">'Week F'!$BH58</f>
        <v/>
      </c>
      <c r="AS6" s="31" t="str">
        <f ca="1">'Week F'!$BN58</f>
        <v/>
      </c>
      <c r="AT6" s="31" t="str">
        <f ca="1">'Week F'!$BT58</f>
        <v/>
      </c>
    </row>
    <row r="7" spans="1:46" x14ac:dyDescent="0.2">
      <c r="A7" t="str">
        <f ca="1">'Week A'!AB59</f>
        <v>Broeckhoven</v>
      </c>
      <c r="B7" t="str">
        <f ca="1">'Week A'!AC59</f>
        <v>Margo</v>
      </c>
      <c r="C7" t="str">
        <f ca="1">'Week A'!AD59</f>
        <v>Hoofdoperateur</v>
      </c>
      <c r="D7" t="str">
        <f ca="1">'Week A'!AE59</f>
        <v>Bediende</v>
      </c>
      <c r="E7" s="31" t="str">
        <f ca="1">'Week A'!$AJ59</f>
        <v/>
      </c>
      <c r="F7" s="31">
        <f ca="1">'Week A'!$AP59</f>
        <v>0.33333333333333331</v>
      </c>
      <c r="G7" s="31" t="str">
        <f ca="1">'Week A'!$AV59</f>
        <v/>
      </c>
      <c r="H7" s="31" t="str">
        <f ca="1">'Week A'!$BB59</f>
        <v/>
      </c>
      <c r="I7" s="31">
        <f ca="1">'Week A'!$BH59</f>
        <v>0.31250000000000006</v>
      </c>
      <c r="J7" s="31">
        <f ca="1">'Week A'!$BN59</f>
        <v>0.33333333333333337</v>
      </c>
      <c r="K7" s="31" t="str">
        <f ca="1">'Week A'!$BT59</f>
        <v/>
      </c>
      <c r="L7" s="31" t="str">
        <f ca="1">'Week B'!$AJ59</f>
        <v/>
      </c>
      <c r="M7" s="31" t="str">
        <f ca="1">'Week B'!$AP59</f>
        <v/>
      </c>
      <c r="N7" s="31">
        <f ca="1">'Week B'!$AV59</f>
        <v>0.33333333333333337</v>
      </c>
      <c r="O7" s="31" t="str">
        <f ca="1">'Week B'!$BB59</f>
        <v/>
      </c>
      <c r="P7" s="31" t="str">
        <f ca="1">'Week B'!$BH59</f>
        <v/>
      </c>
      <c r="Q7" s="31">
        <f ca="1">'Week B'!$BN59</f>
        <v>0.33333333333333337</v>
      </c>
      <c r="R7" s="31" t="str">
        <f ca="1">'Week B'!$BT59</f>
        <v/>
      </c>
      <c r="S7" s="31" t="str">
        <f ca="1">'Week C'!$AJ59</f>
        <v/>
      </c>
      <c r="T7" s="31" t="str">
        <f ca="1">'Week C'!$AP59</f>
        <v/>
      </c>
      <c r="U7" s="31">
        <f ca="1">'Week C'!$AV59</f>
        <v>0.33333333333333331</v>
      </c>
      <c r="V7" s="31" t="str">
        <f ca="1">'Week C'!$BB59</f>
        <v/>
      </c>
      <c r="W7" s="31">
        <f ca="1">'Week C'!$BH59</f>
        <v>0.31250000000000006</v>
      </c>
      <c r="X7" s="31">
        <f ca="1">'Week C'!$BN59</f>
        <v>0.41666666666666669</v>
      </c>
      <c r="Y7" s="31" t="str">
        <f ca="1">'Week C'!$BT59</f>
        <v/>
      </c>
      <c r="Z7" s="31" t="str">
        <f ca="1">'Week D'!$AJ59</f>
        <v/>
      </c>
      <c r="AA7" s="31" t="str">
        <f ca="1">'Week D'!$AP59</f>
        <v/>
      </c>
      <c r="AB7" s="31" t="str">
        <f ca="1">'Week D'!$AV59</f>
        <v/>
      </c>
      <c r="AC7" s="31" t="str">
        <f ca="1">'Week D'!$BB59</f>
        <v/>
      </c>
      <c r="AD7" s="31">
        <f ca="1">'Week D'!$BH59</f>
        <v>0.25</v>
      </c>
      <c r="AE7" s="31">
        <f ca="1">'Week D'!$BN59</f>
        <v>0.33333333333333337</v>
      </c>
      <c r="AF7" s="31" t="str">
        <f ca="1">'Week D'!$BT59</f>
        <v/>
      </c>
      <c r="AG7" s="31" t="str">
        <f ca="1">'Week E'!$AJ59</f>
        <v/>
      </c>
      <c r="AH7" s="31" t="str">
        <f ca="1">'Week E'!$AP59</f>
        <v/>
      </c>
      <c r="AI7" s="31" t="str">
        <f ca="1">'Week E'!$AV59</f>
        <v/>
      </c>
      <c r="AJ7" s="31" t="str">
        <f ca="1">'Week E'!$BB59</f>
        <v/>
      </c>
      <c r="AK7" s="31" t="str">
        <f ca="1">'Week E'!$BH59</f>
        <v/>
      </c>
      <c r="AL7" s="31" t="str">
        <f ca="1">'Week E'!$BN59</f>
        <v/>
      </c>
      <c r="AM7" s="31" t="str">
        <f ca="1">'Week E'!$BT59</f>
        <v/>
      </c>
      <c r="AN7" s="31" t="str">
        <f ca="1">'Week F'!$AJ59</f>
        <v/>
      </c>
      <c r="AO7" s="31" t="str">
        <f ca="1">'Week F'!$AP59</f>
        <v/>
      </c>
      <c r="AP7" s="31" t="str">
        <f ca="1">'Week F'!$AV59</f>
        <v/>
      </c>
      <c r="AQ7" s="31" t="str">
        <f ca="1">'Week F'!$BB59</f>
        <v/>
      </c>
      <c r="AR7" s="31" t="str">
        <f ca="1">'Week F'!$BH59</f>
        <v/>
      </c>
      <c r="AS7" s="31" t="str">
        <f ca="1">'Week F'!$BN59</f>
        <v/>
      </c>
      <c r="AT7" s="31" t="str">
        <f ca="1">'Week F'!$BT59</f>
        <v/>
      </c>
    </row>
    <row r="8" spans="1:46" x14ac:dyDescent="0.2">
      <c r="A8" t="str">
        <f ca="1">'Week A'!AB60</f>
        <v>Bougrine</v>
      </c>
      <c r="B8" t="str">
        <f ca="1">'Week A'!AC60</f>
        <v>Leila</v>
      </c>
      <c r="C8" t="str">
        <f ca="1">'Week A'!AD60</f>
        <v>Onderhoudstechnieker</v>
      </c>
      <c r="D8" t="str">
        <f ca="1">'Week A'!AE60</f>
        <v>Arbeider</v>
      </c>
      <c r="E8" s="31">
        <f ca="1">'Week A'!$AJ60</f>
        <v>0.33333333333333337</v>
      </c>
      <c r="F8" s="31">
        <f ca="1">'Week A'!$AP60</f>
        <v>0.33333333333333337</v>
      </c>
      <c r="G8" s="31">
        <f ca="1">'Week A'!$AV60</f>
        <v>0.33333333333333337</v>
      </c>
      <c r="H8" s="31" t="str">
        <f ca="1">'Week A'!$BB60</f>
        <v/>
      </c>
      <c r="I8" s="31" t="str">
        <f ca="1">'Week A'!$BH60</f>
        <v/>
      </c>
      <c r="J8" s="31">
        <f ca="1">'Week A'!$BN60</f>
        <v>0.33333333333333337</v>
      </c>
      <c r="K8" s="31">
        <f ca="1">'Week A'!$BT60</f>
        <v>0.33333333333333337</v>
      </c>
      <c r="L8" s="31">
        <f ca="1">'Week B'!$AJ60</f>
        <v>0.33333333333333337</v>
      </c>
      <c r="M8" s="31">
        <f ca="1">'Week B'!$AP60</f>
        <v>0.33333333333333337</v>
      </c>
      <c r="N8" s="31">
        <f ca="1">'Week B'!$AV60</f>
        <v>0.33333333333333337</v>
      </c>
      <c r="O8" s="31" t="str">
        <f ca="1">'Week B'!$BB60</f>
        <v/>
      </c>
      <c r="P8" s="31" t="str">
        <f ca="1">'Week B'!$BH60</f>
        <v/>
      </c>
      <c r="Q8" s="31">
        <f ca="1">'Week B'!$BN60</f>
        <v>0.33333333333333337</v>
      </c>
      <c r="R8" s="31">
        <f ca="1">'Week B'!$BT60</f>
        <v>0.33333333333333337</v>
      </c>
      <c r="S8" s="31">
        <f ca="1">'Week C'!$AJ60</f>
        <v>0.33333333333333337</v>
      </c>
      <c r="T8" s="31">
        <f ca="1">'Week C'!$AP60</f>
        <v>0.33333333333333337</v>
      </c>
      <c r="U8" s="31">
        <f ca="1">'Week C'!$AV60</f>
        <v>0.33333333333333337</v>
      </c>
      <c r="V8" s="31" t="str">
        <f ca="1">'Week C'!$BB60</f>
        <v/>
      </c>
      <c r="W8" s="31" t="str">
        <f ca="1">'Week C'!$BH60</f>
        <v/>
      </c>
      <c r="X8" s="31">
        <f ca="1">'Week C'!$BN60</f>
        <v>0.33333333333333337</v>
      </c>
      <c r="Y8" s="31">
        <f ca="1">'Week C'!$BT60</f>
        <v>0.33333333333333337</v>
      </c>
      <c r="Z8" s="31">
        <f ca="1">'Week D'!$AJ60</f>
        <v>0.33333333333333337</v>
      </c>
      <c r="AA8" s="31">
        <f ca="1">'Week D'!$AP60</f>
        <v>0.33333333333333337</v>
      </c>
      <c r="AB8" s="31">
        <f ca="1">'Week D'!$AV60</f>
        <v>0.33333333333333337</v>
      </c>
      <c r="AC8" s="31" t="str">
        <f ca="1">'Week D'!$BB60</f>
        <v/>
      </c>
      <c r="AD8" s="31" t="str">
        <f ca="1">'Week D'!$BH60</f>
        <v/>
      </c>
      <c r="AE8" s="31">
        <f ca="1">'Week D'!$BN60</f>
        <v>0.33333333333333337</v>
      </c>
      <c r="AF8" s="31">
        <f ca="1">'Week D'!$BT60</f>
        <v>0.33333333333333337</v>
      </c>
      <c r="AG8" s="31">
        <f ca="1">'Week E'!$AJ60</f>
        <v>0.33333333333333337</v>
      </c>
      <c r="AH8" s="31">
        <f ca="1">'Week E'!$AP60</f>
        <v>0.33333333333333337</v>
      </c>
      <c r="AI8" s="31">
        <f ca="1">'Week E'!$AV60</f>
        <v>0.33333333333333337</v>
      </c>
      <c r="AJ8" s="31" t="str">
        <f ca="1">'Week E'!$BB60</f>
        <v/>
      </c>
      <c r="AK8" s="31" t="str">
        <f ca="1">'Week E'!$BH60</f>
        <v/>
      </c>
      <c r="AL8" s="31" t="str">
        <f ca="1">'Week E'!$BN60</f>
        <v/>
      </c>
      <c r="AM8" s="31" t="str">
        <f ca="1">'Week E'!$BT60</f>
        <v/>
      </c>
      <c r="AN8" s="31" t="str">
        <f ca="1">'Week F'!$AJ60</f>
        <v/>
      </c>
      <c r="AO8" s="31" t="str">
        <f ca="1">'Week F'!$AP60</f>
        <v/>
      </c>
      <c r="AP8" s="31" t="str">
        <f ca="1">'Week F'!$AV60</f>
        <v/>
      </c>
      <c r="AQ8" s="31" t="str">
        <f ca="1">'Week F'!$BB60</f>
        <v/>
      </c>
      <c r="AR8" s="31" t="str">
        <f ca="1">'Week F'!$BH60</f>
        <v/>
      </c>
      <c r="AS8" s="31" t="str">
        <f ca="1">'Week F'!$BN60</f>
        <v/>
      </c>
      <c r="AT8" s="31" t="str">
        <f ca="1">'Week F'!$BT60</f>
        <v/>
      </c>
    </row>
    <row r="9" spans="1:46" x14ac:dyDescent="0.2">
      <c r="A9" t="str">
        <f ca="1">'Week A'!AB61</f>
        <v>Vanlommel</v>
      </c>
      <c r="B9" t="str">
        <f ca="1">'Week A'!AC61</f>
        <v>Benny</v>
      </c>
      <c r="C9" t="str">
        <f ca="1">'Week A'!AD61</f>
        <v>Operateur</v>
      </c>
      <c r="D9" t="str">
        <f ca="1">'Week A'!AE61</f>
        <v>Arbeider</v>
      </c>
      <c r="E9" s="31">
        <f ca="1">'Week A'!$AJ61</f>
        <v>0.33333333333333337</v>
      </c>
      <c r="F9" s="31">
        <f ca="1">'Week A'!$AP61</f>
        <v>0.33333333333333337</v>
      </c>
      <c r="G9" s="31">
        <f ca="1">'Week A'!$AV61</f>
        <v>0.33333333333333337</v>
      </c>
      <c r="H9" s="31" t="str">
        <f ca="1">'Week A'!$BB61</f>
        <v/>
      </c>
      <c r="I9" s="31" t="str">
        <f ca="1">'Week A'!$BH61</f>
        <v/>
      </c>
      <c r="J9" s="31">
        <f ca="1">'Week A'!$BN61</f>
        <v>0.33333333333333337</v>
      </c>
      <c r="K9" s="31">
        <f ca="1">'Week A'!$BT61</f>
        <v>0.33333333333333337</v>
      </c>
      <c r="L9" s="31">
        <f ca="1">'Week B'!$AJ61</f>
        <v>0.33333333333333337</v>
      </c>
      <c r="M9" s="31">
        <f ca="1">'Week B'!$AP61</f>
        <v>0.33333333333333337</v>
      </c>
      <c r="N9" s="31">
        <f ca="1">'Week B'!$AV61</f>
        <v>0.33333333333333337</v>
      </c>
      <c r="O9" s="31" t="str">
        <f ca="1">'Week B'!$BB61</f>
        <v/>
      </c>
      <c r="P9" s="31" t="str">
        <f ca="1">'Week B'!$BH61</f>
        <v/>
      </c>
      <c r="Q9" s="31" t="str">
        <f ca="1">'Week B'!$BN61</f>
        <v/>
      </c>
      <c r="R9" s="31">
        <f ca="1">'Week B'!$BT61</f>
        <v>0.33333333333333337</v>
      </c>
      <c r="S9" s="31">
        <f ca="1">'Week C'!$AJ61</f>
        <v>0.33333333333333337</v>
      </c>
      <c r="T9" s="31">
        <f ca="1">'Week C'!$AP61</f>
        <v>0.33333333333333337</v>
      </c>
      <c r="U9" s="31">
        <f ca="1">'Week C'!$AV61</f>
        <v>0.33333333333333337</v>
      </c>
      <c r="V9" s="31" t="str">
        <f ca="1">'Week C'!$BB61</f>
        <v/>
      </c>
      <c r="W9" s="31" t="str">
        <f ca="1">'Week C'!$BH61</f>
        <v/>
      </c>
      <c r="X9" s="31">
        <f ca="1">'Week C'!$BN61</f>
        <v>0.33333333333333337</v>
      </c>
      <c r="Y9" s="31">
        <f ca="1">'Week C'!$BT61</f>
        <v>0.33333333333333337</v>
      </c>
      <c r="Z9" s="31">
        <f ca="1">'Week D'!$AJ61</f>
        <v>0.33333333333333337</v>
      </c>
      <c r="AA9" s="31">
        <f ca="1">'Week D'!$AP61</f>
        <v>0.33333333333333337</v>
      </c>
      <c r="AB9" s="31">
        <f ca="1">'Week D'!$AV61</f>
        <v>0.33333333333333337</v>
      </c>
      <c r="AC9" s="31" t="str">
        <f ca="1">'Week D'!$BB61</f>
        <v/>
      </c>
      <c r="AD9" s="31" t="str">
        <f ca="1">'Week D'!$BH61</f>
        <v/>
      </c>
      <c r="AE9" s="31">
        <f ca="1">'Week D'!$BN61</f>
        <v>0.33333333333333337</v>
      </c>
      <c r="AF9" s="31">
        <f ca="1">'Week D'!$BT61</f>
        <v>0.33333333333333337</v>
      </c>
      <c r="AG9" s="31">
        <f ca="1">'Week E'!$AJ61</f>
        <v>0.33333333333333337</v>
      </c>
      <c r="AH9" s="31">
        <f ca="1">'Week E'!$AP61</f>
        <v>0.33333333333333337</v>
      </c>
      <c r="AI9" s="31">
        <f ca="1">'Week E'!$AV61</f>
        <v>0.33333333333333337</v>
      </c>
      <c r="AJ9" s="31" t="str">
        <f ca="1">'Week E'!$BB61</f>
        <v/>
      </c>
      <c r="AK9" s="31" t="str">
        <f ca="1">'Week E'!$BH61</f>
        <v/>
      </c>
      <c r="AL9" s="31" t="str">
        <f ca="1">'Week E'!$BN61</f>
        <v/>
      </c>
      <c r="AM9" s="31" t="str">
        <f ca="1">'Week E'!$BT61</f>
        <v/>
      </c>
      <c r="AN9" s="31" t="str">
        <f ca="1">'Week F'!$AJ61</f>
        <v/>
      </c>
      <c r="AO9" s="31" t="str">
        <f ca="1">'Week F'!$AP61</f>
        <v/>
      </c>
      <c r="AP9" s="31" t="str">
        <f ca="1">'Week F'!$AV61</f>
        <v/>
      </c>
      <c r="AQ9" s="31" t="str">
        <f ca="1">'Week F'!$BB61</f>
        <v/>
      </c>
      <c r="AR9" s="31" t="str">
        <f ca="1">'Week F'!$BH61</f>
        <v/>
      </c>
      <c r="AS9" s="31" t="str">
        <f ca="1">'Week F'!$BN61</f>
        <v/>
      </c>
      <c r="AT9" s="31" t="str">
        <f ca="1">'Week F'!$BT61</f>
        <v/>
      </c>
    </row>
    <row r="10" spans="1:46" x14ac:dyDescent="0.2">
      <c r="A10" t="str">
        <f ca="1">'Week A'!AB62</f>
        <v>Bentla</v>
      </c>
      <c r="B10" t="str">
        <f ca="1">'Week A'!AC62</f>
        <v>Imane</v>
      </c>
      <c r="C10" t="str">
        <f ca="1">'Week A'!AD62</f>
        <v>Steward</v>
      </c>
      <c r="D10" t="str">
        <f ca="1">'Week A'!AE62</f>
        <v>Arbeider</v>
      </c>
      <c r="E10" s="31">
        <f ca="1">'Week A'!$AJ62</f>
        <v>0.52083333333333326</v>
      </c>
      <c r="F10" s="31" t="str">
        <f ca="1">'Week A'!$AP62</f>
        <v/>
      </c>
      <c r="G10" s="31">
        <f ca="1">'Week A'!$AV62</f>
        <v>0.33333333333333331</v>
      </c>
      <c r="H10" s="31" t="str">
        <f ca="1">'Week A'!$BB62</f>
        <v/>
      </c>
      <c r="I10" s="31" t="str">
        <f ca="1">'Week A'!$BH62</f>
        <v/>
      </c>
      <c r="J10" s="31" t="str">
        <f ca="1">'Week A'!$BN62</f>
        <v/>
      </c>
      <c r="K10" s="31" t="str">
        <f ca="1">'Week A'!$BT62</f>
        <v/>
      </c>
      <c r="L10" s="31" t="str">
        <f ca="1">'Week B'!$AJ62</f>
        <v/>
      </c>
      <c r="M10" s="31" t="str">
        <f ca="1">'Week B'!$AP62</f>
        <v/>
      </c>
      <c r="N10" s="31" t="str">
        <f ca="1">'Week B'!$AV62</f>
        <v/>
      </c>
      <c r="O10" s="31">
        <f ca="1">'Week B'!$BB62</f>
        <v>0.33333333333333331</v>
      </c>
      <c r="P10" s="31" t="str">
        <f ca="1">'Week B'!$BH62</f>
        <v/>
      </c>
      <c r="Q10" s="31" t="str">
        <f ca="1">'Week B'!$BN62</f>
        <v/>
      </c>
      <c r="R10" s="31" t="str">
        <f ca="1">'Week B'!$BT62</f>
        <v/>
      </c>
      <c r="S10" s="31" t="str">
        <f ca="1">'Week C'!$AJ62</f>
        <v/>
      </c>
      <c r="T10" s="31" t="str">
        <f ca="1">'Week C'!$AP62</f>
        <v/>
      </c>
      <c r="U10" s="31" t="str">
        <f ca="1">'Week C'!$AV62</f>
        <v/>
      </c>
      <c r="V10" s="31" t="str">
        <f ca="1">'Week C'!$BB62</f>
        <v/>
      </c>
      <c r="W10" s="31" t="str">
        <f ca="1">'Week C'!$BH62</f>
        <v/>
      </c>
      <c r="X10" s="31" t="str">
        <f ca="1">'Week C'!$BN62</f>
        <v/>
      </c>
      <c r="Y10" s="31" t="str">
        <f ca="1">'Week C'!$BT62</f>
        <v/>
      </c>
      <c r="Z10" s="31" t="str">
        <f ca="1">'Week D'!$AJ62</f>
        <v/>
      </c>
      <c r="AA10" s="31" t="str">
        <f ca="1">'Week D'!$AP62</f>
        <v/>
      </c>
      <c r="AB10" s="31" t="str">
        <f ca="1">'Week D'!$AV62</f>
        <v/>
      </c>
      <c r="AC10" s="31">
        <f ca="1">'Week D'!$BB62</f>
        <v>0.33333333333333331</v>
      </c>
      <c r="AD10" s="31" t="str">
        <f ca="1">'Week D'!$BH62</f>
        <v/>
      </c>
      <c r="AE10" s="31" t="str">
        <f ca="1">'Week D'!$BN62</f>
        <v/>
      </c>
      <c r="AF10" s="31" t="str">
        <f ca="1">'Week D'!$BT62</f>
        <v/>
      </c>
      <c r="AG10" s="31" t="str">
        <f ca="1">'Week E'!$AJ62</f>
        <v/>
      </c>
      <c r="AH10" s="31" t="str">
        <f ca="1">'Week E'!$AP62</f>
        <v/>
      </c>
      <c r="AI10" s="31" t="str">
        <f ca="1">'Week E'!$AV62</f>
        <v/>
      </c>
      <c r="AJ10" s="31" t="str">
        <f ca="1">'Week E'!$BB62</f>
        <v/>
      </c>
      <c r="AK10" s="31" t="str">
        <f ca="1">'Week E'!$BH62</f>
        <v/>
      </c>
      <c r="AL10" s="31" t="str">
        <f ca="1">'Week E'!$BN62</f>
        <v/>
      </c>
      <c r="AM10" s="31" t="str">
        <f ca="1">'Week E'!$BT62</f>
        <v/>
      </c>
      <c r="AN10" s="31" t="str">
        <f ca="1">'Week F'!$AJ62</f>
        <v/>
      </c>
      <c r="AO10" s="31" t="str">
        <f ca="1">'Week F'!$AP62</f>
        <v/>
      </c>
      <c r="AP10" s="31" t="str">
        <f ca="1">'Week F'!$AV62</f>
        <v/>
      </c>
      <c r="AQ10" s="31" t="str">
        <f ca="1">'Week F'!$BB62</f>
        <v/>
      </c>
      <c r="AR10" s="31" t="str">
        <f ca="1">'Week F'!$BH62</f>
        <v/>
      </c>
      <c r="AS10" s="31" t="str">
        <f ca="1">'Week F'!$BN62</f>
        <v/>
      </c>
      <c r="AT10" s="31" t="str">
        <f ca="1">'Week F'!$BT62</f>
        <v/>
      </c>
    </row>
    <row r="11" spans="1:46" x14ac:dyDescent="0.2">
      <c r="A11" t="str">
        <f ca="1">'Week A'!AB63</f>
        <v>Herreman</v>
      </c>
      <c r="B11" t="str">
        <f ca="1">'Week A'!AC63</f>
        <v>Astrid</v>
      </c>
      <c r="C11" t="str">
        <f ca="1">'Week A'!AD63</f>
        <v>Steward</v>
      </c>
      <c r="D11" t="str">
        <f ca="1">'Week A'!AE63</f>
        <v>Student</v>
      </c>
      <c r="E11" s="31" t="str">
        <f ca="1">'Week A'!$AJ63</f>
        <v/>
      </c>
      <c r="F11" s="31" t="str">
        <f ca="1">'Week A'!$AP63</f>
        <v/>
      </c>
      <c r="G11" s="31" t="str">
        <f ca="1">'Week A'!$AV63</f>
        <v/>
      </c>
      <c r="H11" s="31" t="str">
        <f ca="1">'Week A'!$BB63</f>
        <v/>
      </c>
      <c r="I11" s="31" t="str">
        <f ca="1">'Week A'!$BH63</f>
        <v/>
      </c>
      <c r="J11" s="31" t="str">
        <f ca="1">'Week A'!$BN63</f>
        <v/>
      </c>
      <c r="K11" s="31" t="str">
        <f ca="1">'Week A'!$BT63</f>
        <v/>
      </c>
      <c r="L11" s="31" t="str">
        <f ca="1">'Week B'!$AJ63</f>
        <v/>
      </c>
      <c r="M11" s="31" t="str">
        <f ca="1">'Week B'!$AP63</f>
        <v/>
      </c>
      <c r="N11" s="31" t="str">
        <f ca="1">'Week B'!$AV63</f>
        <v/>
      </c>
      <c r="O11" s="31" t="str">
        <f ca="1">'Week B'!$BB63</f>
        <v/>
      </c>
      <c r="P11" s="31" t="str">
        <f ca="1">'Week B'!$BH63</f>
        <v/>
      </c>
      <c r="Q11" s="31" t="str">
        <f ca="1">'Week B'!$BN63</f>
        <v/>
      </c>
      <c r="R11" s="31" t="str">
        <f ca="1">'Week B'!$BT63</f>
        <v/>
      </c>
      <c r="S11" s="31" t="str">
        <f ca="1">'Week C'!$AJ63</f>
        <v/>
      </c>
      <c r="T11" s="31" t="str">
        <f ca="1">'Week C'!$AP63</f>
        <v/>
      </c>
      <c r="U11" s="31" t="str">
        <f ca="1">'Week C'!$AV63</f>
        <v/>
      </c>
      <c r="V11" s="31" t="str">
        <f ca="1">'Week C'!$BB63</f>
        <v/>
      </c>
      <c r="W11" s="31" t="str">
        <f ca="1">'Week C'!$BH63</f>
        <v/>
      </c>
      <c r="X11" s="31" t="str">
        <f ca="1">'Week C'!$BN63</f>
        <v/>
      </c>
      <c r="Y11" s="31" t="str">
        <f ca="1">'Week C'!$BT63</f>
        <v/>
      </c>
      <c r="Z11" s="31" t="str">
        <f ca="1">'Week D'!$AJ63</f>
        <v/>
      </c>
      <c r="AA11" s="31" t="str">
        <f ca="1">'Week D'!$AP63</f>
        <v/>
      </c>
      <c r="AB11" s="31" t="str">
        <f ca="1">'Week D'!$AV63</f>
        <v/>
      </c>
      <c r="AC11" s="31" t="str">
        <f ca="1">'Week D'!$BB63</f>
        <v/>
      </c>
      <c r="AD11" s="31" t="str">
        <f ca="1">'Week D'!$BH63</f>
        <v/>
      </c>
      <c r="AE11" s="31" t="str">
        <f ca="1">'Week D'!$BN63</f>
        <v/>
      </c>
      <c r="AF11" s="31" t="str">
        <f ca="1">'Week D'!$BT63</f>
        <v/>
      </c>
      <c r="AG11" s="31" t="str">
        <f ca="1">'Week E'!$AJ63</f>
        <v/>
      </c>
      <c r="AH11" s="31" t="str">
        <f ca="1">'Week E'!$AP63</f>
        <v/>
      </c>
      <c r="AI11" s="31" t="str">
        <f ca="1">'Week E'!$AV63</f>
        <v/>
      </c>
      <c r="AJ11" s="31" t="str">
        <f ca="1">'Week E'!$BB63</f>
        <v/>
      </c>
      <c r="AK11" s="31" t="str">
        <f ca="1">'Week E'!$BH63</f>
        <v/>
      </c>
      <c r="AL11" s="31" t="str">
        <f ca="1">'Week E'!$BN63</f>
        <v/>
      </c>
      <c r="AM11" s="31" t="str">
        <f ca="1">'Week E'!$BT63</f>
        <v/>
      </c>
      <c r="AN11" s="31" t="str">
        <f ca="1">'Week F'!$AJ63</f>
        <v/>
      </c>
      <c r="AO11" s="31" t="str">
        <f ca="1">'Week F'!$AP63</f>
        <v/>
      </c>
      <c r="AP11" s="31" t="str">
        <f ca="1">'Week F'!$AV63</f>
        <v/>
      </c>
      <c r="AQ11" s="31" t="str">
        <f ca="1">'Week F'!$BB63</f>
        <v/>
      </c>
      <c r="AR11" s="31" t="str">
        <f ca="1">'Week F'!$BH63</f>
        <v/>
      </c>
      <c r="AS11" s="31" t="str">
        <f ca="1">'Week F'!$BN63</f>
        <v/>
      </c>
      <c r="AT11" s="31" t="str">
        <f ca="1">'Week F'!$BT63</f>
        <v/>
      </c>
    </row>
    <row r="12" spans="1:46" x14ac:dyDescent="0.2">
      <c r="A12" t="str">
        <f ca="1">'Week A'!AB64</f>
        <v>Tarakhchyan</v>
      </c>
      <c r="B12" t="str">
        <f ca="1">'Week A'!AC64</f>
        <v>Avetis</v>
      </c>
      <c r="C12" t="str">
        <f ca="1">'Week A'!AD64</f>
        <v>Steward</v>
      </c>
      <c r="D12" t="str">
        <f ca="1">'Week A'!AE64</f>
        <v>Student</v>
      </c>
      <c r="E12" s="31">
        <f ca="1">'Week A'!$AJ64</f>
        <v>0.1875</v>
      </c>
      <c r="F12" s="31" t="str">
        <f ca="1">'Week A'!$AP64</f>
        <v/>
      </c>
      <c r="G12" s="31" t="str">
        <f ca="1">'Week A'!$AV64</f>
        <v/>
      </c>
      <c r="H12" s="31" t="str">
        <f ca="1">'Week A'!$BB64</f>
        <v/>
      </c>
      <c r="I12" s="31" t="str">
        <f ca="1">'Week A'!$BH64</f>
        <v/>
      </c>
      <c r="J12" s="31" t="str">
        <f ca="1">'Week A'!$BN64</f>
        <v/>
      </c>
      <c r="K12" s="31" t="str">
        <f ca="1">'Week A'!$BT64</f>
        <v/>
      </c>
      <c r="L12" s="31" t="str">
        <f ca="1">'Week B'!$AJ64</f>
        <v/>
      </c>
      <c r="M12" s="31" t="str">
        <f ca="1">'Week B'!$AP64</f>
        <v/>
      </c>
      <c r="N12" s="31">
        <f ca="1">'Week B'!$AV64</f>
        <v>0.1875</v>
      </c>
      <c r="O12" s="31" t="str">
        <f ca="1">'Week B'!$BB64</f>
        <v/>
      </c>
      <c r="P12" s="31" t="str">
        <f ca="1">'Week B'!$BH64</f>
        <v/>
      </c>
      <c r="Q12" s="31" t="str">
        <f ca="1">'Week B'!$BN64</f>
        <v/>
      </c>
      <c r="R12" s="31" t="str">
        <f ca="1">'Week B'!$BT64</f>
        <v/>
      </c>
      <c r="S12" s="31" t="str">
        <f ca="1">'Week C'!$AJ64</f>
        <v/>
      </c>
      <c r="T12" s="31" t="str">
        <f ca="1">'Week C'!$AP64</f>
        <v/>
      </c>
      <c r="U12" s="31">
        <f ca="1">'Week C'!$AV64</f>
        <v>0.1875</v>
      </c>
      <c r="V12" s="31" t="str">
        <f ca="1">'Week C'!$BB64</f>
        <v/>
      </c>
      <c r="W12" s="31" t="str">
        <f ca="1">'Week C'!$BH64</f>
        <v/>
      </c>
      <c r="X12" s="31" t="str">
        <f ca="1">'Week C'!$BN64</f>
        <v/>
      </c>
      <c r="Y12" s="31" t="str">
        <f ca="1">'Week C'!$BT64</f>
        <v/>
      </c>
      <c r="Z12" s="31" t="str">
        <f ca="1">'Week D'!$AJ64</f>
        <v/>
      </c>
      <c r="AA12" s="31" t="str">
        <f ca="1">'Week D'!$AP64</f>
        <v/>
      </c>
      <c r="AB12" s="31">
        <f ca="1">'Week D'!$AV64</f>
        <v>0.1875</v>
      </c>
      <c r="AC12" s="31" t="str">
        <f ca="1">'Week D'!$BB64</f>
        <v/>
      </c>
      <c r="AD12" s="31" t="str">
        <f ca="1">'Week D'!$BH64</f>
        <v/>
      </c>
      <c r="AE12" s="31" t="str">
        <f ca="1">'Week D'!$BN64</f>
        <v/>
      </c>
      <c r="AF12" s="31">
        <f ca="1">'Week D'!$BT64</f>
        <v>0.125</v>
      </c>
      <c r="AG12" s="31">
        <f ca="1">'Week E'!$AJ64</f>
        <v>0.1875</v>
      </c>
      <c r="AH12" s="31" t="str">
        <f ca="1">'Week E'!$AP64</f>
        <v/>
      </c>
      <c r="AI12" s="31" t="str">
        <f ca="1">'Week E'!$AV64</f>
        <v/>
      </c>
      <c r="AJ12" s="31" t="str">
        <f ca="1">'Week E'!$BB64</f>
        <v/>
      </c>
      <c r="AK12" s="31" t="str">
        <f ca="1">'Week E'!$BH64</f>
        <v/>
      </c>
      <c r="AL12" s="31" t="str">
        <f ca="1">'Week E'!$BN64</f>
        <v/>
      </c>
      <c r="AM12" s="31" t="str">
        <f ca="1">'Week E'!$BT64</f>
        <v/>
      </c>
      <c r="AN12" s="31" t="str">
        <f ca="1">'Week F'!$AJ64</f>
        <v/>
      </c>
      <c r="AO12" s="31" t="str">
        <f ca="1">'Week F'!$AP64</f>
        <v/>
      </c>
      <c r="AP12" s="31" t="str">
        <f ca="1">'Week F'!$AV64</f>
        <v/>
      </c>
      <c r="AQ12" s="31" t="str">
        <f ca="1">'Week F'!$BB64</f>
        <v/>
      </c>
      <c r="AR12" s="31" t="str">
        <f ca="1">'Week F'!$BH64</f>
        <v/>
      </c>
      <c r="AS12" s="31" t="str">
        <f ca="1">'Week F'!$BN64</f>
        <v/>
      </c>
      <c r="AT12" s="31" t="str">
        <f ca="1">'Week F'!$BT64</f>
        <v/>
      </c>
    </row>
    <row r="13" spans="1:46" x14ac:dyDescent="0.2">
      <c r="A13" t="str">
        <f ca="1">'Week A'!AB65</f>
        <v>Taous</v>
      </c>
      <c r="B13" t="str">
        <f ca="1">'Week A'!AC65</f>
        <v>Anass</v>
      </c>
      <c r="C13" t="str">
        <f ca="1">'Week A'!AD65</f>
        <v>Steward</v>
      </c>
      <c r="D13" t="str">
        <f ca="1">'Week A'!AE65</f>
        <v>Student</v>
      </c>
      <c r="E13" s="31">
        <f ca="1">'Week A'!$AJ65</f>
        <v>0.37500000000000006</v>
      </c>
      <c r="F13" s="31" t="str">
        <f ca="1">'Week A'!$AP65</f>
        <v/>
      </c>
      <c r="G13" s="31">
        <f ca="1">'Week A'!$AV65</f>
        <v>0.1875</v>
      </c>
      <c r="H13" s="31">
        <f ca="1">'Week A'!$BB65</f>
        <v>0.1875</v>
      </c>
      <c r="I13" s="31" t="str">
        <f ca="1">'Week A'!$BH65</f>
        <v/>
      </c>
      <c r="J13" s="31" t="str">
        <f ca="1">'Week A'!$BN65</f>
        <v/>
      </c>
      <c r="K13" s="31" t="str">
        <f ca="1">'Week A'!$BT65</f>
        <v/>
      </c>
      <c r="L13" s="31" t="str">
        <f ca="1">'Week B'!$AJ65</f>
        <v/>
      </c>
      <c r="M13" s="31" t="str">
        <f ca="1">'Week B'!$AP65</f>
        <v/>
      </c>
      <c r="N13" s="31" t="str">
        <f ca="1">'Week B'!$AV65</f>
        <v/>
      </c>
      <c r="O13" s="31">
        <f ca="1">'Week B'!$BB65</f>
        <v>0.1875</v>
      </c>
      <c r="P13" s="31" t="str">
        <f ca="1">'Week B'!$BH65</f>
        <v/>
      </c>
      <c r="Q13" s="31" t="str">
        <f ca="1">'Week B'!$BN65</f>
        <v/>
      </c>
      <c r="R13" s="31" t="str">
        <f ca="1">'Week B'!$BT65</f>
        <v/>
      </c>
      <c r="S13" s="31" t="str">
        <f ca="1">'Week C'!$AJ65</f>
        <v/>
      </c>
      <c r="T13" s="31" t="str">
        <f ca="1">'Week C'!$AP65</f>
        <v/>
      </c>
      <c r="U13" s="31">
        <f ca="1">'Week C'!$AV65</f>
        <v>0.1875</v>
      </c>
      <c r="V13" s="31" t="str">
        <f ca="1">'Week C'!$BB65</f>
        <v/>
      </c>
      <c r="W13" s="31" t="str">
        <f ca="1">'Week C'!$BH65</f>
        <v/>
      </c>
      <c r="X13" s="31">
        <f ca="1">'Week C'!$BN65</f>
        <v>0.125</v>
      </c>
      <c r="Y13" s="31" t="str">
        <f ca="1">'Week C'!$BT65</f>
        <v/>
      </c>
      <c r="Z13" s="31" t="str">
        <f ca="1">'Week D'!$AJ65</f>
        <v/>
      </c>
      <c r="AA13" s="31" t="str">
        <f ca="1">'Week D'!$AP65</f>
        <v/>
      </c>
      <c r="AB13" s="31">
        <f ca="1">'Week D'!$AV65</f>
        <v>0.1875</v>
      </c>
      <c r="AC13" s="31">
        <f ca="1">'Week D'!$BB65</f>
        <v>0.37500000000000006</v>
      </c>
      <c r="AD13" s="31" t="str">
        <f ca="1">'Week D'!$BH65</f>
        <v/>
      </c>
      <c r="AE13" s="31" t="str">
        <f ca="1">'Week D'!$BN65</f>
        <v/>
      </c>
      <c r="AF13" s="31" t="str">
        <f ca="1">'Week D'!$BT65</f>
        <v/>
      </c>
      <c r="AG13" s="31" t="str">
        <f ca="1">'Week E'!$AJ65</f>
        <v/>
      </c>
      <c r="AH13" s="31" t="str">
        <f ca="1">'Week E'!$AP65</f>
        <v/>
      </c>
      <c r="AI13" s="31" t="str">
        <f ca="1">'Week E'!$AV65</f>
        <v/>
      </c>
      <c r="AJ13" s="31" t="str">
        <f ca="1">'Week E'!$BB65</f>
        <v/>
      </c>
      <c r="AK13" s="31" t="str">
        <f ca="1">'Week E'!$BH65</f>
        <v/>
      </c>
      <c r="AL13" s="31" t="str">
        <f ca="1">'Week E'!$BN65</f>
        <v/>
      </c>
      <c r="AM13" s="31" t="str">
        <f ca="1">'Week E'!$BT65</f>
        <v/>
      </c>
      <c r="AN13" s="31" t="str">
        <f ca="1">'Week F'!$AJ65</f>
        <v/>
      </c>
      <c r="AO13" s="31" t="str">
        <f ca="1">'Week F'!$AP65</f>
        <v/>
      </c>
      <c r="AP13" s="31" t="str">
        <f ca="1">'Week F'!$AV65</f>
        <v/>
      </c>
      <c r="AQ13" s="31" t="str">
        <f ca="1">'Week F'!$BB65</f>
        <v/>
      </c>
      <c r="AR13" s="31" t="str">
        <f ca="1">'Week F'!$BH65</f>
        <v/>
      </c>
      <c r="AS13" s="31" t="str">
        <f ca="1">'Week F'!$BN65</f>
        <v/>
      </c>
      <c r="AT13" s="31" t="str">
        <f ca="1">'Week F'!$BT65</f>
        <v/>
      </c>
    </row>
    <row r="14" spans="1:46" x14ac:dyDescent="0.2">
      <c r="A14" t="str">
        <f ca="1">'Week A'!AB66</f>
        <v>Rabhi</v>
      </c>
      <c r="B14" t="str">
        <f ca="1">'Week A'!AC66</f>
        <v>Abdelillah</v>
      </c>
      <c r="C14" t="str">
        <f ca="1">'Week A'!AD66</f>
        <v>Steward</v>
      </c>
      <c r="D14" t="str">
        <f ca="1">'Week A'!AE66</f>
        <v>Student</v>
      </c>
      <c r="E14" s="31">
        <f ca="1">'Week A'!$AJ66</f>
        <v>0.1875</v>
      </c>
      <c r="F14" s="31" t="str">
        <f ca="1">'Week A'!$AP66</f>
        <v/>
      </c>
      <c r="G14" s="31" t="str">
        <f ca="1">'Week A'!$AV66</f>
        <v/>
      </c>
      <c r="H14" s="31" t="str">
        <f ca="1">'Week A'!$BB66</f>
        <v/>
      </c>
      <c r="I14" s="31" t="str">
        <f ca="1">'Week A'!$BH66</f>
        <v/>
      </c>
      <c r="J14" s="31" t="str">
        <f ca="1">'Week A'!$BN66</f>
        <v/>
      </c>
      <c r="K14" s="31" t="str">
        <f ca="1">'Week A'!$BT66</f>
        <v/>
      </c>
      <c r="L14" s="31" t="str">
        <f ca="1">'Week B'!$AJ66</f>
        <v/>
      </c>
      <c r="M14" s="31" t="str">
        <f ca="1">'Week B'!$AP66</f>
        <v/>
      </c>
      <c r="N14" s="31" t="str">
        <f ca="1">'Week B'!$AV66</f>
        <v/>
      </c>
      <c r="O14" s="31" t="str">
        <f ca="1">'Week B'!$BB66</f>
        <v/>
      </c>
      <c r="P14" s="31" t="str">
        <f ca="1">'Week B'!$BH66</f>
        <v/>
      </c>
      <c r="Q14" s="31" t="str">
        <f ca="1">'Week B'!$BN66</f>
        <v/>
      </c>
      <c r="R14" s="31" t="str">
        <f ca="1">'Week B'!$BT66</f>
        <v/>
      </c>
      <c r="S14" s="31" t="str">
        <f ca="1">'Week C'!$AJ66</f>
        <v/>
      </c>
      <c r="T14" s="31" t="str">
        <f ca="1">'Week C'!$AP66</f>
        <v/>
      </c>
      <c r="U14" s="31" t="str">
        <f ca="1">'Week C'!$AV66</f>
        <v/>
      </c>
      <c r="V14" s="31">
        <f ca="1">'Week C'!$BB66</f>
        <v>0.1875</v>
      </c>
      <c r="W14" s="31" t="str">
        <f ca="1">'Week C'!$BH66</f>
        <v/>
      </c>
      <c r="X14" s="31" t="str">
        <f ca="1">'Week C'!$BN66</f>
        <v/>
      </c>
      <c r="Y14" s="31" t="str">
        <f ca="1">'Week C'!$BT66</f>
        <v/>
      </c>
      <c r="Z14" s="31" t="str">
        <f ca="1">'Week D'!$AJ66</f>
        <v/>
      </c>
      <c r="AA14" s="31" t="str">
        <f ca="1">'Week D'!$AP66</f>
        <v/>
      </c>
      <c r="AB14" s="31" t="str">
        <f ca="1">'Week D'!$AV66</f>
        <v/>
      </c>
      <c r="AC14" s="31" t="str">
        <f ca="1">'Week D'!$BB66</f>
        <v/>
      </c>
      <c r="AD14" s="31" t="str">
        <f ca="1">'Week D'!$BH66</f>
        <v/>
      </c>
      <c r="AE14" s="31" t="str">
        <f ca="1">'Week D'!$BN66</f>
        <v/>
      </c>
      <c r="AF14" s="31" t="str">
        <f ca="1">'Week D'!$BT66</f>
        <v/>
      </c>
      <c r="AG14" s="31" t="str">
        <f ca="1">'Week E'!$AJ66</f>
        <v/>
      </c>
      <c r="AH14" s="31" t="str">
        <f ca="1">'Week E'!$AP66</f>
        <v/>
      </c>
      <c r="AI14" s="31" t="str">
        <f ca="1">'Week E'!$AV66</f>
        <v/>
      </c>
      <c r="AJ14" s="31" t="str">
        <f ca="1">'Week E'!$BB66</f>
        <v/>
      </c>
      <c r="AK14" s="31" t="str">
        <f ca="1">'Week E'!$BH66</f>
        <v/>
      </c>
      <c r="AL14" s="31" t="str">
        <f ca="1">'Week E'!$BN66</f>
        <v/>
      </c>
      <c r="AM14" s="31" t="str">
        <f ca="1">'Week E'!$BT66</f>
        <v/>
      </c>
      <c r="AN14" s="31" t="str">
        <f ca="1">'Week F'!$AJ66</f>
        <v/>
      </c>
      <c r="AO14" s="31" t="str">
        <f ca="1">'Week F'!$AP66</f>
        <v/>
      </c>
      <c r="AP14" s="31" t="str">
        <f ca="1">'Week F'!$AV66</f>
        <v/>
      </c>
      <c r="AQ14" s="31" t="str">
        <f ca="1">'Week F'!$BB66</f>
        <v/>
      </c>
      <c r="AR14" s="31" t="str">
        <f ca="1">'Week F'!$BH66</f>
        <v/>
      </c>
      <c r="AS14" s="31" t="str">
        <f ca="1">'Week F'!$BN66</f>
        <v/>
      </c>
      <c r="AT14" s="31" t="str">
        <f ca="1">'Week F'!$BT66</f>
        <v/>
      </c>
    </row>
    <row r="15" spans="1:46" x14ac:dyDescent="0.2">
      <c r="A15" t="str">
        <f ca="1">'Week A'!AB67</f>
        <v>Lobanzo</v>
      </c>
      <c r="B15" t="str">
        <f ca="1">'Week A'!AC67</f>
        <v>Bénédicte</v>
      </c>
      <c r="C15" t="str">
        <f ca="1">'Week A'!AD67</f>
        <v>Steward</v>
      </c>
      <c r="D15" t="str">
        <f ca="1">'Week A'!AE67</f>
        <v>Student</v>
      </c>
      <c r="E15" s="31" t="str">
        <f ca="1">'Week A'!$AJ67</f>
        <v/>
      </c>
      <c r="F15" s="31" t="str">
        <f ca="1">'Week A'!$AP67</f>
        <v/>
      </c>
      <c r="G15" s="31" t="str">
        <f ca="1">'Week A'!$AV67</f>
        <v/>
      </c>
      <c r="H15" s="31" t="str">
        <f ca="1">'Week A'!$BB67</f>
        <v/>
      </c>
      <c r="I15" s="31" t="str">
        <f ca="1">'Week A'!$BH67</f>
        <v/>
      </c>
      <c r="J15" s="31" t="str">
        <f ca="1">'Week A'!$BN67</f>
        <v/>
      </c>
      <c r="K15" s="31" t="str">
        <f ca="1">'Week A'!$BT67</f>
        <v/>
      </c>
      <c r="L15" s="31" t="str">
        <f ca="1">'Week B'!$AJ67</f>
        <v/>
      </c>
      <c r="M15" s="31" t="str">
        <f ca="1">'Week B'!$AP67</f>
        <v/>
      </c>
      <c r="N15" s="31" t="str">
        <f ca="1">'Week B'!$AV67</f>
        <v/>
      </c>
      <c r="O15" s="31" t="str">
        <f ca="1">'Week B'!$BB67</f>
        <v/>
      </c>
      <c r="P15" s="31" t="str">
        <f ca="1">'Week B'!$BH67</f>
        <v/>
      </c>
      <c r="Q15" s="31" t="str">
        <f ca="1">'Week B'!$BN67</f>
        <v/>
      </c>
      <c r="R15" s="31" t="str">
        <f ca="1">'Week B'!$BT67</f>
        <v/>
      </c>
      <c r="S15" s="31" t="str">
        <f ca="1">'Week C'!$AJ67</f>
        <v/>
      </c>
      <c r="T15" s="31" t="str">
        <f ca="1">'Week C'!$AP67</f>
        <v/>
      </c>
      <c r="U15" s="31" t="str">
        <f ca="1">'Week C'!$AV67</f>
        <v/>
      </c>
      <c r="V15" s="31">
        <f ca="1">'Week C'!$BB67</f>
        <v>0.20833333333333337</v>
      </c>
      <c r="W15" s="31">
        <f ca="1">'Week C'!$BH67</f>
        <v>0.125</v>
      </c>
      <c r="X15" s="31" t="str">
        <f ca="1">'Week C'!$BN67</f>
        <v/>
      </c>
      <c r="Y15" s="31">
        <f ca="1">'Week C'!$BT67</f>
        <v>0.125</v>
      </c>
      <c r="Z15" s="31">
        <f ca="1">'Week D'!$AJ67</f>
        <v>0.1875</v>
      </c>
      <c r="AA15" s="31">
        <f ca="1">'Week D'!$AP67</f>
        <v>0.125</v>
      </c>
      <c r="AB15" s="31" t="str">
        <f ca="1">'Week D'!$AV67</f>
        <v/>
      </c>
      <c r="AC15" s="31" t="str">
        <f ca="1">'Week D'!$BB67</f>
        <v/>
      </c>
      <c r="AD15" s="31" t="str">
        <f ca="1">'Week D'!$BH67</f>
        <v/>
      </c>
      <c r="AE15" s="31">
        <f ca="1">'Week D'!$BN67</f>
        <v>0.125</v>
      </c>
      <c r="AF15" s="31" t="str">
        <f ca="1">'Week D'!$BT67</f>
        <v/>
      </c>
      <c r="AG15" s="31" t="str">
        <f ca="1">'Week E'!$AJ67</f>
        <v/>
      </c>
      <c r="AH15" s="31">
        <f ca="1">'Week E'!$AP67</f>
        <v>0.1875</v>
      </c>
      <c r="AI15" s="31" t="str">
        <f ca="1">'Week E'!$AV67</f>
        <v/>
      </c>
      <c r="AJ15" s="31" t="str">
        <f ca="1">'Week E'!$BB67</f>
        <v/>
      </c>
      <c r="AK15" s="31" t="str">
        <f ca="1">'Week E'!$BH67</f>
        <v/>
      </c>
      <c r="AL15" s="31" t="str">
        <f ca="1">'Week E'!$BN67</f>
        <v/>
      </c>
      <c r="AM15" s="31" t="str">
        <f ca="1">'Week E'!$BT67</f>
        <v/>
      </c>
      <c r="AN15" s="31" t="str">
        <f ca="1">'Week F'!$AJ67</f>
        <v/>
      </c>
      <c r="AO15" s="31" t="str">
        <f ca="1">'Week F'!$AP67</f>
        <v/>
      </c>
      <c r="AP15" s="31" t="str">
        <f ca="1">'Week F'!$AV67</f>
        <v/>
      </c>
      <c r="AQ15" s="31" t="str">
        <f ca="1">'Week F'!$BB67</f>
        <v/>
      </c>
      <c r="AR15" s="31" t="str">
        <f ca="1">'Week F'!$BH67</f>
        <v/>
      </c>
      <c r="AS15" s="31" t="str">
        <f ca="1">'Week F'!$BN67</f>
        <v/>
      </c>
      <c r="AT15" s="31" t="str">
        <f ca="1">'Week F'!$BT67</f>
        <v/>
      </c>
    </row>
    <row r="16" spans="1:46" x14ac:dyDescent="0.2">
      <c r="A16" t="str">
        <f ca="1">'Week A'!AB68</f>
        <v>Haesaerts</v>
      </c>
      <c r="B16" t="str">
        <f ca="1">'Week A'!AC68</f>
        <v>Dries</v>
      </c>
      <c r="C16" t="str">
        <f ca="1">'Week A'!AD68</f>
        <v>Steward</v>
      </c>
      <c r="D16" t="str">
        <f ca="1">'Week A'!AE68</f>
        <v>Student</v>
      </c>
      <c r="E16" s="31">
        <f ca="1">'Week A'!$AJ68</f>
        <v>0.1875</v>
      </c>
      <c r="F16" s="31" t="str">
        <f ca="1">'Week A'!$AP68</f>
        <v/>
      </c>
      <c r="G16" s="31">
        <f ca="1">'Week A'!$AV68</f>
        <v>0.1875</v>
      </c>
      <c r="H16" s="31" t="str">
        <f ca="1">'Week A'!$BB68</f>
        <v/>
      </c>
      <c r="I16" s="31" t="str">
        <f ca="1">'Week A'!$BH68</f>
        <v/>
      </c>
      <c r="J16" s="31" t="str">
        <f ca="1">'Week A'!$BN68</f>
        <v/>
      </c>
      <c r="K16" s="31" t="str">
        <f ca="1">'Week A'!$BT68</f>
        <v/>
      </c>
      <c r="L16" s="31" t="str">
        <f ca="1">'Week B'!$AJ68</f>
        <v/>
      </c>
      <c r="M16" s="31" t="str">
        <f ca="1">'Week B'!$AP68</f>
        <v/>
      </c>
      <c r="N16" s="31">
        <f ca="1">'Week B'!$AV68</f>
        <v>0.1875</v>
      </c>
      <c r="O16" s="31" t="str">
        <f ca="1">'Week B'!$BB68</f>
        <v/>
      </c>
      <c r="P16" s="31" t="str">
        <f ca="1">'Week B'!$BH68</f>
        <v/>
      </c>
      <c r="Q16" s="31" t="str">
        <f ca="1">'Week B'!$BN68</f>
        <v/>
      </c>
      <c r="R16" s="31">
        <f ca="1">'Week B'!$BT68</f>
        <v>0.125</v>
      </c>
      <c r="S16" s="31" t="str">
        <f ca="1">'Week C'!$AJ68</f>
        <v/>
      </c>
      <c r="T16" s="31" t="str">
        <f ca="1">'Week C'!$AP68</f>
        <v/>
      </c>
      <c r="U16" s="31" t="str">
        <f ca="1">'Week C'!$AV68</f>
        <v/>
      </c>
      <c r="V16" s="31" t="str">
        <f ca="1">'Week C'!$BB68</f>
        <v/>
      </c>
      <c r="W16" s="31">
        <f ca="1">'Week C'!$BH68</f>
        <v>0.125</v>
      </c>
      <c r="X16" s="31">
        <f ca="1">'Week C'!$BN68</f>
        <v>0.125</v>
      </c>
      <c r="Y16" s="31">
        <f ca="1">'Week C'!$BT68</f>
        <v>0.125</v>
      </c>
      <c r="Z16" s="31" t="str">
        <f ca="1">'Week D'!$AJ68</f>
        <v/>
      </c>
      <c r="AA16" s="31" t="str">
        <f ca="1">'Week D'!$AP68</f>
        <v/>
      </c>
      <c r="AB16" s="31" t="str">
        <f ca="1">'Week D'!$AV68</f>
        <v/>
      </c>
      <c r="AC16" s="31">
        <f ca="1">'Week D'!$BB68</f>
        <v>0.20833333333333337</v>
      </c>
      <c r="AD16" s="31">
        <f ca="1">'Week D'!$BH68</f>
        <v>0.20833333333333337</v>
      </c>
      <c r="AE16" s="31" t="str">
        <f ca="1">'Week D'!$BN68</f>
        <v/>
      </c>
      <c r="AF16" s="31">
        <f ca="1">'Week D'!$BT68</f>
        <v>0.125</v>
      </c>
      <c r="AG16" s="31" t="str">
        <f ca="1">'Week E'!$AJ68</f>
        <v/>
      </c>
      <c r="AH16" s="31" t="str">
        <f ca="1">'Week E'!$AP68</f>
        <v/>
      </c>
      <c r="AI16" s="31">
        <f ca="1">'Week E'!$AV68</f>
        <v>0.1875</v>
      </c>
      <c r="AJ16" s="31" t="str">
        <f ca="1">'Week E'!$BB68</f>
        <v/>
      </c>
      <c r="AK16" s="31" t="str">
        <f ca="1">'Week E'!$BH68</f>
        <v/>
      </c>
      <c r="AL16" s="31" t="str">
        <f ca="1">'Week E'!$BN68</f>
        <v/>
      </c>
      <c r="AM16" s="31" t="str">
        <f ca="1">'Week E'!$BT68</f>
        <v/>
      </c>
      <c r="AN16" s="31" t="str">
        <f ca="1">'Week F'!$AJ68</f>
        <v/>
      </c>
      <c r="AO16" s="31" t="str">
        <f ca="1">'Week F'!$AP68</f>
        <v/>
      </c>
      <c r="AP16" s="31" t="str">
        <f ca="1">'Week F'!$AV68</f>
        <v/>
      </c>
      <c r="AQ16" s="31" t="str">
        <f ca="1">'Week F'!$BB68</f>
        <v/>
      </c>
      <c r="AR16" s="31" t="str">
        <f ca="1">'Week F'!$BH68</f>
        <v/>
      </c>
      <c r="AS16" s="31" t="str">
        <f ca="1">'Week F'!$BN68</f>
        <v/>
      </c>
      <c r="AT16" s="31" t="str">
        <f ca="1">'Week F'!$BT68</f>
        <v/>
      </c>
    </row>
    <row r="17" spans="1:46" x14ac:dyDescent="0.2">
      <c r="A17" t="str">
        <f ca="1">'Week A'!AB69</f>
        <v>Hendrickx</v>
      </c>
      <c r="B17" t="str">
        <f ca="1">'Week A'!AC69</f>
        <v>Ella</v>
      </c>
      <c r="C17" t="str">
        <f ca="1">'Week A'!AD69</f>
        <v>Steward</v>
      </c>
      <c r="D17" t="str">
        <f ca="1">'Week A'!AE69</f>
        <v>Student</v>
      </c>
      <c r="E17" s="31" t="str">
        <f ca="1">'Week A'!$AJ69</f>
        <v/>
      </c>
      <c r="F17" s="31" t="str">
        <f ca="1">'Week A'!$AP69</f>
        <v/>
      </c>
      <c r="G17" s="31" t="str">
        <f ca="1">'Week A'!$AV69</f>
        <v/>
      </c>
      <c r="H17" s="31" t="str">
        <f ca="1">'Week A'!$BB69</f>
        <v/>
      </c>
      <c r="I17" s="31" t="str">
        <f ca="1">'Week A'!$BH69</f>
        <v/>
      </c>
      <c r="J17" s="31" t="str">
        <f ca="1">'Week A'!$BN69</f>
        <v/>
      </c>
      <c r="K17" s="31" t="str">
        <f ca="1">'Week A'!$BT69</f>
        <v/>
      </c>
      <c r="L17" s="31" t="str">
        <f ca="1">'Week B'!$AJ69</f>
        <v/>
      </c>
      <c r="M17" s="31" t="str">
        <f ca="1">'Week B'!$AP69</f>
        <v/>
      </c>
      <c r="N17" s="31" t="str">
        <f ca="1">'Week B'!$AV69</f>
        <v/>
      </c>
      <c r="O17" s="31" t="str">
        <f ca="1">'Week B'!$BB69</f>
        <v/>
      </c>
      <c r="P17" s="31" t="str">
        <f ca="1">'Week B'!$BH69</f>
        <v/>
      </c>
      <c r="Q17" s="31" t="str">
        <f ca="1">'Week B'!$BN69</f>
        <v/>
      </c>
      <c r="R17" s="31" t="str">
        <f ca="1">'Week B'!$BT69</f>
        <v/>
      </c>
      <c r="S17" s="31" t="str">
        <f ca="1">'Week C'!$AJ69</f>
        <v/>
      </c>
      <c r="T17" s="31" t="str">
        <f ca="1">'Week C'!$AP69</f>
        <v/>
      </c>
      <c r="U17" s="31" t="str">
        <f ca="1">'Week C'!$AV69</f>
        <v/>
      </c>
      <c r="V17" s="31" t="str">
        <f ca="1">'Week C'!$BB69</f>
        <v/>
      </c>
      <c r="W17" s="31" t="str">
        <f ca="1">'Week C'!$BH69</f>
        <v/>
      </c>
      <c r="X17" s="31" t="str">
        <f ca="1">'Week C'!$BN69</f>
        <v/>
      </c>
      <c r="Y17" s="31" t="str">
        <f ca="1">'Week C'!$BT69</f>
        <v/>
      </c>
      <c r="Z17" s="31" t="str">
        <f ca="1">'Week D'!$AJ69</f>
        <v/>
      </c>
      <c r="AA17" s="31" t="str">
        <f ca="1">'Week D'!$AP69</f>
        <v/>
      </c>
      <c r="AB17" s="31" t="str">
        <f ca="1">'Week D'!$AV69</f>
        <v/>
      </c>
      <c r="AC17" s="31" t="str">
        <f ca="1">'Week D'!$BB69</f>
        <v/>
      </c>
      <c r="AD17" s="31">
        <f ca="1">'Week D'!$BH69</f>
        <v>0.25000000000000006</v>
      </c>
      <c r="AE17" s="31" t="str">
        <f ca="1">'Week D'!$BN69</f>
        <v/>
      </c>
      <c r="AF17" s="31" t="str">
        <f ca="1">'Week D'!$BT69</f>
        <v/>
      </c>
      <c r="AG17" s="31">
        <f ca="1">'Week E'!$AJ69</f>
        <v>0.31250000000000006</v>
      </c>
      <c r="AH17" s="31" t="str">
        <f ca="1">'Week E'!$AP69</f>
        <v/>
      </c>
      <c r="AI17" s="31">
        <f ca="1">'Week E'!$AV69</f>
        <v>0.1875</v>
      </c>
      <c r="AJ17" s="31" t="str">
        <f ca="1">'Week E'!$BB69</f>
        <v/>
      </c>
      <c r="AK17" s="31" t="str">
        <f ca="1">'Week E'!$BH69</f>
        <v/>
      </c>
      <c r="AL17" s="31" t="str">
        <f ca="1">'Week E'!$BN69</f>
        <v/>
      </c>
      <c r="AM17" s="31" t="str">
        <f ca="1">'Week E'!$BT69</f>
        <v/>
      </c>
      <c r="AN17" s="31" t="str">
        <f ca="1">'Week F'!$AJ69</f>
        <v/>
      </c>
      <c r="AO17" s="31" t="str">
        <f ca="1">'Week F'!$AP69</f>
        <v/>
      </c>
      <c r="AP17" s="31" t="str">
        <f ca="1">'Week F'!$AV69</f>
        <v/>
      </c>
      <c r="AQ17" s="31" t="str">
        <f ca="1">'Week F'!$BB69</f>
        <v/>
      </c>
      <c r="AR17" s="31" t="str">
        <f ca="1">'Week F'!$BH69</f>
        <v/>
      </c>
      <c r="AS17" s="31" t="str">
        <f ca="1">'Week F'!$BN69</f>
        <v/>
      </c>
      <c r="AT17" s="31" t="str">
        <f ca="1">'Week F'!$BT69</f>
        <v/>
      </c>
    </row>
    <row r="18" spans="1:46" x14ac:dyDescent="0.2">
      <c r="A18" t="str">
        <f ca="1">'Week A'!AB70</f>
        <v>Degeeter</v>
      </c>
      <c r="B18" t="str">
        <f ca="1">'Week A'!AC70</f>
        <v>Emma</v>
      </c>
      <c r="C18" t="str">
        <f ca="1">'Week A'!AD70</f>
        <v>Steward</v>
      </c>
      <c r="D18" t="str">
        <f ca="1">'Week A'!AE70</f>
        <v>Student</v>
      </c>
      <c r="E18" s="31" t="str">
        <f ca="1">'Week A'!$AJ70</f>
        <v/>
      </c>
      <c r="F18" s="31" t="str">
        <f ca="1">'Week A'!$AP70</f>
        <v/>
      </c>
      <c r="G18" s="31" t="str">
        <f ca="1">'Week A'!$AV70</f>
        <v/>
      </c>
      <c r="H18" s="31">
        <f ca="1">'Week A'!$BB70</f>
        <v>0.1875</v>
      </c>
      <c r="I18" s="31">
        <f ca="1">'Week A'!$BH70</f>
        <v>0.33333333333333337</v>
      </c>
      <c r="J18" s="31">
        <f ca="1">'Week A'!$BN70</f>
        <v>0.31250000000000006</v>
      </c>
      <c r="K18" s="31">
        <f ca="1">'Week A'!$BT70</f>
        <v>0.125</v>
      </c>
      <c r="L18" s="31" t="str">
        <f ca="1">'Week B'!$AJ70</f>
        <v/>
      </c>
      <c r="M18" s="31" t="str">
        <f ca="1">'Week B'!$AP70</f>
        <v/>
      </c>
      <c r="N18" s="31" t="str">
        <f ca="1">'Week B'!$AV70</f>
        <v/>
      </c>
      <c r="O18" s="31">
        <f ca="1">'Week B'!$BB70</f>
        <v>0.1875</v>
      </c>
      <c r="P18" s="31">
        <f ca="1">'Week B'!$BH70</f>
        <v>0.20833333333333337</v>
      </c>
      <c r="Q18" s="31">
        <f ca="1">'Week B'!$BN70</f>
        <v>0.1875</v>
      </c>
      <c r="R18" s="31" t="str">
        <f ca="1">'Week B'!$BT70</f>
        <v/>
      </c>
      <c r="S18" s="31">
        <f ca="1">'Week C'!$AJ70</f>
        <v>0.1875</v>
      </c>
      <c r="T18" s="31">
        <f ca="1">'Week C'!$AP70</f>
        <v>0.31250000000000006</v>
      </c>
      <c r="U18" s="31" t="str">
        <f ca="1">'Week C'!$AV70</f>
        <v/>
      </c>
      <c r="V18" s="31">
        <f ca="1">'Week C'!$BB70</f>
        <v>0.37500000000000006</v>
      </c>
      <c r="W18" s="31" t="str">
        <f ca="1">'Week C'!$BH70</f>
        <v/>
      </c>
      <c r="X18" s="31" t="str">
        <f ca="1">'Week C'!$BN70</f>
        <v/>
      </c>
      <c r="Y18" s="31" t="str">
        <f ca="1">'Week C'!$BT70</f>
        <v/>
      </c>
      <c r="Z18" s="31" t="str">
        <f ca="1">'Week D'!$AJ70</f>
        <v/>
      </c>
      <c r="AA18" s="31" t="str">
        <f ca="1">'Week D'!$AP70</f>
        <v/>
      </c>
      <c r="AB18" s="31" t="str">
        <f ca="1">'Week D'!$AV70</f>
        <v/>
      </c>
      <c r="AC18" s="31" t="str">
        <f ca="1">'Week D'!$BB70</f>
        <v/>
      </c>
      <c r="AD18" s="31" t="str">
        <f ca="1">'Week D'!$BH70</f>
        <v/>
      </c>
      <c r="AE18" s="31" t="str">
        <f ca="1">'Week D'!$BN70</f>
        <v/>
      </c>
      <c r="AF18" s="31" t="str">
        <f ca="1">'Week D'!$BT70</f>
        <v/>
      </c>
      <c r="AG18" s="31" t="str">
        <f ca="1">'Week E'!$AJ70</f>
        <v/>
      </c>
      <c r="AH18" s="31" t="str">
        <f ca="1">'Week E'!$AP70</f>
        <v/>
      </c>
      <c r="AI18" s="31" t="str">
        <f ca="1">'Week E'!$AV70</f>
        <v/>
      </c>
      <c r="AJ18" s="31" t="str">
        <f ca="1">'Week E'!$BB70</f>
        <v/>
      </c>
      <c r="AK18" s="31" t="str">
        <f ca="1">'Week E'!$BH70</f>
        <v/>
      </c>
      <c r="AL18" s="31" t="str">
        <f ca="1">'Week E'!$BN70</f>
        <v/>
      </c>
      <c r="AM18" s="31" t="str">
        <f ca="1">'Week E'!$BT70</f>
        <v/>
      </c>
      <c r="AN18" s="31" t="str">
        <f ca="1">'Week F'!$AJ70</f>
        <v/>
      </c>
      <c r="AO18" s="31" t="str">
        <f ca="1">'Week F'!$AP70</f>
        <v/>
      </c>
      <c r="AP18" s="31" t="str">
        <f ca="1">'Week F'!$AV70</f>
        <v/>
      </c>
      <c r="AQ18" s="31" t="str">
        <f ca="1">'Week F'!$BB70</f>
        <v/>
      </c>
      <c r="AR18" s="31" t="str">
        <f ca="1">'Week F'!$BH70</f>
        <v/>
      </c>
      <c r="AS18" s="31" t="str">
        <f ca="1">'Week F'!$BN70</f>
        <v/>
      </c>
      <c r="AT18" s="31" t="str">
        <f ca="1">'Week F'!$BT70</f>
        <v/>
      </c>
    </row>
    <row r="19" spans="1:46" x14ac:dyDescent="0.2">
      <c r="A19" t="str">
        <f ca="1">'Week A'!AB71</f>
        <v>Taous</v>
      </c>
      <c r="B19" t="str">
        <f ca="1">'Week A'!AC71</f>
        <v>Ilias</v>
      </c>
      <c r="C19" t="str">
        <f ca="1">'Week A'!AD71</f>
        <v>Steward</v>
      </c>
      <c r="D19" t="str">
        <f ca="1">'Week A'!AE71</f>
        <v>Student</v>
      </c>
      <c r="E19" s="31">
        <f ca="1">'Week A'!$AJ71</f>
        <v>0.20833333333333337</v>
      </c>
      <c r="F19" s="31">
        <f ca="1">'Week A'!$AP71</f>
        <v>0.20833333333333337</v>
      </c>
      <c r="G19" s="31">
        <f ca="1">'Week A'!$AV71</f>
        <v>0.20833333333333337</v>
      </c>
      <c r="H19" s="31" t="str">
        <f ca="1">'Week A'!$BB71</f>
        <v/>
      </c>
      <c r="I19" s="31">
        <f ca="1">'Week A'!$BH71</f>
        <v>0.20833333333333337</v>
      </c>
      <c r="J19" s="31" t="str">
        <f ca="1">'Week A'!$BN71</f>
        <v/>
      </c>
      <c r="K19" s="31">
        <f ca="1">'Week A'!$BT71</f>
        <v>0.1875</v>
      </c>
      <c r="L19" s="31" t="str">
        <f ca="1">'Week B'!$AJ71</f>
        <v/>
      </c>
      <c r="M19" s="31">
        <f ca="1">'Week B'!$AP71</f>
        <v>0.125</v>
      </c>
      <c r="N19" s="31" t="str">
        <f ca="1">'Week B'!$AV71</f>
        <v/>
      </c>
      <c r="O19" s="31">
        <f ca="1">'Week B'!$BB71</f>
        <v>0.20833333333333337</v>
      </c>
      <c r="P19" s="31">
        <f ca="1">'Week B'!$BH71</f>
        <v>0.20833333333333337</v>
      </c>
      <c r="Q19" s="31">
        <f ca="1">'Week B'!$BN71</f>
        <v>0.125</v>
      </c>
      <c r="R19" s="31">
        <f ca="1">'Week B'!$BT71</f>
        <v>0.1875</v>
      </c>
      <c r="S19" s="31" t="str">
        <f ca="1">'Week C'!$AJ71</f>
        <v/>
      </c>
      <c r="T19" s="31">
        <f ca="1">'Week C'!$AP71</f>
        <v>0.125</v>
      </c>
      <c r="U19" s="31" t="str">
        <f ca="1">'Week C'!$AV71</f>
        <v/>
      </c>
      <c r="V19" s="31">
        <f ca="1">'Week C'!$BB71</f>
        <v>0.20833333333333337</v>
      </c>
      <c r="W19" s="31">
        <f ca="1">'Week C'!$BH71</f>
        <v>0.20833333333333337</v>
      </c>
      <c r="X19" s="31" t="str">
        <f ca="1">'Week C'!$BN71</f>
        <v/>
      </c>
      <c r="Y19" s="31">
        <f ca="1">'Week C'!$BT71</f>
        <v>0.1875</v>
      </c>
      <c r="Z19" s="31" t="str">
        <f ca="1">'Week D'!$AJ71</f>
        <v/>
      </c>
      <c r="AA19" s="31">
        <f ca="1">'Week D'!$AP71</f>
        <v>0.1875</v>
      </c>
      <c r="AB19" s="31" t="str">
        <f ca="1">'Week D'!$AV71</f>
        <v/>
      </c>
      <c r="AC19" s="31">
        <f ca="1">'Week D'!$BB71</f>
        <v>0.20833333333333337</v>
      </c>
      <c r="AD19" s="31" t="str">
        <f ca="1">'Week D'!$BH71</f>
        <v/>
      </c>
      <c r="AE19" s="31" t="str">
        <f ca="1">'Week D'!$BN71</f>
        <v/>
      </c>
      <c r="AF19" s="31" t="str">
        <f ca="1">'Week D'!$BT71</f>
        <v/>
      </c>
      <c r="AG19" s="31" t="str">
        <f ca="1">'Week E'!$AJ71</f>
        <v/>
      </c>
      <c r="AH19" s="31">
        <f ca="1">'Week E'!$AP71</f>
        <v>0.125</v>
      </c>
      <c r="AI19" s="31" t="str">
        <f ca="1">'Week E'!$AV71</f>
        <v/>
      </c>
      <c r="AJ19" s="31" t="str">
        <f ca="1">'Week E'!$BB71</f>
        <v/>
      </c>
      <c r="AK19" s="31" t="str">
        <f ca="1">'Week E'!$BH71</f>
        <v/>
      </c>
      <c r="AL19" s="31" t="str">
        <f ca="1">'Week E'!$BN71</f>
        <v/>
      </c>
      <c r="AM19" s="31" t="str">
        <f ca="1">'Week E'!$BT71</f>
        <v/>
      </c>
      <c r="AN19" s="31" t="str">
        <f ca="1">'Week F'!$AJ71</f>
        <v/>
      </c>
      <c r="AO19" s="31" t="str">
        <f ca="1">'Week F'!$AP71</f>
        <v/>
      </c>
      <c r="AP19" s="31" t="str">
        <f ca="1">'Week F'!$AV71</f>
        <v/>
      </c>
      <c r="AQ19" s="31" t="str">
        <f ca="1">'Week F'!$BB71</f>
        <v/>
      </c>
      <c r="AR19" s="31" t="str">
        <f ca="1">'Week F'!$BH71</f>
        <v/>
      </c>
      <c r="AS19" s="31" t="str">
        <f ca="1">'Week F'!$BN71</f>
        <v/>
      </c>
      <c r="AT19" s="31" t="str">
        <f ca="1">'Week F'!$BT71</f>
        <v/>
      </c>
    </row>
    <row r="20" spans="1:46" x14ac:dyDescent="0.2">
      <c r="A20" t="str">
        <f ca="1">'Week A'!AB72</f>
        <v>El Harcha</v>
      </c>
      <c r="B20" t="str">
        <f ca="1">'Week A'!AC72</f>
        <v>Ihsane</v>
      </c>
      <c r="C20" t="str">
        <f ca="1">'Week A'!AD72</f>
        <v>Steward</v>
      </c>
      <c r="D20" t="str">
        <f ca="1">'Week A'!AE72</f>
        <v>Student</v>
      </c>
      <c r="E20" s="31" t="str">
        <f ca="1">'Week A'!$AJ72</f>
        <v/>
      </c>
      <c r="F20" s="31" t="str">
        <f ca="1">'Week A'!$AP72</f>
        <v/>
      </c>
      <c r="G20" s="31" t="str">
        <f ca="1">'Week A'!$AV72</f>
        <v/>
      </c>
      <c r="H20" s="31">
        <f ca="1">'Week A'!$BB72</f>
        <v>0.1875</v>
      </c>
      <c r="I20" s="31">
        <f ca="1">'Week A'!$BH72</f>
        <v>0.125</v>
      </c>
      <c r="J20" s="31" t="str">
        <f ca="1">'Week A'!$BN72</f>
        <v/>
      </c>
      <c r="K20" s="31" t="str">
        <f ca="1">'Week A'!$BT72</f>
        <v/>
      </c>
      <c r="L20" s="31" t="str">
        <f ca="1">'Week B'!$AJ72</f>
        <v/>
      </c>
      <c r="M20" s="31" t="str">
        <f ca="1">'Week B'!$AP72</f>
        <v/>
      </c>
      <c r="N20" s="31" t="str">
        <f ca="1">'Week B'!$AV72</f>
        <v/>
      </c>
      <c r="O20" s="31" t="str">
        <f ca="1">'Week B'!$BB72</f>
        <v/>
      </c>
      <c r="P20" s="31" t="str">
        <f ca="1">'Week B'!$BH72</f>
        <v/>
      </c>
      <c r="Q20" s="31" t="str">
        <f ca="1">'Week B'!$BN72</f>
        <v/>
      </c>
      <c r="R20" s="31" t="str">
        <f ca="1">'Week B'!$BT72</f>
        <v/>
      </c>
      <c r="S20" s="31" t="str">
        <f ca="1">'Week C'!$AJ72</f>
        <v/>
      </c>
      <c r="T20" s="31" t="str">
        <f ca="1">'Week C'!$AP72</f>
        <v/>
      </c>
      <c r="U20" s="31" t="str">
        <f ca="1">'Week C'!$AV72</f>
        <v/>
      </c>
      <c r="V20" s="31" t="str">
        <f ca="1">'Week C'!$BB72</f>
        <v/>
      </c>
      <c r="W20" s="31" t="str">
        <f ca="1">'Week C'!$BH72</f>
        <v/>
      </c>
      <c r="X20" s="31" t="str">
        <f ca="1">'Week C'!$BN72</f>
        <v/>
      </c>
      <c r="Y20" s="31" t="str">
        <f ca="1">'Week C'!$BT72</f>
        <v/>
      </c>
      <c r="Z20" s="31" t="str">
        <f ca="1">'Week D'!$AJ72</f>
        <v/>
      </c>
      <c r="AA20" s="31" t="str">
        <f ca="1">'Week D'!$AP72</f>
        <v/>
      </c>
      <c r="AB20" s="31" t="str">
        <f ca="1">'Week D'!$AV72</f>
        <v/>
      </c>
      <c r="AC20" s="31" t="str">
        <f ca="1">'Week D'!$BB72</f>
        <v/>
      </c>
      <c r="AD20" s="31" t="str">
        <f ca="1">'Week D'!$BH72</f>
        <v/>
      </c>
      <c r="AE20" s="31" t="str">
        <f ca="1">'Week D'!$BN72</f>
        <v/>
      </c>
      <c r="AF20" s="31" t="str">
        <f ca="1">'Week D'!$BT72</f>
        <v/>
      </c>
      <c r="AG20" s="31" t="str">
        <f ca="1">'Week E'!$AJ72</f>
        <v/>
      </c>
      <c r="AH20" s="31" t="str">
        <f ca="1">'Week E'!$AP72</f>
        <v/>
      </c>
      <c r="AI20" s="31" t="str">
        <f ca="1">'Week E'!$AV72</f>
        <v/>
      </c>
      <c r="AJ20" s="31" t="str">
        <f ca="1">'Week E'!$BB72</f>
        <v/>
      </c>
      <c r="AK20" s="31" t="str">
        <f ca="1">'Week E'!$BH72</f>
        <v/>
      </c>
      <c r="AL20" s="31" t="str">
        <f ca="1">'Week E'!$BN72</f>
        <v/>
      </c>
      <c r="AM20" s="31" t="str">
        <f ca="1">'Week E'!$BT72</f>
        <v/>
      </c>
      <c r="AN20" s="31" t="str">
        <f ca="1">'Week F'!$AJ72</f>
        <v/>
      </c>
      <c r="AO20" s="31" t="str">
        <f ca="1">'Week F'!$AP72</f>
        <v/>
      </c>
      <c r="AP20" s="31" t="str">
        <f ca="1">'Week F'!$AV72</f>
        <v/>
      </c>
      <c r="AQ20" s="31" t="str">
        <f ca="1">'Week F'!$BB72</f>
        <v/>
      </c>
      <c r="AR20" s="31" t="str">
        <f ca="1">'Week F'!$BH72</f>
        <v/>
      </c>
      <c r="AS20" s="31" t="str">
        <f ca="1">'Week F'!$BN72</f>
        <v/>
      </c>
      <c r="AT20" s="31" t="str">
        <f ca="1">'Week F'!$BT72</f>
        <v/>
      </c>
    </row>
    <row r="21" spans="1:46" x14ac:dyDescent="0.2">
      <c r="A21" t="str">
        <f ca="1">'Week A'!AB73</f>
        <v>Siraje</v>
      </c>
      <c r="B21" t="str">
        <f ca="1">'Week A'!AC73</f>
        <v>Ismail</v>
      </c>
      <c r="C21" t="str">
        <f ca="1">'Week A'!AD73</f>
        <v>Steward</v>
      </c>
      <c r="D21" t="str">
        <f ca="1">'Week A'!AE73</f>
        <v>Student</v>
      </c>
      <c r="E21" s="31" t="str">
        <f ca="1">'Week A'!$AJ73</f>
        <v/>
      </c>
      <c r="F21" s="31" t="str">
        <f ca="1">'Week A'!$AP73</f>
        <v/>
      </c>
      <c r="G21" s="31" t="str">
        <f ca="1">'Week A'!$AV73</f>
        <v/>
      </c>
      <c r="H21" s="31" t="str">
        <f ca="1">'Week A'!$BB73</f>
        <v/>
      </c>
      <c r="I21" s="31">
        <f ca="1">'Week A'!$BH73</f>
        <v>0.31250000000000006</v>
      </c>
      <c r="J21" s="31" t="str">
        <f ca="1">'Week A'!$BN73</f>
        <v/>
      </c>
      <c r="K21" s="31" t="str">
        <f ca="1">'Week A'!$BT73</f>
        <v/>
      </c>
      <c r="L21" s="31" t="str">
        <f ca="1">'Week B'!$AJ73</f>
        <v/>
      </c>
      <c r="M21" s="31" t="str">
        <f ca="1">'Week B'!$AP73</f>
        <v/>
      </c>
      <c r="N21" s="31" t="str">
        <f ca="1">'Week B'!$AV73</f>
        <v/>
      </c>
      <c r="O21" s="31" t="str">
        <f ca="1">'Week B'!$BB73</f>
        <v/>
      </c>
      <c r="P21" s="31" t="str">
        <f ca="1">'Week B'!$BH73</f>
        <v/>
      </c>
      <c r="Q21" s="31" t="str">
        <f ca="1">'Week B'!$BN73</f>
        <v/>
      </c>
      <c r="R21" s="31" t="str">
        <f ca="1">'Week B'!$BT73</f>
        <v/>
      </c>
      <c r="S21" s="31" t="str">
        <f ca="1">'Week C'!$AJ73</f>
        <v/>
      </c>
      <c r="T21" s="31" t="str">
        <f ca="1">'Week C'!$AP73</f>
        <v/>
      </c>
      <c r="U21" s="31" t="str">
        <f ca="1">'Week C'!$AV73</f>
        <v/>
      </c>
      <c r="V21" s="31" t="str">
        <f ca="1">'Week C'!$BB73</f>
        <v/>
      </c>
      <c r="W21" s="31" t="str">
        <f ca="1">'Week C'!$BH73</f>
        <v/>
      </c>
      <c r="X21" s="31" t="str">
        <f ca="1">'Week C'!$BN73</f>
        <v/>
      </c>
      <c r="Y21" s="31" t="str">
        <f ca="1">'Week C'!$BT73</f>
        <v/>
      </c>
      <c r="Z21" s="31" t="str">
        <f ca="1">'Week D'!$AJ73</f>
        <v/>
      </c>
      <c r="AA21" s="31" t="str">
        <f ca="1">'Week D'!$AP73</f>
        <v/>
      </c>
      <c r="AB21" s="31" t="str">
        <f ca="1">'Week D'!$AV73</f>
        <v/>
      </c>
      <c r="AC21" s="31" t="str">
        <f ca="1">'Week D'!$BB73</f>
        <v/>
      </c>
      <c r="AD21" s="31" t="str">
        <f ca="1">'Week D'!$BH73</f>
        <v/>
      </c>
      <c r="AE21" s="31" t="str">
        <f ca="1">'Week D'!$BN73</f>
        <v/>
      </c>
      <c r="AF21" s="31" t="str">
        <f ca="1">'Week D'!$BT73</f>
        <v/>
      </c>
      <c r="AG21" s="31" t="str">
        <f ca="1">'Week E'!$AJ73</f>
        <v/>
      </c>
      <c r="AH21" s="31">
        <f ca="1">'Week E'!$AP73</f>
        <v>0.125</v>
      </c>
      <c r="AI21" s="31">
        <f ca="1">'Week E'!$AV73</f>
        <v>0.1875</v>
      </c>
      <c r="AJ21" s="31" t="str">
        <f ca="1">'Week E'!$BB73</f>
        <v/>
      </c>
      <c r="AK21" s="31" t="str">
        <f ca="1">'Week E'!$BH73</f>
        <v/>
      </c>
      <c r="AL21" s="31" t="str">
        <f ca="1">'Week E'!$BN73</f>
        <v/>
      </c>
      <c r="AM21" s="31" t="str">
        <f ca="1">'Week E'!$BT73</f>
        <v/>
      </c>
      <c r="AN21" s="31" t="str">
        <f ca="1">'Week F'!$AJ73</f>
        <v/>
      </c>
      <c r="AO21" s="31" t="str">
        <f ca="1">'Week F'!$AP73</f>
        <v/>
      </c>
      <c r="AP21" s="31" t="str">
        <f ca="1">'Week F'!$AV73</f>
        <v/>
      </c>
      <c r="AQ21" s="31" t="str">
        <f ca="1">'Week F'!$BB73</f>
        <v/>
      </c>
      <c r="AR21" s="31" t="str">
        <f ca="1">'Week F'!$BH73</f>
        <v/>
      </c>
      <c r="AS21" s="31" t="str">
        <f ca="1">'Week F'!$BN73</f>
        <v/>
      </c>
      <c r="AT21" s="31" t="str">
        <f ca="1">'Week F'!$BT73</f>
        <v/>
      </c>
    </row>
    <row r="22" spans="1:46" x14ac:dyDescent="0.2">
      <c r="A22" t="str">
        <f ca="1">'Week A'!AB74</f>
        <v xml:space="preserve">Hendrickx </v>
      </c>
      <c r="B22" t="str">
        <f ca="1">'Week A'!AC74</f>
        <v>Jarne</v>
      </c>
      <c r="C22" t="str">
        <f ca="1">'Week A'!AD74</f>
        <v>Steward</v>
      </c>
      <c r="D22" t="str">
        <f ca="1">'Week A'!AE74</f>
        <v>Student</v>
      </c>
      <c r="E22" s="31">
        <f ca="1">'Week A'!$AJ74</f>
        <v>0.20833333333333337</v>
      </c>
      <c r="F22" s="31">
        <f ca="1">'Week A'!$AP74</f>
        <v>0.1875</v>
      </c>
      <c r="G22" s="31" t="str">
        <f ca="1">'Week A'!$AV74</f>
        <v/>
      </c>
      <c r="H22" s="31" t="str">
        <f ca="1">'Week A'!$BB74</f>
        <v/>
      </c>
      <c r="I22" s="31" t="str">
        <f ca="1">'Week A'!$BH74</f>
        <v/>
      </c>
      <c r="J22" s="31" t="str">
        <f ca="1">'Week A'!$BN74</f>
        <v/>
      </c>
      <c r="K22" s="31" t="str">
        <f ca="1">'Week A'!$BT74</f>
        <v/>
      </c>
      <c r="L22" s="31" t="str">
        <f ca="1">'Week B'!$AJ74</f>
        <v/>
      </c>
      <c r="M22" s="31" t="str">
        <f ca="1">'Week B'!$AP74</f>
        <v/>
      </c>
      <c r="N22" s="31" t="str">
        <f ca="1">'Week B'!$AV74</f>
        <v/>
      </c>
      <c r="O22" s="31" t="str">
        <f ca="1">'Week B'!$BB74</f>
        <v/>
      </c>
      <c r="P22" s="31" t="str">
        <f ca="1">'Week B'!$BH74</f>
        <v/>
      </c>
      <c r="Q22" s="31" t="str">
        <f ca="1">'Week B'!$BN74</f>
        <v/>
      </c>
      <c r="R22" s="31" t="str">
        <f ca="1">'Week B'!$BT74</f>
        <v/>
      </c>
      <c r="S22" s="31" t="str">
        <f ca="1">'Week C'!$AJ74</f>
        <v/>
      </c>
      <c r="T22" s="31" t="str">
        <f ca="1">'Week C'!$AP74</f>
        <v/>
      </c>
      <c r="U22" s="31" t="str">
        <f ca="1">'Week C'!$AV74</f>
        <v/>
      </c>
      <c r="V22" s="31" t="str">
        <f ca="1">'Week C'!$BB74</f>
        <v/>
      </c>
      <c r="W22" s="31" t="str">
        <f ca="1">'Week C'!$BH74</f>
        <v/>
      </c>
      <c r="X22" s="31" t="str">
        <f ca="1">'Week C'!$BN74</f>
        <v/>
      </c>
      <c r="Y22" s="31" t="str">
        <f ca="1">'Week C'!$BT74</f>
        <v/>
      </c>
      <c r="Z22" s="31" t="str">
        <f ca="1">'Week D'!$AJ74</f>
        <v/>
      </c>
      <c r="AA22" s="31" t="str">
        <f ca="1">'Week D'!$AP74</f>
        <v/>
      </c>
      <c r="AB22" s="31" t="str">
        <f ca="1">'Week D'!$AV74</f>
        <v/>
      </c>
      <c r="AC22" s="31" t="str">
        <f ca="1">'Week D'!$BB74</f>
        <v/>
      </c>
      <c r="AD22" s="31" t="str">
        <f ca="1">'Week D'!$BH74</f>
        <v/>
      </c>
      <c r="AE22" s="31" t="str">
        <f ca="1">'Week D'!$BN74</f>
        <v/>
      </c>
      <c r="AF22" s="31" t="str">
        <f ca="1">'Week D'!$BT74</f>
        <v/>
      </c>
      <c r="AG22" s="31" t="str">
        <f ca="1">'Week E'!$AJ74</f>
        <v/>
      </c>
      <c r="AH22" s="31" t="str">
        <f ca="1">'Week E'!$AP74</f>
        <v/>
      </c>
      <c r="AI22" s="31" t="str">
        <f ca="1">'Week E'!$AV74</f>
        <v/>
      </c>
      <c r="AJ22" s="31" t="str">
        <f ca="1">'Week E'!$BB74</f>
        <v/>
      </c>
      <c r="AK22" s="31" t="str">
        <f ca="1">'Week E'!$BH74</f>
        <v/>
      </c>
      <c r="AL22" s="31" t="str">
        <f ca="1">'Week E'!$BN74</f>
        <v/>
      </c>
      <c r="AM22" s="31" t="str">
        <f ca="1">'Week E'!$BT74</f>
        <v/>
      </c>
      <c r="AN22" s="31" t="str">
        <f ca="1">'Week F'!$AJ74</f>
        <v/>
      </c>
      <c r="AO22" s="31" t="str">
        <f ca="1">'Week F'!$AP74</f>
        <v/>
      </c>
      <c r="AP22" s="31" t="str">
        <f ca="1">'Week F'!$AV74</f>
        <v/>
      </c>
      <c r="AQ22" s="31" t="str">
        <f ca="1">'Week F'!$BB74</f>
        <v/>
      </c>
      <c r="AR22" s="31" t="str">
        <f ca="1">'Week F'!$BH74</f>
        <v/>
      </c>
      <c r="AS22" s="31" t="str">
        <f ca="1">'Week F'!$BN74</f>
        <v/>
      </c>
      <c r="AT22" s="31" t="str">
        <f ca="1">'Week F'!$BT74</f>
        <v/>
      </c>
    </row>
    <row r="23" spans="1:46" x14ac:dyDescent="0.2">
      <c r="A23" t="str">
        <f ca="1">'Week A'!AB75</f>
        <v>Minten</v>
      </c>
      <c r="B23" t="str">
        <f ca="1">'Week A'!AC75</f>
        <v>Klaas</v>
      </c>
      <c r="C23" t="str">
        <f ca="1">'Week A'!AD75</f>
        <v>Steward</v>
      </c>
      <c r="D23" t="str">
        <f ca="1">'Week A'!AE75</f>
        <v>Student</v>
      </c>
      <c r="E23" s="31">
        <f ca="1">'Week A'!$AJ75</f>
        <v>0.1875</v>
      </c>
      <c r="F23" s="31">
        <f ca="1">'Week A'!$AP75</f>
        <v>0.20833333333333337</v>
      </c>
      <c r="G23" s="31">
        <f ca="1">'Week A'!$AV75</f>
        <v>0.29166666666666663</v>
      </c>
      <c r="H23" s="31">
        <f ca="1">'Week A'!$BB75</f>
        <v>0.29166666666666663</v>
      </c>
      <c r="I23" s="31">
        <f ca="1">'Week A'!$BH75</f>
        <v>0.29166666666666663</v>
      </c>
      <c r="J23" s="31" t="str">
        <f ca="1">'Week A'!$BN75</f>
        <v/>
      </c>
      <c r="K23" s="31" t="str">
        <f ca="1">'Week A'!$BT75</f>
        <v/>
      </c>
      <c r="L23" s="31" t="str">
        <f ca="1">'Week B'!$AJ75</f>
        <v/>
      </c>
      <c r="M23" s="31" t="str">
        <f ca="1">'Week B'!$AP75</f>
        <v/>
      </c>
      <c r="N23" s="31" t="str">
        <f ca="1">'Week B'!$AV75</f>
        <v/>
      </c>
      <c r="O23" s="31">
        <f ca="1">'Week B'!$BB75</f>
        <v>0.37500000000000006</v>
      </c>
      <c r="P23" s="31">
        <f ca="1">'Week B'!$BH75</f>
        <v>0.33333333333333337</v>
      </c>
      <c r="Q23" s="31" t="str">
        <f ca="1">'Week B'!$BN75</f>
        <v/>
      </c>
      <c r="R23" s="31" t="str">
        <f ca="1">'Week B'!$BT75</f>
        <v/>
      </c>
      <c r="S23" s="31" t="str">
        <f ca="1">'Week C'!$AJ75</f>
        <v/>
      </c>
      <c r="T23" s="31" t="str">
        <f ca="1">'Week C'!$AP75</f>
        <v/>
      </c>
      <c r="U23" s="31" t="str">
        <f ca="1">'Week C'!$AV75</f>
        <v/>
      </c>
      <c r="V23" s="31" t="str">
        <f ca="1">'Week C'!$BB75</f>
        <v/>
      </c>
      <c r="W23" s="31" t="str">
        <f ca="1">'Week C'!$BH75</f>
        <v/>
      </c>
      <c r="X23" s="31" t="str">
        <f ca="1">'Week C'!$BN75</f>
        <v/>
      </c>
      <c r="Y23" s="31" t="str">
        <f ca="1">'Week C'!$BT75</f>
        <v/>
      </c>
      <c r="Z23" s="31" t="str">
        <f ca="1">'Week D'!$AJ75</f>
        <v/>
      </c>
      <c r="AA23" s="31" t="str">
        <f ca="1">'Week D'!$AP75</f>
        <v/>
      </c>
      <c r="AB23" s="31">
        <f ca="1">'Week D'!$AV75</f>
        <v>0.1875</v>
      </c>
      <c r="AC23" s="31">
        <f ca="1">'Week D'!$BB75</f>
        <v>0.1875</v>
      </c>
      <c r="AD23" s="31">
        <f ca="1">'Week D'!$BH75</f>
        <v>0.125</v>
      </c>
      <c r="AE23" s="31" t="str">
        <f ca="1">'Week D'!$BN75</f>
        <v/>
      </c>
      <c r="AF23" s="31">
        <f ca="1">'Week D'!$BT75</f>
        <v>0.1875</v>
      </c>
      <c r="AG23" s="31" t="str">
        <f ca="1">'Week E'!$AJ75</f>
        <v/>
      </c>
      <c r="AH23" s="31" t="str">
        <f ca="1">'Week E'!$AP75</f>
        <v/>
      </c>
      <c r="AI23" s="31" t="str">
        <f ca="1">'Week E'!$AV75</f>
        <v/>
      </c>
      <c r="AJ23" s="31" t="str">
        <f ca="1">'Week E'!$BB75</f>
        <v/>
      </c>
      <c r="AK23" s="31" t="str">
        <f ca="1">'Week E'!$BH75</f>
        <v/>
      </c>
      <c r="AL23" s="31" t="str">
        <f ca="1">'Week E'!$BN75</f>
        <v/>
      </c>
      <c r="AM23" s="31" t="str">
        <f ca="1">'Week E'!$BT75</f>
        <v/>
      </c>
      <c r="AN23" s="31" t="str">
        <f ca="1">'Week F'!$AJ75</f>
        <v/>
      </c>
      <c r="AO23" s="31" t="str">
        <f ca="1">'Week F'!$AP75</f>
        <v/>
      </c>
      <c r="AP23" s="31" t="str">
        <f ca="1">'Week F'!$AV75</f>
        <v/>
      </c>
      <c r="AQ23" s="31" t="str">
        <f ca="1">'Week F'!$BB75</f>
        <v/>
      </c>
      <c r="AR23" s="31" t="str">
        <f ca="1">'Week F'!$BH75</f>
        <v/>
      </c>
      <c r="AS23" s="31" t="str">
        <f ca="1">'Week F'!$BN75</f>
        <v/>
      </c>
      <c r="AT23" s="31" t="str">
        <f ca="1">'Week F'!$BT75</f>
        <v/>
      </c>
    </row>
    <row r="24" spans="1:46" x14ac:dyDescent="0.2">
      <c r="A24" t="str">
        <f ca="1">'Week A'!AB76</f>
        <v>Note</v>
      </c>
      <c r="B24" t="str">
        <f ca="1">'Week A'!AC76</f>
        <v>Leen</v>
      </c>
      <c r="C24" t="str">
        <f ca="1">'Week A'!AD76</f>
        <v>Steward</v>
      </c>
      <c r="D24" t="str">
        <f ca="1">'Week A'!AE76</f>
        <v>Student</v>
      </c>
      <c r="E24" s="31">
        <f ca="1">'Week A'!$AJ76</f>
        <v>0.1875</v>
      </c>
      <c r="F24" s="31" t="str">
        <f ca="1">'Week A'!$AP76</f>
        <v/>
      </c>
      <c r="G24" s="31" t="str">
        <f ca="1">'Week A'!$AV76</f>
        <v/>
      </c>
      <c r="H24" s="31">
        <f ca="1">'Week A'!$BB76</f>
        <v>0.29166666666666663</v>
      </c>
      <c r="I24" s="31">
        <f ca="1">'Week A'!$BH76</f>
        <v>0.125</v>
      </c>
      <c r="J24" s="31" t="str">
        <f ca="1">'Week A'!$BN76</f>
        <v/>
      </c>
      <c r="K24" s="31" t="str">
        <f ca="1">'Week A'!$BT76</f>
        <v/>
      </c>
      <c r="L24" s="31" t="str">
        <f ca="1">'Week B'!$AJ76</f>
        <v/>
      </c>
      <c r="M24" s="31">
        <f ca="1">'Week B'!$AP76</f>
        <v>0.125</v>
      </c>
      <c r="N24" s="31">
        <f ca="1">'Week B'!$AV76</f>
        <v>0.1875</v>
      </c>
      <c r="O24" s="31">
        <f ca="1">'Week B'!$BB76</f>
        <v>0.37500000000000006</v>
      </c>
      <c r="P24" s="31">
        <f ca="1">'Week B'!$BH76</f>
        <v>0.125</v>
      </c>
      <c r="Q24" s="31" t="str">
        <f ca="1">'Week B'!$BN76</f>
        <v/>
      </c>
      <c r="R24" s="31" t="str">
        <f ca="1">'Week B'!$BT76</f>
        <v/>
      </c>
      <c r="S24" s="31">
        <f ca="1">'Week C'!$AJ76</f>
        <v>0.125</v>
      </c>
      <c r="T24" s="31">
        <f ca="1">'Week C'!$AP76</f>
        <v>0.125</v>
      </c>
      <c r="U24" s="31">
        <f ca="1">'Week C'!$AV76</f>
        <v>0.1875</v>
      </c>
      <c r="V24" s="31" t="str">
        <f ca="1">'Week C'!$BB76</f>
        <v/>
      </c>
      <c r="W24" s="31" t="str">
        <f ca="1">'Week C'!$BH76</f>
        <v/>
      </c>
      <c r="X24" s="31" t="str">
        <f ca="1">'Week C'!$BN76</f>
        <v/>
      </c>
      <c r="Y24" s="31" t="str">
        <f ca="1">'Week C'!$BT76</f>
        <v/>
      </c>
      <c r="Z24" s="31" t="str">
        <f ca="1">'Week D'!$AJ76</f>
        <v/>
      </c>
      <c r="AA24" s="31" t="str">
        <f ca="1">'Week D'!$AP76</f>
        <v/>
      </c>
      <c r="AB24" s="31">
        <f ca="1">'Week D'!$AV76</f>
        <v>0.1875</v>
      </c>
      <c r="AC24" s="31" t="str">
        <f ca="1">'Week D'!$BB76</f>
        <v/>
      </c>
      <c r="AD24" s="31">
        <f ca="1">'Week D'!$BH76</f>
        <v>0.29166666666666663</v>
      </c>
      <c r="AE24" s="31" t="str">
        <f ca="1">'Week D'!$BN76</f>
        <v/>
      </c>
      <c r="AF24" s="31" t="str">
        <f ca="1">'Week D'!$BT76</f>
        <v/>
      </c>
      <c r="AG24" s="31" t="str">
        <f ca="1">'Week E'!$AJ76</f>
        <v/>
      </c>
      <c r="AH24" s="31" t="str">
        <f ca="1">'Week E'!$AP76</f>
        <v/>
      </c>
      <c r="AI24" s="31" t="str">
        <f ca="1">'Week E'!$AV76</f>
        <v/>
      </c>
      <c r="AJ24" s="31" t="str">
        <f ca="1">'Week E'!$BB76</f>
        <v/>
      </c>
      <c r="AK24" s="31" t="str">
        <f ca="1">'Week E'!$BH76</f>
        <v/>
      </c>
      <c r="AL24" s="31" t="str">
        <f ca="1">'Week E'!$BN76</f>
        <v/>
      </c>
      <c r="AM24" s="31" t="str">
        <f ca="1">'Week E'!$BT76</f>
        <v/>
      </c>
      <c r="AN24" s="31" t="str">
        <f ca="1">'Week F'!$AJ76</f>
        <v/>
      </c>
      <c r="AO24" s="31" t="str">
        <f ca="1">'Week F'!$AP76</f>
        <v/>
      </c>
      <c r="AP24" s="31" t="str">
        <f ca="1">'Week F'!$AV76</f>
        <v/>
      </c>
      <c r="AQ24" s="31" t="str">
        <f ca="1">'Week F'!$BB76</f>
        <v/>
      </c>
      <c r="AR24" s="31" t="str">
        <f ca="1">'Week F'!$BH76</f>
        <v/>
      </c>
      <c r="AS24" s="31" t="str">
        <f ca="1">'Week F'!$BN76</f>
        <v/>
      </c>
      <c r="AT24" s="31" t="str">
        <f ca="1">'Week F'!$BT76</f>
        <v/>
      </c>
    </row>
    <row r="25" spans="1:46" x14ac:dyDescent="0.2">
      <c r="A25" t="str">
        <f ca="1">'Week A'!AB77</f>
        <v>Ouchbab</v>
      </c>
      <c r="B25" t="str">
        <f ca="1">'Week A'!AC77</f>
        <v>Lamyae</v>
      </c>
      <c r="C25" t="str">
        <f ca="1">'Week A'!AD77</f>
        <v>Steward</v>
      </c>
      <c r="D25" t="str">
        <f ca="1">'Week A'!AE77</f>
        <v>Student</v>
      </c>
      <c r="E25" s="31">
        <f ca="1">'Week A'!$AJ77</f>
        <v>0.20833333333333337</v>
      </c>
      <c r="F25" s="31">
        <f ca="1">'Week A'!$AP77</f>
        <v>0.37500000000000006</v>
      </c>
      <c r="G25" s="31">
        <f ca="1">'Week A'!$AV77</f>
        <v>0.1875</v>
      </c>
      <c r="H25" s="31">
        <f ca="1">'Week A'!$BB77</f>
        <v>0.37500000000000006</v>
      </c>
      <c r="I25" s="31">
        <f ca="1">'Week A'!$BH77</f>
        <v>0.20833333333333337</v>
      </c>
      <c r="J25" s="31" t="str">
        <f ca="1">'Week A'!$BN77</f>
        <v/>
      </c>
      <c r="K25" s="31" t="str">
        <f ca="1">'Week A'!$BT77</f>
        <v/>
      </c>
      <c r="L25" s="31" t="str">
        <f ca="1">'Week B'!$AJ77</f>
        <v/>
      </c>
      <c r="M25" s="31" t="str">
        <f ca="1">'Week B'!$AP77</f>
        <v/>
      </c>
      <c r="N25" s="31">
        <f ca="1">'Week B'!$AV77</f>
        <v>0.1875</v>
      </c>
      <c r="O25" s="31">
        <f ca="1">'Week B'!$BB77</f>
        <v>0.1875</v>
      </c>
      <c r="P25" s="31" t="str">
        <f ca="1">'Week B'!$BH77</f>
        <v/>
      </c>
      <c r="Q25" s="31" t="str">
        <f ca="1">'Week B'!$BN77</f>
        <v/>
      </c>
      <c r="R25" s="31" t="str">
        <f ca="1">'Week B'!$BT77</f>
        <v/>
      </c>
      <c r="S25" s="31">
        <f ca="1">'Week C'!$AJ77</f>
        <v>0.1875</v>
      </c>
      <c r="T25" s="31" t="str">
        <f ca="1">'Week C'!$AP77</f>
        <v/>
      </c>
      <c r="U25" s="31" t="str">
        <f ca="1">'Week C'!$AV77</f>
        <v/>
      </c>
      <c r="V25" s="31">
        <f ca="1">'Week C'!$BB77</f>
        <v>0.1875</v>
      </c>
      <c r="W25" s="31">
        <f ca="1">'Week C'!$BH77</f>
        <v>0.20833333333333337</v>
      </c>
      <c r="X25" s="31" t="str">
        <f ca="1">'Week C'!$BN77</f>
        <v/>
      </c>
      <c r="Y25" s="31" t="str">
        <f ca="1">'Week C'!$BT77</f>
        <v/>
      </c>
      <c r="Z25" s="31" t="str">
        <f ca="1">'Week D'!$AJ77</f>
        <v/>
      </c>
      <c r="AA25" s="31" t="str">
        <f ca="1">'Week D'!$AP77</f>
        <v/>
      </c>
      <c r="AB25" s="31" t="str">
        <f ca="1">'Week D'!$AV77</f>
        <v/>
      </c>
      <c r="AC25" s="31">
        <f ca="1">'Week D'!$BB77</f>
        <v>0.1875</v>
      </c>
      <c r="AD25" s="31" t="str">
        <f ca="1">'Week D'!$BH77</f>
        <v/>
      </c>
      <c r="AE25" s="31" t="str">
        <f ca="1">'Week D'!$BN77</f>
        <v/>
      </c>
      <c r="AF25" s="31" t="str">
        <f ca="1">'Week D'!$BT77</f>
        <v/>
      </c>
      <c r="AG25" s="31" t="str">
        <f ca="1">'Week E'!$AJ77</f>
        <v/>
      </c>
      <c r="AH25" s="31" t="str">
        <f ca="1">'Week E'!$AP77</f>
        <v/>
      </c>
      <c r="AI25" s="31" t="str">
        <f ca="1">'Week E'!$AV77</f>
        <v/>
      </c>
      <c r="AJ25" s="31" t="str">
        <f ca="1">'Week E'!$BB77</f>
        <v/>
      </c>
      <c r="AK25" s="31" t="str">
        <f ca="1">'Week E'!$BH77</f>
        <v/>
      </c>
      <c r="AL25" s="31" t="str">
        <f ca="1">'Week E'!$BN77</f>
        <v/>
      </c>
      <c r="AM25" s="31" t="str">
        <f ca="1">'Week E'!$BT77</f>
        <v/>
      </c>
      <c r="AN25" s="31" t="str">
        <f ca="1">'Week F'!$AJ77</f>
        <v/>
      </c>
      <c r="AO25" s="31" t="str">
        <f ca="1">'Week F'!$AP77</f>
        <v/>
      </c>
      <c r="AP25" s="31" t="str">
        <f ca="1">'Week F'!$AV77</f>
        <v/>
      </c>
      <c r="AQ25" s="31" t="str">
        <f ca="1">'Week F'!$BB77</f>
        <v/>
      </c>
      <c r="AR25" s="31" t="str">
        <f ca="1">'Week F'!$BH77</f>
        <v/>
      </c>
      <c r="AS25" s="31" t="str">
        <f ca="1">'Week F'!$BN77</f>
        <v/>
      </c>
      <c r="AT25" s="31" t="str">
        <f ca="1">'Week F'!$BT77</f>
        <v/>
      </c>
    </row>
    <row r="26" spans="1:46" x14ac:dyDescent="0.2">
      <c r="A26" t="str">
        <f ca="1">'Week A'!AB78</f>
        <v xml:space="preserve">Azieva </v>
      </c>
      <c r="B26" t="str">
        <f ca="1">'Week A'!AC78</f>
        <v>Linda</v>
      </c>
      <c r="C26" t="str">
        <f ca="1">'Week A'!AD78</f>
        <v>Steward</v>
      </c>
      <c r="D26" t="str">
        <f ca="1">'Week A'!AE78</f>
        <v>Student</v>
      </c>
      <c r="E26" s="31" t="str">
        <f ca="1">'Week A'!$AJ78</f>
        <v/>
      </c>
      <c r="F26" s="31" t="str">
        <f ca="1">'Week A'!$AP78</f>
        <v/>
      </c>
      <c r="G26" s="31" t="str">
        <f ca="1">'Week A'!$AV78</f>
        <v/>
      </c>
      <c r="H26" s="31" t="str">
        <f ca="1">'Week A'!$BB78</f>
        <v/>
      </c>
      <c r="I26" s="31" t="str">
        <f ca="1">'Week A'!$BH78</f>
        <v/>
      </c>
      <c r="J26" s="31" t="str">
        <f ca="1">'Week A'!$BN78</f>
        <v/>
      </c>
      <c r="K26" s="31" t="str">
        <f ca="1">'Week A'!$BT78</f>
        <v/>
      </c>
      <c r="L26" s="31" t="str">
        <f ca="1">'Week B'!$AJ78</f>
        <v/>
      </c>
      <c r="M26" s="31" t="str">
        <f ca="1">'Week B'!$AP78</f>
        <v/>
      </c>
      <c r="N26" s="31" t="str">
        <f ca="1">'Week B'!$AV78</f>
        <v/>
      </c>
      <c r="O26" s="31" t="str">
        <f ca="1">'Week B'!$BB78</f>
        <v/>
      </c>
      <c r="P26" s="31" t="str">
        <f ca="1">'Week B'!$BH78</f>
        <v/>
      </c>
      <c r="Q26" s="31" t="str">
        <f ca="1">'Week B'!$BN78</f>
        <v/>
      </c>
      <c r="R26" s="31" t="str">
        <f ca="1">'Week B'!$BT78</f>
        <v/>
      </c>
      <c r="S26" s="31" t="str">
        <f ca="1">'Week C'!$AJ78</f>
        <v/>
      </c>
      <c r="T26" s="31" t="str">
        <f ca="1">'Week C'!$AP78</f>
        <v/>
      </c>
      <c r="U26" s="31" t="str">
        <f ca="1">'Week C'!$AV78</f>
        <v/>
      </c>
      <c r="V26" s="31" t="str">
        <f ca="1">'Week C'!$BB78</f>
        <v/>
      </c>
      <c r="W26" s="31" t="str">
        <f ca="1">'Week C'!$BH78</f>
        <v/>
      </c>
      <c r="X26" s="31" t="str">
        <f ca="1">'Week C'!$BN78</f>
        <v/>
      </c>
      <c r="Y26" s="31" t="str">
        <f ca="1">'Week C'!$BT78</f>
        <v/>
      </c>
      <c r="Z26" s="31" t="str">
        <f ca="1">'Week D'!$AJ78</f>
        <v/>
      </c>
      <c r="AA26" s="31" t="str">
        <f ca="1">'Week D'!$AP78</f>
        <v/>
      </c>
      <c r="AB26" s="31" t="str">
        <f ca="1">'Week D'!$AV78</f>
        <v/>
      </c>
      <c r="AC26" s="31" t="str">
        <f ca="1">'Week D'!$BB78</f>
        <v/>
      </c>
      <c r="AD26" s="31" t="str">
        <f ca="1">'Week D'!$BH78</f>
        <v/>
      </c>
      <c r="AE26" s="31" t="str">
        <f ca="1">'Week D'!$BN78</f>
        <v/>
      </c>
      <c r="AF26" s="31" t="str">
        <f ca="1">'Week D'!$BT78</f>
        <v/>
      </c>
      <c r="AG26" s="31" t="str">
        <f ca="1">'Week E'!$AJ78</f>
        <v/>
      </c>
      <c r="AH26" s="31" t="str">
        <f ca="1">'Week E'!$AP78</f>
        <v/>
      </c>
      <c r="AI26" s="31" t="str">
        <f ca="1">'Week E'!$AV78</f>
        <v/>
      </c>
      <c r="AJ26" s="31" t="str">
        <f ca="1">'Week E'!$BB78</f>
        <v/>
      </c>
      <c r="AK26" s="31" t="str">
        <f ca="1">'Week E'!$BH78</f>
        <v/>
      </c>
      <c r="AL26" s="31" t="str">
        <f ca="1">'Week E'!$BN78</f>
        <v/>
      </c>
      <c r="AM26" s="31" t="str">
        <f ca="1">'Week E'!$BT78</f>
        <v/>
      </c>
      <c r="AN26" s="31" t="str">
        <f ca="1">'Week F'!$AJ78</f>
        <v/>
      </c>
      <c r="AO26" s="31" t="str">
        <f ca="1">'Week F'!$AP78</f>
        <v/>
      </c>
      <c r="AP26" s="31" t="str">
        <f ca="1">'Week F'!$AV78</f>
        <v/>
      </c>
      <c r="AQ26" s="31" t="str">
        <f ca="1">'Week F'!$BB78</f>
        <v/>
      </c>
      <c r="AR26" s="31" t="str">
        <f ca="1">'Week F'!$BH78</f>
        <v/>
      </c>
      <c r="AS26" s="31" t="str">
        <f ca="1">'Week F'!$BN78</f>
        <v/>
      </c>
      <c r="AT26" s="31" t="str">
        <f ca="1">'Week F'!$BT78</f>
        <v/>
      </c>
    </row>
    <row r="27" spans="1:46" x14ac:dyDescent="0.2">
      <c r="A27" t="str">
        <f ca="1">'Week A'!AB79</f>
        <v>Siraje</v>
      </c>
      <c r="B27" t="str">
        <f ca="1">'Week A'!AC79</f>
        <v>Mounir</v>
      </c>
      <c r="C27" t="str">
        <f ca="1">'Week A'!AD79</f>
        <v>Steward</v>
      </c>
      <c r="D27" t="str">
        <f ca="1">'Week A'!AE79</f>
        <v>Student</v>
      </c>
      <c r="E27" s="31" t="str">
        <f ca="1">'Week A'!$AJ79</f>
        <v/>
      </c>
      <c r="F27" s="31" t="str">
        <f ca="1">'Week A'!$AP79</f>
        <v/>
      </c>
      <c r="G27" s="31" t="str">
        <f ca="1">'Week A'!$AV79</f>
        <v/>
      </c>
      <c r="H27" s="31" t="str">
        <f ca="1">'Week A'!$BB79</f>
        <v/>
      </c>
      <c r="I27" s="31" t="str">
        <f ca="1">'Week A'!$BH79</f>
        <v/>
      </c>
      <c r="J27" s="31" t="str">
        <f ca="1">'Week A'!$BN79</f>
        <v/>
      </c>
      <c r="K27" s="31" t="str">
        <f ca="1">'Week A'!$BT79</f>
        <v/>
      </c>
      <c r="L27" s="31" t="str">
        <f ca="1">'Week B'!$AJ79</f>
        <v/>
      </c>
      <c r="M27" s="31" t="str">
        <f ca="1">'Week B'!$AP79</f>
        <v/>
      </c>
      <c r="N27" s="31" t="str">
        <f ca="1">'Week B'!$AV79</f>
        <v/>
      </c>
      <c r="O27" s="31" t="str">
        <f ca="1">'Week B'!$BB79</f>
        <v/>
      </c>
      <c r="P27" s="31" t="str">
        <f ca="1">'Week B'!$BH79</f>
        <v/>
      </c>
      <c r="Q27" s="31" t="str">
        <f ca="1">'Week B'!$BN79</f>
        <v/>
      </c>
      <c r="R27" s="31" t="str">
        <f ca="1">'Week B'!$BT79</f>
        <v/>
      </c>
      <c r="S27" s="31" t="str">
        <f ca="1">'Week C'!$AJ79</f>
        <v/>
      </c>
      <c r="T27" s="31" t="str">
        <f ca="1">'Week C'!$AP79</f>
        <v/>
      </c>
      <c r="U27" s="31" t="str">
        <f ca="1">'Week C'!$AV79</f>
        <v/>
      </c>
      <c r="V27" s="31" t="str">
        <f ca="1">'Week C'!$BB79</f>
        <v/>
      </c>
      <c r="W27" s="31" t="str">
        <f ca="1">'Week C'!$BH79</f>
        <v/>
      </c>
      <c r="X27" s="31" t="str">
        <f ca="1">'Week C'!$BN79</f>
        <v/>
      </c>
      <c r="Y27" s="31" t="str">
        <f ca="1">'Week C'!$BT79</f>
        <v/>
      </c>
      <c r="Z27" s="31" t="str">
        <f ca="1">'Week D'!$AJ79</f>
        <v/>
      </c>
      <c r="AA27" s="31" t="str">
        <f ca="1">'Week D'!$AP79</f>
        <v/>
      </c>
      <c r="AB27" s="31" t="str">
        <f ca="1">'Week D'!$AV79</f>
        <v/>
      </c>
      <c r="AC27" s="31" t="str">
        <f ca="1">'Week D'!$BB79</f>
        <v/>
      </c>
      <c r="AD27" s="31" t="str">
        <f ca="1">'Week D'!$BH79</f>
        <v/>
      </c>
      <c r="AE27" s="31" t="str">
        <f ca="1">'Week D'!$BN79</f>
        <v/>
      </c>
      <c r="AF27" s="31" t="str">
        <f ca="1">'Week D'!$BT79</f>
        <v/>
      </c>
      <c r="AG27" s="31" t="str">
        <f ca="1">'Week E'!$AJ79</f>
        <v/>
      </c>
      <c r="AH27" s="31" t="str">
        <f ca="1">'Week E'!$AP79</f>
        <v/>
      </c>
      <c r="AI27" s="31">
        <f ca="1">'Week E'!$AV79</f>
        <v>0.1875</v>
      </c>
      <c r="AJ27" s="31" t="str">
        <f ca="1">'Week E'!$BB79</f>
        <v/>
      </c>
      <c r="AK27" s="31" t="str">
        <f ca="1">'Week E'!$BH79</f>
        <v/>
      </c>
      <c r="AL27" s="31" t="str">
        <f ca="1">'Week E'!$BN79</f>
        <v/>
      </c>
      <c r="AM27" s="31" t="str">
        <f ca="1">'Week E'!$BT79</f>
        <v/>
      </c>
      <c r="AN27" s="31" t="str">
        <f ca="1">'Week F'!$AJ79</f>
        <v/>
      </c>
      <c r="AO27" s="31" t="str">
        <f ca="1">'Week F'!$AP79</f>
        <v/>
      </c>
      <c r="AP27" s="31" t="str">
        <f ca="1">'Week F'!$AV79</f>
        <v/>
      </c>
      <c r="AQ27" s="31" t="str">
        <f ca="1">'Week F'!$BB79</f>
        <v/>
      </c>
      <c r="AR27" s="31" t="str">
        <f ca="1">'Week F'!$BH79</f>
        <v/>
      </c>
      <c r="AS27" s="31" t="str">
        <f ca="1">'Week F'!$BN79</f>
        <v/>
      </c>
      <c r="AT27" s="31" t="str">
        <f ca="1">'Week F'!$BT79</f>
        <v/>
      </c>
    </row>
    <row r="28" spans="1:46" x14ac:dyDescent="0.2">
      <c r="A28" t="str">
        <f ca="1">'Week A'!AB80</f>
        <v>Oulad Ali</v>
      </c>
      <c r="B28" t="str">
        <f ca="1">'Week A'!AC80</f>
        <v>Mohammed</v>
      </c>
      <c r="C28" t="str">
        <f ca="1">'Week A'!AD80</f>
        <v>Steward</v>
      </c>
      <c r="D28" t="str">
        <f ca="1">'Week A'!AE80</f>
        <v>Student</v>
      </c>
      <c r="E28" s="31" t="str">
        <f ca="1">'Week A'!$AJ80</f>
        <v/>
      </c>
      <c r="F28" s="31" t="str">
        <f ca="1">'Week A'!$AP80</f>
        <v/>
      </c>
      <c r="G28" s="31" t="str">
        <f ca="1">'Week A'!$AV80</f>
        <v/>
      </c>
      <c r="H28" s="31" t="str">
        <f ca="1">'Week A'!$BB80</f>
        <v/>
      </c>
      <c r="I28" s="31" t="str">
        <f ca="1">'Week A'!$BH80</f>
        <v/>
      </c>
      <c r="J28" s="31" t="str">
        <f ca="1">'Week A'!$BN80</f>
        <v/>
      </c>
      <c r="K28" s="31" t="str">
        <f ca="1">'Week A'!$BT80</f>
        <v/>
      </c>
      <c r="L28" s="31" t="str">
        <f ca="1">'Week B'!$AJ80</f>
        <v/>
      </c>
      <c r="M28" s="31" t="str">
        <f ca="1">'Week B'!$AP80</f>
        <v/>
      </c>
      <c r="N28" s="31" t="str">
        <f ca="1">'Week B'!$AV80</f>
        <v/>
      </c>
      <c r="O28" s="31" t="str">
        <f ca="1">'Week B'!$BB80</f>
        <v/>
      </c>
      <c r="P28" s="31" t="str">
        <f ca="1">'Week B'!$BH80</f>
        <v/>
      </c>
      <c r="Q28" s="31" t="str">
        <f ca="1">'Week B'!$BN80</f>
        <v/>
      </c>
      <c r="R28" s="31" t="str">
        <f ca="1">'Week B'!$BT80</f>
        <v/>
      </c>
      <c r="S28" s="31" t="str">
        <f ca="1">'Week C'!$AJ80</f>
        <v/>
      </c>
      <c r="T28" s="31" t="str">
        <f ca="1">'Week C'!$AP80</f>
        <v/>
      </c>
      <c r="U28" s="31" t="str">
        <f ca="1">'Week C'!$AV80</f>
        <v/>
      </c>
      <c r="V28" s="31" t="str">
        <f ca="1">'Week C'!$BB80</f>
        <v/>
      </c>
      <c r="W28" s="31" t="str">
        <f ca="1">'Week C'!$BH80</f>
        <v/>
      </c>
      <c r="X28" s="31" t="str">
        <f ca="1">'Week C'!$BN80</f>
        <v/>
      </c>
      <c r="Y28" s="31" t="str">
        <f ca="1">'Week C'!$BT80</f>
        <v/>
      </c>
      <c r="Z28" s="31" t="str">
        <f ca="1">'Week D'!$AJ80</f>
        <v/>
      </c>
      <c r="AA28" s="31" t="str">
        <f ca="1">'Week D'!$AP80</f>
        <v/>
      </c>
      <c r="AB28" s="31" t="str">
        <f ca="1">'Week D'!$AV80</f>
        <v/>
      </c>
      <c r="AC28" s="31" t="str">
        <f ca="1">'Week D'!$BB80</f>
        <v/>
      </c>
      <c r="AD28" s="31" t="str">
        <f ca="1">'Week D'!$BH80</f>
        <v/>
      </c>
      <c r="AE28" s="31">
        <f ca="1">'Week D'!$BN80</f>
        <v>0.125</v>
      </c>
      <c r="AF28" s="31" t="str">
        <f ca="1">'Week D'!$BT80</f>
        <v/>
      </c>
      <c r="AG28" s="31" t="str">
        <f ca="1">'Week E'!$AJ80</f>
        <v/>
      </c>
      <c r="AH28" s="31">
        <f ca="1">'Week E'!$AP80</f>
        <v>0.125</v>
      </c>
      <c r="AI28" s="31">
        <f ca="1">'Week E'!$AV80</f>
        <v>0.1875</v>
      </c>
      <c r="AJ28" s="31" t="str">
        <f ca="1">'Week E'!$BB80</f>
        <v/>
      </c>
      <c r="AK28" s="31" t="str">
        <f ca="1">'Week E'!$BH80</f>
        <v/>
      </c>
      <c r="AL28" s="31" t="str">
        <f ca="1">'Week E'!$BN80</f>
        <v/>
      </c>
      <c r="AM28" s="31" t="str">
        <f ca="1">'Week E'!$BT80</f>
        <v/>
      </c>
      <c r="AN28" s="31" t="str">
        <f ca="1">'Week F'!$AJ80</f>
        <v/>
      </c>
      <c r="AO28" s="31" t="str">
        <f ca="1">'Week F'!$AP80</f>
        <v/>
      </c>
      <c r="AP28" s="31" t="str">
        <f ca="1">'Week F'!$AV80</f>
        <v/>
      </c>
      <c r="AQ28" s="31" t="str">
        <f ca="1">'Week F'!$BB80</f>
        <v/>
      </c>
      <c r="AR28" s="31" t="str">
        <f ca="1">'Week F'!$BH80</f>
        <v/>
      </c>
      <c r="AS28" s="31" t="str">
        <f ca="1">'Week F'!$BN80</f>
        <v/>
      </c>
      <c r="AT28" s="31" t="str">
        <f ca="1">'Week F'!$BT80</f>
        <v/>
      </c>
    </row>
    <row r="29" spans="1:46" x14ac:dyDescent="0.2">
      <c r="A29" t="str">
        <f ca="1">'Week A'!AB81</f>
        <v>El Kadi</v>
      </c>
      <c r="B29" t="str">
        <f ca="1">'Week A'!AC81</f>
        <v>Mohammed</v>
      </c>
      <c r="C29" t="str">
        <f ca="1">'Week A'!AD81</f>
        <v>Steward</v>
      </c>
      <c r="D29" t="str">
        <f ca="1">'Week A'!AE81</f>
        <v>Student</v>
      </c>
      <c r="E29" s="31" t="str">
        <f ca="1">'Week A'!$AJ81</f>
        <v/>
      </c>
      <c r="F29" s="31" t="str">
        <f ca="1">'Week A'!$AP81</f>
        <v/>
      </c>
      <c r="G29" s="31" t="str">
        <f ca="1">'Week A'!$AV81</f>
        <v/>
      </c>
      <c r="H29" s="31" t="str">
        <f ca="1">'Week A'!$BB81</f>
        <v/>
      </c>
      <c r="I29" s="31" t="str">
        <f ca="1">'Week A'!$BH81</f>
        <v/>
      </c>
      <c r="J29" s="31" t="str">
        <f ca="1">'Week A'!$BN81</f>
        <v/>
      </c>
      <c r="K29" s="31" t="str">
        <f ca="1">'Week A'!$BT81</f>
        <v/>
      </c>
      <c r="L29" s="31" t="str">
        <f ca="1">'Week B'!$AJ81</f>
        <v/>
      </c>
      <c r="M29" s="31" t="str">
        <f ca="1">'Week B'!$AP81</f>
        <v/>
      </c>
      <c r="N29" s="31" t="str">
        <f ca="1">'Week B'!$AV81</f>
        <v/>
      </c>
      <c r="O29" s="31" t="str">
        <f ca="1">'Week B'!$BB81</f>
        <v/>
      </c>
      <c r="P29" s="31" t="str">
        <f ca="1">'Week B'!$BH81</f>
        <v/>
      </c>
      <c r="Q29" s="31" t="str">
        <f ca="1">'Week B'!$BN81</f>
        <v/>
      </c>
      <c r="R29" s="31" t="str">
        <f ca="1">'Week B'!$BT81</f>
        <v/>
      </c>
      <c r="S29" s="31" t="str">
        <f ca="1">'Week C'!$AJ81</f>
        <v/>
      </c>
      <c r="T29" s="31" t="str">
        <f ca="1">'Week C'!$AP81</f>
        <v/>
      </c>
      <c r="U29" s="31" t="str">
        <f ca="1">'Week C'!$AV81</f>
        <v/>
      </c>
      <c r="V29" s="31" t="str">
        <f ca="1">'Week C'!$BB81</f>
        <v/>
      </c>
      <c r="W29" s="31" t="str">
        <f ca="1">'Week C'!$BH81</f>
        <v/>
      </c>
      <c r="X29" s="31" t="str">
        <f ca="1">'Week C'!$BN81</f>
        <v/>
      </c>
      <c r="Y29" s="31" t="str">
        <f ca="1">'Week C'!$BT81</f>
        <v/>
      </c>
      <c r="Z29" s="31" t="str">
        <f ca="1">'Week D'!$AJ81</f>
        <v/>
      </c>
      <c r="AA29" s="31" t="str">
        <f ca="1">'Week D'!$AP81</f>
        <v/>
      </c>
      <c r="AB29" s="31" t="str">
        <f ca="1">'Week D'!$AV81</f>
        <v/>
      </c>
      <c r="AC29" s="31" t="str">
        <f ca="1">'Week D'!$BB81</f>
        <v/>
      </c>
      <c r="AD29" s="31" t="str">
        <f ca="1">'Week D'!$BH81</f>
        <v/>
      </c>
      <c r="AE29" s="31" t="str">
        <f ca="1">'Week D'!$BN81</f>
        <v/>
      </c>
      <c r="AF29" s="31" t="str">
        <f ca="1">'Week D'!$BT81</f>
        <v/>
      </c>
      <c r="AG29" s="31" t="str">
        <f ca="1">'Week E'!$AJ81</f>
        <v/>
      </c>
      <c r="AH29" s="31" t="str">
        <f ca="1">'Week E'!$AP81</f>
        <v/>
      </c>
      <c r="AI29" s="31" t="str">
        <f ca="1">'Week E'!$AV81</f>
        <v/>
      </c>
      <c r="AJ29" s="31" t="str">
        <f ca="1">'Week E'!$BB81</f>
        <v/>
      </c>
      <c r="AK29" s="31" t="str">
        <f ca="1">'Week E'!$BH81</f>
        <v/>
      </c>
      <c r="AL29" s="31" t="str">
        <f ca="1">'Week E'!$BN81</f>
        <v/>
      </c>
      <c r="AM29" s="31" t="str">
        <f ca="1">'Week E'!$BT81</f>
        <v/>
      </c>
      <c r="AN29" s="31" t="str">
        <f ca="1">'Week F'!$AJ81</f>
        <v/>
      </c>
      <c r="AO29" s="31" t="str">
        <f ca="1">'Week F'!$AP81</f>
        <v/>
      </c>
      <c r="AP29" s="31" t="str">
        <f ca="1">'Week F'!$AV81</f>
        <v/>
      </c>
      <c r="AQ29" s="31" t="str">
        <f ca="1">'Week F'!$BB81</f>
        <v/>
      </c>
      <c r="AR29" s="31" t="str">
        <f ca="1">'Week F'!$BH81</f>
        <v/>
      </c>
      <c r="AS29" s="31" t="str">
        <f ca="1">'Week F'!$BN81</f>
        <v/>
      </c>
      <c r="AT29" s="31" t="str">
        <f ca="1">'Week F'!$BT81</f>
        <v/>
      </c>
    </row>
    <row r="30" spans="1:46" x14ac:dyDescent="0.2">
      <c r="A30" t="str">
        <f ca="1">'Week A'!AB82</f>
        <v>Vanlommel</v>
      </c>
      <c r="B30" t="str">
        <f ca="1">'Week A'!AC82</f>
        <v>Mathis</v>
      </c>
      <c r="C30" t="str">
        <f ca="1">'Week A'!AD82</f>
        <v>Steward</v>
      </c>
      <c r="D30" t="str">
        <f ca="1">'Week A'!AE82</f>
        <v>Student</v>
      </c>
      <c r="E30" s="31" t="str">
        <f ca="1">'Week A'!$AJ82</f>
        <v/>
      </c>
      <c r="F30" s="31" t="str">
        <f ca="1">'Week A'!$AP82</f>
        <v/>
      </c>
      <c r="G30" s="31" t="str">
        <f ca="1">'Week A'!$AV82</f>
        <v/>
      </c>
      <c r="H30" s="31" t="str">
        <f ca="1">'Week A'!$BB82</f>
        <v/>
      </c>
      <c r="I30" s="31" t="str">
        <f ca="1">'Week A'!$BH82</f>
        <v/>
      </c>
      <c r="J30" s="31" t="str">
        <f ca="1">'Week A'!$BN82</f>
        <v/>
      </c>
      <c r="K30" s="31" t="str">
        <f ca="1">'Week A'!$BT82</f>
        <v/>
      </c>
      <c r="L30" s="31" t="str">
        <f ca="1">'Week B'!$AJ82</f>
        <v/>
      </c>
      <c r="M30" s="31" t="str">
        <f ca="1">'Week B'!$AP82</f>
        <v/>
      </c>
      <c r="N30" s="31" t="str">
        <f ca="1">'Week B'!$AV82</f>
        <v/>
      </c>
      <c r="O30" s="31" t="str">
        <f ca="1">'Week B'!$BB82</f>
        <v/>
      </c>
      <c r="P30" s="31" t="str">
        <f ca="1">'Week B'!$BH82</f>
        <v/>
      </c>
      <c r="Q30" s="31" t="str">
        <f ca="1">'Week B'!$BN82</f>
        <v/>
      </c>
      <c r="R30" s="31" t="str">
        <f ca="1">'Week B'!$BT82</f>
        <v/>
      </c>
      <c r="S30" s="31" t="str">
        <f ca="1">'Week C'!$AJ82</f>
        <v/>
      </c>
      <c r="T30" s="31" t="str">
        <f ca="1">'Week C'!$AP82</f>
        <v/>
      </c>
      <c r="U30" s="31" t="str">
        <f ca="1">'Week C'!$AV82</f>
        <v/>
      </c>
      <c r="V30" s="31" t="str">
        <f ca="1">'Week C'!$BB82</f>
        <v/>
      </c>
      <c r="W30" s="31" t="str">
        <f ca="1">'Week C'!$BH82</f>
        <v/>
      </c>
      <c r="X30" s="31">
        <f ca="1">'Week C'!$BN82</f>
        <v>0.31250000000000006</v>
      </c>
      <c r="Y30" s="31" t="str">
        <f ca="1">'Week C'!$BT82</f>
        <v/>
      </c>
      <c r="Z30" s="31">
        <f ca="1">'Week D'!$AJ82</f>
        <v>0.125</v>
      </c>
      <c r="AA30" s="31">
        <f ca="1">'Week D'!$AP82</f>
        <v>0.125</v>
      </c>
      <c r="AB30" s="31" t="str">
        <f ca="1">'Week D'!$AV82</f>
        <v/>
      </c>
      <c r="AC30" s="31" t="str">
        <f ca="1">'Week D'!$BB82</f>
        <v/>
      </c>
      <c r="AD30" s="31" t="str">
        <f ca="1">'Week D'!$BH82</f>
        <v/>
      </c>
      <c r="AE30" s="31" t="str">
        <f ca="1">'Week D'!$BN82</f>
        <v/>
      </c>
      <c r="AF30" s="31" t="str">
        <f ca="1">'Week D'!$BT82</f>
        <v/>
      </c>
      <c r="AG30" s="31" t="str">
        <f ca="1">'Week E'!$AJ82</f>
        <v/>
      </c>
      <c r="AH30" s="31" t="str">
        <f ca="1">'Week E'!$AP82</f>
        <v/>
      </c>
      <c r="AI30" s="31" t="str">
        <f ca="1">'Week E'!$AV82</f>
        <v/>
      </c>
      <c r="AJ30" s="31" t="str">
        <f ca="1">'Week E'!$BB82</f>
        <v/>
      </c>
      <c r="AK30" s="31" t="str">
        <f ca="1">'Week E'!$BH82</f>
        <v/>
      </c>
      <c r="AL30" s="31" t="str">
        <f ca="1">'Week E'!$BN82</f>
        <v/>
      </c>
      <c r="AM30" s="31" t="str">
        <f ca="1">'Week E'!$BT82</f>
        <v/>
      </c>
      <c r="AN30" s="31" t="str">
        <f ca="1">'Week F'!$AJ82</f>
        <v/>
      </c>
      <c r="AO30" s="31" t="str">
        <f ca="1">'Week F'!$AP82</f>
        <v/>
      </c>
      <c r="AP30" s="31" t="str">
        <f ca="1">'Week F'!$AV82</f>
        <v/>
      </c>
      <c r="AQ30" s="31" t="str">
        <f ca="1">'Week F'!$BB82</f>
        <v/>
      </c>
      <c r="AR30" s="31" t="str">
        <f ca="1">'Week F'!$BH82</f>
        <v/>
      </c>
      <c r="AS30" s="31" t="str">
        <f ca="1">'Week F'!$BN82</f>
        <v/>
      </c>
      <c r="AT30" s="31" t="str">
        <f ca="1">'Week F'!$BT82</f>
        <v/>
      </c>
    </row>
    <row r="31" spans="1:46" x14ac:dyDescent="0.2">
      <c r="A31" t="str">
        <f ca="1">'Week A'!AB83</f>
        <v>Van den Broeck</v>
      </c>
      <c r="B31" t="str">
        <f ca="1">'Week A'!AC83</f>
        <v>Niels</v>
      </c>
      <c r="C31" t="str">
        <f ca="1">'Week A'!AD83</f>
        <v>Steward</v>
      </c>
      <c r="D31" t="str">
        <f ca="1">'Week A'!AE83</f>
        <v>Student</v>
      </c>
      <c r="E31" s="31">
        <f ca="1">'Week A'!$AJ83</f>
        <v>0.37500000000000006</v>
      </c>
      <c r="F31" s="31">
        <f ca="1">'Week A'!$AP83</f>
        <v>0.29166666666666663</v>
      </c>
      <c r="G31" s="31">
        <f ca="1">'Week A'!$AV83</f>
        <v>0.29166666666666663</v>
      </c>
      <c r="H31" s="31" t="str">
        <f ca="1">'Week A'!$BB83</f>
        <v/>
      </c>
      <c r="I31" s="31" t="str">
        <f ca="1">'Week A'!$BH83</f>
        <v/>
      </c>
      <c r="J31" s="31" t="str">
        <f ca="1">'Week A'!$BN83</f>
        <v/>
      </c>
      <c r="K31" s="31" t="str">
        <f ca="1">'Week A'!$BT83</f>
        <v/>
      </c>
      <c r="L31" s="31" t="str">
        <f ca="1">'Week B'!$AJ83</f>
        <v/>
      </c>
      <c r="M31" s="31">
        <f ca="1">'Week B'!$AP83</f>
        <v>0.31250000000000006</v>
      </c>
      <c r="N31" s="31" t="str">
        <f ca="1">'Week B'!$AV83</f>
        <v/>
      </c>
      <c r="O31" s="31" t="str">
        <f ca="1">'Week B'!$BB83</f>
        <v/>
      </c>
      <c r="P31" s="31" t="str">
        <f ca="1">'Week B'!$BH83</f>
        <v/>
      </c>
      <c r="Q31" s="31" t="str">
        <f ca="1">'Week B'!$BN83</f>
        <v/>
      </c>
      <c r="R31" s="31" t="str">
        <f ca="1">'Week B'!$BT83</f>
        <v/>
      </c>
      <c r="S31" s="31" t="str">
        <f ca="1">'Week C'!$AJ83</f>
        <v/>
      </c>
      <c r="T31" s="31" t="str">
        <f ca="1">'Week C'!$AP83</f>
        <v/>
      </c>
      <c r="U31" s="31">
        <f ca="1">'Week C'!$AV83</f>
        <v>0.37500000000000006</v>
      </c>
      <c r="V31" s="31" t="str">
        <f ca="1">'Week C'!$BB83</f>
        <v/>
      </c>
      <c r="W31" s="31" t="str">
        <f ca="1">'Week C'!$BH83</f>
        <v/>
      </c>
      <c r="X31" s="31" t="str">
        <f ca="1">'Week C'!$BN83</f>
        <v/>
      </c>
      <c r="Y31" s="31" t="str">
        <f ca="1">'Week C'!$BT83</f>
        <v/>
      </c>
      <c r="Z31" s="31" t="str">
        <f ca="1">'Week D'!$AJ83</f>
        <v/>
      </c>
      <c r="AA31" s="31" t="str">
        <f ca="1">'Week D'!$AP83</f>
        <v/>
      </c>
      <c r="AB31" s="31" t="str">
        <f ca="1">'Week D'!$AV83</f>
        <v/>
      </c>
      <c r="AC31" s="31" t="str">
        <f ca="1">'Week D'!$BB83</f>
        <v/>
      </c>
      <c r="AD31" s="31" t="str">
        <f ca="1">'Week D'!$BH83</f>
        <v/>
      </c>
      <c r="AE31" s="31" t="str">
        <f ca="1">'Week D'!$BN83</f>
        <v/>
      </c>
      <c r="AF31" s="31" t="str">
        <f ca="1">'Week D'!$BT83</f>
        <v/>
      </c>
      <c r="AG31" s="31" t="str">
        <f ca="1">'Week E'!$AJ83</f>
        <v/>
      </c>
      <c r="AH31" s="31">
        <f ca="1">'Week E'!$AP83</f>
        <v>0.125</v>
      </c>
      <c r="AI31" s="31">
        <f ca="1">'Week E'!$AV83</f>
        <v>0.1875</v>
      </c>
      <c r="AJ31" s="31" t="str">
        <f ca="1">'Week E'!$BB83</f>
        <v/>
      </c>
      <c r="AK31" s="31" t="str">
        <f ca="1">'Week E'!$BH83</f>
        <v/>
      </c>
      <c r="AL31" s="31" t="str">
        <f ca="1">'Week E'!$BN83</f>
        <v/>
      </c>
      <c r="AM31" s="31" t="str">
        <f ca="1">'Week E'!$BT83</f>
        <v/>
      </c>
      <c r="AN31" s="31" t="str">
        <f ca="1">'Week F'!$AJ83</f>
        <v/>
      </c>
      <c r="AO31" s="31" t="str">
        <f ca="1">'Week F'!$AP83</f>
        <v/>
      </c>
      <c r="AP31" s="31" t="str">
        <f ca="1">'Week F'!$AV83</f>
        <v/>
      </c>
      <c r="AQ31" s="31" t="str">
        <f ca="1">'Week F'!$BB83</f>
        <v/>
      </c>
      <c r="AR31" s="31" t="str">
        <f ca="1">'Week F'!$BH83</f>
        <v/>
      </c>
      <c r="AS31" s="31" t="str">
        <f ca="1">'Week F'!$BN83</f>
        <v/>
      </c>
      <c r="AT31" s="31" t="str">
        <f ca="1">'Week F'!$BT83</f>
        <v/>
      </c>
    </row>
    <row r="32" spans="1:46" x14ac:dyDescent="0.2">
      <c r="A32" t="str">
        <f ca="1">'Week A'!AB84</f>
        <v>Rheleimi</v>
      </c>
      <c r="B32" t="str">
        <f ca="1">'Week A'!AC84</f>
        <v>Noah</v>
      </c>
      <c r="C32" t="str">
        <f ca="1">'Week A'!AD84</f>
        <v>Steward</v>
      </c>
      <c r="D32" t="str">
        <f ca="1">'Week A'!AE84</f>
        <v>Student</v>
      </c>
      <c r="E32" s="31" t="str">
        <f ca="1">'Week A'!$AJ84</f>
        <v/>
      </c>
      <c r="F32" s="31">
        <f ca="1">'Week A'!$AP84</f>
        <v>0.1875</v>
      </c>
      <c r="G32" s="31">
        <f ca="1">'Week A'!$AV84</f>
        <v>0.1875</v>
      </c>
      <c r="H32" s="31">
        <f ca="1">'Week A'!$BB84</f>
        <v>0.1875</v>
      </c>
      <c r="I32" s="31" t="str">
        <f ca="1">'Week A'!$BH84</f>
        <v/>
      </c>
      <c r="J32" s="31" t="str">
        <f ca="1">'Week A'!$BN84</f>
        <v/>
      </c>
      <c r="K32" s="31" t="str">
        <f ca="1">'Week A'!$BT84</f>
        <v/>
      </c>
      <c r="L32" s="31">
        <f ca="1">'Week B'!$AJ84</f>
        <v>0.125</v>
      </c>
      <c r="M32" s="31" t="str">
        <f ca="1">'Week B'!$AP84</f>
        <v/>
      </c>
      <c r="N32" s="31">
        <f ca="1">'Week B'!$AV84</f>
        <v>0.1875</v>
      </c>
      <c r="O32" s="31">
        <f ca="1">'Week B'!$BB84</f>
        <v>0.1875</v>
      </c>
      <c r="P32" s="31" t="str">
        <f ca="1">'Week B'!$BH84</f>
        <v/>
      </c>
      <c r="Q32" s="31">
        <f ca="1">'Week B'!$BN84</f>
        <v>0.125</v>
      </c>
      <c r="R32" s="31" t="str">
        <f ca="1">'Week B'!$BT84</f>
        <v/>
      </c>
      <c r="S32" s="31">
        <f ca="1">'Week C'!$AJ84</f>
        <v>0.125</v>
      </c>
      <c r="T32" s="31" t="str">
        <f ca="1">'Week C'!$AP84</f>
        <v/>
      </c>
      <c r="U32" s="31">
        <f ca="1">'Week C'!$AV84</f>
        <v>0.1875</v>
      </c>
      <c r="V32" s="31">
        <f ca="1">'Week C'!$BB84</f>
        <v>0.1875</v>
      </c>
      <c r="W32" s="31">
        <f ca="1">'Week C'!$BH84</f>
        <v>0.125</v>
      </c>
      <c r="X32" s="31" t="str">
        <f ca="1">'Week C'!$BN84</f>
        <v/>
      </c>
      <c r="Y32" s="31" t="str">
        <f ca="1">'Week C'!$BT84</f>
        <v/>
      </c>
      <c r="Z32" s="31" t="str">
        <f ca="1">'Week D'!$AJ84</f>
        <v/>
      </c>
      <c r="AA32" s="31">
        <f ca="1">'Week D'!$AP84</f>
        <v>0.125</v>
      </c>
      <c r="AB32" s="31">
        <f ca="1">'Week D'!$AV84</f>
        <v>0.1875</v>
      </c>
      <c r="AC32" s="31">
        <f ca="1">'Week D'!$BB84</f>
        <v>0.1875</v>
      </c>
      <c r="AD32" s="31">
        <f ca="1">'Week D'!$BH84</f>
        <v>0.125</v>
      </c>
      <c r="AE32" s="31" t="str">
        <f ca="1">'Week D'!$BN84</f>
        <v/>
      </c>
      <c r="AF32" s="31" t="str">
        <f ca="1">'Week D'!$BT84</f>
        <v/>
      </c>
      <c r="AG32" s="31" t="str">
        <f ca="1">'Week E'!$AJ84</f>
        <v/>
      </c>
      <c r="AH32" s="31" t="str">
        <f ca="1">'Week E'!$AP84</f>
        <v/>
      </c>
      <c r="AI32" s="31">
        <f ca="1">'Week E'!$AV84</f>
        <v>0.1875</v>
      </c>
      <c r="AJ32" s="31" t="str">
        <f ca="1">'Week E'!$BB84</f>
        <v/>
      </c>
      <c r="AK32" s="31" t="str">
        <f ca="1">'Week E'!$BH84</f>
        <v/>
      </c>
      <c r="AL32" s="31" t="str">
        <f ca="1">'Week E'!$BN84</f>
        <v/>
      </c>
      <c r="AM32" s="31" t="str">
        <f ca="1">'Week E'!$BT84</f>
        <v/>
      </c>
      <c r="AN32" s="31" t="str">
        <f ca="1">'Week F'!$AJ84</f>
        <v/>
      </c>
      <c r="AO32" s="31" t="str">
        <f ca="1">'Week F'!$AP84</f>
        <v/>
      </c>
      <c r="AP32" s="31" t="str">
        <f ca="1">'Week F'!$AV84</f>
        <v/>
      </c>
      <c r="AQ32" s="31" t="str">
        <f ca="1">'Week F'!$BB84</f>
        <v/>
      </c>
      <c r="AR32" s="31" t="str">
        <f ca="1">'Week F'!$BH84</f>
        <v/>
      </c>
      <c r="AS32" s="31" t="str">
        <f ca="1">'Week F'!$BN84</f>
        <v/>
      </c>
      <c r="AT32" s="31" t="str">
        <f ca="1">'Week F'!$BT84</f>
        <v/>
      </c>
    </row>
    <row r="33" spans="1:46" x14ac:dyDescent="0.2">
      <c r="A33" t="str">
        <f ca="1">'Week A'!AB85</f>
        <v xml:space="preserve">Luyten </v>
      </c>
      <c r="B33" t="str">
        <f ca="1">'Week A'!AC85</f>
        <v>Roos</v>
      </c>
      <c r="C33" t="str">
        <f ca="1">'Week A'!AD85</f>
        <v>Steward</v>
      </c>
      <c r="D33" t="str">
        <f ca="1">'Week A'!AE85</f>
        <v>Student</v>
      </c>
      <c r="E33" s="31" t="str">
        <f ca="1">'Week A'!$AJ85</f>
        <v/>
      </c>
      <c r="F33" s="31" t="str">
        <f ca="1">'Week A'!$AP85</f>
        <v/>
      </c>
      <c r="G33" s="31" t="str">
        <f ca="1">'Week A'!$AV85</f>
        <v/>
      </c>
      <c r="H33" s="31" t="str">
        <f ca="1">'Week A'!$BB85</f>
        <v/>
      </c>
      <c r="I33" s="31" t="str">
        <f ca="1">'Week A'!$BH85</f>
        <v/>
      </c>
      <c r="J33" s="31" t="str">
        <f ca="1">'Week A'!$BN85</f>
        <v/>
      </c>
      <c r="K33" s="31" t="str">
        <f ca="1">'Week A'!$BT85</f>
        <v/>
      </c>
      <c r="L33" s="31" t="str">
        <f ca="1">'Week B'!$AJ85</f>
        <v/>
      </c>
      <c r="M33" s="31" t="str">
        <f ca="1">'Week B'!$AP85</f>
        <v/>
      </c>
      <c r="N33" s="31" t="str">
        <f ca="1">'Week B'!$AV85</f>
        <v/>
      </c>
      <c r="O33" s="31" t="str">
        <f ca="1">'Week B'!$BB85</f>
        <v/>
      </c>
      <c r="P33" s="31" t="str">
        <f ca="1">'Week B'!$BH85</f>
        <v/>
      </c>
      <c r="Q33" s="31" t="str">
        <f ca="1">'Week B'!$BN85</f>
        <v/>
      </c>
      <c r="R33" s="31" t="str">
        <f ca="1">'Week B'!$BT85</f>
        <v/>
      </c>
      <c r="S33" s="31" t="str">
        <f ca="1">'Week C'!$AJ85</f>
        <v/>
      </c>
      <c r="T33" s="31" t="str">
        <f ca="1">'Week C'!$AP85</f>
        <v/>
      </c>
      <c r="U33" s="31" t="str">
        <f ca="1">'Week C'!$AV85</f>
        <v/>
      </c>
      <c r="V33" s="31" t="str">
        <f ca="1">'Week C'!$BB85</f>
        <v/>
      </c>
      <c r="W33" s="31" t="str">
        <f ca="1">'Week C'!$BH85</f>
        <v/>
      </c>
      <c r="X33" s="31" t="str">
        <f ca="1">'Week C'!$BN85</f>
        <v/>
      </c>
      <c r="Y33" s="31" t="str">
        <f ca="1">'Week C'!$BT85</f>
        <v/>
      </c>
      <c r="Z33" s="31" t="str">
        <f ca="1">'Week D'!$AJ85</f>
        <v/>
      </c>
      <c r="AA33" s="31" t="str">
        <f ca="1">'Week D'!$AP85</f>
        <v/>
      </c>
      <c r="AB33" s="31">
        <f ca="1">'Week D'!$AV85</f>
        <v>0.1875</v>
      </c>
      <c r="AC33" s="31">
        <f ca="1">'Week D'!$BB85</f>
        <v>0.1875</v>
      </c>
      <c r="AD33" s="31" t="str">
        <f ca="1">'Week D'!$BH85</f>
        <v/>
      </c>
      <c r="AE33" s="31">
        <f ca="1">'Week D'!$BN85</f>
        <v>0.1875</v>
      </c>
      <c r="AF33" s="31" t="str">
        <f ca="1">'Week D'!$BT85</f>
        <v/>
      </c>
      <c r="AG33" s="31">
        <f ca="1">'Week E'!$AJ85</f>
        <v>0.31250000000000006</v>
      </c>
      <c r="AH33" s="31" t="str">
        <f ca="1">'Week E'!$AP85</f>
        <v/>
      </c>
      <c r="AI33" s="31">
        <f ca="1">'Week E'!$AV85</f>
        <v>0.1875</v>
      </c>
      <c r="AJ33" s="31" t="str">
        <f ca="1">'Week E'!$BB85</f>
        <v/>
      </c>
      <c r="AK33" s="31" t="str">
        <f ca="1">'Week E'!$BH85</f>
        <v/>
      </c>
      <c r="AL33" s="31" t="str">
        <f ca="1">'Week E'!$BN85</f>
        <v/>
      </c>
      <c r="AM33" s="31" t="str">
        <f ca="1">'Week E'!$BT85</f>
        <v/>
      </c>
      <c r="AN33" s="31" t="str">
        <f ca="1">'Week F'!$AJ85</f>
        <v/>
      </c>
      <c r="AO33" s="31" t="str">
        <f ca="1">'Week F'!$AP85</f>
        <v/>
      </c>
      <c r="AP33" s="31" t="str">
        <f ca="1">'Week F'!$AV85</f>
        <v/>
      </c>
      <c r="AQ33" s="31" t="str">
        <f ca="1">'Week F'!$BB85</f>
        <v/>
      </c>
      <c r="AR33" s="31" t="str">
        <f ca="1">'Week F'!$BH85</f>
        <v/>
      </c>
      <c r="AS33" s="31" t="str">
        <f ca="1">'Week F'!$BN85</f>
        <v/>
      </c>
      <c r="AT33" s="31" t="str">
        <f ca="1">'Week F'!$BT85</f>
        <v/>
      </c>
    </row>
    <row r="34" spans="1:46" x14ac:dyDescent="0.2">
      <c r="A34" t="str">
        <f ca="1">'Week A'!AB86</f>
        <v>El Morabet</v>
      </c>
      <c r="B34" t="str">
        <f ca="1">'Week A'!AC86</f>
        <v>Redouane</v>
      </c>
      <c r="C34" t="str">
        <f ca="1">'Week A'!AD86</f>
        <v>Steward</v>
      </c>
      <c r="D34" t="str">
        <f ca="1">'Week A'!AE86</f>
        <v>Student</v>
      </c>
      <c r="E34" s="31">
        <f ca="1">'Week A'!$AJ86</f>
        <v>0.37500000000000006</v>
      </c>
      <c r="F34" s="31">
        <f ca="1">'Week A'!$AP86</f>
        <v>0.1875</v>
      </c>
      <c r="G34" s="31">
        <f ca="1">'Week A'!$AV86</f>
        <v>0.1875</v>
      </c>
      <c r="H34" s="31">
        <f ca="1">'Week A'!$BB86</f>
        <v>0.20833333333333337</v>
      </c>
      <c r="I34" s="31" t="str">
        <f ca="1">'Week A'!$BH86</f>
        <v/>
      </c>
      <c r="J34" s="31" t="str">
        <f ca="1">'Week A'!$BN86</f>
        <v/>
      </c>
      <c r="K34" s="31" t="str">
        <f ca="1">'Week A'!$BT86</f>
        <v/>
      </c>
      <c r="L34" s="31" t="str">
        <f ca="1">'Week B'!$AJ86</f>
        <v/>
      </c>
      <c r="M34" s="31">
        <f ca="1">'Week B'!$AP86</f>
        <v>0.125</v>
      </c>
      <c r="N34" s="31">
        <f ca="1">'Week B'!$AV86</f>
        <v>0.1875</v>
      </c>
      <c r="O34" s="31">
        <f ca="1">'Week B'!$BB86</f>
        <v>0.20833333333333337</v>
      </c>
      <c r="P34" s="31" t="str">
        <f ca="1">'Week B'!$BH86</f>
        <v/>
      </c>
      <c r="Q34" s="31" t="str">
        <f ca="1">'Week B'!$BN86</f>
        <v/>
      </c>
      <c r="R34" s="31" t="str">
        <f ca="1">'Week B'!$BT86</f>
        <v/>
      </c>
      <c r="S34" s="31">
        <f ca="1">'Week C'!$AJ86</f>
        <v>0.1875</v>
      </c>
      <c r="T34" s="31" t="str">
        <f ca="1">'Week C'!$AP86</f>
        <v/>
      </c>
      <c r="U34" s="31" t="str">
        <f ca="1">'Week C'!$AV86</f>
        <v/>
      </c>
      <c r="V34" s="31">
        <f ca="1">'Week C'!$BB86</f>
        <v>0.1875</v>
      </c>
      <c r="W34" s="31" t="str">
        <f ca="1">'Week C'!$BH86</f>
        <v/>
      </c>
      <c r="X34" s="31" t="str">
        <f ca="1">'Week C'!$BN86</f>
        <v/>
      </c>
      <c r="Y34" s="31" t="str">
        <f ca="1">'Week C'!$BT86</f>
        <v/>
      </c>
      <c r="Z34" s="31">
        <f ca="1">'Week D'!$AJ86</f>
        <v>0.1875</v>
      </c>
      <c r="AA34" s="31" t="str">
        <f ca="1">'Week D'!$AP86</f>
        <v/>
      </c>
      <c r="AB34" s="31">
        <f ca="1">'Week D'!$AV86</f>
        <v>0.1875</v>
      </c>
      <c r="AC34" s="31" t="str">
        <f ca="1">'Week D'!$BB86</f>
        <v/>
      </c>
      <c r="AD34" s="31" t="str">
        <f ca="1">'Week D'!$BH86</f>
        <v/>
      </c>
      <c r="AE34" s="31" t="str">
        <f ca="1">'Week D'!$BN86</f>
        <v/>
      </c>
      <c r="AF34" s="31" t="str">
        <f ca="1">'Week D'!$BT86</f>
        <v/>
      </c>
      <c r="AG34" s="31" t="str">
        <f ca="1">'Week E'!$AJ86</f>
        <v/>
      </c>
      <c r="AH34" s="31" t="str">
        <f ca="1">'Week E'!$AP86</f>
        <v/>
      </c>
      <c r="AI34" s="31" t="str">
        <f ca="1">'Week E'!$AV86</f>
        <v/>
      </c>
      <c r="AJ34" s="31" t="str">
        <f ca="1">'Week E'!$BB86</f>
        <v/>
      </c>
      <c r="AK34" s="31" t="str">
        <f ca="1">'Week E'!$BH86</f>
        <v/>
      </c>
      <c r="AL34" s="31" t="str">
        <f ca="1">'Week E'!$BN86</f>
        <v/>
      </c>
      <c r="AM34" s="31" t="str">
        <f ca="1">'Week E'!$BT86</f>
        <v/>
      </c>
      <c r="AN34" s="31" t="str">
        <f ca="1">'Week F'!$AJ86</f>
        <v/>
      </c>
      <c r="AO34" s="31" t="str">
        <f ca="1">'Week F'!$AP86</f>
        <v/>
      </c>
      <c r="AP34" s="31" t="str">
        <f ca="1">'Week F'!$AV86</f>
        <v/>
      </c>
      <c r="AQ34" s="31" t="str">
        <f ca="1">'Week F'!$BB86</f>
        <v/>
      </c>
      <c r="AR34" s="31" t="str">
        <f ca="1">'Week F'!$BH86</f>
        <v/>
      </c>
      <c r="AS34" s="31" t="str">
        <f ca="1">'Week F'!$BN86</f>
        <v/>
      </c>
      <c r="AT34" s="31" t="str">
        <f ca="1">'Week F'!$BT86</f>
        <v/>
      </c>
    </row>
    <row r="35" spans="1:46" x14ac:dyDescent="0.2">
      <c r="A35" t="str">
        <f ca="1">'Week A'!AB87</f>
        <v>Bougrine</v>
      </c>
      <c r="B35" t="str">
        <f ca="1">'Week A'!AC87</f>
        <v>Rayan</v>
      </c>
      <c r="C35" t="str">
        <f ca="1">'Week A'!AD87</f>
        <v>Steward</v>
      </c>
      <c r="D35" t="str">
        <f ca="1">'Week A'!AE87</f>
        <v>Student</v>
      </c>
      <c r="E35" s="31" t="str">
        <f ca="1">'Week A'!$AJ87</f>
        <v/>
      </c>
      <c r="F35" s="31" t="str">
        <f ca="1">'Week A'!$AP87</f>
        <v/>
      </c>
      <c r="G35" s="31" t="str">
        <f ca="1">'Week A'!$AV87</f>
        <v/>
      </c>
      <c r="H35" s="31" t="str">
        <f ca="1">'Week A'!$BB87</f>
        <v/>
      </c>
      <c r="I35" s="31" t="str">
        <f ca="1">'Week A'!$BH87</f>
        <v/>
      </c>
      <c r="J35" s="31" t="str">
        <f ca="1">'Week A'!$BN87</f>
        <v/>
      </c>
      <c r="K35" s="31" t="str">
        <f ca="1">'Week A'!$BT87</f>
        <v/>
      </c>
      <c r="L35" s="31" t="str">
        <f ca="1">'Week B'!$AJ87</f>
        <v/>
      </c>
      <c r="M35" s="31" t="str">
        <f ca="1">'Week B'!$AP87</f>
        <v/>
      </c>
      <c r="N35" s="31" t="str">
        <f ca="1">'Week B'!$AV87</f>
        <v/>
      </c>
      <c r="O35" s="31" t="str">
        <f ca="1">'Week B'!$BB87</f>
        <v/>
      </c>
      <c r="P35" s="31" t="str">
        <f ca="1">'Week B'!$BH87</f>
        <v/>
      </c>
      <c r="Q35" s="31" t="str">
        <f ca="1">'Week B'!$BN87</f>
        <v/>
      </c>
      <c r="R35" s="31" t="str">
        <f ca="1">'Week B'!$BT87</f>
        <v/>
      </c>
      <c r="S35" s="31" t="str">
        <f ca="1">'Week C'!$AJ87</f>
        <v/>
      </c>
      <c r="T35" s="31" t="str">
        <f ca="1">'Week C'!$AP87</f>
        <v/>
      </c>
      <c r="U35" s="31" t="str">
        <f ca="1">'Week C'!$AV87</f>
        <v/>
      </c>
      <c r="V35" s="31" t="str">
        <f ca="1">'Week C'!$BB87</f>
        <v/>
      </c>
      <c r="W35" s="31" t="str">
        <f ca="1">'Week C'!$BH87</f>
        <v/>
      </c>
      <c r="X35" s="31" t="str">
        <f ca="1">'Week C'!$BN87</f>
        <v/>
      </c>
      <c r="Y35" s="31" t="str">
        <f ca="1">'Week C'!$BT87</f>
        <v/>
      </c>
      <c r="Z35" s="31" t="str">
        <f ca="1">'Week D'!$AJ87</f>
        <v/>
      </c>
      <c r="AA35" s="31" t="str">
        <f ca="1">'Week D'!$AP87</f>
        <v/>
      </c>
      <c r="AB35" s="31" t="str">
        <f ca="1">'Week D'!$AV87</f>
        <v/>
      </c>
      <c r="AC35" s="31">
        <f ca="1">'Week D'!$BB87</f>
        <v>0.1875</v>
      </c>
      <c r="AD35" s="31">
        <f ca="1">'Week D'!$BH87</f>
        <v>0.125</v>
      </c>
      <c r="AE35" s="31">
        <f ca="1">'Week D'!$BN87</f>
        <v>0.125</v>
      </c>
      <c r="AF35" s="31" t="str">
        <f ca="1">'Week D'!$BT87</f>
        <v/>
      </c>
      <c r="AG35" s="31">
        <f ca="1">'Week E'!$AJ87</f>
        <v>0.125</v>
      </c>
      <c r="AH35" s="31" t="str">
        <f ca="1">'Week E'!$AP87</f>
        <v/>
      </c>
      <c r="AI35" s="31" t="str">
        <f ca="1">'Week E'!$AV87</f>
        <v/>
      </c>
      <c r="AJ35" s="31" t="str">
        <f ca="1">'Week E'!$BB87</f>
        <v/>
      </c>
      <c r="AK35" s="31" t="str">
        <f ca="1">'Week E'!$BH87</f>
        <v/>
      </c>
      <c r="AL35" s="31" t="str">
        <f ca="1">'Week E'!$BN87</f>
        <v/>
      </c>
      <c r="AM35" s="31" t="str">
        <f ca="1">'Week E'!$BT87</f>
        <v/>
      </c>
      <c r="AN35" s="31" t="str">
        <f ca="1">'Week F'!$AJ87</f>
        <v/>
      </c>
      <c r="AO35" s="31" t="str">
        <f ca="1">'Week F'!$AP87</f>
        <v/>
      </c>
      <c r="AP35" s="31" t="str">
        <f ca="1">'Week F'!$AV87</f>
        <v/>
      </c>
      <c r="AQ35" s="31" t="str">
        <f ca="1">'Week F'!$BB87</f>
        <v/>
      </c>
      <c r="AR35" s="31" t="str">
        <f ca="1">'Week F'!$BH87</f>
        <v/>
      </c>
      <c r="AS35" s="31" t="str">
        <f ca="1">'Week F'!$BN87</f>
        <v/>
      </c>
      <c r="AT35" s="31" t="str">
        <f ca="1">'Week F'!$BT87</f>
        <v/>
      </c>
    </row>
    <row r="36" spans="1:46" x14ac:dyDescent="0.2">
      <c r="A36" t="str">
        <f ca="1">'Week A'!AB88</f>
        <v>Daemen</v>
      </c>
      <c r="B36" t="str">
        <f ca="1">'Week A'!AC88</f>
        <v>Silke</v>
      </c>
      <c r="C36" t="str">
        <f ca="1">'Week A'!AD88</f>
        <v>Steward</v>
      </c>
      <c r="D36" t="str">
        <f ca="1">'Week A'!AE88</f>
        <v>Student</v>
      </c>
      <c r="E36" s="31" t="str">
        <f ca="1">'Week A'!$AJ88</f>
        <v/>
      </c>
      <c r="F36" s="31" t="str">
        <f ca="1">'Week A'!$AP88</f>
        <v/>
      </c>
      <c r="G36" s="31" t="str">
        <f ca="1">'Week A'!$AV88</f>
        <v/>
      </c>
      <c r="H36" s="31" t="str">
        <f ca="1">'Week A'!$BB88</f>
        <v/>
      </c>
      <c r="I36" s="31" t="str">
        <f ca="1">'Week A'!$BH88</f>
        <v/>
      </c>
      <c r="J36" s="31" t="str">
        <f ca="1">'Week A'!$BN88</f>
        <v/>
      </c>
      <c r="K36" s="31" t="str">
        <f ca="1">'Week A'!$BT88</f>
        <v/>
      </c>
      <c r="L36" s="31" t="str">
        <f ca="1">'Week B'!$AJ88</f>
        <v/>
      </c>
      <c r="M36" s="31" t="str">
        <f ca="1">'Week B'!$AP88</f>
        <v/>
      </c>
      <c r="N36" s="31" t="str">
        <f ca="1">'Week B'!$AV88</f>
        <v/>
      </c>
      <c r="O36" s="31">
        <f ca="1">'Week B'!$BB88</f>
        <v>0.20833333333333337</v>
      </c>
      <c r="P36" s="31" t="str">
        <f ca="1">'Week B'!$BH88</f>
        <v/>
      </c>
      <c r="Q36" s="31" t="str">
        <f ca="1">'Week B'!$BN88</f>
        <v/>
      </c>
      <c r="R36" s="31" t="str">
        <f ca="1">'Week B'!$BT88</f>
        <v/>
      </c>
      <c r="S36" s="31" t="str">
        <f ca="1">'Week C'!$AJ88</f>
        <v/>
      </c>
      <c r="T36" s="31" t="str">
        <f ca="1">'Week C'!$AP88</f>
        <v/>
      </c>
      <c r="U36" s="31" t="str">
        <f ca="1">'Week C'!$AV88</f>
        <v/>
      </c>
      <c r="V36" s="31">
        <f ca="1">'Week C'!$BB88</f>
        <v>0.20833333333333337</v>
      </c>
      <c r="W36" s="31" t="str">
        <f ca="1">'Week C'!$BH88</f>
        <v/>
      </c>
      <c r="X36" s="31" t="str">
        <f ca="1">'Week C'!$BN88</f>
        <v/>
      </c>
      <c r="Y36" s="31" t="str">
        <f ca="1">'Week C'!$BT88</f>
        <v/>
      </c>
      <c r="Z36" s="31" t="str">
        <f ca="1">'Week D'!$AJ88</f>
        <v/>
      </c>
      <c r="AA36" s="31" t="str">
        <f ca="1">'Week D'!$AP88</f>
        <v/>
      </c>
      <c r="AB36" s="31" t="str">
        <f ca="1">'Week D'!$AV88</f>
        <v/>
      </c>
      <c r="AC36" s="31">
        <f ca="1">'Week D'!$BB88</f>
        <v>0.20833333333333337</v>
      </c>
      <c r="AD36" s="31" t="str">
        <f ca="1">'Week D'!$BH88</f>
        <v/>
      </c>
      <c r="AE36" s="31" t="str">
        <f ca="1">'Week D'!$BN88</f>
        <v/>
      </c>
      <c r="AF36" s="31" t="str">
        <f ca="1">'Week D'!$BT88</f>
        <v/>
      </c>
      <c r="AG36" s="31" t="str">
        <f ca="1">'Week E'!$AJ88</f>
        <v/>
      </c>
      <c r="AH36" s="31" t="str">
        <f ca="1">'Week E'!$AP88</f>
        <v/>
      </c>
      <c r="AI36" s="31" t="str">
        <f ca="1">'Week E'!$AV88</f>
        <v/>
      </c>
      <c r="AJ36" s="31" t="str">
        <f ca="1">'Week E'!$BB88</f>
        <v/>
      </c>
      <c r="AK36" s="31" t="str">
        <f ca="1">'Week E'!$BH88</f>
        <v/>
      </c>
      <c r="AL36" s="31" t="str">
        <f ca="1">'Week E'!$BN88</f>
        <v/>
      </c>
      <c r="AM36" s="31" t="str">
        <f ca="1">'Week E'!$BT88</f>
        <v/>
      </c>
      <c r="AN36" s="31" t="str">
        <f ca="1">'Week F'!$AJ88</f>
        <v/>
      </c>
      <c r="AO36" s="31" t="str">
        <f ca="1">'Week F'!$AP88</f>
        <v/>
      </c>
      <c r="AP36" s="31" t="str">
        <f ca="1">'Week F'!$AV88</f>
        <v/>
      </c>
      <c r="AQ36" s="31" t="str">
        <f ca="1">'Week F'!$BB88</f>
        <v/>
      </c>
      <c r="AR36" s="31" t="str">
        <f ca="1">'Week F'!$BH88</f>
        <v/>
      </c>
      <c r="AS36" s="31" t="str">
        <f ca="1">'Week F'!$BN88</f>
        <v/>
      </c>
      <c r="AT36" s="31" t="str">
        <f ca="1">'Week F'!$BT88</f>
        <v/>
      </c>
    </row>
    <row r="37" spans="1:46" x14ac:dyDescent="0.2">
      <c r="A37" t="str">
        <f ca="1">'Week A'!AB89</f>
        <v>Orourke</v>
      </c>
      <c r="B37" t="str">
        <f ca="1">'Week A'!AC89</f>
        <v>Tiernan</v>
      </c>
      <c r="C37" t="str">
        <f ca="1">'Week A'!AD89</f>
        <v>Steward</v>
      </c>
      <c r="D37" t="str">
        <f ca="1">'Week A'!AE89</f>
        <v>Student</v>
      </c>
      <c r="E37" s="31" t="str">
        <f ca="1">'Week A'!$AJ89</f>
        <v/>
      </c>
      <c r="F37" s="31">
        <f ca="1">'Week A'!$AP89</f>
        <v>0.1875</v>
      </c>
      <c r="G37" s="31" t="str">
        <f ca="1">'Week A'!$AV89</f>
        <v/>
      </c>
      <c r="H37" s="31">
        <f ca="1">'Week A'!$BB89</f>
        <v>0.1875</v>
      </c>
      <c r="I37" s="31">
        <f ca="1">'Week A'!$BH89</f>
        <v>0.125</v>
      </c>
      <c r="J37" s="31" t="str">
        <f ca="1">'Week A'!$BN89</f>
        <v/>
      </c>
      <c r="K37" s="31">
        <f ca="1">'Week A'!$BT89</f>
        <v>0.125</v>
      </c>
      <c r="L37" s="31" t="str">
        <f ca="1">'Week B'!$AJ89</f>
        <v/>
      </c>
      <c r="M37" s="31" t="str">
        <f ca="1">'Week B'!$AP89</f>
        <v/>
      </c>
      <c r="N37" s="31" t="str">
        <f ca="1">'Week B'!$AV89</f>
        <v/>
      </c>
      <c r="O37" s="31" t="str">
        <f ca="1">'Week B'!$BB89</f>
        <v/>
      </c>
      <c r="P37" s="31">
        <f ca="1">'Week B'!$BH89</f>
        <v>0.125</v>
      </c>
      <c r="Q37" s="31" t="str">
        <f ca="1">'Week B'!$BN89</f>
        <v/>
      </c>
      <c r="R37" s="31">
        <f ca="1">'Week B'!$BT89</f>
        <v>0.125</v>
      </c>
      <c r="S37" s="31" t="str">
        <f ca="1">'Week C'!$AJ89</f>
        <v/>
      </c>
      <c r="T37" s="31" t="str">
        <f ca="1">'Week C'!$AP89</f>
        <v/>
      </c>
      <c r="U37" s="31" t="str">
        <f ca="1">'Week C'!$AV89</f>
        <v/>
      </c>
      <c r="V37" s="31" t="str">
        <f ca="1">'Week C'!$BB89</f>
        <v/>
      </c>
      <c r="W37" s="31">
        <f ca="1">'Week C'!$BH89</f>
        <v>0.20833333333333337</v>
      </c>
      <c r="X37" s="31" t="str">
        <f ca="1">'Week C'!$BN89</f>
        <v/>
      </c>
      <c r="Y37" s="31">
        <f ca="1">'Week C'!$BT89</f>
        <v>0.125</v>
      </c>
      <c r="Z37" s="31" t="str">
        <f ca="1">'Week D'!$AJ89</f>
        <v/>
      </c>
      <c r="AA37" s="31" t="str">
        <f ca="1">'Week D'!$AP89</f>
        <v/>
      </c>
      <c r="AB37" s="31" t="str">
        <f ca="1">'Week D'!$AV89</f>
        <v/>
      </c>
      <c r="AC37" s="31" t="str">
        <f ca="1">'Week D'!$BB89</f>
        <v/>
      </c>
      <c r="AD37" s="31">
        <f ca="1">'Week D'!$BH89</f>
        <v>0.20833333333333337</v>
      </c>
      <c r="AE37" s="31" t="str">
        <f ca="1">'Week D'!$BN89</f>
        <v/>
      </c>
      <c r="AF37" s="31">
        <f ca="1">'Week D'!$BT89</f>
        <v>0.125</v>
      </c>
      <c r="AG37" s="31" t="str">
        <f ca="1">'Week E'!$AJ89</f>
        <v/>
      </c>
      <c r="AH37" s="31" t="str">
        <f ca="1">'Week E'!$AP89</f>
        <v/>
      </c>
      <c r="AI37" s="31" t="str">
        <f ca="1">'Week E'!$AV89</f>
        <v/>
      </c>
      <c r="AJ37" s="31" t="str">
        <f ca="1">'Week E'!$BB89</f>
        <v/>
      </c>
      <c r="AK37" s="31" t="str">
        <f ca="1">'Week E'!$BH89</f>
        <v/>
      </c>
      <c r="AL37" s="31" t="str">
        <f ca="1">'Week E'!$BN89</f>
        <v/>
      </c>
      <c r="AM37" s="31" t="str">
        <f ca="1">'Week E'!$BT89</f>
        <v/>
      </c>
      <c r="AN37" s="31" t="str">
        <f ca="1">'Week F'!$AJ89</f>
        <v/>
      </c>
      <c r="AO37" s="31" t="str">
        <f ca="1">'Week F'!$AP89</f>
        <v/>
      </c>
      <c r="AP37" s="31" t="str">
        <f ca="1">'Week F'!$AV89</f>
        <v/>
      </c>
      <c r="AQ37" s="31" t="str">
        <f ca="1">'Week F'!$BB89</f>
        <v/>
      </c>
      <c r="AR37" s="31" t="str">
        <f ca="1">'Week F'!$BH89</f>
        <v/>
      </c>
      <c r="AS37" s="31" t="str">
        <f ca="1">'Week F'!$BN89</f>
        <v/>
      </c>
      <c r="AT37" s="31" t="str">
        <f ca="1">'Week F'!$BT89</f>
        <v/>
      </c>
    </row>
    <row r="38" spans="1:46" x14ac:dyDescent="0.2">
      <c r="A38" t="str">
        <f ca="1">'Week A'!AB90</f>
        <v>Aouriaghel</v>
      </c>
      <c r="B38" t="str">
        <f ca="1">'Week A'!AC90</f>
        <v>Yassine</v>
      </c>
      <c r="C38" t="str">
        <f ca="1">'Week A'!AD90</f>
        <v>Steward</v>
      </c>
      <c r="D38" t="str">
        <f ca="1">'Week A'!AE90</f>
        <v>Student</v>
      </c>
      <c r="E38" s="31">
        <f ca="1">'Week A'!$AJ90</f>
        <v>0.20833333333333337</v>
      </c>
      <c r="F38" s="31" t="str">
        <f ca="1">'Week A'!$AP90</f>
        <v/>
      </c>
      <c r="G38" s="31" t="str">
        <f ca="1">'Week A'!$AV90</f>
        <v/>
      </c>
      <c r="H38" s="31">
        <f ca="1">'Week A'!$BB90</f>
        <v>0.1875</v>
      </c>
      <c r="I38" s="31">
        <f ca="1">'Week A'!$BH90</f>
        <v>0.20833333333333337</v>
      </c>
      <c r="J38" s="31" t="str">
        <f ca="1">'Week A'!$BN90</f>
        <v/>
      </c>
      <c r="K38" s="31" t="str">
        <f ca="1">'Week A'!$BT90</f>
        <v/>
      </c>
      <c r="L38" s="31" t="str">
        <f ca="1">'Week B'!$AJ90</f>
        <v/>
      </c>
      <c r="M38" s="31" t="str">
        <f ca="1">'Week B'!$AP90</f>
        <v/>
      </c>
      <c r="N38" s="31" t="str">
        <f ca="1">'Week B'!$AV90</f>
        <v/>
      </c>
      <c r="O38" s="31" t="str">
        <f ca="1">'Week B'!$BB90</f>
        <v/>
      </c>
      <c r="P38" s="31" t="str">
        <f ca="1">'Week B'!$BH90</f>
        <v/>
      </c>
      <c r="Q38" s="31" t="str">
        <f ca="1">'Week B'!$BN90</f>
        <v/>
      </c>
      <c r="R38" s="31">
        <f ca="1">'Week B'!$BT90</f>
        <v>0.125</v>
      </c>
      <c r="S38" s="31" t="str">
        <f ca="1">'Week C'!$AJ90</f>
        <v/>
      </c>
      <c r="T38" s="31" t="str">
        <f ca="1">'Week C'!$AP90</f>
        <v/>
      </c>
      <c r="U38" s="31" t="str">
        <f ca="1">'Week C'!$AV90</f>
        <v/>
      </c>
      <c r="V38" s="31" t="str">
        <f ca="1">'Week C'!$BB90</f>
        <v/>
      </c>
      <c r="W38" s="31" t="str">
        <f ca="1">'Week C'!$BH90</f>
        <v/>
      </c>
      <c r="X38" s="31" t="str">
        <f ca="1">'Week C'!$BN90</f>
        <v/>
      </c>
      <c r="Y38" s="31" t="str">
        <f ca="1">'Week C'!$BT90</f>
        <v/>
      </c>
      <c r="Z38" s="31">
        <f ca="1">'Week D'!$AJ90</f>
        <v>0.31250000000000006</v>
      </c>
      <c r="AA38" s="31">
        <f ca="1">'Week D'!$AP90</f>
        <v>0.125</v>
      </c>
      <c r="AB38" s="31">
        <f ca="1">'Week D'!$AV90</f>
        <v>0.1875</v>
      </c>
      <c r="AC38" s="31">
        <f ca="1">'Week D'!$BB90</f>
        <v>0.1875</v>
      </c>
      <c r="AD38" s="31" t="str">
        <f ca="1">'Week D'!$BH90</f>
        <v/>
      </c>
      <c r="AE38" s="31" t="str">
        <f ca="1">'Week D'!$BN90</f>
        <v/>
      </c>
      <c r="AF38" s="31" t="str">
        <f ca="1">'Week D'!$BT90</f>
        <v/>
      </c>
      <c r="AG38" s="31" t="str">
        <f ca="1">'Week E'!$AJ90</f>
        <v/>
      </c>
      <c r="AH38" s="31" t="str">
        <f ca="1">'Week E'!$AP90</f>
        <v/>
      </c>
      <c r="AI38" s="31" t="str">
        <f ca="1">'Week E'!$AV90</f>
        <v/>
      </c>
      <c r="AJ38" s="31" t="str">
        <f ca="1">'Week E'!$BB90</f>
        <v/>
      </c>
      <c r="AK38" s="31" t="str">
        <f ca="1">'Week E'!$BH90</f>
        <v/>
      </c>
      <c r="AL38" s="31" t="str">
        <f ca="1">'Week E'!$BN90</f>
        <v/>
      </c>
      <c r="AM38" s="31" t="str">
        <f ca="1">'Week E'!$BT90</f>
        <v/>
      </c>
      <c r="AN38" s="31" t="str">
        <f ca="1">'Week F'!$AJ90</f>
        <v/>
      </c>
      <c r="AO38" s="31" t="str">
        <f ca="1">'Week F'!$AP90</f>
        <v/>
      </c>
      <c r="AP38" s="31" t="str">
        <f ca="1">'Week F'!$AV90</f>
        <v/>
      </c>
      <c r="AQ38" s="31" t="str">
        <f ca="1">'Week F'!$BB90</f>
        <v/>
      </c>
      <c r="AR38" s="31" t="str">
        <f ca="1">'Week F'!$BH90</f>
        <v/>
      </c>
      <c r="AS38" s="31" t="str">
        <f ca="1">'Week F'!$BN90</f>
        <v/>
      </c>
      <c r="AT38" s="31" t="str">
        <f ca="1">'Week F'!$BT90</f>
        <v/>
      </c>
    </row>
    <row r="39" spans="1:46" x14ac:dyDescent="0.2">
      <c r="A39" t="str">
        <f ca="1">'Week A'!AB91</f>
        <v>Bentla</v>
      </c>
      <c r="B39" t="str">
        <f ca="1">'Week A'!AC91</f>
        <v>Yasmina</v>
      </c>
      <c r="C39" t="str">
        <f ca="1">'Week A'!AD91</f>
        <v>Steward</v>
      </c>
      <c r="D39" t="str">
        <f ca="1">'Week A'!AE91</f>
        <v>Student</v>
      </c>
      <c r="E39" s="31" t="str">
        <f ca="1">'Week A'!$AJ91</f>
        <v/>
      </c>
      <c r="F39" s="31" t="str">
        <f ca="1">'Week A'!$AP91</f>
        <v/>
      </c>
      <c r="G39" s="31" t="str">
        <f ca="1">'Week A'!$AV91</f>
        <v/>
      </c>
      <c r="H39" s="31" t="str">
        <f ca="1">'Week A'!$BB91</f>
        <v/>
      </c>
      <c r="I39" s="31" t="str">
        <f ca="1">'Week A'!$BH91</f>
        <v/>
      </c>
      <c r="J39" s="31" t="str">
        <f ca="1">'Week A'!$BN91</f>
        <v/>
      </c>
      <c r="K39" s="31" t="str">
        <f ca="1">'Week A'!$BT91</f>
        <v/>
      </c>
      <c r="L39" s="31" t="str">
        <f ca="1">'Week B'!$AJ91</f>
        <v/>
      </c>
      <c r="M39" s="31" t="str">
        <f ca="1">'Week B'!$AP91</f>
        <v/>
      </c>
      <c r="N39" s="31" t="str">
        <f ca="1">'Week B'!$AV91</f>
        <v/>
      </c>
      <c r="O39" s="31" t="str">
        <f ca="1">'Week B'!$BB91</f>
        <v/>
      </c>
      <c r="P39" s="31" t="str">
        <f ca="1">'Week B'!$BH91</f>
        <v/>
      </c>
      <c r="Q39" s="31" t="str">
        <f ca="1">'Week B'!$BN91</f>
        <v/>
      </c>
      <c r="R39" s="31" t="str">
        <f ca="1">'Week B'!$BT91</f>
        <v/>
      </c>
      <c r="S39" s="31" t="str">
        <f ca="1">'Week C'!$AJ91</f>
        <v/>
      </c>
      <c r="T39" s="31" t="str">
        <f ca="1">'Week C'!$AP91</f>
        <v/>
      </c>
      <c r="U39" s="31" t="str">
        <f ca="1">'Week C'!$AV91</f>
        <v/>
      </c>
      <c r="V39" s="31" t="str">
        <f ca="1">'Week C'!$BB91</f>
        <v/>
      </c>
      <c r="W39" s="31">
        <f ca="1">'Week C'!$BH91</f>
        <v>0.29166666666666663</v>
      </c>
      <c r="X39" s="31" t="str">
        <f ca="1">'Week C'!$BN91</f>
        <v/>
      </c>
      <c r="Y39" s="31" t="str">
        <f ca="1">'Week C'!$BT91</f>
        <v/>
      </c>
      <c r="Z39" s="31" t="str">
        <f ca="1">'Week D'!$AJ91</f>
        <v/>
      </c>
      <c r="AA39" s="31" t="str">
        <f ca="1">'Week D'!$AP91</f>
        <v/>
      </c>
      <c r="AB39" s="31" t="str">
        <f ca="1">'Week D'!$AV91</f>
        <v/>
      </c>
      <c r="AC39" s="31">
        <f ca="1">'Week D'!$BB91</f>
        <v>0.20833333333333337</v>
      </c>
      <c r="AD39" s="31">
        <f ca="1">'Week D'!$BH91</f>
        <v>0.20833333333333337</v>
      </c>
      <c r="AE39" s="31" t="str">
        <f ca="1">'Week D'!$BN91</f>
        <v/>
      </c>
      <c r="AF39" s="31" t="str">
        <f ca="1">'Week D'!$BT91</f>
        <v/>
      </c>
      <c r="AG39" s="31" t="str">
        <f ca="1">'Week E'!$AJ91</f>
        <v/>
      </c>
      <c r="AH39" s="31" t="str">
        <f ca="1">'Week E'!$AP91</f>
        <v/>
      </c>
      <c r="AI39" s="31" t="str">
        <f ca="1">'Week E'!$AV91</f>
        <v/>
      </c>
      <c r="AJ39" s="31" t="str">
        <f ca="1">'Week E'!$BB91</f>
        <v/>
      </c>
      <c r="AK39" s="31" t="str">
        <f ca="1">'Week E'!$BH91</f>
        <v/>
      </c>
      <c r="AL39" s="31" t="str">
        <f ca="1">'Week E'!$BN91</f>
        <v/>
      </c>
      <c r="AM39" s="31" t="str">
        <f ca="1">'Week E'!$BT91</f>
        <v/>
      </c>
      <c r="AN39" s="31" t="str">
        <f ca="1">'Week F'!$AJ91</f>
        <v/>
      </c>
      <c r="AO39" s="31" t="str">
        <f ca="1">'Week F'!$AP91</f>
        <v/>
      </c>
      <c r="AP39" s="31" t="str">
        <f ca="1">'Week F'!$AV91</f>
        <v/>
      </c>
      <c r="AQ39" s="31" t="str">
        <f ca="1">'Week F'!$BB91</f>
        <v/>
      </c>
      <c r="AR39" s="31" t="str">
        <f ca="1">'Week F'!$BH91</f>
        <v/>
      </c>
      <c r="AS39" s="31" t="str">
        <f ca="1">'Week F'!$BN91</f>
        <v/>
      </c>
      <c r="AT39" s="31" t="str">
        <f ca="1">'Week F'!$BT91</f>
        <v/>
      </c>
    </row>
    <row r="40" spans="1:46" x14ac:dyDescent="0.2">
      <c r="A40" t="str">
        <f ca="1">'Week A'!AB92</f>
        <v>Aouriaghel</v>
      </c>
      <c r="B40" t="str">
        <f ca="1">'Week A'!AC92</f>
        <v>Zakaria</v>
      </c>
      <c r="C40" t="str">
        <f ca="1">'Week A'!AD92</f>
        <v>Steward</v>
      </c>
      <c r="D40" t="str">
        <f ca="1">'Week A'!AE92</f>
        <v>Student</v>
      </c>
      <c r="E40" s="31">
        <f ca="1">'Week A'!$AJ92</f>
        <v>0.1875</v>
      </c>
      <c r="F40" s="31" t="str">
        <f ca="1">'Week A'!$AP92</f>
        <v/>
      </c>
      <c r="G40" s="31" t="str">
        <f ca="1">'Week A'!$AV92</f>
        <v/>
      </c>
      <c r="H40" s="31" t="str">
        <f ca="1">'Week A'!$BB92</f>
        <v/>
      </c>
      <c r="I40" s="31" t="str">
        <f ca="1">'Week A'!$BH92</f>
        <v/>
      </c>
      <c r="J40" s="31" t="str">
        <f ca="1">'Week A'!$BN92</f>
        <v/>
      </c>
      <c r="K40" s="31" t="str">
        <f ca="1">'Week A'!$BT92</f>
        <v/>
      </c>
      <c r="L40" s="31" t="str">
        <f ca="1">'Week B'!$AJ92</f>
        <v/>
      </c>
      <c r="M40" s="31" t="str">
        <f ca="1">'Week B'!$AP92</f>
        <v/>
      </c>
      <c r="N40" s="31" t="str">
        <f ca="1">'Week B'!$AV92</f>
        <v/>
      </c>
      <c r="O40" s="31" t="str">
        <f ca="1">'Week B'!$BB92</f>
        <v/>
      </c>
      <c r="P40" s="31" t="str">
        <f ca="1">'Week B'!$BH92</f>
        <v/>
      </c>
      <c r="Q40" s="31" t="str">
        <f ca="1">'Week B'!$BN92</f>
        <v/>
      </c>
      <c r="R40" s="31" t="str">
        <f ca="1">'Week B'!$BT92</f>
        <v/>
      </c>
      <c r="S40" s="31" t="str">
        <f ca="1">'Week C'!$AJ92</f>
        <v/>
      </c>
      <c r="T40" s="31" t="str">
        <f ca="1">'Week C'!$AP92</f>
        <v/>
      </c>
      <c r="U40" s="31" t="str">
        <f ca="1">'Week C'!$AV92</f>
        <v/>
      </c>
      <c r="V40" s="31">
        <f ca="1">'Week C'!$BB92</f>
        <v>0.1875</v>
      </c>
      <c r="W40" s="31" t="str">
        <f ca="1">'Week C'!$BH92</f>
        <v/>
      </c>
      <c r="X40" s="31" t="str">
        <f ca="1">'Week C'!$BN92</f>
        <v/>
      </c>
      <c r="Y40" s="31" t="str">
        <f ca="1">'Week C'!$BT92</f>
        <v/>
      </c>
      <c r="Z40" s="31" t="str">
        <f ca="1">'Week D'!$AJ92</f>
        <v/>
      </c>
      <c r="AA40" s="31" t="str">
        <f ca="1">'Week D'!$AP92</f>
        <v/>
      </c>
      <c r="AB40" s="31" t="str">
        <f ca="1">'Week D'!$AV92</f>
        <v/>
      </c>
      <c r="AC40" s="31" t="str">
        <f ca="1">'Week D'!$BB92</f>
        <v/>
      </c>
      <c r="AD40" s="31" t="str">
        <f ca="1">'Week D'!$BH92</f>
        <v/>
      </c>
      <c r="AE40" s="31" t="str">
        <f ca="1">'Week D'!$BN92</f>
        <v/>
      </c>
      <c r="AF40" s="31" t="str">
        <f ca="1">'Week D'!$BT92</f>
        <v/>
      </c>
      <c r="AG40" s="31" t="str">
        <f ca="1">'Week E'!$AJ92</f>
        <v/>
      </c>
      <c r="AH40" s="31" t="str">
        <f ca="1">'Week E'!$AP92</f>
        <v/>
      </c>
      <c r="AI40" s="31" t="str">
        <f ca="1">'Week E'!$AV92</f>
        <v/>
      </c>
      <c r="AJ40" s="31" t="str">
        <f ca="1">'Week E'!$BB92</f>
        <v/>
      </c>
      <c r="AK40" s="31" t="str">
        <f ca="1">'Week E'!$BH92</f>
        <v/>
      </c>
      <c r="AL40" s="31" t="str">
        <f ca="1">'Week E'!$BN92</f>
        <v/>
      </c>
      <c r="AM40" s="31" t="str">
        <f ca="1">'Week E'!$BT92</f>
        <v/>
      </c>
      <c r="AN40" s="31" t="str">
        <f ca="1">'Week F'!$AJ92</f>
        <v/>
      </c>
      <c r="AO40" s="31" t="str">
        <f ca="1">'Week F'!$AP92</f>
        <v/>
      </c>
      <c r="AP40" s="31" t="str">
        <f ca="1">'Week F'!$AV92</f>
        <v/>
      </c>
      <c r="AQ40" s="31" t="str">
        <f ca="1">'Week F'!$BB92</f>
        <v/>
      </c>
      <c r="AR40" s="31" t="str">
        <f ca="1">'Week F'!$BH92</f>
        <v/>
      </c>
      <c r="AS40" s="31" t="str">
        <f ca="1">'Week F'!$BN92</f>
        <v/>
      </c>
      <c r="AT40" s="31" t="str">
        <f ca="1">'Week F'!$BT92</f>
        <v/>
      </c>
    </row>
    <row r="41" spans="1:46" x14ac:dyDescent="0.2">
      <c r="A41" t="str">
        <f ca="1">'Week A'!AB93</f>
        <v>Agbaze</v>
      </c>
      <c r="B41" t="str">
        <f ca="1">'Week A'!AC93</f>
        <v>Jedidiah</v>
      </c>
      <c r="C41" t="str">
        <f ca="1">'Week A'!AD93</f>
        <v>Steward</v>
      </c>
      <c r="D41" t="str">
        <f ca="1">'Week A'!AE93</f>
        <v>Student</v>
      </c>
      <c r="E41" s="31" t="str">
        <f ca="1">'Week A'!$AJ93</f>
        <v/>
      </c>
      <c r="F41" s="31" t="str">
        <f ca="1">'Week A'!$AP93</f>
        <v/>
      </c>
      <c r="G41" s="31" t="str">
        <f ca="1">'Week A'!$AV93</f>
        <v/>
      </c>
      <c r="H41" s="31" t="str">
        <f ca="1">'Week A'!$BB93</f>
        <v/>
      </c>
      <c r="I41" s="31" t="str">
        <f ca="1">'Week A'!$BH93</f>
        <v/>
      </c>
      <c r="J41" s="31" t="str">
        <f ca="1">'Week A'!$BN93</f>
        <v/>
      </c>
      <c r="K41" s="31" t="str">
        <f ca="1">'Week A'!$BT93</f>
        <v/>
      </c>
      <c r="L41" s="31" t="str">
        <f ca="1">'Week B'!$AJ93</f>
        <v/>
      </c>
      <c r="M41" s="31" t="str">
        <f ca="1">'Week B'!$AP93</f>
        <v/>
      </c>
      <c r="N41" s="31" t="str">
        <f ca="1">'Week B'!$AV93</f>
        <v/>
      </c>
      <c r="O41" s="31" t="str">
        <f ca="1">'Week B'!$BB93</f>
        <v/>
      </c>
      <c r="P41" s="31" t="str">
        <f ca="1">'Week B'!$BH93</f>
        <v/>
      </c>
      <c r="Q41" s="31" t="str">
        <f ca="1">'Week B'!$BN93</f>
        <v/>
      </c>
      <c r="R41" s="31" t="str">
        <f ca="1">'Week B'!$BT93</f>
        <v/>
      </c>
      <c r="S41" s="31" t="str">
        <f ca="1">'Week C'!$AJ93</f>
        <v/>
      </c>
      <c r="T41" s="31" t="str">
        <f ca="1">'Week C'!$AP93</f>
        <v/>
      </c>
      <c r="U41" s="31" t="str">
        <f ca="1">'Week C'!$AV93</f>
        <v/>
      </c>
      <c r="V41" s="31" t="str">
        <f ca="1">'Week C'!$BB93</f>
        <v/>
      </c>
      <c r="W41" s="31" t="str">
        <f ca="1">'Week C'!$BH93</f>
        <v/>
      </c>
      <c r="X41" s="31" t="str">
        <f ca="1">'Week C'!$BN93</f>
        <v/>
      </c>
      <c r="Y41" s="31" t="str">
        <f ca="1">'Week C'!$BT93</f>
        <v/>
      </c>
      <c r="Z41" s="31" t="str">
        <f ca="1">'Week D'!$AJ93</f>
        <v/>
      </c>
      <c r="AA41" s="31" t="str">
        <f ca="1">'Week D'!$AP93</f>
        <v/>
      </c>
      <c r="AB41" s="31" t="str">
        <f ca="1">'Week D'!$AV93</f>
        <v/>
      </c>
      <c r="AC41" s="31" t="str">
        <f ca="1">'Week D'!$BB93</f>
        <v/>
      </c>
      <c r="AD41" s="31" t="str">
        <f ca="1">'Week D'!$BH93</f>
        <v/>
      </c>
      <c r="AE41" s="31" t="str">
        <f ca="1">'Week D'!$BN93</f>
        <v/>
      </c>
      <c r="AF41" s="31" t="str">
        <f ca="1">'Week D'!$BT93</f>
        <v/>
      </c>
      <c r="AG41" s="31" t="str">
        <f ca="1">'Week E'!$AJ93</f>
        <v/>
      </c>
      <c r="AH41" s="31" t="str">
        <f ca="1">'Week E'!$AP93</f>
        <v/>
      </c>
      <c r="AI41" s="31" t="str">
        <f ca="1">'Week E'!$AV93</f>
        <v/>
      </c>
      <c r="AJ41" s="31" t="str">
        <f ca="1">'Week E'!$BB93</f>
        <v/>
      </c>
      <c r="AK41" s="31" t="str">
        <f ca="1">'Week E'!$BH93</f>
        <v/>
      </c>
      <c r="AL41" s="31" t="str">
        <f ca="1">'Week E'!$BN93</f>
        <v/>
      </c>
      <c r="AM41" s="31" t="str">
        <f ca="1">'Week E'!$BT93</f>
        <v/>
      </c>
      <c r="AN41" s="31" t="str">
        <f ca="1">'Week F'!$AJ93</f>
        <v/>
      </c>
      <c r="AO41" s="31" t="str">
        <f ca="1">'Week F'!$AP93</f>
        <v/>
      </c>
      <c r="AP41" s="31" t="str">
        <f ca="1">'Week F'!$AV93</f>
        <v/>
      </c>
      <c r="AQ41" s="31" t="str">
        <f ca="1">'Week F'!$BB93</f>
        <v/>
      </c>
      <c r="AR41" s="31" t="str">
        <f ca="1">'Week F'!$BH93</f>
        <v/>
      </c>
      <c r="AS41" s="31" t="str">
        <f ca="1">'Week F'!$BN93</f>
        <v/>
      </c>
      <c r="AT41" s="31" t="str">
        <f ca="1">'Week F'!$BT93</f>
        <v/>
      </c>
    </row>
    <row r="42" spans="1:46" x14ac:dyDescent="0.2">
      <c r="A42" t="str">
        <f ca="1">'Week A'!AB94</f>
        <v>Nassiri</v>
      </c>
      <c r="B42" t="str">
        <f ca="1">'Week A'!AC94</f>
        <v>Othmane</v>
      </c>
      <c r="C42" t="str">
        <f ca="1">'Week A'!AD94</f>
        <v>Steward</v>
      </c>
      <c r="D42" t="str">
        <f ca="1">'Week A'!AE94</f>
        <v>Student</v>
      </c>
      <c r="E42" s="31">
        <f ca="1">'Week A'!$AJ94</f>
        <v>0.20833333333333337</v>
      </c>
      <c r="F42" s="31">
        <f ca="1">'Week A'!$AP94</f>
        <v>0.37500000000000006</v>
      </c>
      <c r="G42" s="31">
        <f ca="1">'Week A'!$AV94</f>
        <v>0.1875</v>
      </c>
      <c r="H42" s="31">
        <f ca="1">'Week A'!$BB94</f>
        <v>0.37500000000000006</v>
      </c>
      <c r="I42" s="31">
        <f ca="1">'Week A'!$BH94</f>
        <v>0.20833333333333337</v>
      </c>
      <c r="J42" s="31" t="str">
        <f ca="1">'Week A'!$BN94</f>
        <v/>
      </c>
      <c r="K42" s="31" t="str">
        <f ca="1">'Week A'!$BT94</f>
        <v/>
      </c>
      <c r="L42" s="31" t="str">
        <f ca="1">'Week B'!$AJ94</f>
        <v/>
      </c>
      <c r="M42" s="31" t="str">
        <f ca="1">'Week B'!$AP94</f>
        <v/>
      </c>
      <c r="N42" s="31" t="str">
        <f ca="1">'Week B'!$AV94</f>
        <v/>
      </c>
      <c r="O42" s="31" t="str">
        <f ca="1">'Week B'!$BB94</f>
        <v/>
      </c>
      <c r="P42" s="31">
        <f ca="1">'Week B'!$BH94</f>
        <v>0.20833333333333337</v>
      </c>
      <c r="Q42" s="31" t="str">
        <f ca="1">'Week B'!$BN94</f>
        <v/>
      </c>
      <c r="R42" s="31" t="str">
        <f ca="1">'Week B'!$BT94</f>
        <v/>
      </c>
      <c r="S42" s="31" t="str">
        <f ca="1">'Week C'!$AJ94</f>
        <v/>
      </c>
      <c r="T42" s="31" t="str">
        <f ca="1">'Week C'!$AP94</f>
        <v/>
      </c>
      <c r="U42" s="31">
        <f ca="1">'Week C'!$AV94</f>
        <v>0.1875</v>
      </c>
      <c r="V42" s="31" t="str">
        <f ca="1">'Week C'!$BB94</f>
        <v/>
      </c>
      <c r="W42" s="31" t="str">
        <f ca="1">'Week C'!$BH94</f>
        <v/>
      </c>
      <c r="X42" s="31" t="str">
        <f ca="1">'Week C'!$BN94</f>
        <v/>
      </c>
      <c r="Y42" s="31" t="str">
        <f ca="1">'Week C'!$BT94</f>
        <v/>
      </c>
      <c r="Z42" s="31" t="str">
        <f ca="1">'Week D'!$AJ94</f>
        <v/>
      </c>
      <c r="AA42" s="31" t="str">
        <f ca="1">'Week D'!$AP94</f>
        <v/>
      </c>
      <c r="AB42" s="31" t="str">
        <f ca="1">'Week D'!$AV94</f>
        <v/>
      </c>
      <c r="AC42" s="31" t="str">
        <f ca="1">'Week D'!$BB94</f>
        <v/>
      </c>
      <c r="AD42" s="31" t="str">
        <f ca="1">'Week D'!$BH94</f>
        <v/>
      </c>
      <c r="AE42" s="31" t="str">
        <f ca="1">'Week D'!$BN94</f>
        <v/>
      </c>
      <c r="AF42" s="31" t="str">
        <f ca="1">'Week D'!$BT94</f>
        <v/>
      </c>
      <c r="AG42" s="31" t="str">
        <f ca="1">'Week E'!$AJ94</f>
        <v/>
      </c>
      <c r="AH42" s="31" t="str">
        <f ca="1">'Week E'!$AP94</f>
        <v/>
      </c>
      <c r="AI42" s="31" t="str">
        <f ca="1">'Week E'!$AV94</f>
        <v/>
      </c>
      <c r="AJ42" s="31" t="str">
        <f ca="1">'Week E'!$BB94</f>
        <v/>
      </c>
      <c r="AK42" s="31" t="str">
        <f ca="1">'Week E'!$BH94</f>
        <v/>
      </c>
      <c r="AL42" s="31" t="str">
        <f ca="1">'Week E'!$BN94</f>
        <v/>
      </c>
      <c r="AM42" s="31" t="str">
        <f ca="1">'Week E'!$BT94</f>
        <v/>
      </c>
      <c r="AN42" s="31" t="str">
        <f ca="1">'Week F'!$AJ94</f>
        <v/>
      </c>
      <c r="AO42" s="31" t="str">
        <f ca="1">'Week F'!$AP94</f>
        <v/>
      </c>
      <c r="AP42" s="31" t="str">
        <f ca="1">'Week F'!$AV94</f>
        <v/>
      </c>
      <c r="AQ42" s="31" t="str">
        <f ca="1">'Week F'!$BB94</f>
        <v/>
      </c>
      <c r="AR42" s="31" t="str">
        <f ca="1">'Week F'!$BH94</f>
        <v/>
      </c>
      <c r="AS42" s="31" t="str">
        <f ca="1">'Week F'!$BN94</f>
        <v/>
      </c>
      <c r="AT42" s="31" t="str">
        <f ca="1">'Week F'!$BT94</f>
        <v/>
      </c>
    </row>
    <row r="43" spans="1:46" x14ac:dyDescent="0.2">
      <c r="A43" t="str">
        <f ca="1">'Week A'!AB95</f>
        <v>Borremans</v>
      </c>
      <c r="B43" t="str">
        <f ca="1">'Week A'!AC95</f>
        <v>Britt</v>
      </c>
      <c r="C43" t="str">
        <f ca="1">'Week A'!AD95</f>
        <v>Steward</v>
      </c>
      <c r="D43" t="str">
        <f ca="1">'Week A'!AE95</f>
        <v>Student</v>
      </c>
      <c r="E43" s="31" t="str">
        <f ca="1">'Week A'!$AJ95</f>
        <v/>
      </c>
      <c r="F43" s="31" t="str">
        <f ca="1">'Week A'!$AP95</f>
        <v/>
      </c>
      <c r="G43" s="31" t="str">
        <f ca="1">'Week A'!$AV95</f>
        <v/>
      </c>
      <c r="H43" s="31" t="str">
        <f ca="1">'Week A'!$BB95</f>
        <v/>
      </c>
      <c r="I43" s="31" t="str">
        <f ca="1">'Week A'!$BH95</f>
        <v/>
      </c>
      <c r="J43" s="31" t="str">
        <f ca="1">'Week A'!$BN95</f>
        <v/>
      </c>
      <c r="K43" s="31" t="str">
        <f ca="1">'Week A'!$BT95</f>
        <v/>
      </c>
      <c r="L43" s="31" t="str">
        <f ca="1">'Week B'!$AJ95</f>
        <v/>
      </c>
      <c r="M43" s="31" t="str">
        <f ca="1">'Week B'!$AP95</f>
        <v/>
      </c>
      <c r="N43" s="31" t="str">
        <f ca="1">'Week B'!$AV95</f>
        <v/>
      </c>
      <c r="O43" s="31" t="str">
        <f ca="1">'Week B'!$BB95</f>
        <v/>
      </c>
      <c r="P43" s="31" t="str">
        <f ca="1">'Week B'!$BH95</f>
        <v/>
      </c>
      <c r="Q43" s="31" t="str">
        <f ca="1">'Week B'!$BN95</f>
        <v/>
      </c>
      <c r="R43" s="31" t="str">
        <f ca="1">'Week B'!$BT95</f>
        <v/>
      </c>
      <c r="S43" s="31" t="str">
        <f ca="1">'Week C'!$AJ95</f>
        <v/>
      </c>
      <c r="T43" s="31" t="str">
        <f ca="1">'Week C'!$AP95</f>
        <v/>
      </c>
      <c r="U43" s="31" t="str">
        <f ca="1">'Week C'!$AV95</f>
        <v/>
      </c>
      <c r="V43" s="31" t="str">
        <f ca="1">'Week C'!$BB95</f>
        <v/>
      </c>
      <c r="W43" s="31" t="str">
        <f ca="1">'Week C'!$BH95</f>
        <v/>
      </c>
      <c r="X43" s="31" t="str">
        <f ca="1">'Week C'!$BN95</f>
        <v/>
      </c>
      <c r="Y43" s="31" t="str">
        <f ca="1">'Week C'!$BT95</f>
        <v/>
      </c>
      <c r="Z43" s="31" t="str">
        <f ca="1">'Week D'!$AJ95</f>
        <v/>
      </c>
      <c r="AA43" s="31" t="str">
        <f ca="1">'Week D'!$AP95</f>
        <v/>
      </c>
      <c r="AB43" s="31" t="str">
        <f ca="1">'Week D'!$AV95</f>
        <v/>
      </c>
      <c r="AC43" s="31" t="str">
        <f ca="1">'Week D'!$BB95</f>
        <v/>
      </c>
      <c r="AD43" s="31" t="str">
        <f ca="1">'Week D'!$BH95</f>
        <v/>
      </c>
      <c r="AE43" s="31" t="str">
        <f ca="1">'Week D'!$BN95</f>
        <v/>
      </c>
      <c r="AF43" s="31" t="str">
        <f ca="1">'Week D'!$BT95</f>
        <v/>
      </c>
      <c r="AG43" s="31" t="str">
        <f ca="1">'Week E'!$AJ95</f>
        <v/>
      </c>
      <c r="AH43" s="31" t="str">
        <f ca="1">'Week E'!$AP95</f>
        <v/>
      </c>
      <c r="AI43" s="31" t="str">
        <f ca="1">'Week E'!$AV95</f>
        <v/>
      </c>
      <c r="AJ43" s="31" t="str">
        <f ca="1">'Week E'!$BB95</f>
        <v/>
      </c>
      <c r="AK43" s="31" t="str">
        <f ca="1">'Week E'!$BH95</f>
        <v/>
      </c>
      <c r="AL43" s="31" t="str">
        <f ca="1">'Week E'!$BN95</f>
        <v/>
      </c>
      <c r="AM43" s="31" t="str">
        <f ca="1">'Week E'!$BT95</f>
        <v/>
      </c>
      <c r="AN43" s="31" t="str">
        <f ca="1">'Week F'!$AJ95</f>
        <v/>
      </c>
      <c r="AO43" s="31" t="str">
        <f ca="1">'Week F'!$AP95</f>
        <v/>
      </c>
      <c r="AP43" s="31" t="str">
        <f ca="1">'Week F'!$AV95</f>
        <v/>
      </c>
      <c r="AQ43" s="31" t="str">
        <f ca="1">'Week F'!$BB95</f>
        <v/>
      </c>
      <c r="AR43" s="31" t="str">
        <f ca="1">'Week F'!$BH95</f>
        <v/>
      </c>
      <c r="AS43" s="31" t="str">
        <f ca="1">'Week F'!$BN95</f>
        <v/>
      </c>
      <c r="AT43" s="31" t="str">
        <f ca="1">'Week F'!$BT95</f>
        <v/>
      </c>
    </row>
    <row r="44" spans="1:46" x14ac:dyDescent="0.2">
      <c r="A44" t="str">
        <f ca="1">'Week A'!AB96</f>
        <v>Ouald Chaib</v>
      </c>
      <c r="B44" t="str">
        <f ca="1">'Week A'!AC96</f>
        <v>Marouane</v>
      </c>
      <c r="C44" t="str">
        <f ca="1">'Week A'!AD96</f>
        <v>Steward</v>
      </c>
      <c r="D44" t="str">
        <f ca="1">'Week A'!AE96</f>
        <v>Student</v>
      </c>
      <c r="E44" s="31" t="str">
        <f ca="1">'Week A'!$AJ96</f>
        <v/>
      </c>
      <c r="F44" s="31" t="str">
        <f ca="1">'Week A'!$AP96</f>
        <v/>
      </c>
      <c r="G44" s="31" t="str">
        <f ca="1">'Week A'!$AV96</f>
        <v/>
      </c>
      <c r="H44" s="31" t="str">
        <f ca="1">'Week A'!$BB96</f>
        <v/>
      </c>
      <c r="I44" s="31" t="str">
        <f ca="1">'Week A'!$BH96</f>
        <v/>
      </c>
      <c r="J44" s="31" t="str">
        <f ca="1">'Week A'!$BN96</f>
        <v/>
      </c>
      <c r="K44" s="31" t="str">
        <f ca="1">'Week A'!$BT96</f>
        <v/>
      </c>
      <c r="L44" s="31" t="str">
        <f ca="1">'Week B'!$AJ96</f>
        <v/>
      </c>
      <c r="M44" s="31" t="str">
        <f ca="1">'Week B'!$AP96</f>
        <v/>
      </c>
      <c r="N44" s="31" t="str">
        <f ca="1">'Week B'!$AV96</f>
        <v/>
      </c>
      <c r="O44" s="31" t="str">
        <f ca="1">'Week B'!$BB96</f>
        <v/>
      </c>
      <c r="P44" s="31" t="str">
        <f ca="1">'Week B'!$BH96</f>
        <v/>
      </c>
      <c r="Q44" s="31" t="str">
        <f ca="1">'Week B'!$BN96</f>
        <v/>
      </c>
      <c r="R44" s="31" t="str">
        <f ca="1">'Week B'!$BT96</f>
        <v/>
      </c>
      <c r="S44" s="31" t="str">
        <f ca="1">'Week C'!$AJ96</f>
        <v/>
      </c>
      <c r="T44" s="31" t="str">
        <f ca="1">'Week C'!$AP96</f>
        <v/>
      </c>
      <c r="U44" s="31" t="str">
        <f ca="1">'Week C'!$AV96</f>
        <v/>
      </c>
      <c r="V44" s="31" t="str">
        <f ca="1">'Week C'!$BB96</f>
        <v/>
      </c>
      <c r="W44" s="31" t="str">
        <f ca="1">'Week C'!$BH96</f>
        <v/>
      </c>
      <c r="X44" s="31" t="str">
        <f ca="1">'Week C'!$BN96</f>
        <v/>
      </c>
      <c r="Y44" s="31" t="str">
        <f ca="1">'Week C'!$BT96</f>
        <v/>
      </c>
      <c r="Z44" s="31" t="str">
        <f ca="1">'Week D'!$AJ96</f>
        <v/>
      </c>
      <c r="AA44" s="31" t="str">
        <f ca="1">'Week D'!$AP96</f>
        <v/>
      </c>
      <c r="AB44" s="31" t="str">
        <f ca="1">'Week D'!$AV96</f>
        <v/>
      </c>
      <c r="AC44" s="31" t="str">
        <f ca="1">'Week D'!$BB96</f>
        <v/>
      </c>
      <c r="AD44" s="31" t="str">
        <f ca="1">'Week D'!$BH96</f>
        <v/>
      </c>
      <c r="AE44" s="31" t="str">
        <f ca="1">'Week D'!$BN96</f>
        <v/>
      </c>
      <c r="AF44" s="31" t="str">
        <f ca="1">'Week D'!$BT96</f>
        <v/>
      </c>
      <c r="AG44" s="31" t="str">
        <f ca="1">'Week E'!$AJ96</f>
        <v/>
      </c>
      <c r="AH44" s="31" t="str">
        <f ca="1">'Week E'!$AP96</f>
        <v/>
      </c>
      <c r="AI44" s="31" t="str">
        <f ca="1">'Week E'!$AV96</f>
        <v/>
      </c>
      <c r="AJ44" s="31" t="str">
        <f ca="1">'Week E'!$BB96</f>
        <v/>
      </c>
      <c r="AK44" s="31" t="str">
        <f ca="1">'Week E'!$BH96</f>
        <v/>
      </c>
      <c r="AL44" s="31" t="str">
        <f ca="1">'Week E'!$BN96</f>
        <v/>
      </c>
      <c r="AM44" s="31" t="str">
        <f ca="1">'Week E'!$BT96</f>
        <v/>
      </c>
      <c r="AN44" s="31" t="str">
        <f ca="1">'Week F'!$AJ96</f>
        <v/>
      </c>
      <c r="AO44" s="31" t="str">
        <f ca="1">'Week F'!$AP96</f>
        <v/>
      </c>
      <c r="AP44" s="31" t="str">
        <f ca="1">'Week F'!$AV96</f>
        <v/>
      </c>
      <c r="AQ44" s="31" t="str">
        <f ca="1">'Week F'!$BB96</f>
        <v/>
      </c>
      <c r="AR44" s="31" t="str">
        <f ca="1">'Week F'!$BH96</f>
        <v/>
      </c>
      <c r="AS44" s="31" t="str">
        <f ca="1">'Week F'!$BN96</f>
        <v/>
      </c>
      <c r="AT44" s="31" t="str">
        <f ca="1">'Week F'!$BT96</f>
        <v/>
      </c>
    </row>
    <row r="45" spans="1:46" x14ac:dyDescent="0.2">
      <c r="A45" t="str">
        <f ca="1">'Week A'!AB97</f>
        <v>El Mourabit</v>
      </c>
      <c r="B45" t="str">
        <f ca="1">'Week A'!AC97</f>
        <v>Mohamed</v>
      </c>
      <c r="C45" t="str">
        <f ca="1">'Week A'!AD97</f>
        <v>Steward</v>
      </c>
      <c r="D45" t="str">
        <f ca="1">'Week A'!AE97</f>
        <v>Student</v>
      </c>
      <c r="E45" s="31" t="str">
        <f ca="1">'Week A'!$AJ97</f>
        <v/>
      </c>
      <c r="F45" s="31" t="str">
        <f ca="1">'Week A'!$AP97</f>
        <v/>
      </c>
      <c r="G45" s="31" t="str">
        <f ca="1">'Week A'!$AV97</f>
        <v/>
      </c>
      <c r="H45" s="31" t="str">
        <f ca="1">'Week A'!$BB97</f>
        <v/>
      </c>
      <c r="I45" s="31" t="str">
        <f ca="1">'Week A'!$BH97</f>
        <v/>
      </c>
      <c r="J45" s="31" t="str">
        <f ca="1">'Week A'!$BN97</f>
        <v/>
      </c>
      <c r="K45" s="31" t="str">
        <f ca="1">'Week A'!$BT97</f>
        <v/>
      </c>
      <c r="L45" s="31" t="str">
        <f ca="1">'Week B'!$AJ97</f>
        <v/>
      </c>
      <c r="M45" s="31" t="str">
        <f ca="1">'Week B'!$AP97</f>
        <v/>
      </c>
      <c r="N45" s="31" t="str">
        <f ca="1">'Week B'!$AV97</f>
        <v/>
      </c>
      <c r="O45" s="31" t="str">
        <f ca="1">'Week B'!$BB97</f>
        <v/>
      </c>
      <c r="P45" s="31" t="str">
        <f ca="1">'Week B'!$BH97</f>
        <v/>
      </c>
      <c r="Q45" s="31" t="str">
        <f ca="1">'Week B'!$BN97</f>
        <v/>
      </c>
      <c r="R45" s="31" t="str">
        <f ca="1">'Week B'!$BT97</f>
        <v/>
      </c>
      <c r="S45" s="31" t="str">
        <f ca="1">'Week C'!$AJ97</f>
        <v/>
      </c>
      <c r="T45" s="31" t="str">
        <f ca="1">'Week C'!$AP97</f>
        <v/>
      </c>
      <c r="U45" s="31" t="str">
        <f ca="1">'Week C'!$AV97</f>
        <v/>
      </c>
      <c r="V45" s="31" t="str">
        <f ca="1">'Week C'!$BB97</f>
        <v/>
      </c>
      <c r="W45" s="31" t="str">
        <f ca="1">'Week C'!$BH97</f>
        <v/>
      </c>
      <c r="X45" s="31" t="str">
        <f ca="1">'Week C'!$BN97</f>
        <v/>
      </c>
      <c r="Y45" s="31" t="str">
        <f ca="1">'Week C'!$BT97</f>
        <v/>
      </c>
      <c r="Z45" s="31" t="str">
        <f ca="1">'Week D'!$AJ97</f>
        <v/>
      </c>
      <c r="AA45" s="31" t="str">
        <f ca="1">'Week D'!$AP97</f>
        <v/>
      </c>
      <c r="AB45" s="31" t="str">
        <f ca="1">'Week D'!$AV97</f>
        <v/>
      </c>
      <c r="AC45" s="31" t="str">
        <f ca="1">'Week D'!$BB97</f>
        <v/>
      </c>
      <c r="AD45" s="31" t="str">
        <f ca="1">'Week D'!$BH97</f>
        <v/>
      </c>
      <c r="AE45" s="31" t="str">
        <f ca="1">'Week D'!$BN97</f>
        <v/>
      </c>
      <c r="AF45" s="31" t="str">
        <f ca="1">'Week D'!$BT97</f>
        <v/>
      </c>
      <c r="AG45" s="31" t="str">
        <f ca="1">'Week E'!$AJ97</f>
        <v/>
      </c>
      <c r="AH45" s="31" t="str">
        <f ca="1">'Week E'!$AP97</f>
        <v/>
      </c>
      <c r="AI45" s="31" t="str">
        <f ca="1">'Week E'!$AV97</f>
        <v/>
      </c>
      <c r="AJ45" s="31" t="str">
        <f ca="1">'Week E'!$BB97</f>
        <v/>
      </c>
      <c r="AK45" s="31" t="str">
        <f ca="1">'Week E'!$BH97</f>
        <v/>
      </c>
      <c r="AL45" s="31" t="str">
        <f ca="1">'Week E'!$BN97</f>
        <v/>
      </c>
      <c r="AM45" s="31" t="str">
        <f ca="1">'Week E'!$BT97</f>
        <v/>
      </c>
      <c r="AN45" s="31" t="str">
        <f ca="1">'Week F'!$AJ97</f>
        <v/>
      </c>
      <c r="AO45" s="31" t="str">
        <f ca="1">'Week F'!$AP97</f>
        <v/>
      </c>
      <c r="AP45" s="31" t="str">
        <f ca="1">'Week F'!$AV97</f>
        <v/>
      </c>
      <c r="AQ45" s="31" t="str">
        <f ca="1">'Week F'!$BB97</f>
        <v/>
      </c>
      <c r="AR45" s="31" t="str">
        <f ca="1">'Week F'!$BH97</f>
        <v/>
      </c>
      <c r="AS45" s="31" t="str">
        <f ca="1">'Week F'!$BN97</f>
        <v/>
      </c>
      <c r="AT45" s="31" t="str">
        <f ca="1">'Week F'!$BT97</f>
        <v/>
      </c>
    </row>
    <row r="46" spans="1:46" x14ac:dyDescent="0.2">
      <c r="A46" t="str">
        <f ca="1">'Week A'!AB98</f>
        <v>Rida Asseddik</v>
      </c>
      <c r="B46" t="str">
        <f ca="1">'Week A'!AC98</f>
        <v>Mohammed</v>
      </c>
      <c r="C46" t="str">
        <f ca="1">'Week A'!AD98</f>
        <v>Steward</v>
      </c>
      <c r="D46" t="str">
        <f ca="1">'Week A'!AE98</f>
        <v>Student</v>
      </c>
      <c r="E46" s="31" t="str">
        <f ca="1">'Week A'!$AJ98</f>
        <v/>
      </c>
      <c r="F46" s="31">
        <f ca="1">'Week A'!$AP98</f>
        <v>0.37500000000000006</v>
      </c>
      <c r="G46" s="31">
        <f ca="1">'Week A'!$AV98</f>
        <v>0.37500000000000006</v>
      </c>
      <c r="H46" s="31">
        <f ca="1">'Week A'!$BB98</f>
        <v>0.20833333333333337</v>
      </c>
      <c r="I46" s="31">
        <f ca="1">'Week A'!$BH98</f>
        <v>0.20833333333333337</v>
      </c>
      <c r="J46" s="31" t="str">
        <f ca="1">'Week A'!$BN98</f>
        <v/>
      </c>
      <c r="K46" s="31" t="str">
        <f ca="1">'Week A'!$BT98</f>
        <v/>
      </c>
      <c r="L46" s="31">
        <f ca="1">'Week B'!$AJ98</f>
        <v>0.125</v>
      </c>
      <c r="M46" s="31" t="str">
        <f ca="1">'Week B'!$AP98</f>
        <v/>
      </c>
      <c r="N46" s="31" t="str">
        <f ca="1">'Week B'!$AV98</f>
        <v/>
      </c>
      <c r="O46" s="31" t="str">
        <f ca="1">'Week B'!$BB98</f>
        <v/>
      </c>
      <c r="P46" s="31">
        <f ca="1">'Week B'!$BH98</f>
        <v>0.125</v>
      </c>
      <c r="Q46" s="31" t="str">
        <f ca="1">'Week B'!$BN98</f>
        <v/>
      </c>
      <c r="R46" s="31" t="str">
        <f ca="1">'Week B'!$BT98</f>
        <v/>
      </c>
      <c r="S46" s="31">
        <f ca="1">'Week C'!$AJ98</f>
        <v>0.125</v>
      </c>
      <c r="T46" s="31" t="str">
        <f ca="1">'Week C'!$AP98</f>
        <v/>
      </c>
      <c r="U46" s="31" t="str">
        <f ca="1">'Week C'!$AV98</f>
        <v/>
      </c>
      <c r="V46" s="31">
        <f ca="1">'Week C'!$BB98</f>
        <v>0.20833333333333337</v>
      </c>
      <c r="W46" s="31" t="str">
        <f ca="1">'Week C'!$BH98</f>
        <v/>
      </c>
      <c r="X46" s="31" t="str">
        <f ca="1">'Week C'!$BN98</f>
        <v/>
      </c>
      <c r="Y46" s="31" t="str">
        <f ca="1">'Week C'!$BT98</f>
        <v/>
      </c>
      <c r="Z46" s="31" t="str">
        <f ca="1">'Week D'!$AJ98</f>
        <v/>
      </c>
      <c r="AA46" s="31" t="str">
        <f ca="1">'Week D'!$AP98</f>
        <v/>
      </c>
      <c r="AB46" s="31" t="str">
        <f ca="1">'Week D'!$AV98</f>
        <v/>
      </c>
      <c r="AC46" s="31" t="str">
        <f ca="1">'Week D'!$BB98</f>
        <v/>
      </c>
      <c r="AD46" s="31" t="str">
        <f ca="1">'Week D'!$BH98</f>
        <v/>
      </c>
      <c r="AE46" s="31" t="str">
        <f ca="1">'Week D'!$BN98</f>
        <v/>
      </c>
      <c r="AF46" s="31" t="str">
        <f ca="1">'Week D'!$BT98</f>
        <v/>
      </c>
      <c r="AG46" s="31" t="str">
        <f ca="1">'Week E'!$AJ98</f>
        <v/>
      </c>
      <c r="AH46" s="31" t="str">
        <f ca="1">'Week E'!$AP98</f>
        <v/>
      </c>
      <c r="AI46" s="31" t="str">
        <f ca="1">'Week E'!$AV98</f>
        <v/>
      </c>
      <c r="AJ46" s="31" t="str">
        <f ca="1">'Week E'!$BB98</f>
        <v/>
      </c>
      <c r="AK46" s="31" t="str">
        <f ca="1">'Week E'!$BH98</f>
        <v/>
      </c>
      <c r="AL46" s="31" t="str">
        <f ca="1">'Week E'!$BN98</f>
        <v/>
      </c>
      <c r="AM46" s="31" t="str">
        <f ca="1">'Week E'!$BT98</f>
        <v/>
      </c>
      <c r="AN46" s="31" t="str">
        <f ca="1">'Week F'!$AJ98</f>
        <v/>
      </c>
      <c r="AO46" s="31" t="str">
        <f ca="1">'Week F'!$AP98</f>
        <v/>
      </c>
      <c r="AP46" s="31" t="str">
        <f ca="1">'Week F'!$AV98</f>
        <v/>
      </c>
      <c r="AQ46" s="31" t="str">
        <f ca="1">'Week F'!$BB98</f>
        <v/>
      </c>
      <c r="AR46" s="31" t="str">
        <f ca="1">'Week F'!$BH98</f>
        <v/>
      </c>
      <c r="AS46" s="31" t="str">
        <f ca="1">'Week F'!$BN98</f>
        <v/>
      </c>
      <c r="AT46" s="31" t="str">
        <f ca="1">'Week F'!$BT98</f>
        <v/>
      </c>
    </row>
    <row r="47" spans="1:46" x14ac:dyDescent="0.2">
      <c r="A47" t="str">
        <f ca="1">'Week A'!AB99</f>
        <v>Messaoudi</v>
      </c>
      <c r="B47" t="str">
        <f ca="1">'Week A'!AC99</f>
        <v>Zakaria</v>
      </c>
      <c r="C47" t="str">
        <f ca="1">'Week A'!AD99</f>
        <v>Steward</v>
      </c>
      <c r="D47" t="str">
        <f ca="1">'Week A'!AE99</f>
        <v>Student</v>
      </c>
      <c r="E47" s="31" t="str">
        <f ca="1">'Week A'!$AJ99</f>
        <v/>
      </c>
      <c r="F47" s="31" t="str">
        <f ca="1">'Week A'!$AP99</f>
        <v/>
      </c>
      <c r="G47" s="31" t="str">
        <f ca="1">'Week A'!$AV99</f>
        <v/>
      </c>
      <c r="H47" s="31" t="str">
        <f ca="1">'Week A'!$BB99</f>
        <v/>
      </c>
      <c r="I47" s="31" t="str">
        <f ca="1">'Week A'!$BH99</f>
        <v/>
      </c>
      <c r="J47" s="31" t="str">
        <f ca="1">'Week A'!$BN99</f>
        <v/>
      </c>
      <c r="K47" s="31" t="str">
        <f ca="1">'Week A'!$BT99</f>
        <v/>
      </c>
      <c r="L47" s="31" t="str">
        <f ca="1">'Week B'!$AJ99</f>
        <v/>
      </c>
      <c r="M47" s="31" t="str">
        <f ca="1">'Week B'!$AP99</f>
        <v/>
      </c>
      <c r="N47" s="31" t="str">
        <f ca="1">'Week B'!$AV99</f>
        <v/>
      </c>
      <c r="O47" s="31" t="str">
        <f ca="1">'Week B'!$BB99</f>
        <v/>
      </c>
      <c r="P47" s="31" t="str">
        <f ca="1">'Week B'!$BH99</f>
        <v/>
      </c>
      <c r="Q47" s="31" t="str">
        <f ca="1">'Week B'!$BN99</f>
        <v/>
      </c>
      <c r="R47" s="31" t="str">
        <f ca="1">'Week B'!$BT99</f>
        <v/>
      </c>
      <c r="S47" s="31" t="str">
        <f ca="1">'Week C'!$AJ99</f>
        <v/>
      </c>
      <c r="T47" s="31" t="str">
        <f ca="1">'Week C'!$AP99</f>
        <v/>
      </c>
      <c r="U47" s="31" t="str">
        <f ca="1">'Week C'!$AV99</f>
        <v/>
      </c>
      <c r="V47" s="31" t="str">
        <f ca="1">'Week C'!$BB99</f>
        <v/>
      </c>
      <c r="W47" s="31" t="str">
        <f ca="1">'Week C'!$BH99</f>
        <v/>
      </c>
      <c r="X47" s="31" t="str">
        <f ca="1">'Week C'!$BN99</f>
        <v/>
      </c>
      <c r="Y47" s="31" t="str">
        <f ca="1">'Week C'!$BT99</f>
        <v/>
      </c>
      <c r="Z47" s="31" t="str">
        <f ca="1">'Week D'!$AJ99</f>
        <v/>
      </c>
      <c r="AA47" s="31" t="str">
        <f ca="1">'Week D'!$AP99</f>
        <v/>
      </c>
      <c r="AB47" s="31" t="str">
        <f ca="1">'Week D'!$AV99</f>
        <v/>
      </c>
      <c r="AC47" s="31" t="str">
        <f ca="1">'Week D'!$BB99</f>
        <v/>
      </c>
      <c r="AD47" s="31" t="str">
        <f ca="1">'Week D'!$BH99</f>
        <v/>
      </c>
      <c r="AE47" s="31" t="str">
        <f ca="1">'Week D'!$BN99</f>
        <v/>
      </c>
      <c r="AF47" s="31" t="str">
        <f ca="1">'Week D'!$BT99</f>
        <v/>
      </c>
      <c r="AG47" s="31" t="str">
        <f ca="1">'Week E'!$AJ99</f>
        <v/>
      </c>
      <c r="AH47" s="31" t="str">
        <f ca="1">'Week E'!$AP99</f>
        <v/>
      </c>
      <c r="AI47" s="31" t="str">
        <f ca="1">'Week E'!$AV99</f>
        <v/>
      </c>
      <c r="AJ47" s="31" t="str">
        <f ca="1">'Week E'!$BB99</f>
        <v/>
      </c>
      <c r="AK47" s="31" t="str">
        <f ca="1">'Week E'!$BH99</f>
        <v/>
      </c>
      <c r="AL47" s="31" t="str">
        <f ca="1">'Week E'!$BN99</f>
        <v/>
      </c>
      <c r="AM47" s="31" t="str">
        <f ca="1">'Week E'!$BT99</f>
        <v/>
      </c>
      <c r="AN47" s="31" t="str">
        <f ca="1">'Week F'!$AJ99</f>
        <v/>
      </c>
      <c r="AO47" s="31" t="str">
        <f ca="1">'Week F'!$AP99</f>
        <v/>
      </c>
      <c r="AP47" s="31" t="str">
        <f ca="1">'Week F'!$AV99</f>
        <v/>
      </c>
      <c r="AQ47" s="31" t="str">
        <f ca="1">'Week F'!$BB99</f>
        <v/>
      </c>
      <c r="AR47" s="31" t="str">
        <f ca="1">'Week F'!$BH99</f>
        <v/>
      </c>
      <c r="AS47" s="31" t="str">
        <f ca="1">'Week F'!$BN99</f>
        <v/>
      </c>
      <c r="AT47" s="31" t="str">
        <f ca="1">'Week F'!$BT99</f>
        <v/>
      </c>
    </row>
    <row r="48" spans="1:46" x14ac:dyDescent="0.2">
      <c r="A48" t="str">
        <f ca="1">'Week A'!AB100</f>
        <v>Firoud</v>
      </c>
      <c r="B48" t="str">
        <f ca="1">'Week A'!AC100</f>
        <v>Saad</v>
      </c>
      <c r="C48" t="str">
        <f ca="1">'Week A'!AD100</f>
        <v>Steward</v>
      </c>
      <c r="D48" t="str">
        <f ca="1">'Week A'!AE100</f>
        <v>Student</v>
      </c>
      <c r="E48" s="31" t="str">
        <f ca="1">'Week A'!$AJ100</f>
        <v/>
      </c>
      <c r="F48" s="31" t="str">
        <f ca="1">'Week A'!$AP100</f>
        <v/>
      </c>
      <c r="G48" s="31" t="str">
        <f ca="1">'Week A'!$AV100</f>
        <v/>
      </c>
      <c r="H48" s="31" t="str">
        <f ca="1">'Week A'!$BB100</f>
        <v/>
      </c>
      <c r="I48" s="31" t="str">
        <f ca="1">'Week A'!$BH100</f>
        <v/>
      </c>
      <c r="J48" s="31" t="str">
        <f ca="1">'Week A'!$BN100</f>
        <v/>
      </c>
      <c r="K48" s="31" t="str">
        <f ca="1">'Week A'!$BT100</f>
        <v/>
      </c>
      <c r="L48" s="31" t="str">
        <f ca="1">'Week B'!$AJ100</f>
        <v/>
      </c>
      <c r="M48" s="31" t="str">
        <f ca="1">'Week B'!$AP100</f>
        <v/>
      </c>
      <c r="N48" s="31" t="str">
        <f ca="1">'Week B'!$AV100</f>
        <v/>
      </c>
      <c r="O48" s="31" t="str">
        <f ca="1">'Week B'!$BB100</f>
        <v/>
      </c>
      <c r="P48" s="31" t="str">
        <f ca="1">'Week B'!$BH100</f>
        <v/>
      </c>
      <c r="Q48" s="31" t="str">
        <f ca="1">'Week B'!$BN100</f>
        <v/>
      </c>
      <c r="R48" s="31" t="str">
        <f ca="1">'Week B'!$BT100</f>
        <v/>
      </c>
      <c r="S48" s="31" t="str">
        <f ca="1">'Week C'!$AJ100</f>
        <v/>
      </c>
      <c r="T48" s="31" t="str">
        <f ca="1">'Week C'!$AP100</f>
        <v/>
      </c>
      <c r="U48" s="31" t="str">
        <f ca="1">'Week C'!$AV100</f>
        <v/>
      </c>
      <c r="V48" s="31" t="str">
        <f ca="1">'Week C'!$BB100</f>
        <v/>
      </c>
      <c r="W48" s="31" t="str">
        <f ca="1">'Week C'!$BH100</f>
        <v/>
      </c>
      <c r="X48" s="31" t="str">
        <f ca="1">'Week C'!$BN100</f>
        <v/>
      </c>
      <c r="Y48" s="31" t="str">
        <f ca="1">'Week C'!$BT100</f>
        <v/>
      </c>
      <c r="Z48" s="31" t="str">
        <f ca="1">'Week D'!$AJ100</f>
        <v/>
      </c>
      <c r="AA48" s="31" t="str">
        <f ca="1">'Week D'!$AP100</f>
        <v/>
      </c>
      <c r="AB48" s="31" t="str">
        <f ca="1">'Week D'!$AV100</f>
        <v/>
      </c>
      <c r="AC48" s="31" t="str">
        <f ca="1">'Week D'!$BB100</f>
        <v/>
      </c>
      <c r="AD48" s="31" t="str">
        <f ca="1">'Week D'!$BH100</f>
        <v/>
      </c>
      <c r="AE48" s="31" t="str">
        <f ca="1">'Week D'!$BN100</f>
        <v/>
      </c>
      <c r="AF48" s="31" t="str">
        <f ca="1">'Week D'!$BT100</f>
        <v/>
      </c>
      <c r="AG48" s="31" t="str">
        <f ca="1">'Week E'!$AJ100</f>
        <v/>
      </c>
      <c r="AH48" s="31" t="str">
        <f ca="1">'Week E'!$AP100</f>
        <v/>
      </c>
      <c r="AI48" s="31" t="str">
        <f ca="1">'Week E'!$AV100</f>
        <v/>
      </c>
      <c r="AJ48" s="31" t="str">
        <f ca="1">'Week E'!$BB100</f>
        <v/>
      </c>
      <c r="AK48" s="31" t="str">
        <f ca="1">'Week E'!$BH100</f>
        <v/>
      </c>
      <c r="AL48" s="31" t="str">
        <f ca="1">'Week E'!$BN100</f>
        <v/>
      </c>
      <c r="AM48" s="31" t="str">
        <f ca="1">'Week E'!$BT100</f>
        <v/>
      </c>
      <c r="AN48" s="31" t="str">
        <f ca="1">'Week F'!$AJ100</f>
        <v/>
      </c>
      <c r="AO48" s="31" t="str">
        <f ca="1">'Week F'!$AP100</f>
        <v/>
      </c>
      <c r="AP48" s="31" t="str">
        <f ca="1">'Week F'!$AV100</f>
        <v/>
      </c>
      <c r="AQ48" s="31" t="str">
        <f ca="1">'Week F'!$BB100</f>
        <v/>
      </c>
      <c r="AR48" s="31" t="str">
        <f ca="1">'Week F'!$BH100</f>
        <v/>
      </c>
      <c r="AS48" s="31" t="str">
        <f ca="1">'Week F'!$BN100</f>
        <v/>
      </c>
      <c r="AT48" s="31" t="str">
        <f ca="1">'Week F'!$BT100</f>
        <v/>
      </c>
    </row>
    <row r="49" spans="1:46" x14ac:dyDescent="0.2">
      <c r="A49" t="str">
        <f ca="1">'Week A'!AB101</f>
        <v xml:space="preserve">Hovhanisyan </v>
      </c>
      <c r="B49" t="str">
        <f ca="1">'Week A'!AC101</f>
        <v>Suren</v>
      </c>
      <c r="C49" t="str">
        <f ca="1">'Week A'!AD101</f>
        <v>Steward</v>
      </c>
      <c r="D49" t="str">
        <f ca="1">'Week A'!AE101</f>
        <v>Student</v>
      </c>
      <c r="E49" s="31" t="str">
        <f ca="1">'Week A'!$AJ101</f>
        <v/>
      </c>
      <c r="F49" s="31" t="str">
        <f ca="1">'Week A'!$AP101</f>
        <v/>
      </c>
      <c r="G49" s="31">
        <f ca="1">'Week A'!$AV101</f>
        <v>0.37500000000000006</v>
      </c>
      <c r="H49" s="31">
        <f ca="1">'Week A'!$BB101</f>
        <v>0.37500000000000006</v>
      </c>
      <c r="I49" s="31">
        <f ca="1">'Week A'!$BH101</f>
        <v>0.20833333333333337</v>
      </c>
      <c r="J49" s="31" t="str">
        <f ca="1">'Week A'!$BN101</f>
        <v/>
      </c>
      <c r="K49" s="31" t="str">
        <f ca="1">'Week A'!$BT101</f>
        <v/>
      </c>
      <c r="L49" s="31" t="str">
        <f ca="1">'Week B'!$AJ101</f>
        <v/>
      </c>
      <c r="M49" s="31" t="str">
        <f ca="1">'Week B'!$AP101</f>
        <v/>
      </c>
      <c r="N49" s="31" t="str">
        <f ca="1">'Week B'!$AV101</f>
        <v/>
      </c>
      <c r="O49" s="31" t="str">
        <f ca="1">'Week B'!$BB101</f>
        <v/>
      </c>
      <c r="P49" s="31" t="str">
        <f ca="1">'Week B'!$BH101</f>
        <v/>
      </c>
      <c r="Q49" s="31" t="str">
        <f ca="1">'Week B'!$BN101</f>
        <v/>
      </c>
      <c r="R49" s="31" t="str">
        <f ca="1">'Week B'!$BT101</f>
        <v/>
      </c>
      <c r="S49" s="31" t="str">
        <f ca="1">'Week C'!$AJ101</f>
        <v/>
      </c>
      <c r="T49" s="31" t="str">
        <f ca="1">'Week C'!$AP101</f>
        <v/>
      </c>
      <c r="U49" s="31" t="str">
        <f ca="1">'Week C'!$AV101</f>
        <v/>
      </c>
      <c r="V49" s="31" t="str">
        <f ca="1">'Week C'!$BB101</f>
        <v/>
      </c>
      <c r="W49" s="31" t="str">
        <f ca="1">'Week C'!$BH101</f>
        <v/>
      </c>
      <c r="X49" s="31" t="str">
        <f ca="1">'Week C'!$BN101</f>
        <v/>
      </c>
      <c r="Y49" s="31" t="str">
        <f ca="1">'Week C'!$BT101</f>
        <v/>
      </c>
      <c r="Z49" s="31" t="str">
        <f ca="1">'Week D'!$AJ101</f>
        <v/>
      </c>
      <c r="AA49" s="31" t="str">
        <f ca="1">'Week D'!$AP101</f>
        <v/>
      </c>
      <c r="AB49" s="31" t="str">
        <f ca="1">'Week D'!$AV101</f>
        <v/>
      </c>
      <c r="AC49" s="31" t="str">
        <f ca="1">'Week D'!$BB101</f>
        <v/>
      </c>
      <c r="AD49" s="31" t="str">
        <f ca="1">'Week D'!$BH101</f>
        <v/>
      </c>
      <c r="AE49" s="31" t="str">
        <f ca="1">'Week D'!$BN101</f>
        <v/>
      </c>
      <c r="AF49" s="31" t="str">
        <f ca="1">'Week D'!$BT101</f>
        <v/>
      </c>
      <c r="AG49" s="31" t="str">
        <f ca="1">'Week E'!$AJ101</f>
        <v/>
      </c>
      <c r="AH49" s="31" t="str">
        <f ca="1">'Week E'!$AP101</f>
        <v/>
      </c>
      <c r="AI49" s="31" t="str">
        <f ca="1">'Week E'!$AV101</f>
        <v/>
      </c>
      <c r="AJ49" s="31" t="str">
        <f ca="1">'Week E'!$BB101</f>
        <v/>
      </c>
      <c r="AK49" s="31" t="str">
        <f ca="1">'Week E'!$BH101</f>
        <v/>
      </c>
      <c r="AL49" s="31" t="str">
        <f ca="1">'Week E'!$BN101</f>
        <v/>
      </c>
      <c r="AM49" s="31" t="str">
        <f ca="1">'Week E'!$BT101</f>
        <v/>
      </c>
      <c r="AN49" s="31" t="str">
        <f ca="1">'Week F'!$AJ101</f>
        <v/>
      </c>
      <c r="AO49" s="31" t="str">
        <f ca="1">'Week F'!$AP101</f>
        <v/>
      </c>
      <c r="AP49" s="31" t="str">
        <f ca="1">'Week F'!$AV101</f>
        <v/>
      </c>
      <c r="AQ49" s="31" t="str">
        <f ca="1">'Week F'!$BB101</f>
        <v/>
      </c>
      <c r="AR49" s="31" t="str">
        <f ca="1">'Week F'!$BH101</f>
        <v/>
      </c>
      <c r="AS49" s="31" t="str">
        <f ca="1">'Week F'!$BN101</f>
        <v/>
      </c>
      <c r="AT49" s="31" t="str">
        <f ca="1">'Week F'!$BT101</f>
        <v/>
      </c>
    </row>
    <row r="50" spans="1:46" x14ac:dyDescent="0.2">
      <c r="A50" t="str">
        <f ca="1">'Week A'!AB102</f>
        <v xml:space="preserve">Schiettecatte </v>
      </c>
      <c r="B50" t="str">
        <f ca="1">'Week A'!AC102</f>
        <v>Roman</v>
      </c>
      <c r="C50" t="str">
        <f ca="1">'Week A'!AD102</f>
        <v>Steward</v>
      </c>
      <c r="D50" t="str">
        <f ca="1">'Week A'!AE102</f>
        <v>Student</v>
      </c>
      <c r="E50" s="31" t="str">
        <f ca="1">'Week A'!$AJ102</f>
        <v/>
      </c>
      <c r="F50" s="31">
        <f ca="1">'Week A'!$AP102</f>
        <v>0.20833333333333337</v>
      </c>
      <c r="G50" s="31" t="str">
        <f ca="1">'Week A'!$AV102</f>
        <v/>
      </c>
      <c r="H50" s="31">
        <f ca="1">'Week A'!$BB102</f>
        <v>0.20833333333333337</v>
      </c>
      <c r="I50" s="31" t="str">
        <f ca="1">'Week A'!$BH102</f>
        <v/>
      </c>
      <c r="J50" s="31" t="str">
        <f ca="1">'Week A'!$BN102</f>
        <v/>
      </c>
      <c r="K50" s="31" t="str">
        <f ca="1">'Week A'!$BT102</f>
        <v/>
      </c>
      <c r="L50" s="31" t="str">
        <f ca="1">'Week B'!$AJ102</f>
        <v/>
      </c>
      <c r="M50" s="31" t="str">
        <f ca="1">'Week B'!$AP102</f>
        <v/>
      </c>
      <c r="N50" s="31" t="str">
        <f ca="1">'Week B'!$AV102</f>
        <v/>
      </c>
      <c r="O50" s="31" t="str">
        <f ca="1">'Week B'!$BB102</f>
        <v/>
      </c>
      <c r="P50" s="31" t="str">
        <f ca="1">'Week B'!$BH102</f>
        <v/>
      </c>
      <c r="Q50" s="31" t="str">
        <f ca="1">'Week B'!$BN102</f>
        <v/>
      </c>
      <c r="R50" s="31" t="str">
        <f ca="1">'Week B'!$BT102</f>
        <v/>
      </c>
      <c r="S50" s="31" t="str">
        <f ca="1">'Week C'!$AJ102</f>
        <v/>
      </c>
      <c r="T50" s="31" t="str">
        <f ca="1">'Week C'!$AP102</f>
        <v/>
      </c>
      <c r="U50" s="31" t="str">
        <f ca="1">'Week C'!$AV102</f>
        <v/>
      </c>
      <c r="V50" s="31" t="str">
        <f ca="1">'Week C'!$BB102</f>
        <v/>
      </c>
      <c r="W50" s="31" t="str">
        <f ca="1">'Week C'!$BH102</f>
        <v/>
      </c>
      <c r="X50" s="31" t="str">
        <f ca="1">'Week C'!$BN102</f>
        <v/>
      </c>
      <c r="Y50" s="31" t="str">
        <f ca="1">'Week C'!$BT102</f>
        <v/>
      </c>
      <c r="Z50" s="31" t="str">
        <f ca="1">'Week D'!$AJ102</f>
        <v/>
      </c>
      <c r="AA50" s="31" t="str">
        <f ca="1">'Week D'!$AP102</f>
        <v/>
      </c>
      <c r="AB50" s="31" t="str">
        <f ca="1">'Week D'!$AV102</f>
        <v/>
      </c>
      <c r="AC50" s="31" t="str">
        <f ca="1">'Week D'!$BB102</f>
        <v/>
      </c>
      <c r="AD50" s="31" t="str">
        <f ca="1">'Week D'!$BH102</f>
        <v/>
      </c>
      <c r="AE50" s="31" t="str">
        <f ca="1">'Week D'!$BN102</f>
        <v/>
      </c>
      <c r="AF50" s="31" t="str">
        <f ca="1">'Week D'!$BT102</f>
        <v/>
      </c>
      <c r="AG50" s="31" t="str">
        <f ca="1">'Week E'!$AJ102</f>
        <v/>
      </c>
      <c r="AH50" s="31" t="str">
        <f ca="1">'Week E'!$AP102</f>
        <v/>
      </c>
      <c r="AI50" s="31" t="str">
        <f ca="1">'Week E'!$AV102</f>
        <v/>
      </c>
      <c r="AJ50" s="31" t="str">
        <f ca="1">'Week E'!$BB102</f>
        <v/>
      </c>
      <c r="AK50" s="31" t="str">
        <f ca="1">'Week E'!$BH102</f>
        <v/>
      </c>
      <c r="AL50" s="31" t="str">
        <f ca="1">'Week E'!$BN102</f>
        <v/>
      </c>
      <c r="AM50" s="31" t="str">
        <f ca="1">'Week E'!$BT102</f>
        <v/>
      </c>
      <c r="AN50" s="31" t="str">
        <f ca="1">'Week F'!$AJ102</f>
        <v/>
      </c>
      <c r="AO50" s="31" t="str">
        <f ca="1">'Week F'!$AP102</f>
        <v/>
      </c>
      <c r="AP50" s="31" t="str">
        <f ca="1">'Week F'!$AV102</f>
        <v/>
      </c>
      <c r="AQ50" s="31" t="str">
        <f ca="1">'Week F'!$BB102</f>
        <v/>
      </c>
      <c r="AR50" s="31" t="str">
        <f ca="1">'Week F'!$BH102</f>
        <v/>
      </c>
      <c r="AS50" s="31" t="str">
        <f ca="1">'Week F'!$BN102</f>
        <v/>
      </c>
      <c r="AT50" s="31" t="str">
        <f ca="1">'Week F'!$BT102</f>
        <v/>
      </c>
    </row>
    <row r="51" spans="1:46" x14ac:dyDescent="0.2">
      <c r="A51" t="str">
        <f ca="1">'Week A'!AB103</f>
        <v>Hofmans</v>
      </c>
      <c r="B51" t="str">
        <f ca="1">'Week A'!AC103</f>
        <v>Jelle</v>
      </c>
      <c r="C51" t="str">
        <f ca="1">'Week A'!AD103</f>
        <v>Steward</v>
      </c>
      <c r="D51" t="str">
        <f ca="1">'Week A'!AE103</f>
        <v>Student</v>
      </c>
      <c r="E51" s="31">
        <f ca="1">'Week A'!$AJ103</f>
        <v>0.20833333333333337</v>
      </c>
      <c r="F51" s="31">
        <f ca="1">'Week A'!$AP103</f>
        <v>0.37500000000000006</v>
      </c>
      <c r="G51" s="31">
        <f ca="1">'Week A'!$AV103</f>
        <v>0.37500000000000006</v>
      </c>
      <c r="H51" s="31">
        <f ca="1">'Week A'!$BB103</f>
        <v>0.20833333333333337</v>
      </c>
      <c r="I51" s="31" t="str">
        <f ca="1">'Week A'!$BH103</f>
        <v/>
      </c>
      <c r="J51" s="31">
        <f ca="1">'Week A'!$BN103</f>
        <v>0.125</v>
      </c>
      <c r="K51" s="31">
        <f ca="1">'Week A'!$BT103</f>
        <v>0.125</v>
      </c>
      <c r="L51" s="31" t="str">
        <f ca="1">'Week B'!$AJ103</f>
        <v/>
      </c>
      <c r="M51" s="31" t="str">
        <f ca="1">'Week B'!$AP103</f>
        <v/>
      </c>
      <c r="N51" s="31">
        <f ca="1">'Week B'!$AV103</f>
        <v>0.1875</v>
      </c>
      <c r="O51" s="31" t="str">
        <f ca="1">'Week B'!$BB103</f>
        <v/>
      </c>
      <c r="P51" s="31" t="str">
        <f ca="1">'Week B'!$BH103</f>
        <v/>
      </c>
      <c r="Q51" s="31">
        <f ca="1">'Week B'!$BN103</f>
        <v>0.125</v>
      </c>
      <c r="R51" s="31" t="str">
        <f ca="1">'Week B'!$BT103</f>
        <v/>
      </c>
      <c r="S51" s="31" t="str">
        <f ca="1">'Week C'!$AJ103</f>
        <v/>
      </c>
      <c r="T51" s="31" t="str">
        <f ca="1">'Week C'!$AP103</f>
        <v/>
      </c>
      <c r="U51" s="31">
        <f ca="1">'Week C'!$AV103</f>
        <v>0.1875</v>
      </c>
      <c r="V51" s="31" t="str">
        <f ca="1">'Week C'!$BB103</f>
        <v/>
      </c>
      <c r="W51" s="31">
        <f ca="1">'Week C'!$BH103</f>
        <v>0.25000000000000006</v>
      </c>
      <c r="X51" s="31" t="str">
        <f ca="1">'Week C'!$BN103</f>
        <v/>
      </c>
      <c r="Y51" s="31" t="str">
        <f ca="1">'Week C'!$BT103</f>
        <v/>
      </c>
      <c r="Z51" s="31" t="str">
        <f ca="1">'Week D'!$AJ103</f>
        <v/>
      </c>
      <c r="AA51" s="31" t="str">
        <f ca="1">'Week D'!$AP103</f>
        <v/>
      </c>
      <c r="AB51" s="31" t="str">
        <f ca="1">'Week D'!$AV103</f>
        <v/>
      </c>
      <c r="AC51" s="31" t="str">
        <f ca="1">'Week D'!$BB103</f>
        <v/>
      </c>
      <c r="AD51" s="31" t="str">
        <f ca="1">'Week D'!$BH103</f>
        <v/>
      </c>
      <c r="AE51" s="31" t="str">
        <f ca="1">'Week D'!$BN103</f>
        <v/>
      </c>
      <c r="AF51" s="31" t="str">
        <f ca="1">'Week D'!$BT103</f>
        <v/>
      </c>
      <c r="AG51" s="31" t="str">
        <f ca="1">'Week E'!$AJ103</f>
        <v/>
      </c>
      <c r="AH51" s="31" t="str">
        <f ca="1">'Week E'!$AP103</f>
        <v/>
      </c>
      <c r="AI51" s="31" t="str">
        <f ca="1">'Week E'!$AV103</f>
        <v/>
      </c>
      <c r="AJ51" s="31" t="str">
        <f ca="1">'Week E'!$BB103</f>
        <v/>
      </c>
      <c r="AK51" s="31" t="str">
        <f ca="1">'Week E'!$BH103</f>
        <v/>
      </c>
      <c r="AL51" s="31" t="str">
        <f ca="1">'Week E'!$BN103</f>
        <v/>
      </c>
      <c r="AM51" s="31" t="str">
        <f ca="1">'Week E'!$BT103</f>
        <v/>
      </c>
      <c r="AN51" s="31" t="str">
        <f ca="1">'Week F'!$AJ103</f>
        <v/>
      </c>
      <c r="AO51" s="31" t="str">
        <f ca="1">'Week F'!$AP103</f>
        <v/>
      </c>
      <c r="AP51" s="31" t="str">
        <f ca="1">'Week F'!$AV103</f>
        <v/>
      </c>
      <c r="AQ51" s="31" t="str">
        <f ca="1">'Week F'!$BB103</f>
        <v/>
      </c>
      <c r="AR51" s="31" t="str">
        <f ca="1">'Week F'!$BH103</f>
        <v/>
      </c>
      <c r="AS51" s="31" t="str">
        <f ca="1">'Week F'!$BN103</f>
        <v/>
      </c>
      <c r="AT51" s="31" t="str">
        <f ca="1">'Week F'!$BT103</f>
        <v/>
      </c>
    </row>
    <row r="52" spans="1:46" x14ac:dyDescent="0.2">
      <c r="A52" t="str">
        <f ca="1">'Week A'!AB104</f>
        <v>Daoudi</v>
      </c>
      <c r="B52" t="str">
        <f ca="1">'Week A'!AC104</f>
        <v>Mohamed</v>
      </c>
      <c r="C52" t="str">
        <f ca="1">'Week A'!AD104</f>
        <v>Steward</v>
      </c>
      <c r="D52" t="str">
        <f ca="1">'Week A'!AE104</f>
        <v>Student</v>
      </c>
      <c r="E52" s="31">
        <f ca="1">'Week A'!$AJ104</f>
        <v>0.1875</v>
      </c>
      <c r="F52" s="31">
        <f ca="1">'Week A'!$AP104</f>
        <v>0.37500000000000006</v>
      </c>
      <c r="G52" s="31">
        <f ca="1">'Week A'!$AV104</f>
        <v>0.20833333333333337</v>
      </c>
      <c r="H52" s="31" t="str">
        <f ca="1">'Week A'!$BB104</f>
        <v/>
      </c>
      <c r="I52" s="31">
        <f ca="1">'Week A'!$BH104</f>
        <v>0.20833333333333337</v>
      </c>
      <c r="J52" s="31" t="str">
        <f ca="1">'Week A'!$BN104</f>
        <v/>
      </c>
      <c r="K52" s="31" t="str">
        <f ca="1">'Week A'!$BT104</f>
        <v/>
      </c>
      <c r="L52" s="31">
        <f ca="1">'Week B'!$AJ104</f>
        <v>0.1875</v>
      </c>
      <c r="M52" s="31" t="str">
        <f ca="1">'Week B'!$AP104</f>
        <v/>
      </c>
      <c r="N52" s="31" t="str">
        <f ca="1">'Week B'!$AV104</f>
        <v/>
      </c>
      <c r="O52" s="31">
        <f ca="1">'Week B'!$BB104</f>
        <v>0.1875</v>
      </c>
      <c r="P52" s="31" t="str">
        <f ca="1">'Week B'!$BH104</f>
        <v/>
      </c>
      <c r="Q52" s="31" t="str">
        <f ca="1">'Week B'!$BN104</f>
        <v/>
      </c>
      <c r="R52" s="31" t="str">
        <f ca="1">'Week B'!$BT104</f>
        <v/>
      </c>
      <c r="S52" s="31" t="str">
        <f ca="1">'Week C'!$AJ104</f>
        <v/>
      </c>
      <c r="T52" s="31">
        <f ca="1">'Week C'!$AP104</f>
        <v>0.125</v>
      </c>
      <c r="U52" s="31" t="str">
        <f ca="1">'Week C'!$AV104</f>
        <v/>
      </c>
      <c r="V52" s="31" t="str">
        <f ca="1">'Week C'!$BB104</f>
        <v/>
      </c>
      <c r="W52" s="31" t="str">
        <f ca="1">'Week C'!$BH104</f>
        <v/>
      </c>
      <c r="X52" s="31" t="str">
        <f ca="1">'Week C'!$BN104</f>
        <v/>
      </c>
      <c r="Y52" s="31" t="str">
        <f ca="1">'Week C'!$BT104</f>
        <v/>
      </c>
      <c r="Z52" s="31">
        <f ca="1">'Week D'!$AJ104</f>
        <v>0.125</v>
      </c>
      <c r="AA52" s="31" t="str">
        <f ca="1">'Week D'!$AP104</f>
        <v/>
      </c>
      <c r="AB52" s="31" t="str">
        <f ca="1">'Week D'!$AV104</f>
        <v/>
      </c>
      <c r="AC52" s="31" t="str">
        <f ca="1">'Week D'!$BB104</f>
        <v/>
      </c>
      <c r="AD52" s="31" t="str">
        <f ca="1">'Week D'!$BH104</f>
        <v/>
      </c>
      <c r="AE52" s="31" t="str">
        <f ca="1">'Week D'!$BN104</f>
        <v/>
      </c>
      <c r="AF52" s="31" t="str">
        <f ca="1">'Week D'!$BT104</f>
        <v/>
      </c>
      <c r="AG52" s="31" t="str">
        <f ca="1">'Week E'!$AJ104</f>
        <v/>
      </c>
      <c r="AH52" s="31" t="str">
        <f ca="1">'Week E'!$AP104</f>
        <v/>
      </c>
      <c r="AI52" s="31" t="str">
        <f ca="1">'Week E'!$AV104</f>
        <v/>
      </c>
      <c r="AJ52" s="31" t="str">
        <f ca="1">'Week E'!$BB104</f>
        <v/>
      </c>
      <c r="AK52" s="31" t="str">
        <f ca="1">'Week E'!$BH104</f>
        <v/>
      </c>
      <c r="AL52" s="31" t="str">
        <f ca="1">'Week E'!$BN104</f>
        <v/>
      </c>
      <c r="AM52" s="31" t="str">
        <f ca="1">'Week E'!$BT104</f>
        <v/>
      </c>
      <c r="AN52" s="31" t="str">
        <f ca="1">'Week F'!$AJ104</f>
        <v/>
      </c>
      <c r="AO52" s="31" t="str">
        <f ca="1">'Week F'!$AP104</f>
        <v/>
      </c>
      <c r="AP52" s="31" t="str">
        <f ca="1">'Week F'!$AV104</f>
        <v/>
      </c>
      <c r="AQ52" s="31" t="str">
        <f ca="1">'Week F'!$BB104</f>
        <v/>
      </c>
      <c r="AR52" s="31" t="str">
        <f ca="1">'Week F'!$BH104</f>
        <v/>
      </c>
      <c r="AS52" s="31" t="str">
        <f ca="1">'Week F'!$BN104</f>
        <v/>
      </c>
      <c r="AT52" s="31" t="str">
        <f ca="1">'Week F'!$BT104</f>
        <v/>
      </c>
    </row>
    <row r="53" spans="1:46" x14ac:dyDescent="0.2">
      <c r="A53" t="str">
        <f ca="1">'Week A'!AB105</f>
        <v>Osorio Maza</v>
      </c>
      <c r="B53" t="str">
        <f ca="1">'Week A'!AC105</f>
        <v xml:space="preserve">Enrique </v>
      </c>
      <c r="C53" t="str">
        <f ca="1">'Week A'!AD105</f>
        <v>Steward</v>
      </c>
      <c r="D53" t="str">
        <f ca="1">'Week A'!AE105</f>
        <v>Student</v>
      </c>
      <c r="E53" s="31" t="str">
        <f ca="1">'Week A'!$AJ105</f>
        <v/>
      </c>
      <c r="F53" s="31">
        <f ca="1">'Week A'!$AP105</f>
        <v>0.1875</v>
      </c>
      <c r="G53" s="31">
        <f ca="1">'Week A'!$AV105</f>
        <v>0.37500000000000006</v>
      </c>
      <c r="H53" s="31">
        <f ca="1">'Week A'!$BB105</f>
        <v>0.37500000000000006</v>
      </c>
      <c r="I53" s="31" t="str">
        <f ca="1">'Week A'!$BH105</f>
        <v/>
      </c>
      <c r="J53" s="31" t="str">
        <f ca="1">'Week A'!$BN105</f>
        <v/>
      </c>
      <c r="K53" s="31" t="str">
        <f ca="1">'Week A'!$BT105</f>
        <v/>
      </c>
      <c r="L53" s="31" t="str">
        <f ca="1">'Week B'!$AJ105</f>
        <v/>
      </c>
      <c r="M53" s="31" t="str">
        <f ca="1">'Week B'!$AP105</f>
        <v/>
      </c>
      <c r="N53" s="31">
        <f ca="1">'Week B'!$AV105</f>
        <v>0.1875</v>
      </c>
      <c r="O53" s="31" t="str">
        <f ca="1">'Week B'!$BB105</f>
        <v/>
      </c>
      <c r="P53" s="31">
        <f ca="1">'Week B'!$BH105</f>
        <v>0.20833333333333337</v>
      </c>
      <c r="Q53" s="31" t="str">
        <f ca="1">'Week B'!$BN105</f>
        <v/>
      </c>
      <c r="R53" s="31" t="str">
        <f ca="1">'Week B'!$BT105</f>
        <v/>
      </c>
      <c r="S53" s="31" t="str">
        <f ca="1">'Week C'!$AJ105</f>
        <v/>
      </c>
      <c r="T53" s="31" t="str">
        <f ca="1">'Week C'!$AP105</f>
        <v/>
      </c>
      <c r="U53" s="31" t="str">
        <f ca="1">'Week C'!$AV105</f>
        <v/>
      </c>
      <c r="V53" s="31">
        <f ca="1">'Week C'!$BB105</f>
        <v>0.1875</v>
      </c>
      <c r="W53" s="31" t="str">
        <f ca="1">'Week C'!$BH105</f>
        <v/>
      </c>
      <c r="X53" s="31" t="str">
        <f ca="1">'Week C'!$BN105</f>
        <v/>
      </c>
      <c r="Y53" s="31" t="str">
        <f ca="1">'Week C'!$BT105</f>
        <v/>
      </c>
      <c r="Z53" s="31" t="str">
        <f ca="1">'Week D'!$AJ105</f>
        <v/>
      </c>
      <c r="AA53" s="31" t="str">
        <f ca="1">'Week D'!$AP105</f>
        <v/>
      </c>
      <c r="AB53" s="31" t="str">
        <f ca="1">'Week D'!$AV105</f>
        <v/>
      </c>
      <c r="AC53" s="31" t="str">
        <f ca="1">'Week D'!$BB105</f>
        <v/>
      </c>
      <c r="AD53" s="31" t="str">
        <f ca="1">'Week D'!$BH105</f>
        <v/>
      </c>
      <c r="AE53" s="31" t="str">
        <f ca="1">'Week D'!$BN105</f>
        <v/>
      </c>
      <c r="AF53" s="31" t="str">
        <f ca="1">'Week D'!$BT105</f>
        <v/>
      </c>
      <c r="AG53" s="31" t="str">
        <f ca="1">'Week E'!$AJ105</f>
        <v/>
      </c>
      <c r="AH53" s="31" t="str">
        <f ca="1">'Week E'!$AP105</f>
        <v/>
      </c>
      <c r="AI53" s="31" t="str">
        <f ca="1">'Week E'!$AV105</f>
        <v/>
      </c>
      <c r="AJ53" s="31" t="str">
        <f ca="1">'Week E'!$BB105</f>
        <v/>
      </c>
      <c r="AK53" s="31" t="str">
        <f ca="1">'Week E'!$BH105</f>
        <v/>
      </c>
      <c r="AL53" s="31" t="str">
        <f ca="1">'Week E'!$BN105</f>
        <v/>
      </c>
      <c r="AM53" s="31" t="str">
        <f ca="1">'Week E'!$BT105</f>
        <v/>
      </c>
      <c r="AN53" s="31" t="str">
        <f ca="1">'Week F'!$AJ105</f>
        <v/>
      </c>
      <c r="AO53" s="31" t="str">
        <f ca="1">'Week F'!$AP105</f>
        <v/>
      </c>
      <c r="AP53" s="31" t="str">
        <f ca="1">'Week F'!$AV105</f>
        <v/>
      </c>
      <c r="AQ53" s="31" t="str">
        <f ca="1">'Week F'!$BB105</f>
        <v/>
      </c>
      <c r="AR53" s="31" t="str">
        <f ca="1">'Week F'!$BH105</f>
        <v/>
      </c>
      <c r="AS53" s="31" t="str">
        <f ca="1">'Week F'!$BN105</f>
        <v/>
      </c>
      <c r="AT53" s="31" t="str">
        <f ca="1">'Week F'!$BT105</f>
        <v/>
      </c>
    </row>
    <row r="54" spans="1:46" x14ac:dyDescent="0.2">
      <c r="A54" t="str">
        <f ca="1">'Week A'!AB106</f>
        <v>Fella</v>
      </c>
      <c r="B54" t="str">
        <f ca="1">'Week A'!AC106</f>
        <v>Achraf</v>
      </c>
      <c r="C54" t="str">
        <f ca="1">'Week A'!AD106</f>
        <v>Steward</v>
      </c>
      <c r="D54" t="str">
        <f ca="1">'Week A'!AE106</f>
        <v>Student</v>
      </c>
      <c r="E54" s="31" t="str">
        <f ca="1">'Week A'!$AJ106</f>
        <v/>
      </c>
      <c r="F54" s="31">
        <f ca="1">'Week A'!$AP106</f>
        <v>0.20833333333333337</v>
      </c>
      <c r="G54" s="31">
        <f ca="1">'Week A'!$AV106</f>
        <v>0.20833333333333337</v>
      </c>
      <c r="H54" s="31" t="str">
        <f ca="1">'Week A'!$BB106</f>
        <v/>
      </c>
      <c r="I54" s="31" t="str">
        <f ca="1">'Week A'!$BH106</f>
        <v/>
      </c>
      <c r="J54" s="31" t="str">
        <f ca="1">'Week A'!$BN106</f>
        <v/>
      </c>
      <c r="K54" s="31" t="str">
        <f ca="1">'Week A'!$BT106</f>
        <v/>
      </c>
      <c r="L54" s="31" t="str">
        <f ca="1">'Week B'!$AJ106</f>
        <v/>
      </c>
      <c r="M54" s="31" t="str">
        <f ca="1">'Week B'!$AP106</f>
        <v/>
      </c>
      <c r="N54" s="31" t="str">
        <f ca="1">'Week B'!$AV106</f>
        <v/>
      </c>
      <c r="O54" s="31" t="str">
        <f ca="1">'Week B'!$BB106</f>
        <v/>
      </c>
      <c r="P54" s="31" t="str">
        <f ca="1">'Week B'!$BH106</f>
        <v/>
      </c>
      <c r="Q54" s="31" t="str">
        <f ca="1">'Week B'!$BN106</f>
        <v/>
      </c>
      <c r="R54" s="31" t="str">
        <f ca="1">'Week B'!$BT106</f>
        <v/>
      </c>
      <c r="S54" s="31" t="str">
        <f ca="1">'Week C'!$AJ106</f>
        <v/>
      </c>
      <c r="T54" s="31" t="str">
        <f ca="1">'Week C'!$AP106</f>
        <v/>
      </c>
      <c r="U54" s="31" t="str">
        <f ca="1">'Week C'!$AV106</f>
        <v/>
      </c>
      <c r="V54" s="31" t="str">
        <f ca="1">'Week C'!$BB106</f>
        <v/>
      </c>
      <c r="W54" s="31" t="str">
        <f ca="1">'Week C'!$BH106</f>
        <v/>
      </c>
      <c r="X54" s="31" t="str">
        <f ca="1">'Week C'!$BN106</f>
        <v/>
      </c>
      <c r="Y54" s="31" t="str">
        <f ca="1">'Week C'!$BT106</f>
        <v/>
      </c>
      <c r="Z54" s="31" t="str">
        <f ca="1">'Week D'!$AJ106</f>
        <v/>
      </c>
      <c r="AA54" s="31" t="str">
        <f ca="1">'Week D'!$AP106</f>
        <v/>
      </c>
      <c r="AB54" s="31" t="str">
        <f ca="1">'Week D'!$AV106</f>
        <v/>
      </c>
      <c r="AC54" s="31" t="str">
        <f ca="1">'Week D'!$BB106</f>
        <v/>
      </c>
      <c r="AD54" s="31" t="str">
        <f ca="1">'Week D'!$BH106</f>
        <v/>
      </c>
      <c r="AE54" s="31" t="str">
        <f ca="1">'Week D'!$BN106</f>
        <v/>
      </c>
      <c r="AF54" s="31" t="str">
        <f ca="1">'Week D'!$BT106</f>
        <v/>
      </c>
      <c r="AG54" s="31" t="str">
        <f ca="1">'Week E'!$AJ106</f>
        <v/>
      </c>
      <c r="AH54" s="31" t="str">
        <f ca="1">'Week E'!$AP106</f>
        <v/>
      </c>
      <c r="AI54" s="31" t="str">
        <f ca="1">'Week E'!$AV106</f>
        <v/>
      </c>
      <c r="AJ54" s="31" t="str">
        <f ca="1">'Week E'!$BB106</f>
        <v/>
      </c>
      <c r="AK54" s="31" t="str">
        <f ca="1">'Week E'!$BH106</f>
        <v/>
      </c>
      <c r="AL54" s="31" t="str">
        <f ca="1">'Week E'!$BN106</f>
        <v/>
      </c>
      <c r="AM54" s="31" t="str">
        <f ca="1">'Week E'!$BT106</f>
        <v/>
      </c>
      <c r="AN54" s="31" t="str">
        <f ca="1">'Week F'!$AJ106</f>
        <v/>
      </c>
      <c r="AO54" s="31" t="str">
        <f ca="1">'Week F'!$AP106</f>
        <v/>
      </c>
      <c r="AP54" s="31" t="str">
        <f ca="1">'Week F'!$AV106</f>
        <v/>
      </c>
      <c r="AQ54" s="31" t="str">
        <f ca="1">'Week F'!$BB106</f>
        <v/>
      </c>
      <c r="AR54" s="31" t="str">
        <f ca="1">'Week F'!$BH106</f>
        <v/>
      </c>
      <c r="AS54" s="31" t="str">
        <f ca="1">'Week F'!$BN106</f>
        <v/>
      </c>
      <c r="AT54" s="31" t="str">
        <f ca="1">'Week F'!$BT106</f>
        <v/>
      </c>
    </row>
    <row r="55" spans="1:46" x14ac:dyDescent="0.2">
      <c r="A55" t="str">
        <f ca="1">'Week A'!AB107</f>
        <v>NAAM</v>
      </c>
      <c r="B55" t="str">
        <f ca="1">'Week A'!AC107</f>
        <v>Voornaam</v>
      </c>
      <c r="C55" t="str">
        <f ca="1">'Week A'!AD107</f>
        <v>Steward</v>
      </c>
      <c r="D55" t="str">
        <f ca="1">'Week A'!AE107</f>
        <v>Student</v>
      </c>
      <c r="E55" s="31" t="str">
        <f ca="1">'Week A'!$AJ107</f>
        <v/>
      </c>
      <c r="F55" s="31" t="str">
        <f ca="1">'Week A'!$AP107</f>
        <v/>
      </c>
      <c r="G55" s="31" t="str">
        <f ca="1">'Week A'!$AV107</f>
        <v/>
      </c>
      <c r="H55" s="31" t="str">
        <f ca="1">'Week A'!$BB107</f>
        <v/>
      </c>
      <c r="I55" s="31" t="str">
        <f ca="1">'Week A'!$BH107</f>
        <v/>
      </c>
      <c r="J55" s="31" t="str">
        <f ca="1">'Week A'!$BN107</f>
        <v/>
      </c>
      <c r="K55" s="31" t="str">
        <f ca="1">'Week A'!$BT107</f>
        <v/>
      </c>
      <c r="L55" s="31" t="str">
        <f ca="1">'Week B'!$AJ107</f>
        <v/>
      </c>
      <c r="M55" s="31" t="str">
        <f ca="1">'Week B'!$AP107</f>
        <v/>
      </c>
      <c r="N55" s="31" t="str">
        <f ca="1">'Week B'!$AV107</f>
        <v/>
      </c>
      <c r="O55" s="31" t="str">
        <f ca="1">'Week B'!$BB107</f>
        <v/>
      </c>
      <c r="P55" s="31" t="str">
        <f ca="1">'Week B'!$BH107</f>
        <v/>
      </c>
      <c r="Q55" s="31" t="str">
        <f ca="1">'Week B'!$BN107</f>
        <v/>
      </c>
      <c r="R55" s="31" t="str">
        <f ca="1">'Week B'!$BT107</f>
        <v/>
      </c>
      <c r="S55" s="31" t="str">
        <f ca="1">'Week C'!$AJ107</f>
        <v/>
      </c>
      <c r="T55" s="31" t="str">
        <f ca="1">'Week C'!$AP107</f>
        <v/>
      </c>
      <c r="U55" s="31" t="str">
        <f ca="1">'Week C'!$AV107</f>
        <v/>
      </c>
      <c r="V55" s="31" t="str">
        <f ca="1">'Week C'!$BB107</f>
        <v/>
      </c>
      <c r="W55" s="31" t="str">
        <f ca="1">'Week C'!$BH107</f>
        <v/>
      </c>
      <c r="X55" s="31" t="str">
        <f ca="1">'Week C'!$BN107</f>
        <v/>
      </c>
      <c r="Y55" s="31" t="str">
        <f ca="1">'Week C'!$BT107</f>
        <v/>
      </c>
      <c r="Z55" s="31" t="str">
        <f ca="1">'Week D'!$AJ107</f>
        <v/>
      </c>
      <c r="AA55" s="31" t="str">
        <f ca="1">'Week D'!$AP107</f>
        <v/>
      </c>
      <c r="AB55" s="31" t="str">
        <f ca="1">'Week D'!$AV107</f>
        <v/>
      </c>
      <c r="AC55" s="31" t="str">
        <f ca="1">'Week D'!$BB107</f>
        <v/>
      </c>
      <c r="AD55" s="31" t="str">
        <f ca="1">'Week D'!$BH107</f>
        <v/>
      </c>
      <c r="AE55" s="31" t="str">
        <f ca="1">'Week D'!$BN107</f>
        <v/>
      </c>
      <c r="AF55" s="31" t="str">
        <f ca="1">'Week D'!$BT107</f>
        <v/>
      </c>
      <c r="AG55" s="31" t="str">
        <f ca="1">'Week E'!$AJ107</f>
        <v/>
      </c>
      <c r="AH55" s="31" t="str">
        <f ca="1">'Week E'!$AP107</f>
        <v/>
      </c>
      <c r="AI55" s="31" t="str">
        <f ca="1">'Week E'!$AV107</f>
        <v/>
      </c>
      <c r="AJ55" s="31" t="str">
        <f ca="1">'Week E'!$BB107</f>
        <v/>
      </c>
      <c r="AK55" s="31" t="str">
        <f ca="1">'Week E'!$BH107</f>
        <v/>
      </c>
      <c r="AL55" s="31" t="str">
        <f ca="1">'Week E'!$BN107</f>
        <v/>
      </c>
      <c r="AM55" s="31" t="str">
        <f ca="1">'Week E'!$BT107</f>
        <v/>
      </c>
      <c r="AN55" s="31" t="str">
        <f ca="1">'Week F'!$AJ107</f>
        <v/>
      </c>
      <c r="AO55" s="31" t="str">
        <f ca="1">'Week F'!$AP107</f>
        <v/>
      </c>
      <c r="AP55" s="31" t="str">
        <f ca="1">'Week F'!$AV107</f>
        <v/>
      </c>
      <c r="AQ55" s="31" t="str">
        <f ca="1">'Week F'!$BB107</f>
        <v/>
      </c>
      <c r="AR55" s="31" t="str">
        <f ca="1">'Week F'!$BH107</f>
        <v/>
      </c>
      <c r="AS55" s="31" t="str">
        <f ca="1">'Week F'!$BN107</f>
        <v/>
      </c>
      <c r="AT55" s="31" t="str">
        <f ca="1">'Week F'!$BT107</f>
        <v/>
      </c>
    </row>
    <row r="56" spans="1:46" x14ac:dyDescent="0.2">
      <c r="A56" t="str">
        <f ca="1">'Week A'!AB108</f>
        <v>NAAM</v>
      </c>
      <c r="B56" t="str">
        <f ca="1">'Week A'!AC108</f>
        <v>Voornaam</v>
      </c>
      <c r="C56" t="str">
        <f ca="1">'Week A'!AD108</f>
        <v>Steward</v>
      </c>
      <c r="D56" t="str">
        <f ca="1">'Week A'!AE108</f>
        <v>Student</v>
      </c>
      <c r="E56" s="31" t="str">
        <f ca="1">'Week A'!$AJ108</f>
        <v/>
      </c>
      <c r="F56" s="31" t="str">
        <f ca="1">'Week A'!$AP108</f>
        <v/>
      </c>
      <c r="G56" s="31" t="str">
        <f ca="1">'Week A'!$AV108</f>
        <v/>
      </c>
      <c r="H56" s="31" t="str">
        <f ca="1">'Week A'!$BB108</f>
        <v/>
      </c>
      <c r="I56" s="31" t="str">
        <f ca="1">'Week A'!$BH108</f>
        <v/>
      </c>
      <c r="J56" s="31" t="str">
        <f ca="1">'Week A'!$BN108</f>
        <v/>
      </c>
      <c r="K56" s="31" t="str">
        <f ca="1">'Week A'!$BT108</f>
        <v/>
      </c>
      <c r="L56" s="31" t="str">
        <f ca="1">'Week B'!$AJ108</f>
        <v/>
      </c>
      <c r="M56" s="31" t="str">
        <f ca="1">'Week B'!$AP108</f>
        <v/>
      </c>
      <c r="N56" s="31" t="str">
        <f ca="1">'Week B'!$AV108</f>
        <v/>
      </c>
      <c r="O56" s="31" t="str">
        <f ca="1">'Week B'!$BB108</f>
        <v/>
      </c>
      <c r="P56" s="31" t="str">
        <f ca="1">'Week B'!$BH108</f>
        <v/>
      </c>
      <c r="Q56" s="31" t="str">
        <f ca="1">'Week B'!$BN108</f>
        <v/>
      </c>
      <c r="R56" s="31" t="str">
        <f ca="1">'Week B'!$BT108</f>
        <v/>
      </c>
      <c r="S56" s="31" t="str">
        <f ca="1">'Week C'!$AJ108</f>
        <v/>
      </c>
      <c r="T56" s="31" t="str">
        <f ca="1">'Week C'!$AP108</f>
        <v/>
      </c>
      <c r="U56" s="31" t="str">
        <f ca="1">'Week C'!$AV108</f>
        <v/>
      </c>
      <c r="V56" s="31" t="str">
        <f ca="1">'Week C'!$BB108</f>
        <v/>
      </c>
      <c r="W56" s="31" t="str">
        <f ca="1">'Week C'!$BH108</f>
        <v/>
      </c>
      <c r="X56" s="31" t="str">
        <f ca="1">'Week C'!$BN108</f>
        <v/>
      </c>
      <c r="Y56" s="31" t="str">
        <f ca="1">'Week C'!$BT108</f>
        <v/>
      </c>
      <c r="Z56" s="31" t="str">
        <f ca="1">'Week D'!$AJ108</f>
        <v/>
      </c>
      <c r="AA56" s="31" t="str">
        <f ca="1">'Week D'!$AP108</f>
        <v/>
      </c>
      <c r="AB56" s="31" t="str">
        <f ca="1">'Week D'!$AV108</f>
        <v/>
      </c>
      <c r="AC56" s="31" t="str">
        <f ca="1">'Week D'!$BB108</f>
        <v/>
      </c>
      <c r="AD56" s="31" t="str">
        <f ca="1">'Week D'!$BH108</f>
        <v/>
      </c>
      <c r="AE56" s="31" t="str">
        <f ca="1">'Week D'!$BN108</f>
        <v/>
      </c>
      <c r="AF56" s="31" t="str">
        <f ca="1">'Week D'!$BT108</f>
        <v/>
      </c>
      <c r="AG56" s="31" t="str">
        <f ca="1">'Week E'!$AJ108</f>
        <v/>
      </c>
      <c r="AH56" s="31" t="str">
        <f ca="1">'Week E'!$AP108</f>
        <v/>
      </c>
      <c r="AI56" s="31" t="str">
        <f ca="1">'Week E'!$AV108</f>
        <v/>
      </c>
      <c r="AJ56" s="31" t="str">
        <f ca="1">'Week E'!$BB108</f>
        <v/>
      </c>
      <c r="AK56" s="31" t="str">
        <f ca="1">'Week E'!$BH108</f>
        <v/>
      </c>
      <c r="AL56" s="31" t="str">
        <f ca="1">'Week E'!$BN108</f>
        <v/>
      </c>
      <c r="AM56" s="31" t="str">
        <f ca="1">'Week E'!$BT108</f>
        <v/>
      </c>
      <c r="AN56" s="31" t="str">
        <f ca="1">'Week F'!$AJ108</f>
        <v/>
      </c>
      <c r="AO56" s="31" t="str">
        <f ca="1">'Week F'!$AP108</f>
        <v/>
      </c>
      <c r="AP56" s="31" t="str">
        <f ca="1">'Week F'!$AV108</f>
        <v/>
      </c>
      <c r="AQ56" s="31" t="str">
        <f ca="1">'Week F'!$BB108</f>
        <v/>
      </c>
      <c r="AR56" s="31" t="str">
        <f ca="1">'Week F'!$BH108</f>
        <v/>
      </c>
      <c r="AS56" s="31" t="str">
        <f ca="1">'Week F'!$BN108</f>
        <v/>
      </c>
      <c r="AT56" s="31" t="str">
        <f ca="1">'Week F'!$BT108</f>
        <v/>
      </c>
    </row>
    <row r="57" spans="1:46" x14ac:dyDescent="0.2">
      <c r="A57" t="str">
        <f ca="1">'Week A'!AB109</f>
        <v>NAAM</v>
      </c>
      <c r="B57" t="str">
        <f ca="1">'Week A'!AC109</f>
        <v>Voornaam</v>
      </c>
      <c r="C57" t="str">
        <f ca="1">'Week A'!AD109</f>
        <v>Steward</v>
      </c>
      <c r="D57" t="str">
        <f ca="1">'Week A'!AE109</f>
        <v>Student</v>
      </c>
      <c r="E57" s="31" t="str">
        <f ca="1">'Week A'!$AJ109</f>
        <v/>
      </c>
      <c r="F57" s="31" t="str">
        <f ca="1">'Week A'!$AP109</f>
        <v/>
      </c>
      <c r="G57" s="31" t="str">
        <f ca="1">'Week A'!$AV109</f>
        <v/>
      </c>
      <c r="H57" s="31" t="str">
        <f ca="1">'Week A'!$BB109</f>
        <v/>
      </c>
      <c r="I57" s="31" t="str">
        <f ca="1">'Week A'!$BH109</f>
        <v/>
      </c>
      <c r="J57" s="31" t="str">
        <f ca="1">'Week A'!$BN109</f>
        <v/>
      </c>
      <c r="K57" s="31" t="str">
        <f ca="1">'Week A'!$BT109</f>
        <v/>
      </c>
      <c r="L57" s="31" t="str">
        <f ca="1">'Week B'!$AJ109</f>
        <v/>
      </c>
      <c r="M57" s="31" t="str">
        <f ca="1">'Week B'!$AP109</f>
        <v/>
      </c>
      <c r="N57" s="31" t="str">
        <f ca="1">'Week B'!$AV109</f>
        <v/>
      </c>
      <c r="O57" s="31" t="str">
        <f ca="1">'Week B'!$BB109</f>
        <v/>
      </c>
      <c r="P57" s="31" t="str">
        <f ca="1">'Week B'!$BH109</f>
        <v/>
      </c>
      <c r="Q57" s="31" t="str">
        <f ca="1">'Week B'!$BN109</f>
        <v/>
      </c>
      <c r="R57" s="31" t="str">
        <f ca="1">'Week B'!$BT109</f>
        <v/>
      </c>
      <c r="S57" s="31" t="str">
        <f ca="1">'Week C'!$AJ109</f>
        <v/>
      </c>
      <c r="T57" s="31" t="str">
        <f ca="1">'Week C'!$AP109</f>
        <v/>
      </c>
      <c r="U57" s="31" t="str">
        <f ca="1">'Week C'!$AV109</f>
        <v/>
      </c>
      <c r="V57" s="31" t="str">
        <f ca="1">'Week C'!$BB109</f>
        <v/>
      </c>
      <c r="W57" s="31" t="str">
        <f ca="1">'Week C'!$BH109</f>
        <v/>
      </c>
      <c r="X57" s="31" t="str">
        <f ca="1">'Week C'!$BN109</f>
        <v/>
      </c>
      <c r="Y57" s="31" t="str">
        <f ca="1">'Week C'!$BT109</f>
        <v/>
      </c>
      <c r="Z57" s="31" t="str">
        <f ca="1">'Week D'!$AJ109</f>
        <v/>
      </c>
      <c r="AA57" s="31" t="str">
        <f ca="1">'Week D'!$AP109</f>
        <v/>
      </c>
      <c r="AB57" s="31" t="str">
        <f ca="1">'Week D'!$AV109</f>
        <v/>
      </c>
      <c r="AC57" s="31" t="str">
        <f ca="1">'Week D'!$BB109</f>
        <v/>
      </c>
      <c r="AD57" s="31" t="str">
        <f ca="1">'Week D'!$BH109</f>
        <v/>
      </c>
      <c r="AE57" s="31" t="str">
        <f ca="1">'Week D'!$BN109</f>
        <v/>
      </c>
      <c r="AF57" s="31" t="str">
        <f ca="1">'Week D'!$BT109</f>
        <v/>
      </c>
      <c r="AG57" s="31" t="str">
        <f ca="1">'Week E'!$AJ109</f>
        <v/>
      </c>
      <c r="AH57" s="31" t="str">
        <f ca="1">'Week E'!$AP109</f>
        <v/>
      </c>
      <c r="AI57" s="31" t="str">
        <f ca="1">'Week E'!$AV109</f>
        <v/>
      </c>
      <c r="AJ57" s="31" t="str">
        <f ca="1">'Week E'!$BB109</f>
        <v/>
      </c>
      <c r="AK57" s="31" t="str">
        <f ca="1">'Week E'!$BH109</f>
        <v/>
      </c>
      <c r="AL57" s="31" t="str">
        <f ca="1">'Week E'!$BN109</f>
        <v/>
      </c>
      <c r="AM57" s="31" t="str">
        <f ca="1">'Week E'!$BT109</f>
        <v/>
      </c>
      <c r="AN57" s="31" t="str">
        <f ca="1">'Week F'!$AJ109</f>
        <v/>
      </c>
      <c r="AO57" s="31" t="str">
        <f ca="1">'Week F'!$AP109</f>
        <v/>
      </c>
      <c r="AP57" s="31" t="str">
        <f ca="1">'Week F'!$AV109</f>
        <v/>
      </c>
      <c r="AQ57" s="31" t="str">
        <f ca="1">'Week F'!$BB109</f>
        <v/>
      </c>
      <c r="AR57" s="31" t="str">
        <f ca="1">'Week F'!$BH109</f>
        <v/>
      </c>
      <c r="AS57" s="31" t="str">
        <f ca="1">'Week F'!$BN109</f>
        <v/>
      </c>
      <c r="AT57" s="31" t="str">
        <f ca="1">'Week F'!$BT109</f>
        <v/>
      </c>
    </row>
    <row r="58" spans="1:46" x14ac:dyDescent="0.2">
      <c r="A58" t="str">
        <f ca="1">'Week A'!AB110</f>
        <v>NAAM</v>
      </c>
      <c r="B58" t="str">
        <f ca="1">'Week A'!AC110</f>
        <v>Voornaam</v>
      </c>
      <c r="C58" t="str">
        <f ca="1">'Week A'!AD110</f>
        <v>Steward</v>
      </c>
      <c r="D58" t="str">
        <f ca="1">'Week A'!AE110</f>
        <v>Student</v>
      </c>
      <c r="E58" s="31" t="str">
        <f ca="1">'Week A'!$AJ110</f>
        <v/>
      </c>
      <c r="F58" s="31" t="str">
        <f ca="1">'Week A'!$AP110</f>
        <v/>
      </c>
      <c r="G58" s="31" t="str">
        <f ca="1">'Week A'!$AV110</f>
        <v/>
      </c>
      <c r="H58" s="31" t="str">
        <f ca="1">'Week A'!$BB110</f>
        <v/>
      </c>
      <c r="I58" s="31" t="str">
        <f ca="1">'Week A'!$BH110</f>
        <v/>
      </c>
      <c r="J58" s="31" t="str">
        <f ca="1">'Week A'!$BN110</f>
        <v/>
      </c>
      <c r="K58" s="31" t="str">
        <f ca="1">'Week A'!$BT110</f>
        <v/>
      </c>
      <c r="L58" s="31" t="str">
        <f ca="1">'Week B'!$AJ110</f>
        <v/>
      </c>
      <c r="M58" s="31" t="str">
        <f ca="1">'Week B'!$AP110</f>
        <v/>
      </c>
      <c r="N58" s="31" t="str">
        <f ca="1">'Week B'!$AV110</f>
        <v/>
      </c>
      <c r="O58" s="31" t="str">
        <f ca="1">'Week B'!$BB110</f>
        <v/>
      </c>
      <c r="P58" s="31" t="str">
        <f ca="1">'Week B'!$BH110</f>
        <v/>
      </c>
      <c r="Q58" s="31" t="str">
        <f ca="1">'Week B'!$BN110</f>
        <v/>
      </c>
      <c r="R58" s="31" t="str">
        <f ca="1">'Week B'!$BT110</f>
        <v/>
      </c>
      <c r="S58" s="31" t="str">
        <f ca="1">'Week C'!$AJ110</f>
        <v/>
      </c>
      <c r="T58" s="31" t="str">
        <f ca="1">'Week C'!$AP110</f>
        <v/>
      </c>
      <c r="U58" s="31" t="str">
        <f ca="1">'Week C'!$AV110</f>
        <v/>
      </c>
      <c r="V58" s="31" t="str">
        <f ca="1">'Week C'!$BB110</f>
        <v/>
      </c>
      <c r="W58" s="31" t="str">
        <f ca="1">'Week C'!$BH110</f>
        <v/>
      </c>
      <c r="X58" s="31" t="str">
        <f ca="1">'Week C'!$BN110</f>
        <v/>
      </c>
      <c r="Y58" s="31" t="str">
        <f ca="1">'Week C'!$BT110</f>
        <v/>
      </c>
      <c r="Z58" s="31" t="str">
        <f ca="1">'Week D'!$AJ110</f>
        <v/>
      </c>
      <c r="AA58" s="31" t="str">
        <f ca="1">'Week D'!$AP110</f>
        <v/>
      </c>
      <c r="AB58" s="31" t="str">
        <f ca="1">'Week D'!$AV110</f>
        <v/>
      </c>
      <c r="AC58" s="31" t="str">
        <f ca="1">'Week D'!$BB110</f>
        <v/>
      </c>
      <c r="AD58" s="31" t="str">
        <f ca="1">'Week D'!$BH110</f>
        <v/>
      </c>
      <c r="AE58" s="31" t="str">
        <f ca="1">'Week D'!$BN110</f>
        <v/>
      </c>
      <c r="AF58" s="31" t="str">
        <f ca="1">'Week D'!$BT110</f>
        <v/>
      </c>
      <c r="AG58" s="31" t="str">
        <f ca="1">'Week E'!$AJ110</f>
        <v/>
      </c>
      <c r="AH58" s="31" t="str">
        <f ca="1">'Week E'!$AP110</f>
        <v/>
      </c>
      <c r="AI58" s="31" t="str">
        <f ca="1">'Week E'!$AV110</f>
        <v/>
      </c>
      <c r="AJ58" s="31" t="str">
        <f ca="1">'Week E'!$BB110</f>
        <v/>
      </c>
      <c r="AK58" s="31" t="str">
        <f ca="1">'Week E'!$BH110</f>
        <v/>
      </c>
      <c r="AL58" s="31" t="str">
        <f ca="1">'Week E'!$BN110</f>
        <v/>
      </c>
      <c r="AM58" s="31" t="str">
        <f ca="1">'Week E'!$BT110</f>
        <v/>
      </c>
      <c r="AN58" s="31" t="str">
        <f ca="1">'Week F'!$AJ110</f>
        <v/>
      </c>
      <c r="AO58" s="31" t="str">
        <f ca="1">'Week F'!$AP110</f>
        <v/>
      </c>
      <c r="AP58" s="31" t="str">
        <f ca="1">'Week F'!$AV110</f>
        <v/>
      </c>
      <c r="AQ58" s="31" t="str">
        <f ca="1">'Week F'!$BB110</f>
        <v/>
      </c>
      <c r="AR58" s="31" t="str">
        <f ca="1">'Week F'!$BH110</f>
        <v/>
      </c>
      <c r="AS58" s="31" t="str">
        <f ca="1">'Week F'!$BN110</f>
        <v/>
      </c>
      <c r="AT58" s="31" t="str">
        <f ca="1">'Week F'!$BT110</f>
        <v/>
      </c>
    </row>
    <row r="59" spans="1:46" x14ac:dyDescent="0.2">
      <c r="A59" t="str">
        <f ca="1">'Week A'!AB111</f>
        <v>NAAM</v>
      </c>
      <c r="B59" t="str">
        <f ca="1">'Week A'!AC111</f>
        <v>Voornaam</v>
      </c>
      <c r="C59" t="str">
        <f ca="1">'Week A'!AD111</f>
        <v>Steward</v>
      </c>
      <c r="D59" t="str">
        <f ca="1">'Week A'!AE111</f>
        <v>Student</v>
      </c>
      <c r="E59" s="31" t="str">
        <f ca="1">'Week A'!$AJ111</f>
        <v/>
      </c>
      <c r="F59" s="31" t="str">
        <f ca="1">'Week A'!$AP111</f>
        <v/>
      </c>
      <c r="G59" s="31" t="str">
        <f ca="1">'Week A'!$AV111</f>
        <v/>
      </c>
      <c r="H59" s="31" t="str">
        <f ca="1">'Week A'!$BB111</f>
        <v/>
      </c>
      <c r="I59" s="31" t="str">
        <f ca="1">'Week A'!$BH111</f>
        <v/>
      </c>
      <c r="J59" s="31" t="str">
        <f ca="1">'Week A'!$BN111</f>
        <v/>
      </c>
      <c r="K59" s="31" t="str">
        <f ca="1">'Week A'!$BT111</f>
        <v/>
      </c>
      <c r="L59" s="31" t="str">
        <f ca="1">'Week B'!$AJ111</f>
        <v/>
      </c>
      <c r="M59" s="31" t="str">
        <f ca="1">'Week B'!$AP111</f>
        <v/>
      </c>
      <c r="N59" s="31" t="str">
        <f ca="1">'Week B'!$AV111</f>
        <v/>
      </c>
      <c r="O59" s="31" t="str">
        <f ca="1">'Week B'!$BB111</f>
        <v/>
      </c>
      <c r="P59" s="31" t="str">
        <f ca="1">'Week B'!$BH111</f>
        <v/>
      </c>
      <c r="Q59" s="31" t="str">
        <f ca="1">'Week B'!$BN111</f>
        <v/>
      </c>
      <c r="R59" s="31" t="str">
        <f ca="1">'Week B'!$BT111</f>
        <v/>
      </c>
      <c r="S59" s="31" t="str">
        <f ca="1">'Week C'!$AJ111</f>
        <v/>
      </c>
      <c r="T59" s="31" t="str">
        <f ca="1">'Week C'!$AP111</f>
        <v/>
      </c>
      <c r="U59" s="31" t="str">
        <f ca="1">'Week C'!$AV111</f>
        <v/>
      </c>
      <c r="V59" s="31" t="str">
        <f ca="1">'Week C'!$BB111</f>
        <v/>
      </c>
      <c r="W59" s="31" t="str">
        <f ca="1">'Week C'!$BH111</f>
        <v/>
      </c>
      <c r="X59" s="31" t="str">
        <f ca="1">'Week C'!$BN111</f>
        <v/>
      </c>
      <c r="Y59" s="31" t="str">
        <f ca="1">'Week C'!$BT111</f>
        <v/>
      </c>
      <c r="Z59" s="31" t="str">
        <f ca="1">'Week D'!$AJ111</f>
        <v/>
      </c>
      <c r="AA59" s="31" t="str">
        <f ca="1">'Week D'!$AP111</f>
        <v/>
      </c>
      <c r="AB59" s="31" t="str">
        <f ca="1">'Week D'!$AV111</f>
        <v/>
      </c>
      <c r="AC59" s="31" t="str">
        <f ca="1">'Week D'!$BB111</f>
        <v/>
      </c>
      <c r="AD59" s="31" t="str">
        <f ca="1">'Week D'!$BH111</f>
        <v/>
      </c>
      <c r="AE59" s="31" t="str">
        <f ca="1">'Week D'!$BN111</f>
        <v/>
      </c>
      <c r="AF59" s="31" t="str">
        <f ca="1">'Week D'!$BT111</f>
        <v/>
      </c>
      <c r="AG59" s="31" t="str">
        <f ca="1">'Week E'!$AJ111</f>
        <v/>
      </c>
      <c r="AH59" s="31" t="str">
        <f ca="1">'Week E'!$AP111</f>
        <v/>
      </c>
      <c r="AI59" s="31" t="str">
        <f ca="1">'Week E'!$AV111</f>
        <v/>
      </c>
      <c r="AJ59" s="31" t="str">
        <f ca="1">'Week E'!$BB111</f>
        <v/>
      </c>
      <c r="AK59" s="31" t="str">
        <f ca="1">'Week E'!$BH111</f>
        <v/>
      </c>
      <c r="AL59" s="31" t="str">
        <f ca="1">'Week E'!$BN111</f>
        <v/>
      </c>
      <c r="AM59" s="31" t="str">
        <f ca="1">'Week E'!$BT111</f>
        <v/>
      </c>
      <c r="AN59" s="31" t="str">
        <f ca="1">'Week F'!$AJ111</f>
        <v/>
      </c>
      <c r="AO59" s="31" t="str">
        <f ca="1">'Week F'!$AP111</f>
        <v/>
      </c>
      <c r="AP59" s="31" t="str">
        <f ca="1">'Week F'!$AV111</f>
        <v/>
      </c>
      <c r="AQ59" s="31" t="str">
        <f ca="1">'Week F'!$BB111</f>
        <v/>
      </c>
      <c r="AR59" s="31" t="str">
        <f ca="1">'Week F'!$BH111</f>
        <v/>
      </c>
      <c r="AS59" s="31" t="str">
        <f ca="1">'Week F'!$BN111</f>
        <v/>
      </c>
      <c r="AT59" s="31" t="str">
        <f ca="1">'Week F'!$BT111</f>
        <v/>
      </c>
    </row>
    <row r="60" spans="1:46" x14ac:dyDescent="0.2">
      <c r="A60" t="str">
        <f ca="1">'Week A'!AB112</f>
        <v>NAAM</v>
      </c>
      <c r="B60" t="str">
        <f ca="1">'Week A'!AC112</f>
        <v>Voornaam</v>
      </c>
      <c r="C60" t="str">
        <f ca="1">'Week A'!AD112</f>
        <v>Steward</v>
      </c>
      <c r="D60" t="str">
        <f ca="1">'Week A'!AE112</f>
        <v>Student</v>
      </c>
      <c r="E60" s="31" t="str">
        <f ca="1">'Week A'!$AJ112</f>
        <v/>
      </c>
      <c r="F60" s="31" t="str">
        <f ca="1">'Week A'!$AP112</f>
        <v/>
      </c>
      <c r="G60" s="31" t="str">
        <f ca="1">'Week A'!$AV112</f>
        <v/>
      </c>
      <c r="H60" s="31" t="str">
        <f ca="1">'Week A'!$BB112</f>
        <v/>
      </c>
      <c r="I60" s="31" t="str">
        <f ca="1">'Week A'!$BH112</f>
        <v/>
      </c>
      <c r="J60" s="31" t="str">
        <f ca="1">'Week A'!$BN112</f>
        <v/>
      </c>
      <c r="K60" s="31" t="str">
        <f ca="1">'Week A'!$BT112</f>
        <v/>
      </c>
      <c r="L60" s="31" t="str">
        <f ca="1">'Week B'!$AJ112</f>
        <v/>
      </c>
      <c r="M60" s="31" t="str">
        <f ca="1">'Week B'!$AP112</f>
        <v/>
      </c>
      <c r="N60" s="31" t="str">
        <f ca="1">'Week B'!$AV112</f>
        <v/>
      </c>
      <c r="O60" s="31" t="str">
        <f ca="1">'Week B'!$BB112</f>
        <v/>
      </c>
      <c r="P60" s="31" t="str">
        <f ca="1">'Week B'!$BH112</f>
        <v/>
      </c>
      <c r="Q60" s="31" t="str">
        <f ca="1">'Week B'!$BN112</f>
        <v/>
      </c>
      <c r="R60" s="31" t="str">
        <f ca="1">'Week B'!$BT112</f>
        <v/>
      </c>
      <c r="S60" s="31" t="str">
        <f ca="1">'Week C'!$AJ112</f>
        <v/>
      </c>
      <c r="T60" s="31" t="str">
        <f ca="1">'Week C'!$AP112</f>
        <v/>
      </c>
      <c r="U60" s="31" t="str">
        <f ca="1">'Week C'!$AV112</f>
        <v/>
      </c>
      <c r="V60" s="31" t="str">
        <f ca="1">'Week C'!$BB112</f>
        <v/>
      </c>
      <c r="W60" s="31" t="str">
        <f ca="1">'Week C'!$BH112</f>
        <v/>
      </c>
      <c r="X60" s="31" t="str">
        <f ca="1">'Week C'!$BN112</f>
        <v/>
      </c>
      <c r="Y60" s="31" t="str">
        <f ca="1">'Week C'!$BT112</f>
        <v/>
      </c>
      <c r="Z60" s="31" t="str">
        <f ca="1">'Week D'!$AJ112</f>
        <v/>
      </c>
      <c r="AA60" s="31" t="str">
        <f ca="1">'Week D'!$AP112</f>
        <v/>
      </c>
      <c r="AB60" s="31" t="str">
        <f ca="1">'Week D'!$AV112</f>
        <v/>
      </c>
      <c r="AC60" s="31" t="str">
        <f ca="1">'Week D'!$BB112</f>
        <v/>
      </c>
      <c r="AD60" s="31" t="str">
        <f ca="1">'Week D'!$BH112</f>
        <v/>
      </c>
      <c r="AE60" s="31" t="str">
        <f ca="1">'Week D'!$BN112</f>
        <v/>
      </c>
      <c r="AF60" s="31" t="str">
        <f ca="1">'Week D'!$BT112</f>
        <v/>
      </c>
      <c r="AG60" s="31" t="str">
        <f ca="1">'Week E'!$AJ112</f>
        <v/>
      </c>
      <c r="AH60" s="31" t="str">
        <f ca="1">'Week E'!$AP112</f>
        <v/>
      </c>
      <c r="AI60" s="31" t="str">
        <f ca="1">'Week E'!$AV112</f>
        <v/>
      </c>
      <c r="AJ60" s="31" t="str">
        <f ca="1">'Week E'!$BB112</f>
        <v/>
      </c>
      <c r="AK60" s="31" t="str">
        <f ca="1">'Week E'!$BH112</f>
        <v/>
      </c>
      <c r="AL60" s="31" t="str">
        <f ca="1">'Week E'!$BN112</f>
        <v/>
      </c>
      <c r="AM60" s="31" t="str">
        <f ca="1">'Week E'!$BT112</f>
        <v/>
      </c>
      <c r="AN60" s="31" t="str">
        <f ca="1">'Week F'!$AJ112</f>
        <v/>
      </c>
      <c r="AO60" s="31" t="str">
        <f ca="1">'Week F'!$AP112</f>
        <v/>
      </c>
      <c r="AP60" s="31" t="str">
        <f ca="1">'Week F'!$AV112</f>
        <v/>
      </c>
      <c r="AQ60" s="31" t="str">
        <f ca="1">'Week F'!$BB112</f>
        <v/>
      </c>
      <c r="AR60" s="31" t="str">
        <f ca="1">'Week F'!$BH112</f>
        <v/>
      </c>
      <c r="AS60" s="31" t="str">
        <f ca="1">'Week F'!$BN112</f>
        <v/>
      </c>
      <c r="AT60" s="31" t="str">
        <f ca="1">'Week F'!$BT112</f>
        <v/>
      </c>
    </row>
    <row r="61" spans="1:46" x14ac:dyDescent="0.2">
      <c r="A61" t="str">
        <f ca="1">'Week A'!AB113</f>
        <v>NAAM</v>
      </c>
      <c r="B61" t="str">
        <f ca="1">'Week A'!AC113</f>
        <v>Voornaam</v>
      </c>
      <c r="C61" t="str">
        <f ca="1">'Week A'!AD113</f>
        <v>Steward</v>
      </c>
      <c r="D61" t="str">
        <f ca="1">'Week A'!AE113</f>
        <v>Student</v>
      </c>
      <c r="E61" s="31" t="str">
        <f ca="1">'Week A'!$AJ113</f>
        <v/>
      </c>
      <c r="F61" s="31" t="str">
        <f ca="1">'Week A'!$AP113</f>
        <v/>
      </c>
      <c r="G61" s="31" t="str">
        <f ca="1">'Week A'!$AV113</f>
        <v/>
      </c>
      <c r="H61" s="31" t="str">
        <f ca="1">'Week A'!$BB113</f>
        <v/>
      </c>
      <c r="I61" s="31" t="str">
        <f ca="1">'Week A'!$BH113</f>
        <v/>
      </c>
      <c r="J61" s="31" t="str">
        <f ca="1">'Week A'!$BN113</f>
        <v/>
      </c>
      <c r="K61" s="31" t="str">
        <f ca="1">'Week A'!$BT113</f>
        <v/>
      </c>
      <c r="L61" s="31" t="str">
        <f ca="1">'Week B'!$AJ113</f>
        <v/>
      </c>
      <c r="M61" s="31" t="str">
        <f ca="1">'Week B'!$AP113</f>
        <v/>
      </c>
      <c r="N61" s="31" t="str">
        <f ca="1">'Week B'!$AV113</f>
        <v/>
      </c>
      <c r="O61" s="31" t="str">
        <f ca="1">'Week B'!$BB113</f>
        <v/>
      </c>
      <c r="P61" s="31" t="str">
        <f ca="1">'Week B'!$BH113</f>
        <v/>
      </c>
      <c r="Q61" s="31" t="str">
        <f ca="1">'Week B'!$BN113</f>
        <v/>
      </c>
      <c r="R61" s="31" t="str">
        <f ca="1">'Week B'!$BT113</f>
        <v/>
      </c>
      <c r="S61" s="31" t="str">
        <f ca="1">'Week C'!$AJ113</f>
        <v/>
      </c>
      <c r="T61" s="31" t="str">
        <f ca="1">'Week C'!$AP113</f>
        <v/>
      </c>
      <c r="U61" s="31" t="str">
        <f ca="1">'Week C'!$AV113</f>
        <v/>
      </c>
      <c r="V61" s="31" t="str">
        <f ca="1">'Week C'!$BB113</f>
        <v/>
      </c>
      <c r="W61" s="31" t="str">
        <f ca="1">'Week C'!$BH113</f>
        <v/>
      </c>
      <c r="X61" s="31" t="str">
        <f ca="1">'Week C'!$BN113</f>
        <v/>
      </c>
      <c r="Y61" s="31" t="str">
        <f ca="1">'Week C'!$BT113</f>
        <v/>
      </c>
      <c r="Z61" s="31" t="str">
        <f ca="1">'Week D'!$AJ113</f>
        <v/>
      </c>
      <c r="AA61" s="31" t="str">
        <f ca="1">'Week D'!$AP113</f>
        <v/>
      </c>
      <c r="AB61" s="31" t="str">
        <f ca="1">'Week D'!$AV113</f>
        <v/>
      </c>
      <c r="AC61" s="31" t="str">
        <f ca="1">'Week D'!$BB113</f>
        <v/>
      </c>
      <c r="AD61" s="31" t="str">
        <f ca="1">'Week D'!$BH113</f>
        <v/>
      </c>
      <c r="AE61" s="31" t="str">
        <f ca="1">'Week D'!$BN113</f>
        <v/>
      </c>
      <c r="AF61" s="31" t="str">
        <f ca="1">'Week D'!$BT113</f>
        <v/>
      </c>
      <c r="AG61" s="31" t="str">
        <f ca="1">'Week E'!$AJ113</f>
        <v/>
      </c>
      <c r="AH61" s="31" t="str">
        <f ca="1">'Week E'!$AP113</f>
        <v/>
      </c>
      <c r="AI61" s="31" t="str">
        <f ca="1">'Week E'!$AV113</f>
        <v/>
      </c>
      <c r="AJ61" s="31" t="str">
        <f ca="1">'Week E'!$BB113</f>
        <v/>
      </c>
      <c r="AK61" s="31" t="str">
        <f ca="1">'Week E'!$BH113</f>
        <v/>
      </c>
      <c r="AL61" s="31" t="str">
        <f ca="1">'Week E'!$BN113</f>
        <v/>
      </c>
      <c r="AM61" s="31" t="str">
        <f ca="1">'Week E'!$BT113</f>
        <v/>
      </c>
      <c r="AN61" s="31" t="str">
        <f ca="1">'Week F'!$AJ113</f>
        <v/>
      </c>
      <c r="AO61" s="31" t="str">
        <f ca="1">'Week F'!$AP113</f>
        <v/>
      </c>
      <c r="AP61" s="31" t="str">
        <f ca="1">'Week F'!$AV113</f>
        <v/>
      </c>
      <c r="AQ61" s="31" t="str">
        <f ca="1">'Week F'!$BB113</f>
        <v/>
      </c>
      <c r="AR61" s="31" t="str">
        <f ca="1">'Week F'!$BH113</f>
        <v/>
      </c>
      <c r="AS61" s="31" t="str">
        <f ca="1">'Week F'!$BN113</f>
        <v/>
      </c>
      <c r="AT61" s="31" t="str">
        <f ca="1">'Week F'!$BT113</f>
        <v/>
      </c>
    </row>
    <row r="62" spans="1:46" x14ac:dyDescent="0.2">
      <c r="A62" t="str">
        <f ca="1">'Week A'!AB114</f>
        <v>NAAM</v>
      </c>
      <c r="B62" t="str">
        <f ca="1">'Week A'!AC114</f>
        <v>Voornaam</v>
      </c>
      <c r="C62" t="str">
        <f ca="1">'Week A'!AD114</f>
        <v>Steward</v>
      </c>
      <c r="D62" t="str">
        <f ca="1">'Week A'!AE114</f>
        <v>Student</v>
      </c>
      <c r="E62" s="31" t="str">
        <f ca="1">'Week A'!$AJ114</f>
        <v/>
      </c>
      <c r="F62" s="31" t="str">
        <f ca="1">'Week A'!$AP114</f>
        <v/>
      </c>
      <c r="G62" s="31" t="str">
        <f ca="1">'Week A'!$AV114</f>
        <v/>
      </c>
      <c r="H62" s="31" t="str">
        <f ca="1">'Week A'!$BB114</f>
        <v/>
      </c>
      <c r="I62" s="31" t="str">
        <f ca="1">'Week A'!$BH114</f>
        <v/>
      </c>
      <c r="J62" s="31" t="str">
        <f ca="1">'Week A'!$BN114</f>
        <v/>
      </c>
      <c r="K62" s="31" t="str">
        <f ca="1">'Week A'!$BT114</f>
        <v/>
      </c>
      <c r="L62" s="31" t="str">
        <f ca="1">'Week B'!$AJ114</f>
        <v/>
      </c>
      <c r="M62" s="31" t="str">
        <f ca="1">'Week B'!$AP114</f>
        <v/>
      </c>
      <c r="N62" s="31" t="str">
        <f ca="1">'Week B'!$AV114</f>
        <v/>
      </c>
      <c r="O62" s="31" t="str">
        <f ca="1">'Week B'!$BB114</f>
        <v/>
      </c>
      <c r="P62" s="31" t="str">
        <f ca="1">'Week B'!$BH114</f>
        <v/>
      </c>
      <c r="Q62" s="31" t="str">
        <f ca="1">'Week B'!$BN114</f>
        <v/>
      </c>
      <c r="R62" s="31" t="str">
        <f ca="1">'Week B'!$BT114</f>
        <v/>
      </c>
      <c r="S62" s="31" t="str">
        <f ca="1">'Week C'!$AJ114</f>
        <v/>
      </c>
      <c r="T62" s="31" t="str">
        <f ca="1">'Week C'!$AP114</f>
        <v/>
      </c>
      <c r="U62" s="31" t="str">
        <f ca="1">'Week C'!$AV114</f>
        <v/>
      </c>
      <c r="V62" s="31" t="str">
        <f ca="1">'Week C'!$BB114</f>
        <v/>
      </c>
      <c r="W62" s="31" t="str">
        <f ca="1">'Week C'!$BH114</f>
        <v/>
      </c>
      <c r="X62" s="31" t="str">
        <f ca="1">'Week C'!$BN114</f>
        <v/>
      </c>
      <c r="Y62" s="31" t="str">
        <f ca="1">'Week C'!$BT114</f>
        <v/>
      </c>
      <c r="Z62" s="31" t="str">
        <f ca="1">'Week D'!$AJ114</f>
        <v/>
      </c>
      <c r="AA62" s="31" t="str">
        <f ca="1">'Week D'!$AP114</f>
        <v/>
      </c>
      <c r="AB62" s="31" t="str">
        <f ca="1">'Week D'!$AV114</f>
        <v/>
      </c>
      <c r="AC62" s="31" t="str">
        <f ca="1">'Week D'!$BB114</f>
        <v/>
      </c>
      <c r="AD62" s="31" t="str">
        <f ca="1">'Week D'!$BH114</f>
        <v/>
      </c>
      <c r="AE62" s="31" t="str">
        <f ca="1">'Week D'!$BN114</f>
        <v/>
      </c>
      <c r="AF62" s="31" t="str">
        <f ca="1">'Week D'!$BT114</f>
        <v/>
      </c>
      <c r="AG62" s="31" t="str">
        <f ca="1">'Week E'!$AJ114</f>
        <v/>
      </c>
      <c r="AH62" s="31" t="str">
        <f ca="1">'Week E'!$AP114</f>
        <v/>
      </c>
      <c r="AI62" s="31" t="str">
        <f ca="1">'Week E'!$AV114</f>
        <v/>
      </c>
      <c r="AJ62" s="31" t="str">
        <f ca="1">'Week E'!$BB114</f>
        <v/>
      </c>
      <c r="AK62" s="31" t="str">
        <f ca="1">'Week E'!$BH114</f>
        <v/>
      </c>
      <c r="AL62" s="31" t="str">
        <f ca="1">'Week E'!$BN114</f>
        <v/>
      </c>
      <c r="AM62" s="31" t="str">
        <f ca="1">'Week E'!$BT114</f>
        <v/>
      </c>
      <c r="AN62" s="31" t="str">
        <f ca="1">'Week F'!$AJ114</f>
        <v/>
      </c>
      <c r="AO62" s="31" t="str">
        <f ca="1">'Week F'!$AP114</f>
        <v/>
      </c>
      <c r="AP62" s="31" t="str">
        <f ca="1">'Week F'!$AV114</f>
        <v/>
      </c>
      <c r="AQ62" s="31" t="str">
        <f ca="1">'Week F'!$BB114</f>
        <v/>
      </c>
      <c r="AR62" s="31" t="str">
        <f ca="1">'Week F'!$BH114</f>
        <v/>
      </c>
      <c r="AS62" s="31" t="str">
        <f ca="1">'Week F'!$BN114</f>
        <v/>
      </c>
      <c r="AT62" s="31" t="str">
        <f ca="1">'Week F'!$BT114</f>
        <v/>
      </c>
    </row>
    <row r="63" spans="1:46" x14ac:dyDescent="0.2">
      <c r="A63" t="str">
        <f ca="1">'Week A'!AB115</f>
        <v>NAAM</v>
      </c>
      <c r="B63" t="str">
        <f ca="1">'Week A'!AC115</f>
        <v>Voornaam</v>
      </c>
      <c r="C63" t="str">
        <f ca="1">'Week A'!AD115</f>
        <v>Steward</v>
      </c>
      <c r="D63" t="str">
        <f ca="1">'Week A'!AE115</f>
        <v>Student</v>
      </c>
      <c r="E63" s="31" t="str">
        <f ca="1">'Week A'!$AJ115</f>
        <v/>
      </c>
      <c r="F63" s="31" t="str">
        <f ca="1">'Week A'!$AP115</f>
        <v/>
      </c>
      <c r="G63" s="31" t="str">
        <f ca="1">'Week A'!$AV115</f>
        <v/>
      </c>
      <c r="H63" s="31" t="str">
        <f ca="1">'Week A'!$BB115</f>
        <v/>
      </c>
      <c r="I63" s="31" t="str">
        <f ca="1">'Week A'!$BH115</f>
        <v/>
      </c>
      <c r="J63" s="31" t="str">
        <f ca="1">'Week A'!$BN115</f>
        <v/>
      </c>
      <c r="K63" s="31" t="str">
        <f ca="1">'Week A'!$BT115</f>
        <v/>
      </c>
      <c r="L63" s="31" t="str">
        <f ca="1">'Week B'!$AJ115</f>
        <v/>
      </c>
      <c r="M63" s="31" t="str">
        <f ca="1">'Week B'!$AP115</f>
        <v/>
      </c>
      <c r="N63" s="31" t="str">
        <f ca="1">'Week B'!$AV115</f>
        <v/>
      </c>
      <c r="O63" s="31" t="str">
        <f ca="1">'Week B'!$BB115</f>
        <v/>
      </c>
      <c r="P63" s="31" t="str">
        <f ca="1">'Week B'!$BH115</f>
        <v/>
      </c>
      <c r="Q63" s="31" t="str">
        <f ca="1">'Week B'!$BN115</f>
        <v/>
      </c>
      <c r="R63" s="31" t="str">
        <f ca="1">'Week B'!$BT115</f>
        <v/>
      </c>
      <c r="S63" s="31" t="str">
        <f ca="1">'Week C'!$AJ115</f>
        <v/>
      </c>
      <c r="T63" s="31" t="str">
        <f ca="1">'Week C'!$AP115</f>
        <v/>
      </c>
      <c r="U63" s="31" t="str">
        <f ca="1">'Week C'!$AV115</f>
        <v/>
      </c>
      <c r="V63" s="31" t="str">
        <f ca="1">'Week C'!$BB115</f>
        <v/>
      </c>
      <c r="W63" s="31" t="str">
        <f ca="1">'Week C'!$BH115</f>
        <v/>
      </c>
      <c r="X63" s="31" t="str">
        <f ca="1">'Week C'!$BN115</f>
        <v/>
      </c>
      <c r="Y63" s="31" t="str">
        <f ca="1">'Week C'!$BT115</f>
        <v/>
      </c>
      <c r="Z63" s="31" t="str">
        <f ca="1">'Week D'!$AJ115</f>
        <v/>
      </c>
      <c r="AA63" s="31" t="str">
        <f ca="1">'Week D'!$AP115</f>
        <v/>
      </c>
      <c r="AB63" s="31" t="str">
        <f ca="1">'Week D'!$AV115</f>
        <v/>
      </c>
      <c r="AC63" s="31" t="str">
        <f ca="1">'Week D'!$BB115</f>
        <v/>
      </c>
      <c r="AD63" s="31" t="str">
        <f ca="1">'Week D'!$BH115</f>
        <v/>
      </c>
      <c r="AE63" s="31" t="str">
        <f ca="1">'Week D'!$BN115</f>
        <v/>
      </c>
      <c r="AF63" s="31" t="str">
        <f ca="1">'Week D'!$BT115</f>
        <v/>
      </c>
      <c r="AG63" s="31" t="str">
        <f ca="1">'Week E'!$AJ115</f>
        <v/>
      </c>
      <c r="AH63" s="31" t="str">
        <f ca="1">'Week E'!$AP115</f>
        <v/>
      </c>
      <c r="AI63" s="31" t="str">
        <f ca="1">'Week E'!$AV115</f>
        <v/>
      </c>
      <c r="AJ63" s="31" t="str">
        <f ca="1">'Week E'!$BB115</f>
        <v/>
      </c>
      <c r="AK63" s="31" t="str">
        <f ca="1">'Week E'!$BH115</f>
        <v/>
      </c>
      <c r="AL63" s="31" t="str">
        <f ca="1">'Week E'!$BN115</f>
        <v/>
      </c>
      <c r="AM63" s="31" t="str">
        <f ca="1">'Week E'!$BT115</f>
        <v/>
      </c>
      <c r="AN63" s="31" t="str">
        <f ca="1">'Week F'!$AJ115</f>
        <v/>
      </c>
      <c r="AO63" s="31" t="str">
        <f ca="1">'Week F'!$AP115</f>
        <v/>
      </c>
      <c r="AP63" s="31" t="str">
        <f ca="1">'Week F'!$AV115</f>
        <v/>
      </c>
      <c r="AQ63" s="31" t="str">
        <f ca="1">'Week F'!$BB115</f>
        <v/>
      </c>
      <c r="AR63" s="31" t="str">
        <f ca="1">'Week F'!$BH115</f>
        <v/>
      </c>
      <c r="AS63" s="31" t="str">
        <f ca="1">'Week F'!$BN115</f>
        <v/>
      </c>
      <c r="AT63" s="31" t="str">
        <f ca="1">'Week F'!$BT115</f>
        <v/>
      </c>
    </row>
    <row r="64" spans="1:46" x14ac:dyDescent="0.2">
      <c r="A64" t="str">
        <f ca="1">'Week A'!AB116</f>
        <v>NAAM</v>
      </c>
      <c r="B64" t="str">
        <f ca="1">'Week A'!AC116</f>
        <v>Voornaam</v>
      </c>
      <c r="C64" t="str">
        <f ca="1">'Week A'!AD116</f>
        <v>Steward</v>
      </c>
      <c r="D64" t="str">
        <f ca="1">'Week A'!AE116</f>
        <v>Student</v>
      </c>
      <c r="E64" s="31" t="str">
        <f ca="1">'Week A'!$AJ116</f>
        <v/>
      </c>
      <c r="F64" s="31" t="str">
        <f ca="1">'Week A'!$AP116</f>
        <v/>
      </c>
      <c r="G64" s="31" t="str">
        <f ca="1">'Week A'!$AV116</f>
        <v/>
      </c>
      <c r="H64" s="31" t="str">
        <f ca="1">'Week A'!$BB116</f>
        <v/>
      </c>
      <c r="I64" s="31" t="str">
        <f ca="1">'Week A'!$BH116</f>
        <v/>
      </c>
      <c r="J64" s="31" t="str">
        <f ca="1">'Week A'!$BN116</f>
        <v/>
      </c>
      <c r="K64" s="31" t="str">
        <f ca="1">'Week A'!$BT116</f>
        <v/>
      </c>
      <c r="L64" s="31" t="str">
        <f ca="1">'Week B'!$AJ116</f>
        <v/>
      </c>
      <c r="M64" s="31" t="str">
        <f ca="1">'Week B'!$AP116</f>
        <v/>
      </c>
      <c r="N64" s="31" t="str">
        <f ca="1">'Week B'!$AV116</f>
        <v/>
      </c>
      <c r="O64" s="31" t="str">
        <f ca="1">'Week B'!$BB116</f>
        <v/>
      </c>
      <c r="P64" s="31" t="str">
        <f ca="1">'Week B'!$BH116</f>
        <v/>
      </c>
      <c r="Q64" s="31" t="str">
        <f ca="1">'Week B'!$BN116</f>
        <v/>
      </c>
      <c r="R64" s="31" t="str">
        <f ca="1">'Week B'!$BT116</f>
        <v/>
      </c>
      <c r="S64" s="31" t="str">
        <f ca="1">'Week C'!$AJ116</f>
        <v/>
      </c>
      <c r="T64" s="31" t="str">
        <f ca="1">'Week C'!$AP116</f>
        <v/>
      </c>
      <c r="U64" s="31" t="str">
        <f ca="1">'Week C'!$AV116</f>
        <v/>
      </c>
      <c r="V64" s="31" t="str">
        <f ca="1">'Week C'!$BB116</f>
        <v/>
      </c>
      <c r="W64" s="31" t="str">
        <f ca="1">'Week C'!$BH116</f>
        <v/>
      </c>
      <c r="X64" s="31" t="str">
        <f ca="1">'Week C'!$BN116</f>
        <v/>
      </c>
      <c r="Y64" s="31" t="str">
        <f ca="1">'Week C'!$BT116</f>
        <v/>
      </c>
      <c r="Z64" s="31" t="str">
        <f ca="1">'Week D'!$AJ116</f>
        <v/>
      </c>
      <c r="AA64" s="31" t="str">
        <f ca="1">'Week D'!$AP116</f>
        <v/>
      </c>
      <c r="AB64" s="31" t="str">
        <f ca="1">'Week D'!$AV116</f>
        <v/>
      </c>
      <c r="AC64" s="31" t="str">
        <f ca="1">'Week D'!$BB116</f>
        <v/>
      </c>
      <c r="AD64" s="31" t="str">
        <f ca="1">'Week D'!$BH116</f>
        <v/>
      </c>
      <c r="AE64" s="31" t="str">
        <f ca="1">'Week D'!$BN116</f>
        <v/>
      </c>
      <c r="AF64" s="31" t="str">
        <f ca="1">'Week D'!$BT116</f>
        <v/>
      </c>
      <c r="AG64" s="31" t="str">
        <f ca="1">'Week E'!$AJ116</f>
        <v/>
      </c>
      <c r="AH64" s="31" t="str">
        <f ca="1">'Week E'!$AP116</f>
        <v/>
      </c>
      <c r="AI64" s="31" t="str">
        <f ca="1">'Week E'!$AV116</f>
        <v/>
      </c>
      <c r="AJ64" s="31" t="str">
        <f ca="1">'Week E'!$BB116</f>
        <v/>
      </c>
      <c r="AK64" s="31" t="str">
        <f ca="1">'Week E'!$BH116</f>
        <v/>
      </c>
      <c r="AL64" s="31" t="str">
        <f ca="1">'Week E'!$BN116</f>
        <v/>
      </c>
      <c r="AM64" s="31" t="str">
        <f ca="1">'Week E'!$BT116</f>
        <v/>
      </c>
      <c r="AN64" s="31" t="str">
        <f ca="1">'Week F'!$AJ116</f>
        <v/>
      </c>
      <c r="AO64" s="31" t="str">
        <f ca="1">'Week F'!$AP116</f>
        <v/>
      </c>
      <c r="AP64" s="31" t="str">
        <f ca="1">'Week F'!$AV116</f>
        <v/>
      </c>
      <c r="AQ64" s="31" t="str">
        <f ca="1">'Week F'!$BB116</f>
        <v/>
      </c>
      <c r="AR64" s="31" t="str">
        <f ca="1">'Week F'!$BH116</f>
        <v/>
      </c>
      <c r="AS64" s="31" t="str">
        <f ca="1">'Week F'!$BN116</f>
        <v/>
      </c>
      <c r="AT64" s="31" t="str">
        <f ca="1">'Week F'!$BT116</f>
        <v/>
      </c>
    </row>
    <row r="65" spans="1:46" x14ac:dyDescent="0.2">
      <c r="A65" t="str">
        <f ca="1">'Week A'!AB117</f>
        <v>NAAM</v>
      </c>
      <c r="B65" t="str">
        <f ca="1">'Week A'!AC117</f>
        <v>Voornaam</v>
      </c>
      <c r="C65" t="str">
        <f ca="1">'Week A'!AD117</f>
        <v>Steward</v>
      </c>
      <c r="D65" t="str">
        <f ca="1">'Week A'!AE117</f>
        <v>Student</v>
      </c>
      <c r="E65" s="31" t="str">
        <f ca="1">'Week A'!$AJ117</f>
        <v/>
      </c>
      <c r="F65" s="31" t="str">
        <f ca="1">'Week A'!$AP117</f>
        <v/>
      </c>
      <c r="G65" s="31" t="str">
        <f ca="1">'Week A'!$AV117</f>
        <v/>
      </c>
      <c r="H65" s="31" t="str">
        <f ca="1">'Week A'!$BB117</f>
        <v/>
      </c>
      <c r="I65" s="31" t="str">
        <f ca="1">'Week A'!$BH117</f>
        <v/>
      </c>
      <c r="J65" s="31" t="str">
        <f ca="1">'Week A'!$BN117</f>
        <v/>
      </c>
      <c r="K65" s="31" t="str">
        <f ca="1">'Week A'!$BT117</f>
        <v/>
      </c>
      <c r="L65" s="31" t="str">
        <f ca="1">'Week B'!$AJ117</f>
        <v/>
      </c>
      <c r="M65" s="31" t="str">
        <f ca="1">'Week B'!$AP117</f>
        <v/>
      </c>
      <c r="N65" s="31" t="str">
        <f ca="1">'Week B'!$AV117</f>
        <v/>
      </c>
      <c r="O65" s="31" t="str">
        <f ca="1">'Week B'!$BB117</f>
        <v/>
      </c>
      <c r="P65" s="31" t="str">
        <f ca="1">'Week B'!$BH117</f>
        <v/>
      </c>
      <c r="Q65" s="31" t="str">
        <f ca="1">'Week B'!$BN117</f>
        <v/>
      </c>
      <c r="R65" s="31" t="str">
        <f ca="1">'Week B'!$BT117</f>
        <v/>
      </c>
      <c r="S65" s="31" t="str">
        <f ca="1">'Week C'!$AJ117</f>
        <v/>
      </c>
      <c r="T65" s="31" t="str">
        <f ca="1">'Week C'!$AP117</f>
        <v/>
      </c>
      <c r="U65" s="31" t="str">
        <f ca="1">'Week C'!$AV117</f>
        <v/>
      </c>
      <c r="V65" s="31" t="str">
        <f ca="1">'Week C'!$BB117</f>
        <v/>
      </c>
      <c r="W65" s="31" t="str">
        <f ca="1">'Week C'!$BH117</f>
        <v/>
      </c>
      <c r="X65" s="31" t="str">
        <f ca="1">'Week C'!$BN117</f>
        <v/>
      </c>
      <c r="Y65" s="31" t="str">
        <f ca="1">'Week C'!$BT117</f>
        <v/>
      </c>
      <c r="Z65" s="31" t="str">
        <f ca="1">'Week D'!$AJ117</f>
        <v/>
      </c>
      <c r="AA65" s="31" t="str">
        <f ca="1">'Week D'!$AP117</f>
        <v/>
      </c>
      <c r="AB65" s="31" t="str">
        <f ca="1">'Week D'!$AV117</f>
        <v/>
      </c>
      <c r="AC65" s="31" t="str">
        <f ca="1">'Week D'!$BB117</f>
        <v/>
      </c>
      <c r="AD65" s="31" t="str">
        <f ca="1">'Week D'!$BH117</f>
        <v/>
      </c>
      <c r="AE65" s="31" t="str">
        <f ca="1">'Week D'!$BN117</f>
        <v/>
      </c>
      <c r="AF65" s="31" t="str">
        <f ca="1">'Week D'!$BT117</f>
        <v/>
      </c>
      <c r="AG65" s="31" t="str">
        <f ca="1">'Week E'!$AJ117</f>
        <v/>
      </c>
      <c r="AH65" s="31" t="str">
        <f ca="1">'Week E'!$AP117</f>
        <v/>
      </c>
      <c r="AI65" s="31" t="str">
        <f ca="1">'Week E'!$AV117</f>
        <v/>
      </c>
      <c r="AJ65" s="31" t="str">
        <f ca="1">'Week E'!$BB117</f>
        <v/>
      </c>
      <c r="AK65" s="31" t="str">
        <f ca="1">'Week E'!$BH117</f>
        <v/>
      </c>
      <c r="AL65" s="31" t="str">
        <f ca="1">'Week E'!$BN117</f>
        <v/>
      </c>
      <c r="AM65" s="31" t="str">
        <f ca="1">'Week E'!$BT117</f>
        <v/>
      </c>
      <c r="AN65" s="31" t="str">
        <f ca="1">'Week F'!$AJ117</f>
        <v/>
      </c>
      <c r="AO65" s="31" t="str">
        <f ca="1">'Week F'!$AP117</f>
        <v/>
      </c>
      <c r="AP65" s="31" t="str">
        <f ca="1">'Week F'!$AV117</f>
        <v/>
      </c>
      <c r="AQ65" s="31" t="str">
        <f ca="1">'Week F'!$BB117</f>
        <v/>
      </c>
      <c r="AR65" s="31" t="str">
        <f ca="1">'Week F'!$BH117</f>
        <v/>
      </c>
      <c r="AS65" s="31" t="str">
        <f ca="1">'Week F'!$BN117</f>
        <v/>
      </c>
      <c r="AT65" s="31" t="str">
        <f ca="1">'Week F'!$BT117</f>
        <v/>
      </c>
    </row>
    <row r="66" spans="1:46" x14ac:dyDescent="0.2">
      <c r="A66" t="str">
        <f ca="1">'Week A'!AB118</f>
        <v>NAAM</v>
      </c>
      <c r="B66" t="str">
        <f ca="1">'Week A'!AC118</f>
        <v>Voornaam</v>
      </c>
      <c r="C66" t="str">
        <f ca="1">'Week A'!AD118</f>
        <v>Steward</v>
      </c>
      <c r="D66" t="str">
        <f ca="1">'Week A'!AE118</f>
        <v>Student</v>
      </c>
      <c r="E66" s="31" t="str">
        <f ca="1">'Week A'!$AJ118</f>
        <v/>
      </c>
      <c r="F66" s="31" t="str">
        <f ca="1">'Week A'!$AP118</f>
        <v/>
      </c>
      <c r="G66" s="31" t="str">
        <f ca="1">'Week A'!$AV118</f>
        <v/>
      </c>
      <c r="H66" s="31" t="str">
        <f ca="1">'Week A'!$BB118</f>
        <v/>
      </c>
      <c r="I66" s="31" t="str">
        <f ca="1">'Week A'!$BH118</f>
        <v/>
      </c>
      <c r="J66" s="31" t="str">
        <f ca="1">'Week A'!$BN118</f>
        <v/>
      </c>
      <c r="K66" s="31" t="str">
        <f ca="1">'Week A'!$BT118</f>
        <v/>
      </c>
      <c r="L66" s="31" t="str">
        <f ca="1">'Week B'!$AJ118</f>
        <v/>
      </c>
      <c r="M66" s="31" t="str">
        <f ca="1">'Week B'!$AP118</f>
        <v/>
      </c>
      <c r="N66" s="31" t="str">
        <f ca="1">'Week B'!$AV118</f>
        <v/>
      </c>
      <c r="O66" s="31" t="str">
        <f ca="1">'Week B'!$BB118</f>
        <v/>
      </c>
      <c r="P66" s="31" t="str">
        <f ca="1">'Week B'!$BH118</f>
        <v/>
      </c>
      <c r="Q66" s="31" t="str">
        <f ca="1">'Week B'!$BN118</f>
        <v/>
      </c>
      <c r="R66" s="31" t="str">
        <f ca="1">'Week B'!$BT118</f>
        <v/>
      </c>
      <c r="S66" s="31" t="str">
        <f ca="1">'Week C'!$AJ118</f>
        <v/>
      </c>
      <c r="T66" s="31" t="str">
        <f ca="1">'Week C'!$AP118</f>
        <v/>
      </c>
      <c r="U66" s="31" t="str">
        <f ca="1">'Week C'!$AV118</f>
        <v/>
      </c>
      <c r="V66" s="31" t="str">
        <f ca="1">'Week C'!$BB118</f>
        <v/>
      </c>
      <c r="W66" s="31" t="str">
        <f ca="1">'Week C'!$BH118</f>
        <v/>
      </c>
      <c r="X66" s="31" t="str">
        <f ca="1">'Week C'!$BN118</f>
        <v/>
      </c>
      <c r="Y66" s="31" t="str">
        <f ca="1">'Week C'!$BT118</f>
        <v/>
      </c>
      <c r="Z66" s="31" t="str">
        <f ca="1">'Week D'!$AJ118</f>
        <v/>
      </c>
      <c r="AA66" s="31" t="str">
        <f ca="1">'Week D'!$AP118</f>
        <v/>
      </c>
      <c r="AB66" s="31" t="str">
        <f ca="1">'Week D'!$AV118</f>
        <v/>
      </c>
      <c r="AC66" s="31" t="str">
        <f ca="1">'Week D'!$BB118</f>
        <v/>
      </c>
      <c r="AD66" s="31" t="str">
        <f ca="1">'Week D'!$BH118</f>
        <v/>
      </c>
      <c r="AE66" s="31" t="str">
        <f ca="1">'Week D'!$BN118</f>
        <v/>
      </c>
      <c r="AF66" s="31" t="str">
        <f ca="1">'Week D'!$BT118</f>
        <v/>
      </c>
      <c r="AG66" s="31" t="str">
        <f ca="1">'Week E'!$AJ118</f>
        <v/>
      </c>
      <c r="AH66" s="31" t="str">
        <f ca="1">'Week E'!$AP118</f>
        <v/>
      </c>
      <c r="AI66" s="31" t="str">
        <f ca="1">'Week E'!$AV118</f>
        <v/>
      </c>
      <c r="AJ66" s="31" t="str">
        <f ca="1">'Week E'!$BB118</f>
        <v/>
      </c>
      <c r="AK66" s="31" t="str">
        <f ca="1">'Week E'!$BH118</f>
        <v/>
      </c>
      <c r="AL66" s="31" t="str">
        <f ca="1">'Week E'!$BN118</f>
        <v/>
      </c>
      <c r="AM66" s="31" t="str">
        <f ca="1">'Week E'!$BT118</f>
        <v/>
      </c>
      <c r="AN66" s="31" t="str">
        <f ca="1">'Week F'!$AJ118</f>
        <v/>
      </c>
      <c r="AO66" s="31" t="str">
        <f ca="1">'Week F'!$AP118</f>
        <v/>
      </c>
      <c r="AP66" s="31" t="str">
        <f ca="1">'Week F'!$AV118</f>
        <v/>
      </c>
      <c r="AQ66" s="31" t="str">
        <f ca="1">'Week F'!$BB118</f>
        <v/>
      </c>
      <c r="AR66" s="31" t="str">
        <f ca="1">'Week F'!$BH118</f>
        <v/>
      </c>
      <c r="AS66" s="31" t="str">
        <f ca="1">'Week F'!$BN118</f>
        <v/>
      </c>
      <c r="AT66" s="31" t="str">
        <f ca="1">'Week F'!$BT118</f>
        <v/>
      </c>
    </row>
    <row r="67" spans="1:46" x14ac:dyDescent="0.2">
      <c r="A67" t="str">
        <f ca="1">'Week A'!AB119</f>
        <v>NAAM</v>
      </c>
      <c r="B67" t="str">
        <f ca="1">'Week A'!AC119</f>
        <v>Voornaam</v>
      </c>
      <c r="C67" t="str">
        <f ca="1">'Week A'!AD119</f>
        <v>Steward</v>
      </c>
      <c r="D67" t="str">
        <f ca="1">'Week A'!AE119</f>
        <v>Student</v>
      </c>
      <c r="E67" s="31" t="str">
        <f ca="1">'Week A'!$AJ119</f>
        <v/>
      </c>
      <c r="F67" s="31" t="str">
        <f ca="1">'Week A'!$AP119</f>
        <v/>
      </c>
      <c r="G67" s="31" t="str">
        <f ca="1">'Week A'!$AV119</f>
        <v/>
      </c>
      <c r="H67" s="31" t="str">
        <f ca="1">'Week A'!$BB119</f>
        <v/>
      </c>
      <c r="I67" s="31" t="str">
        <f ca="1">'Week A'!$BH119</f>
        <v/>
      </c>
      <c r="J67" s="31" t="str">
        <f ca="1">'Week A'!$BN119</f>
        <v/>
      </c>
      <c r="K67" s="31" t="str">
        <f ca="1">'Week A'!$BT119</f>
        <v/>
      </c>
      <c r="L67" s="31" t="str">
        <f ca="1">'Week B'!$AJ119</f>
        <v/>
      </c>
      <c r="M67" s="31" t="str">
        <f ca="1">'Week B'!$AP119</f>
        <v/>
      </c>
      <c r="N67" s="31" t="str">
        <f ca="1">'Week B'!$AV119</f>
        <v/>
      </c>
      <c r="O67" s="31" t="str">
        <f ca="1">'Week B'!$BB119</f>
        <v/>
      </c>
      <c r="P67" s="31" t="str">
        <f ca="1">'Week B'!$BH119</f>
        <v/>
      </c>
      <c r="Q67" s="31" t="str">
        <f ca="1">'Week B'!$BN119</f>
        <v/>
      </c>
      <c r="R67" s="31" t="str">
        <f ca="1">'Week B'!$BT119</f>
        <v/>
      </c>
      <c r="S67" s="31" t="str">
        <f ca="1">'Week C'!$AJ119</f>
        <v/>
      </c>
      <c r="T67" s="31" t="str">
        <f ca="1">'Week C'!$AP119</f>
        <v/>
      </c>
      <c r="U67" s="31" t="str">
        <f ca="1">'Week C'!$AV119</f>
        <v/>
      </c>
      <c r="V67" s="31" t="str">
        <f ca="1">'Week C'!$BB119</f>
        <v/>
      </c>
      <c r="W67" s="31" t="str">
        <f ca="1">'Week C'!$BH119</f>
        <v/>
      </c>
      <c r="X67" s="31" t="str">
        <f ca="1">'Week C'!$BN119</f>
        <v/>
      </c>
      <c r="Y67" s="31" t="str">
        <f ca="1">'Week C'!$BT119</f>
        <v/>
      </c>
      <c r="Z67" s="31" t="str">
        <f ca="1">'Week D'!$AJ119</f>
        <v/>
      </c>
      <c r="AA67" s="31" t="str">
        <f ca="1">'Week D'!$AP119</f>
        <v/>
      </c>
      <c r="AB67" s="31" t="str">
        <f ca="1">'Week D'!$AV119</f>
        <v/>
      </c>
      <c r="AC67" s="31" t="str">
        <f ca="1">'Week D'!$BB119</f>
        <v/>
      </c>
      <c r="AD67" s="31" t="str">
        <f ca="1">'Week D'!$BH119</f>
        <v/>
      </c>
      <c r="AE67" s="31" t="str">
        <f ca="1">'Week D'!$BN119</f>
        <v/>
      </c>
      <c r="AF67" s="31" t="str">
        <f ca="1">'Week D'!$BT119</f>
        <v/>
      </c>
      <c r="AG67" s="31" t="str">
        <f ca="1">'Week E'!$AJ119</f>
        <v/>
      </c>
      <c r="AH67" s="31" t="str">
        <f ca="1">'Week E'!$AP119</f>
        <v/>
      </c>
      <c r="AI67" s="31" t="str">
        <f ca="1">'Week E'!$AV119</f>
        <v/>
      </c>
      <c r="AJ67" s="31" t="str">
        <f ca="1">'Week E'!$BB119</f>
        <v/>
      </c>
      <c r="AK67" s="31" t="str">
        <f ca="1">'Week E'!$BH119</f>
        <v/>
      </c>
      <c r="AL67" s="31" t="str">
        <f ca="1">'Week E'!$BN119</f>
        <v/>
      </c>
      <c r="AM67" s="31" t="str">
        <f ca="1">'Week E'!$BT119</f>
        <v/>
      </c>
      <c r="AN67" s="31" t="str">
        <f ca="1">'Week F'!$AJ119</f>
        <v/>
      </c>
      <c r="AO67" s="31" t="str">
        <f ca="1">'Week F'!$AP119</f>
        <v/>
      </c>
      <c r="AP67" s="31" t="str">
        <f ca="1">'Week F'!$AV119</f>
        <v/>
      </c>
      <c r="AQ67" s="31" t="str">
        <f ca="1">'Week F'!$BB119</f>
        <v/>
      </c>
      <c r="AR67" s="31" t="str">
        <f ca="1">'Week F'!$BH119</f>
        <v/>
      </c>
      <c r="AS67" s="31" t="str">
        <f ca="1">'Week F'!$BN119</f>
        <v/>
      </c>
      <c r="AT67" s="31" t="str">
        <f ca="1">'Week F'!$BT119</f>
        <v/>
      </c>
    </row>
    <row r="68" spans="1:46" x14ac:dyDescent="0.2">
      <c r="A68" t="str">
        <f ca="1">'Week A'!AB120</f>
        <v>NAAM</v>
      </c>
      <c r="B68" t="str">
        <f ca="1">'Week A'!AC120</f>
        <v>Voornaam</v>
      </c>
      <c r="C68" t="str">
        <f ca="1">'Week A'!AD120</f>
        <v>Steward</v>
      </c>
      <c r="D68" t="str">
        <f ca="1">'Week A'!AE120</f>
        <v>Student</v>
      </c>
      <c r="E68" s="31" t="str">
        <f ca="1">'Week A'!$AJ120</f>
        <v/>
      </c>
      <c r="F68" s="31" t="str">
        <f ca="1">'Week A'!$AP120</f>
        <v/>
      </c>
      <c r="G68" s="31" t="str">
        <f ca="1">'Week A'!$AV120</f>
        <v/>
      </c>
      <c r="H68" s="31" t="str">
        <f ca="1">'Week A'!$BB120</f>
        <v/>
      </c>
      <c r="I68" s="31" t="str">
        <f ca="1">'Week A'!$BH120</f>
        <v/>
      </c>
      <c r="J68" s="31" t="str">
        <f ca="1">'Week A'!$BN120</f>
        <v/>
      </c>
      <c r="K68" s="31" t="str">
        <f ca="1">'Week A'!$BT120</f>
        <v/>
      </c>
      <c r="L68" s="31" t="str">
        <f ca="1">'Week B'!$AJ120</f>
        <v/>
      </c>
      <c r="M68" s="31" t="str">
        <f ca="1">'Week B'!$AP120</f>
        <v/>
      </c>
      <c r="N68" s="31" t="str">
        <f ca="1">'Week B'!$AV120</f>
        <v/>
      </c>
      <c r="O68" s="31" t="str">
        <f ca="1">'Week B'!$BB120</f>
        <v/>
      </c>
      <c r="P68" s="31" t="str">
        <f ca="1">'Week B'!$BH120</f>
        <v/>
      </c>
      <c r="Q68" s="31" t="str">
        <f ca="1">'Week B'!$BN120</f>
        <v/>
      </c>
      <c r="R68" s="31" t="str">
        <f ca="1">'Week B'!$BT120</f>
        <v/>
      </c>
      <c r="S68" s="31" t="str">
        <f ca="1">'Week C'!$AJ120</f>
        <v/>
      </c>
      <c r="T68" s="31" t="str">
        <f ca="1">'Week C'!$AP120</f>
        <v/>
      </c>
      <c r="U68" s="31" t="str">
        <f ca="1">'Week C'!$AV120</f>
        <v/>
      </c>
      <c r="V68" s="31" t="str">
        <f ca="1">'Week C'!$BB120</f>
        <v/>
      </c>
      <c r="W68" s="31" t="str">
        <f ca="1">'Week C'!$BH120</f>
        <v/>
      </c>
      <c r="X68" s="31" t="str">
        <f ca="1">'Week C'!$BN120</f>
        <v/>
      </c>
      <c r="Y68" s="31" t="str">
        <f ca="1">'Week C'!$BT120</f>
        <v/>
      </c>
      <c r="Z68" s="31" t="str">
        <f ca="1">'Week D'!$AJ120</f>
        <v/>
      </c>
      <c r="AA68" s="31" t="str">
        <f ca="1">'Week D'!$AP120</f>
        <v/>
      </c>
      <c r="AB68" s="31" t="str">
        <f ca="1">'Week D'!$AV120</f>
        <v/>
      </c>
      <c r="AC68" s="31" t="str">
        <f ca="1">'Week D'!$BB120</f>
        <v/>
      </c>
      <c r="AD68" s="31" t="str">
        <f ca="1">'Week D'!$BH120</f>
        <v/>
      </c>
      <c r="AE68" s="31" t="str">
        <f ca="1">'Week D'!$BN120</f>
        <v/>
      </c>
      <c r="AF68" s="31" t="str">
        <f ca="1">'Week D'!$BT120</f>
        <v/>
      </c>
      <c r="AG68" s="31" t="str">
        <f ca="1">'Week E'!$AJ120</f>
        <v/>
      </c>
      <c r="AH68" s="31" t="str">
        <f ca="1">'Week E'!$AP120</f>
        <v/>
      </c>
      <c r="AI68" s="31" t="str">
        <f ca="1">'Week E'!$AV120</f>
        <v/>
      </c>
      <c r="AJ68" s="31" t="str">
        <f ca="1">'Week E'!$BB120</f>
        <v/>
      </c>
      <c r="AK68" s="31" t="str">
        <f ca="1">'Week E'!$BH120</f>
        <v/>
      </c>
      <c r="AL68" s="31" t="str">
        <f ca="1">'Week E'!$BN120</f>
        <v/>
      </c>
      <c r="AM68" s="31" t="str">
        <f ca="1">'Week E'!$BT120</f>
        <v/>
      </c>
      <c r="AN68" s="31" t="str">
        <f ca="1">'Week F'!$AJ120</f>
        <v/>
      </c>
      <c r="AO68" s="31" t="str">
        <f ca="1">'Week F'!$AP120</f>
        <v/>
      </c>
      <c r="AP68" s="31" t="str">
        <f ca="1">'Week F'!$AV120</f>
        <v/>
      </c>
      <c r="AQ68" s="31" t="str">
        <f ca="1">'Week F'!$BB120</f>
        <v/>
      </c>
      <c r="AR68" s="31" t="str">
        <f ca="1">'Week F'!$BH120</f>
        <v/>
      </c>
      <c r="AS68" s="31" t="str">
        <f ca="1">'Week F'!$BN120</f>
        <v/>
      </c>
      <c r="AT68" s="31" t="str">
        <f ca="1">'Week F'!$BT120</f>
        <v/>
      </c>
    </row>
    <row r="69" spans="1:46" x14ac:dyDescent="0.2">
      <c r="A69" t="str">
        <f ca="1">'Week A'!AB121</f>
        <v>NAAM</v>
      </c>
      <c r="B69" t="str">
        <f ca="1">'Week A'!AC121</f>
        <v>Voornaam</v>
      </c>
      <c r="C69" t="str">
        <f ca="1">'Week A'!AD121</f>
        <v>Steward</v>
      </c>
      <c r="D69" t="str">
        <f ca="1">'Week A'!AE121</f>
        <v>Student</v>
      </c>
      <c r="E69" s="31" t="str">
        <f ca="1">'Week A'!$AJ121</f>
        <v/>
      </c>
      <c r="F69" s="31" t="str">
        <f ca="1">'Week A'!$AP121</f>
        <v/>
      </c>
      <c r="G69" s="31" t="str">
        <f ca="1">'Week A'!$AV121</f>
        <v/>
      </c>
      <c r="H69" s="31" t="str">
        <f ca="1">'Week A'!$BB121</f>
        <v/>
      </c>
      <c r="I69" s="31" t="str">
        <f ca="1">'Week A'!$BH121</f>
        <v/>
      </c>
      <c r="J69" s="31" t="str">
        <f ca="1">'Week A'!$BN121</f>
        <v/>
      </c>
      <c r="K69" s="31" t="str">
        <f ca="1">'Week A'!$BT121</f>
        <v/>
      </c>
      <c r="L69" s="31" t="str">
        <f ca="1">'Week B'!$AJ121</f>
        <v/>
      </c>
      <c r="M69" s="31" t="str">
        <f ca="1">'Week B'!$AP121</f>
        <v/>
      </c>
      <c r="N69" s="31" t="str">
        <f ca="1">'Week B'!$AV121</f>
        <v/>
      </c>
      <c r="O69" s="31" t="str">
        <f ca="1">'Week B'!$BB121</f>
        <v/>
      </c>
      <c r="P69" s="31" t="str">
        <f ca="1">'Week B'!$BH121</f>
        <v/>
      </c>
      <c r="Q69" s="31" t="str">
        <f ca="1">'Week B'!$BN121</f>
        <v/>
      </c>
      <c r="R69" s="31" t="str">
        <f ca="1">'Week B'!$BT121</f>
        <v/>
      </c>
      <c r="S69" s="31" t="str">
        <f ca="1">'Week C'!$AJ121</f>
        <v/>
      </c>
      <c r="T69" s="31" t="str">
        <f ca="1">'Week C'!$AP121</f>
        <v/>
      </c>
      <c r="U69" s="31" t="str">
        <f ca="1">'Week C'!$AV121</f>
        <v/>
      </c>
      <c r="V69" s="31" t="str">
        <f ca="1">'Week C'!$BB121</f>
        <v/>
      </c>
      <c r="W69" s="31" t="str">
        <f ca="1">'Week C'!$BH121</f>
        <v/>
      </c>
      <c r="X69" s="31" t="str">
        <f ca="1">'Week C'!$BN121</f>
        <v/>
      </c>
      <c r="Y69" s="31" t="str">
        <f ca="1">'Week C'!$BT121</f>
        <v/>
      </c>
      <c r="Z69" s="31" t="str">
        <f ca="1">'Week D'!$AJ121</f>
        <v/>
      </c>
      <c r="AA69" s="31" t="str">
        <f ca="1">'Week D'!$AP121</f>
        <v/>
      </c>
      <c r="AB69" s="31" t="str">
        <f ca="1">'Week D'!$AV121</f>
        <v/>
      </c>
      <c r="AC69" s="31" t="str">
        <f ca="1">'Week D'!$BB121</f>
        <v/>
      </c>
      <c r="AD69" s="31" t="str">
        <f ca="1">'Week D'!$BH121</f>
        <v/>
      </c>
      <c r="AE69" s="31" t="str">
        <f ca="1">'Week D'!$BN121</f>
        <v/>
      </c>
      <c r="AF69" s="31" t="str">
        <f ca="1">'Week D'!$BT121</f>
        <v/>
      </c>
      <c r="AG69" s="31" t="str">
        <f ca="1">'Week E'!$AJ121</f>
        <v/>
      </c>
      <c r="AH69" s="31" t="str">
        <f ca="1">'Week E'!$AP121</f>
        <v/>
      </c>
      <c r="AI69" s="31" t="str">
        <f ca="1">'Week E'!$AV121</f>
        <v/>
      </c>
      <c r="AJ69" s="31" t="str">
        <f ca="1">'Week E'!$BB121</f>
        <v/>
      </c>
      <c r="AK69" s="31" t="str">
        <f ca="1">'Week E'!$BH121</f>
        <v/>
      </c>
      <c r="AL69" s="31" t="str">
        <f ca="1">'Week E'!$BN121</f>
        <v/>
      </c>
      <c r="AM69" s="31" t="str">
        <f ca="1">'Week E'!$BT121</f>
        <v/>
      </c>
      <c r="AN69" s="31" t="str">
        <f ca="1">'Week F'!$AJ121</f>
        <v/>
      </c>
      <c r="AO69" s="31" t="str">
        <f ca="1">'Week F'!$AP121</f>
        <v/>
      </c>
      <c r="AP69" s="31" t="str">
        <f ca="1">'Week F'!$AV121</f>
        <v/>
      </c>
      <c r="AQ69" s="31" t="str">
        <f ca="1">'Week F'!$BB121</f>
        <v/>
      </c>
      <c r="AR69" s="31" t="str">
        <f ca="1">'Week F'!$BH121</f>
        <v/>
      </c>
      <c r="AS69" s="31" t="str">
        <f ca="1">'Week F'!$BN121</f>
        <v/>
      </c>
      <c r="AT69" s="31" t="str">
        <f ca="1">'Week F'!$BT121</f>
        <v/>
      </c>
    </row>
    <row r="70" spans="1:46" x14ac:dyDescent="0.2">
      <c r="A70" t="str">
        <f ca="1">'Week A'!AB122</f>
        <v>NAAM</v>
      </c>
      <c r="B70" t="str">
        <f ca="1">'Week A'!AC122</f>
        <v>Voornaam</v>
      </c>
      <c r="C70" t="str">
        <f ca="1">'Week A'!AD122</f>
        <v>Steward</v>
      </c>
      <c r="D70" t="str">
        <f ca="1">'Week A'!AE122</f>
        <v>Student</v>
      </c>
      <c r="E70" s="31" t="str">
        <f ca="1">'Week A'!$AJ122</f>
        <v/>
      </c>
      <c r="F70" s="31" t="str">
        <f ca="1">'Week A'!$AP122</f>
        <v/>
      </c>
      <c r="G70" s="31" t="str">
        <f ca="1">'Week A'!$AV122</f>
        <v/>
      </c>
      <c r="H70" s="31" t="str">
        <f ca="1">'Week A'!$BB122</f>
        <v/>
      </c>
      <c r="I70" s="31" t="str">
        <f ca="1">'Week A'!$BH122</f>
        <v/>
      </c>
      <c r="J70" s="31" t="str">
        <f ca="1">'Week A'!$BN122</f>
        <v/>
      </c>
      <c r="K70" s="31" t="str">
        <f ca="1">'Week A'!$BT122</f>
        <v/>
      </c>
      <c r="L70" s="31" t="str">
        <f ca="1">'Week B'!$AJ122</f>
        <v/>
      </c>
      <c r="M70" s="31" t="str">
        <f ca="1">'Week B'!$AP122</f>
        <v/>
      </c>
      <c r="N70" s="31" t="str">
        <f ca="1">'Week B'!$AV122</f>
        <v/>
      </c>
      <c r="O70" s="31" t="str">
        <f ca="1">'Week B'!$BB122</f>
        <v/>
      </c>
      <c r="P70" s="31" t="str">
        <f ca="1">'Week B'!$BH122</f>
        <v/>
      </c>
      <c r="Q70" s="31" t="str">
        <f ca="1">'Week B'!$BN122</f>
        <v/>
      </c>
      <c r="R70" s="31" t="str">
        <f ca="1">'Week B'!$BT122</f>
        <v/>
      </c>
      <c r="S70" s="31" t="str">
        <f ca="1">'Week C'!$AJ122</f>
        <v/>
      </c>
      <c r="T70" s="31" t="str">
        <f ca="1">'Week C'!$AP122</f>
        <v/>
      </c>
      <c r="U70" s="31" t="str">
        <f ca="1">'Week C'!$AV122</f>
        <v/>
      </c>
      <c r="V70" s="31" t="str">
        <f ca="1">'Week C'!$BB122</f>
        <v/>
      </c>
      <c r="W70" s="31" t="str">
        <f ca="1">'Week C'!$BH122</f>
        <v/>
      </c>
      <c r="X70" s="31" t="str">
        <f ca="1">'Week C'!$BN122</f>
        <v/>
      </c>
      <c r="Y70" s="31" t="str">
        <f ca="1">'Week C'!$BT122</f>
        <v/>
      </c>
      <c r="Z70" s="31" t="str">
        <f ca="1">'Week D'!$AJ122</f>
        <v/>
      </c>
      <c r="AA70" s="31" t="str">
        <f ca="1">'Week D'!$AP122</f>
        <v/>
      </c>
      <c r="AB70" s="31" t="str">
        <f ca="1">'Week D'!$AV122</f>
        <v/>
      </c>
      <c r="AC70" s="31" t="str">
        <f ca="1">'Week D'!$BB122</f>
        <v/>
      </c>
      <c r="AD70" s="31" t="str">
        <f ca="1">'Week D'!$BH122</f>
        <v/>
      </c>
      <c r="AE70" s="31" t="str">
        <f ca="1">'Week D'!$BN122</f>
        <v/>
      </c>
      <c r="AF70" s="31" t="str">
        <f ca="1">'Week D'!$BT122</f>
        <v/>
      </c>
      <c r="AG70" s="31" t="str">
        <f ca="1">'Week E'!$AJ122</f>
        <v/>
      </c>
      <c r="AH70" s="31" t="str">
        <f ca="1">'Week E'!$AP122</f>
        <v/>
      </c>
      <c r="AI70" s="31" t="str">
        <f ca="1">'Week E'!$AV122</f>
        <v/>
      </c>
      <c r="AJ70" s="31" t="str">
        <f ca="1">'Week E'!$BB122</f>
        <v/>
      </c>
      <c r="AK70" s="31" t="str">
        <f ca="1">'Week E'!$BH122</f>
        <v/>
      </c>
      <c r="AL70" s="31" t="str">
        <f ca="1">'Week E'!$BN122</f>
        <v/>
      </c>
      <c r="AM70" s="31" t="str">
        <f ca="1">'Week E'!$BT122</f>
        <v/>
      </c>
      <c r="AN70" s="31" t="str">
        <f ca="1">'Week F'!$AJ122</f>
        <v/>
      </c>
      <c r="AO70" s="31" t="str">
        <f ca="1">'Week F'!$AP122</f>
        <v/>
      </c>
      <c r="AP70" s="31" t="str">
        <f ca="1">'Week F'!$AV122</f>
        <v/>
      </c>
      <c r="AQ70" s="31" t="str">
        <f ca="1">'Week F'!$BB122</f>
        <v/>
      </c>
      <c r="AR70" s="31" t="str">
        <f ca="1">'Week F'!$BH122</f>
        <v/>
      </c>
      <c r="AS70" s="31" t="str">
        <f ca="1">'Week F'!$BN122</f>
        <v/>
      </c>
      <c r="AT70" s="31" t="str">
        <f ca="1">'Week F'!$BT122</f>
        <v/>
      </c>
    </row>
    <row r="71" spans="1:46" x14ac:dyDescent="0.2">
      <c r="A71" t="str">
        <f ca="1">'Week A'!AB123</f>
        <v>NAAM</v>
      </c>
      <c r="B71" t="str">
        <f ca="1">'Week A'!AC123</f>
        <v>Voornaam</v>
      </c>
      <c r="C71" t="str">
        <f ca="1">'Week A'!AD123</f>
        <v>Steward</v>
      </c>
      <c r="D71" t="str">
        <f ca="1">'Week A'!AE123</f>
        <v>Student</v>
      </c>
      <c r="E71" s="31" t="str">
        <f ca="1">'Week A'!$AJ123</f>
        <v/>
      </c>
      <c r="F71" s="31" t="str">
        <f ca="1">'Week A'!$AP123</f>
        <v/>
      </c>
      <c r="G71" s="31" t="str">
        <f ca="1">'Week A'!$AV123</f>
        <v/>
      </c>
      <c r="H71" s="31" t="str">
        <f ca="1">'Week A'!$BB123</f>
        <v/>
      </c>
      <c r="I71" s="31" t="str">
        <f ca="1">'Week A'!$BH123</f>
        <v/>
      </c>
      <c r="J71" s="31" t="str">
        <f ca="1">'Week A'!$BN123</f>
        <v/>
      </c>
      <c r="K71" s="31" t="str">
        <f ca="1">'Week A'!$BT123</f>
        <v/>
      </c>
      <c r="L71" s="31" t="str">
        <f ca="1">'Week B'!$AJ123</f>
        <v/>
      </c>
      <c r="M71" s="31" t="str">
        <f ca="1">'Week B'!$AP123</f>
        <v/>
      </c>
      <c r="N71" s="31" t="str">
        <f ca="1">'Week B'!$AV123</f>
        <v/>
      </c>
      <c r="O71" s="31" t="str">
        <f ca="1">'Week B'!$BB123</f>
        <v/>
      </c>
      <c r="P71" s="31" t="str">
        <f ca="1">'Week B'!$BH123</f>
        <v/>
      </c>
      <c r="Q71" s="31" t="str">
        <f ca="1">'Week B'!$BN123</f>
        <v/>
      </c>
      <c r="R71" s="31" t="str">
        <f ca="1">'Week B'!$BT123</f>
        <v/>
      </c>
      <c r="S71" s="31" t="str">
        <f ca="1">'Week C'!$AJ123</f>
        <v/>
      </c>
      <c r="T71" s="31" t="str">
        <f ca="1">'Week C'!$AP123</f>
        <v/>
      </c>
      <c r="U71" s="31" t="str">
        <f ca="1">'Week C'!$AV123</f>
        <v/>
      </c>
      <c r="V71" s="31" t="str">
        <f ca="1">'Week C'!$BB123</f>
        <v/>
      </c>
      <c r="W71" s="31" t="str">
        <f ca="1">'Week C'!$BH123</f>
        <v/>
      </c>
      <c r="X71" s="31" t="str">
        <f ca="1">'Week C'!$BN123</f>
        <v/>
      </c>
      <c r="Y71" s="31" t="str">
        <f ca="1">'Week C'!$BT123</f>
        <v/>
      </c>
      <c r="Z71" s="31" t="str">
        <f ca="1">'Week D'!$AJ123</f>
        <v/>
      </c>
      <c r="AA71" s="31" t="str">
        <f ca="1">'Week D'!$AP123</f>
        <v/>
      </c>
      <c r="AB71" s="31" t="str">
        <f ca="1">'Week D'!$AV123</f>
        <v/>
      </c>
      <c r="AC71" s="31" t="str">
        <f ca="1">'Week D'!$BB123</f>
        <v/>
      </c>
      <c r="AD71" s="31" t="str">
        <f ca="1">'Week D'!$BH123</f>
        <v/>
      </c>
      <c r="AE71" s="31" t="str">
        <f ca="1">'Week D'!$BN123</f>
        <v/>
      </c>
      <c r="AF71" s="31" t="str">
        <f ca="1">'Week D'!$BT123</f>
        <v/>
      </c>
      <c r="AG71" s="31" t="str">
        <f ca="1">'Week E'!$AJ123</f>
        <v/>
      </c>
      <c r="AH71" s="31" t="str">
        <f ca="1">'Week E'!$AP123</f>
        <v/>
      </c>
      <c r="AI71" s="31" t="str">
        <f ca="1">'Week E'!$AV123</f>
        <v/>
      </c>
      <c r="AJ71" s="31" t="str">
        <f ca="1">'Week E'!$BB123</f>
        <v/>
      </c>
      <c r="AK71" s="31" t="str">
        <f ca="1">'Week E'!$BH123</f>
        <v/>
      </c>
      <c r="AL71" s="31" t="str">
        <f ca="1">'Week E'!$BN123</f>
        <v/>
      </c>
      <c r="AM71" s="31" t="str">
        <f ca="1">'Week E'!$BT123</f>
        <v/>
      </c>
      <c r="AN71" s="31" t="str">
        <f ca="1">'Week F'!$AJ123</f>
        <v/>
      </c>
      <c r="AO71" s="31" t="str">
        <f ca="1">'Week F'!$AP123</f>
        <v/>
      </c>
      <c r="AP71" s="31" t="str">
        <f ca="1">'Week F'!$AV123</f>
        <v/>
      </c>
      <c r="AQ71" s="31" t="str">
        <f ca="1">'Week F'!$BB123</f>
        <v/>
      </c>
      <c r="AR71" s="31" t="str">
        <f ca="1">'Week F'!$BH123</f>
        <v/>
      </c>
      <c r="AS71" s="31" t="str">
        <f ca="1">'Week F'!$BN123</f>
        <v/>
      </c>
      <c r="AT71" s="31" t="str">
        <f ca="1">'Week F'!$BT123</f>
        <v/>
      </c>
    </row>
    <row r="72" spans="1:46" x14ac:dyDescent="0.2">
      <c r="A72" t="str">
        <f ca="1">'Week A'!AB124</f>
        <v>NAAM</v>
      </c>
      <c r="B72" t="str">
        <f ca="1">'Week A'!AC124</f>
        <v>Voornaam</v>
      </c>
      <c r="C72" t="str">
        <f ca="1">'Week A'!AD124</f>
        <v>Steward</v>
      </c>
      <c r="D72" t="str">
        <f ca="1">'Week A'!AE124</f>
        <v>Student</v>
      </c>
      <c r="E72" s="31" t="str">
        <f ca="1">'Week A'!$AJ124</f>
        <v/>
      </c>
      <c r="F72" s="31" t="str">
        <f ca="1">'Week A'!$AP124</f>
        <v/>
      </c>
      <c r="G72" s="31" t="str">
        <f ca="1">'Week A'!$AV124</f>
        <v/>
      </c>
      <c r="H72" s="31" t="str">
        <f ca="1">'Week A'!$BB124</f>
        <v/>
      </c>
      <c r="I72" s="31" t="str">
        <f ca="1">'Week A'!$BH124</f>
        <v/>
      </c>
      <c r="J72" s="31" t="str">
        <f ca="1">'Week A'!$BN124</f>
        <v/>
      </c>
      <c r="K72" s="31" t="str">
        <f ca="1">'Week A'!$BT124</f>
        <v/>
      </c>
      <c r="L72" s="31" t="str">
        <f ca="1">'Week B'!$AJ124</f>
        <v/>
      </c>
      <c r="M72" s="31" t="str">
        <f ca="1">'Week B'!$AP124</f>
        <v/>
      </c>
      <c r="N72" s="31" t="str">
        <f ca="1">'Week B'!$AV124</f>
        <v/>
      </c>
      <c r="O72" s="31" t="str">
        <f ca="1">'Week B'!$BB124</f>
        <v/>
      </c>
      <c r="P72" s="31" t="str">
        <f ca="1">'Week B'!$BH124</f>
        <v/>
      </c>
      <c r="Q72" s="31" t="str">
        <f ca="1">'Week B'!$BN124</f>
        <v/>
      </c>
      <c r="R72" s="31" t="str">
        <f ca="1">'Week B'!$BT124</f>
        <v/>
      </c>
      <c r="S72" s="31" t="str">
        <f ca="1">'Week C'!$AJ124</f>
        <v/>
      </c>
      <c r="T72" s="31" t="str">
        <f ca="1">'Week C'!$AP124</f>
        <v/>
      </c>
      <c r="U72" s="31" t="str">
        <f ca="1">'Week C'!$AV124</f>
        <v/>
      </c>
      <c r="V72" s="31" t="str">
        <f ca="1">'Week C'!$BB124</f>
        <v/>
      </c>
      <c r="W72" s="31" t="str">
        <f ca="1">'Week C'!$BH124</f>
        <v/>
      </c>
      <c r="X72" s="31" t="str">
        <f ca="1">'Week C'!$BN124</f>
        <v/>
      </c>
      <c r="Y72" s="31" t="str">
        <f ca="1">'Week C'!$BT124</f>
        <v/>
      </c>
      <c r="Z72" s="31" t="str">
        <f ca="1">'Week D'!$AJ124</f>
        <v/>
      </c>
      <c r="AA72" s="31" t="str">
        <f ca="1">'Week D'!$AP124</f>
        <v/>
      </c>
      <c r="AB72" s="31" t="str">
        <f ca="1">'Week D'!$AV124</f>
        <v/>
      </c>
      <c r="AC72" s="31" t="str">
        <f ca="1">'Week D'!$BB124</f>
        <v/>
      </c>
      <c r="AD72" s="31" t="str">
        <f ca="1">'Week D'!$BH124</f>
        <v/>
      </c>
      <c r="AE72" s="31" t="str">
        <f ca="1">'Week D'!$BN124</f>
        <v/>
      </c>
      <c r="AF72" s="31" t="str">
        <f ca="1">'Week D'!$BT124</f>
        <v/>
      </c>
      <c r="AG72" s="31" t="str">
        <f ca="1">'Week E'!$AJ124</f>
        <v/>
      </c>
      <c r="AH72" s="31" t="str">
        <f ca="1">'Week E'!$AP124</f>
        <v/>
      </c>
      <c r="AI72" s="31" t="str">
        <f ca="1">'Week E'!$AV124</f>
        <v/>
      </c>
      <c r="AJ72" s="31" t="str">
        <f ca="1">'Week E'!$BB124</f>
        <v/>
      </c>
      <c r="AK72" s="31" t="str">
        <f ca="1">'Week E'!$BH124</f>
        <v/>
      </c>
      <c r="AL72" s="31" t="str">
        <f ca="1">'Week E'!$BN124</f>
        <v/>
      </c>
      <c r="AM72" s="31" t="str">
        <f ca="1">'Week E'!$BT124</f>
        <v/>
      </c>
      <c r="AN72" s="31" t="str">
        <f ca="1">'Week F'!$AJ124</f>
        <v/>
      </c>
      <c r="AO72" s="31" t="str">
        <f ca="1">'Week F'!$AP124</f>
        <v/>
      </c>
      <c r="AP72" s="31" t="str">
        <f ca="1">'Week F'!$AV124</f>
        <v/>
      </c>
      <c r="AQ72" s="31" t="str">
        <f ca="1">'Week F'!$BB124</f>
        <v/>
      </c>
      <c r="AR72" s="31" t="str">
        <f ca="1">'Week F'!$BH124</f>
        <v/>
      </c>
      <c r="AS72" s="31" t="str">
        <f ca="1">'Week F'!$BN124</f>
        <v/>
      </c>
      <c r="AT72" s="31" t="str">
        <f ca="1">'Week F'!$BT124</f>
        <v/>
      </c>
    </row>
    <row r="73" spans="1:46" x14ac:dyDescent="0.2">
      <c r="A73" t="str">
        <f ca="1">'Week A'!AB125</f>
        <v>NAAM</v>
      </c>
      <c r="B73" t="str">
        <f ca="1">'Week A'!AC125</f>
        <v>Voornaam</v>
      </c>
      <c r="C73" t="str">
        <f ca="1">'Week A'!AD125</f>
        <v>Steward</v>
      </c>
      <c r="D73" t="str">
        <f ca="1">'Week A'!AE125</f>
        <v>Student</v>
      </c>
      <c r="E73" s="31" t="str">
        <f ca="1">'Week A'!$AJ125</f>
        <v/>
      </c>
      <c r="F73" s="31" t="str">
        <f ca="1">'Week A'!$AP125</f>
        <v/>
      </c>
      <c r="G73" s="31" t="str">
        <f ca="1">'Week A'!$AV125</f>
        <v/>
      </c>
      <c r="H73" s="31" t="str">
        <f ca="1">'Week A'!$BB125</f>
        <v/>
      </c>
      <c r="I73" s="31" t="str">
        <f ca="1">'Week A'!$BH125</f>
        <v/>
      </c>
      <c r="J73" s="31" t="str">
        <f ca="1">'Week A'!$BN125</f>
        <v/>
      </c>
      <c r="K73" s="31" t="str">
        <f ca="1">'Week A'!$BT125</f>
        <v/>
      </c>
      <c r="L73" s="31" t="str">
        <f ca="1">'Week B'!$AJ125</f>
        <v/>
      </c>
      <c r="M73" s="31" t="str">
        <f ca="1">'Week B'!$AP125</f>
        <v/>
      </c>
      <c r="N73" s="31" t="str">
        <f ca="1">'Week B'!$AV125</f>
        <v/>
      </c>
      <c r="O73" s="31" t="str">
        <f ca="1">'Week B'!$BB125</f>
        <v/>
      </c>
      <c r="P73" s="31" t="str">
        <f ca="1">'Week B'!$BH125</f>
        <v/>
      </c>
      <c r="Q73" s="31" t="str">
        <f ca="1">'Week B'!$BN125</f>
        <v/>
      </c>
      <c r="R73" s="31" t="str">
        <f ca="1">'Week B'!$BT125</f>
        <v/>
      </c>
      <c r="S73" s="31" t="str">
        <f ca="1">'Week C'!$AJ125</f>
        <v/>
      </c>
      <c r="T73" s="31" t="str">
        <f ca="1">'Week C'!$AP125</f>
        <v/>
      </c>
      <c r="U73" s="31" t="str">
        <f ca="1">'Week C'!$AV125</f>
        <v/>
      </c>
      <c r="V73" s="31" t="str">
        <f ca="1">'Week C'!$BB125</f>
        <v/>
      </c>
      <c r="W73" s="31" t="str">
        <f ca="1">'Week C'!$BH125</f>
        <v/>
      </c>
      <c r="X73" s="31" t="str">
        <f ca="1">'Week C'!$BN125</f>
        <v/>
      </c>
      <c r="Y73" s="31" t="str">
        <f ca="1">'Week C'!$BT125</f>
        <v/>
      </c>
      <c r="Z73" s="31" t="str">
        <f ca="1">'Week D'!$AJ125</f>
        <v/>
      </c>
      <c r="AA73" s="31" t="str">
        <f ca="1">'Week D'!$AP125</f>
        <v/>
      </c>
      <c r="AB73" s="31" t="str">
        <f ca="1">'Week D'!$AV125</f>
        <v/>
      </c>
      <c r="AC73" s="31" t="str">
        <f ca="1">'Week D'!$BB125</f>
        <v/>
      </c>
      <c r="AD73" s="31" t="str">
        <f ca="1">'Week D'!$BH125</f>
        <v/>
      </c>
      <c r="AE73" s="31" t="str">
        <f ca="1">'Week D'!$BN125</f>
        <v/>
      </c>
      <c r="AF73" s="31" t="str">
        <f ca="1">'Week D'!$BT125</f>
        <v/>
      </c>
      <c r="AG73" s="31" t="str">
        <f ca="1">'Week E'!$AJ125</f>
        <v/>
      </c>
      <c r="AH73" s="31" t="str">
        <f ca="1">'Week E'!$AP125</f>
        <v/>
      </c>
      <c r="AI73" s="31" t="str">
        <f ca="1">'Week E'!$AV125</f>
        <v/>
      </c>
      <c r="AJ73" s="31" t="str">
        <f ca="1">'Week E'!$BB125</f>
        <v/>
      </c>
      <c r="AK73" s="31" t="str">
        <f ca="1">'Week E'!$BH125</f>
        <v/>
      </c>
      <c r="AL73" s="31" t="str">
        <f ca="1">'Week E'!$BN125</f>
        <v/>
      </c>
      <c r="AM73" s="31" t="str">
        <f ca="1">'Week E'!$BT125</f>
        <v/>
      </c>
      <c r="AN73" s="31" t="str">
        <f ca="1">'Week F'!$AJ125</f>
        <v/>
      </c>
      <c r="AO73" s="31" t="str">
        <f ca="1">'Week F'!$AP125</f>
        <v/>
      </c>
      <c r="AP73" s="31" t="str">
        <f ca="1">'Week F'!$AV125</f>
        <v/>
      </c>
      <c r="AQ73" s="31" t="str">
        <f ca="1">'Week F'!$BB125</f>
        <v/>
      </c>
      <c r="AR73" s="31" t="str">
        <f ca="1">'Week F'!$BH125</f>
        <v/>
      </c>
      <c r="AS73" s="31" t="str">
        <f ca="1">'Week F'!$BN125</f>
        <v/>
      </c>
      <c r="AT73" s="31" t="str">
        <f ca="1">'Week F'!$BT125</f>
        <v/>
      </c>
    </row>
    <row r="74" spans="1:46" x14ac:dyDescent="0.2">
      <c r="A74" t="str">
        <f ca="1">'Week A'!AB126</f>
        <v>NAAM</v>
      </c>
      <c r="B74" t="str">
        <f ca="1">'Week A'!AC126</f>
        <v>Voornaam</v>
      </c>
      <c r="C74" t="str">
        <f ca="1">'Week A'!AD126</f>
        <v>Steward</v>
      </c>
      <c r="D74" t="str">
        <f ca="1">'Week A'!AE126</f>
        <v>Student</v>
      </c>
      <c r="E74" s="31" t="str">
        <f ca="1">'Week A'!$AJ126</f>
        <v/>
      </c>
      <c r="F74" s="31" t="str">
        <f ca="1">'Week A'!$AP126</f>
        <v/>
      </c>
      <c r="G74" s="31" t="str">
        <f ca="1">'Week A'!$AV126</f>
        <v/>
      </c>
      <c r="H74" s="31" t="str">
        <f ca="1">'Week A'!$BB126</f>
        <v/>
      </c>
      <c r="I74" s="31" t="str">
        <f ca="1">'Week A'!$BH126</f>
        <v/>
      </c>
      <c r="J74" s="31" t="str">
        <f ca="1">'Week A'!$BN126</f>
        <v/>
      </c>
      <c r="K74" s="31" t="str">
        <f ca="1">'Week A'!$BT126</f>
        <v/>
      </c>
      <c r="L74" s="31" t="str">
        <f ca="1">'Week B'!$AJ126</f>
        <v/>
      </c>
      <c r="M74" s="31" t="str">
        <f ca="1">'Week B'!$AP126</f>
        <v/>
      </c>
      <c r="N74" s="31" t="str">
        <f ca="1">'Week B'!$AV126</f>
        <v/>
      </c>
      <c r="O74" s="31" t="str">
        <f ca="1">'Week B'!$BB126</f>
        <v/>
      </c>
      <c r="P74" s="31" t="str">
        <f ca="1">'Week B'!$BH126</f>
        <v/>
      </c>
      <c r="Q74" s="31" t="str">
        <f ca="1">'Week B'!$BN126</f>
        <v/>
      </c>
      <c r="R74" s="31" t="str">
        <f ca="1">'Week B'!$BT126</f>
        <v/>
      </c>
      <c r="S74" s="31" t="str">
        <f ca="1">'Week C'!$AJ126</f>
        <v/>
      </c>
      <c r="T74" s="31" t="str">
        <f ca="1">'Week C'!$AP126</f>
        <v/>
      </c>
      <c r="U74" s="31" t="str">
        <f ca="1">'Week C'!$AV126</f>
        <v/>
      </c>
      <c r="V74" s="31" t="str">
        <f ca="1">'Week C'!$BB126</f>
        <v/>
      </c>
      <c r="W74" s="31" t="str">
        <f ca="1">'Week C'!$BH126</f>
        <v/>
      </c>
      <c r="X74" s="31" t="str">
        <f ca="1">'Week C'!$BN126</f>
        <v/>
      </c>
      <c r="Y74" s="31" t="str">
        <f ca="1">'Week C'!$BT126</f>
        <v/>
      </c>
      <c r="Z74" s="31" t="str">
        <f ca="1">'Week D'!$AJ126</f>
        <v/>
      </c>
      <c r="AA74" s="31" t="str">
        <f ca="1">'Week D'!$AP126</f>
        <v/>
      </c>
      <c r="AB74" s="31" t="str">
        <f ca="1">'Week D'!$AV126</f>
        <v/>
      </c>
      <c r="AC74" s="31" t="str">
        <f ca="1">'Week D'!$BB126</f>
        <v/>
      </c>
      <c r="AD74" s="31" t="str">
        <f ca="1">'Week D'!$BH126</f>
        <v/>
      </c>
      <c r="AE74" s="31" t="str">
        <f ca="1">'Week D'!$BN126</f>
        <v/>
      </c>
      <c r="AF74" s="31" t="str">
        <f ca="1">'Week D'!$BT126</f>
        <v/>
      </c>
      <c r="AG74" s="31" t="str">
        <f ca="1">'Week E'!$AJ126</f>
        <v/>
      </c>
      <c r="AH74" s="31" t="str">
        <f ca="1">'Week E'!$AP126</f>
        <v/>
      </c>
      <c r="AI74" s="31" t="str">
        <f ca="1">'Week E'!$AV126</f>
        <v/>
      </c>
      <c r="AJ74" s="31" t="str">
        <f ca="1">'Week E'!$BB126</f>
        <v/>
      </c>
      <c r="AK74" s="31" t="str">
        <f ca="1">'Week E'!$BH126</f>
        <v/>
      </c>
      <c r="AL74" s="31" t="str">
        <f ca="1">'Week E'!$BN126</f>
        <v/>
      </c>
      <c r="AM74" s="31" t="str">
        <f ca="1">'Week E'!$BT126</f>
        <v/>
      </c>
      <c r="AN74" s="31" t="str">
        <f ca="1">'Week F'!$AJ126</f>
        <v/>
      </c>
      <c r="AO74" s="31" t="str">
        <f ca="1">'Week F'!$AP126</f>
        <v/>
      </c>
      <c r="AP74" s="31" t="str">
        <f ca="1">'Week F'!$AV126</f>
        <v/>
      </c>
      <c r="AQ74" s="31" t="str">
        <f ca="1">'Week F'!$BB126</f>
        <v/>
      </c>
      <c r="AR74" s="31" t="str">
        <f ca="1">'Week F'!$BH126</f>
        <v/>
      </c>
      <c r="AS74" s="31" t="str">
        <f ca="1">'Week F'!$BN126</f>
        <v/>
      </c>
      <c r="AT74" s="31" t="str">
        <f ca="1">'Week F'!$BT126</f>
        <v/>
      </c>
    </row>
    <row r="75" spans="1:46" x14ac:dyDescent="0.2">
      <c r="A75" t="str">
        <f ca="1">'Week A'!AB127</f>
        <v>NAAM</v>
      </c>
      <c r="B75" t="str">
        <f ca="1">'Week A'!AC127</f>
        <v>Voornaam</v>
      </c>
      <c r="C75" t="str">
        <f ca="1">'Week A'!AD127</f>
        <v>Steward</v>
      </c>
      <c r="D75" t="str">
        <f ca="1">'Week A'!AE127</f>
        <v>Student</v>
      </c>
      <c r="E75" s="31" t="str">
        <f ca="1">'Week A'!$AJ127</f>
        <v/>
      </c>
      <c r="F75" s="31" t="str">
        <f ca="1">'Week A'!$AP127</f>
        <v/>
      </c>
      <c r="G75" s="31" t="str">
        <f ca="1">'Week A'!$AV127</f>
        <v/>
      </c>
      <c r="H75" s="31" t="str">
        <f ca="1">'Week A'!$BB127</f>
        <v/>
      </c>
      <c r="I75" s="31" t="str">
        <f ca="1">'Week A'!$BH127</f>
        <v/>
      </c>
      <c r="J75" s="31" t="str">
        <f ca="1">'Week A'!$BN127</f>
        <v/>
      </c>
      <c r="K75" s="31" t="str">
        <f ca="1">'Week A'!$BT127</f>
        <v/>
      </c>
      <c r="L75" s="31" t="str">
        <f ca="1">'Week B'!$AJ127</f>
        <v/>
      </c>
      <c r="M75" s="31" t="str">
        <f ca="1">'Week B'!$AP127</f>
        <v/>
      </c>
      <c r="N75" s="31" t="str">
        <f ca="1">'Week B'!$AV127</f>
        <v/>
      </c>
      <c r="O75" s="31" t="str">
        <f ca="1">'Week B'!$BB127</f>
        <v/>
      </c>
      <c r="P75" s="31" t="str">
        <f ca="1">'Week B'!$BH127</f>
        <v/>
      </c>
      <c r="Q75" s="31" t="str">
        <f ca="1">'Week B'!$BN127</f>
        <v/>
      </c>
      <c r="R75" s="31" t="str">
        <f ca="1">'Week B'!$BT127</f>
        <v/>
      </c>
      <c r="S75" s="31" t="str">
        <f ca="1">'Week C'!$AJ127</f>
        <v/>
      </c>
      <c r="T75" s="31" t="str">
        <f ca="1">'Week C'!$AP127</f>
        <v/>
      </c>
      <c r="U75" s="31" t="str">
        <f ca="1">'Week C'!$AV127</f>
        <v/>
      </c>
      <c r="V75" s="31" t="str">
        <f ca="1">'Week C'!$BB127</f>
        <v/>
      </c>
      <c r="W75" s="31" t="str">
        <f ca="1">'Week C'!$BH127</f>
        <v/>
      </c>
      <c r="X75" s="31" t="str">
        <f ca="1">'Week C'!$BN127</f>
        <v/>
      </c>
      <c r="Y75" s="31" t="str">
        <f ca="1">'Week C'!$BT127</f>
        <v/>
      </c>
      <c r="Z75" s="31" t="str">
        <f ca="1">'Week D'!$AJ127</f>
        <v/>
      </c>
      <c r="AA75" s="31" t="str">
        <f ca="1">'Week D'!$AP127</f>
        <v/>
      </c>
      <c r="AB75" s="31" t="str">
        <f ca="1">'Week D'!$AV127</f>
        <v/>
      </c>
      <c r="AC75" s="31" t="str">
        <f ca="1">'Week D'!$BB127</f>
        <v/>
      </c>
      <c r="AD75" s="31" t="str">
        <f ca="1">'Week D'!$BH127</f>
        <v/>
      </c>
      <c r="AE75" s="31" t="str">
        <f ca="1">'Week D'!$BN127</f>
        <v/>
      </c>
      <c r="AF75" s="31" t="str">
        <f ca="1">'Week D'!$BT127</f>
        <v/>
      </c>
      <c r="AG75" s="31" t="str">
        <f ca="1">'Week E'!$AJ127</f>
        <v/>
      </c>
      <c r="AH75" s="31" t="str">
        <f ca="1">'Week E'!$AP127</f>
        <v/>
      </c>
      <c r="AI75" s="31" t="str">
        <f ca="1">'Week E'!$AV127</f>
        <v/>
      </c>
      <c r="AJ75" s="31" t="str">
        <f ca="1">'Week E'!$BB127</f>
        <v/>
      </c>
      <c r="AK75" s="31" t="str">
        <f ca="1">'Week E'!$BH127</f>
        <v/>
      </c>
      <c r="AL75" s="31" t="str">
        <f ca="1">'Week E'!$BN127</f>
        <v/>
      </c>
      <c r="AM75" s="31" t="str">
        <f ca="1">'Week E'!$BT127</f>
        <v/>
      </c>
      <c r="AN75" s="31" t="str">
        <f ca="1">'Week F'!$AJ127</f>
        <v/>
      </c>
      <c r="AO75" s="31" t="str">
        <f ca="1">'Week F'!$AP127</f>
        <v/>
      </c>
      <c r="AP75" s="31" t="str">
        <f ca="1">'Week F'!$AV127</f>
        <v/>
      </c>
      <c r="AQ75" s="31" t="str">
        <f ca="1">'Week F'!$BB127</f>
        <v/>
      </c>
      <c r="AR75" s="31" t="str">
        <f ca="1">'Week F'!$BH127</f>
        <v/>
      </c>
      <c r="AS75" s="31" t="str">
        <f ca="1">'Week F'!$BN127</f>
        <v/>
      </c>
      <c r="AT75" s="31" t="str">
        <f ca="1">'Week F'!$BT127</f>
        <v/>
      </c>
    </row>
    <row r="76" spans="1:46" x14ac:dyDescent="0.2">
      <c r="A76" t="str">
        <f ca="1">'Week A'!AB128</f>
        <v>NAAM</v>
      </c>
      <c r="B76" t="str">
        <f ca="1">'Week A'!AC128</f>
        <v>Voornaam</v>
      </c>
      <c r="C76" t="str">
        <f ca="1">'Week A'!AD128</f>
        <v>Steward</v>
      </c>
      <c r="D76" t="str">
        <f ca="1">'Week A'!AE128</f>
        <v>Student</v>
      </c>
      <c r="E76" s="31" t="str">
        <f ca="1">'Week A'!$AJ128</f>
        <v/>
      </c>
      <c r="F76" s="31" t="str">
        <f ca="1">'Week A'!$AP128</f>
        <v/>
      </c>
      <c r="G76" s="31" t="str">
        <f ca="1">'Week A'!$AV128</f>
        <v/>
      </c>
      <c r="H76" s="31" t="str">
        <f ca="1">'Week A'!$BB128</f>
        <v/>
      </c>
      <c r="I76" s="31" t="str">
        <f ca="1">'Week A'!$BH128</f>
        <v/>
      </c>
      <c r="J76" s="31" t="str">
        <f ca="1">'Week A'!$BN128</f>
        <v/>
      </c>
      <c r="K76" s="31" t="str">
        <f ca="1">'Week A'!$BT128</f>
        <v/>
      </c>
      <c r="L76" s="31" t="str">
        <f ca="1">'Week B'!$AJ128</f>
        <v/>
      </c>
      <c r="M76" s="31" t="str">
        <f ca="1">'Week B'!$AP128</f>
        <v/>
      </c>
      <c r="N76" s="31" t="str">
        <f ca="1">'Week B'!$AV128</f>
        <v/>
      </c>
      <c r="O76" s="31" t="str">
        <f ca="1">'Week B'!$BB128</f>
        <v/>
      </c>
      <c r="P76" s="31" t="str">
        <f ca="1">'Week B'!$BH128</f>
        <v/>
      </c>
      <c r="Q76" s="31" t="str">
        <f ca="1">'Week B'!$BN128</f>
        <v/>
      </c>
      <c r="R76" s="31" t="str">
        <f ca="1">'Week B'!$BT128</f>
        <v/>
      </c>
      <c r="S76" s="31" t="str">
        <f ca="1">'Week C'!$AJ128</f>
        <v/>
      </c>
      <c r="T76" s="31" t="str">
        <f ca="1">'Week C'!$AP128</f>
        <v/>
      </c>
      <c r="U76" s="31" t="str">
        <f ca="1">'Week C'!$AV128</f>
        <v/>
      </c>
      <c r="V76" s="31" t="str">
        <f ca="1">'Week C'!$BB128</f>
        <v/>
      </c>
      <c r="W76" s="31" t="str">
        <f ca="1">'Week C'!$BH128</f>
        <v/>
      </c>
      <c r="X76" s="31" t="str">
        <f ca="1">'Week C'!$BN128</f>
        <v/>
      </c>
      <c r="Y76" s="31" t="str">
        <f ca="1">'Week C'!$BT128</f>
        <v/>
      </c>
      <c r="Z76" s="31" t="str">
        <f ca="1">'Week D'!$AJ128</f>
        <v/>
      </c>
      <c r="AA76" s="31" t="str">
        <f ca="1">'Week D'!$AP128</f>
        <v/>
      </c>
      <c r="AB76" s="31" t="str">
        <f ca="1">'Week D'!$AV128</f>
        <v/>
      </c>
      <c r="AC76" s="31" t="str">
        <f ca="1">'Week D'!$BB128</f>
        <v/>
      </c>
      <c r="AD76" s="31" t="str">
        <f ca="1">'Week D'!$BH128</f>
        <v/>
      </c>
      <c r="AE76" s="31" t="str">
        <f ca="1">'Week D'!$BN128</f>
        <v/>
      </c>
      <c r="AF76" s="31" t="str">
        <f ca="1">'Week D'!$BT128</f>
        <v/>
      </c>
      <c r="AG76" s="31" t="str">
        <f ca="1">'Week E'!$AJ128</f>
        <v/>
      </c>
      <c r="AH76" s="31" t="str">
        <f ca="1">'Week E'!$AP128</f>
        <v/>
      </c>
      <c r="AI76" s="31" t="str">
        <f ca="1">'Week E'!$AV128</f>
        <v/>
      </c>
      <c r="AJ76" s="31" t="str">
        <f ca="1">'Week E'!$BB128</f>
        <v/>
      </c>
      <c r="AK76" s="31" t="str">
        <f ca="1">'Week E'!$BH128</f>
        <v/>
      </c>
      <c r="AL76" s="31" t="str">
        <f ca="1">'Week E'!$BN128</f>
        <v/>
      </c>
      <c r="AM76" s="31" t="str">
        <f ca="1">'Week E'!$BT128</f>
        <v/>
      </c>
      <c r="AN76" s="31" t="str">
        <f ca="1">'Week F'!$AJ128</f>
        <v/>
      </c>
      <c r="AO76" s="31" t="str">
        <f ca="1">'Week F'!$AP128</f>
        <v/>
      </c>
      <c r="AP76" s="31" t="str">
        <f ca="1">'Week F'!$AV128</f>
        <v/>
      </c>
      <c r="AQ76" s="31" t="str">
        <f ca="1">'Week F'!$BB128</f>
        <v/>
      </c>
      <c r="AR76" s="31" t="str">
        <f ca="1">'Week F'!$BH128</f>
        <v/>
      </c>
      <c r="AS76" s="31" t="str">
        <f ca="1">'Week F'!$BN128</f>
        <v/>
      </c>
      <c r="AT76" s="31" t="str">
        <f ca="1">'Week F'!$BT128</f>
        <v/>
      </c>
    </row>
    <row r="77" spans="1:46" x14ac:dyDescent="0.2">
      <c r="A77" t="str">
        <f ca="1">'Week A'!AB129</f>
        <v>NAAM</v>
      </c>
      <c r="B77" t="str">
        <f ca="1">'Week A'!AC129</f>
        <v>Voornaam</v>
      </c>
      <c r="C77" t="str">
        <f ca="1">'Week A'!AD129</f>
        <v>Steward</v>
      </c>
      <c r="D77" t="str">
        <f ca="1">'Week A'!AE129</f>
        <v>Student</v>
      </c>
      <c r="E77" s="31" t="str">
        <f ca="1">'Week A'!$AJ129</f>
        <v/>
      </c>
      <c r="F77" s="31" t="str">
        <f ca="1">'Week A'!$AP129</f>
        <v/>
      </c>
      <c r="G77" s="31" t="str">
        <f ca="1">'Week A'!$AV129</f>
        <v/>
      </c>
      <c r="H77" s="31" t="str">
        <f ca="1">'Week A'!$BB129</f>
        <v/>
      </c>
      <c r="I77" s="31" t="str">
        <f ca="1">'Week A'!$BH129</f>
        <v/>
      </c>
      <c r="J77" s="31" t="str">
        <f ca="1">'Week A'!$BN129</f>
        <v/>
      </c>
      <c r="K77" s="31" t="str">
        <f ca="1">'Week A'!$BT129</f>
        <v/>
      </c>
      <c r="L77" s="31" t="str">
        <f ca="1">'Week B'!$AJ129</f>
        <v/>
      </c>
      <c r="M77" s="31" t="str">
        <f ca="1">'Week B'!$AP129</f>
        <v/>
      </c>
      <c r="N77" s="31" t="str">
        <f ca="1">'Week B'!$AV129</f>
        <v/>
      </c>
      <c r="O77" s="31" t="str">
        <f ca="1">'Week B'!$BB129</f>
        <v/>
      </c>
      <c r="P77" s="31" t="str">
        <f ca="1">'Week B'!$BH129</f>
        <v/>
      </c>
      <c r="Q77" s="31" t="str">
        <f ca="1">'Week B'!$BN129</f>
        <v/>
      </c>
      <c r="R77" s="31" t="str">
        <f ca="1">'Week B'!$BT129</f>
        <v/>
      </c>
      <c r="S77" s="31" t="str">
        <f ca="1">'Week C'!$AJ129</f>
        <v/>
      </c>
      <c r="T77" s="31" t="str">
        <f ca="1">'Week C'!$AP129</f>
        <v/>
      </c>
      <c r="U77" s="31" t="str">
        <f ca="1">'Week C'!$AV129</f>
        <v/>
      </c>
      <c r="V77" s="31" t="str">
        <f ca="1">'Week C'!$BB129</f>
        <v/>
      </c>
      <c r="W77" s="31" t="str">
        <f ca="1">'Week C'!$BH129</f>
        <v/>
      </c>
      <c r="X77" s="31" t="str">
        <f ca="1">'Week C'!$BN129</f>
        <v/>
      </c>
      <c r="Y77" s="31" t="str">
        <f ca="1">'Week C'!$BT129</f>
        <v/>
      </c>
      <c r="Z77" s="31" t="str">
        <f ca="1">'Week D'!$AJ129</f>
        <v/>
      </c>
      <c r="AA77" s="31" t="str">
        <f ca="1">'Week D'!$AP129</f>
        <v/>
      </c>
      <c r="AB77" s="31" t="str">
        <f ca="1">'Week D'!$AV129</f>
        <v/>
      </c>
      <c r="AC77" s="31" t="str">
        <f ca="1">'Week D'!$BB129</f>
        <v/>
      </c>
      <c r="AD77" s="31" t="str">
        <f ca="1">'Week D'!$BH129</f>
        <v/>
      </c>
      <c r="AE77" s="31" t="str">
        <f ca="1">'Week D'!$BN129</f>
        <v/>
      </c>
      <c r="AF77" s="31" t="str">
        <f ca="1">'Week D'!$BT129</f>
        <v/>
      </c>
      <c r="AG77" s="31" t="str">
        <f ca="1">'Week E'!$AJ129</f>
        <v/>
      </c>
      <c r="AH77" s="31" t="str">
        <f ca="1">'Week E'!$AP129</f>
        <v/>
      </c>
      <c r="AI77" s="31" t="str">
        <f ca="1">'Week E'!$AV129</f>
        <v/>
      </c>
      <c r="AJ77" s="31" t="str">
        <f ca="1">'Week E'!$BB129</f>
        <v/>
      </c>
      <c r="AK77" s="31" t="str">
        <f ca="1">'Week E'!$BH129</f>
        <v/>
      </c>
      <c r="AL77" s="31" t="str">
        <f ca="1">'Week E'!$BN129</f>
        <v/>
      </c>
      <c r="AM77" s="31" t="str">
        <f ca="1">'Week E'!$BT129</f>
        <v/>
      </c>
      <c r="AN77" s="31" t="str">
        <f ca="1">'Week F'!$AJ129</f>
        <v/>
      </c>
      <c r="AO77" s="31" t="str">
        <f ca="1">'Week F'!$AP129</f>
        <v/>
      </c>
      <c r="AP77" s="31" t="str">
        <f ca="1">'Week F'!$AV129</f>
        <v/>
      </c>
      <c r="AQ77" s="31" t="str">
        <f ca="1">'Week F'!$BB129</f>
        <v/>
      </c>
      <c r="AR77" s="31" t="str">
        <f ca="1">'Week F'!$BH129</f>
        <v/>
      </c>
      <c r="AS77" s="31" t="str">
        <f ca="1">'Week F'!$BN129</f>
        <v/>
      </c>
      <c r="AT77" s="31" t="str">
        <f ca="1">'Week F'!$BT129</f>
        <v/>
      </c>
    </row>
    <row r="78" spans="1:46" x14ac:dyDescent="0.2">
      <c r="A78" t="str">
        <f ca="1">'Week A'!AB130</f>
        <v>NAAM</v>
      </c>
      <c r="B78" t="str">
        <f ca="1">'Week A'!AC130</f>
        <v>Voornaam</v>
      </c>
      <c r="C78" t="str">
        <f ca="1">'Week A'!AD130</f>
        <v>Steward</v>
      </c>
      <c r="D78" t="str">
        <f ca="1">'Week A'!AE130</f>
        <v>Student</v>
      </c>
      <c r="E78" s="31" t="str">
        <f ca="1">'Week A'!$AJ130</f>
        <v/>
      </c>
      <c r="F78" s="31" t="str">
        <f ca="1">'Week A'!$AP130</f>
        <v/>
      </c>
      <c r="G78" s="31" t="str">
        <f ca="1">'Week A'!$AV130</f>
        <v/>
      </c>
      <c r="H78" s="31" t="str">
        <f ca="1">'Week A'!$BB130</f>
        <v/>
      </c>
      <c r="I78" s="31" t="str">
        <f ca="1">'Week A'!$BH130</f>
        <v/>
      </c>
      <c r="J78" s="31" t="str">
        <f ca="1">'Week A'!$BN130</f>
        <v/>
      </c>
      <c r="K78" s="31" t="str">
        <f ca="1">'Week A'!$BT130</f>
        <v/>
      </c>
      <c r="L78" s="31" t="str">
        <f ca="1">'Week B'!$AJ130</f>
        <v/>
      </c>
      <c r="M78" s="31" t="str">
        <f ca="1">'Week B'!$AP130</f>
        <v/>
      </c>
      <c r="N78" s="31" t="str">
        <f ca="1">'Week B'!$AV130</f>
        <v/>
      </c>
      <c r="O78" s="31" t="str">
        <f ca="1">'Week B'!$BB130</f>
        <v/>
      </c>
      <c r="P78" s="31" t="str">
        <f ca="1">'Week B'!$BH130</f>
        <v/>
      </c>
      <c r="Q78" s="31" t="str">
        <f ca="1">'Week B'!$BN130</f>
        <v/>
      </c>
      <c r="R78" s="31" t="str">
        <f ca="1">'Week B'!$BT130</f>
        <v/>
      </c>
      <c r="S78" s="31" t="str">
        <f ca="1">'Week C'!$AJ130</f>
        <v/>
      </c>
      <c r="T78" s="31" t="str">
        <f ca="1">'Week C'!$AP130</f>
        <v/>
      </c>
      <c r="U78" s="31" t="str">
        <f ca="1">'Week C'!$AV130</f>
        <v/>
      </c>
      <c r="V78" s="31" t="str">
        <f ca="1">'Week C'!$BB130</f>
        <v/>
      </c>
      <c r="W78" s="31" t="str">
        <f ca="1">'Week C'!$BH130</f>
        <v/>
      </c>
      <c r="X78" s="31" t="str">
        <f ca="1">'Week C'!$BN130</f>
        <v/>
      </c>
      <c r="Y78" s="31" t="str">
        <f ca="1">'Week C'!$BT130</f>
        <v/>
      </c>
      <c r="Z78" s="31" t="str">
        <f ca="1">'Week D'!$AJ130</f>
        <v/>
      </c>
      <c r="AA78" s="31" t="str">
        <f ca="1">'Week D'!$AP130</f>
        <v/>
      </c>
      <c r="AB78" s="31" t="str">
        <f ca="1">'Week D'!$AV130</f>
        <v/>
      </c>
      <c r="AC78" s="31" t="str">
        <f ca="1">'Week D'!$BB130</f>
        <v/>
      </c>
      <c r="AD78" s="31" t="str">
        <f ca="1">'Week D'!$BH130</f>
        <v/>
      </c>
      <c r="AE78" s="31" t="str">
        <f ca="1">'Week D'!$BN130</f>
        <v/>
      </c>
      <c r="AF78" s="31" t="str">
        <f ca="1">'Week D'!$BT130</f>
        <v/>
      </c>
      <c r="AG78" s="31" t="str">
        <f ca="1">'Week E'!$AJ130</f>
        <v/>
      </c>
      <c r="AH78" s="31" t="str">
        <f ca="1">'Week E'!$AP130</f>
        <v/>
      </c>
      <c r="AI78" s="31" t="str">
        <f ca="1">'Week E'!$AV130</f>
        <v/>
      </c>
      <c r="AJ78" s="31" t="str">
        <f ca="1">'Week E'!$BB130</f>
        <v/>
      </c>
      <c r="AK78" s="31" t="str">
        <f ca="1">'Week E'!$BH130</f>
        <v/>
      </c>
      <c r="AL78" s="31" t="str">
        <f ca="1">'Week E'!$BN130</f>
        <v/>
      </c>
      <c r="AM78" s="31" t="str">
        <f ca="1">'Week E'!$BT130</f>
        <v/>
      </c>
      <c r="AN78" s="31" t="str">
        <f ca="1">'Week F'!$AJ130</f>
        <v/>
      </c>
      <c r="AO78" s="31" t="str">
        <f ca="1">'Week F'!$AP130</f>
        <v/>
      </c>
      <c r="AP78" s="31" t="str">
        <f ca="1">'Week F'!$AV130</f>
        <v/>
      </c>
      <c r="AQ78" s="31" t="str">
        <f ca="1">'Week F'!$BB130</f>
        <v/>
      </c>
      <c r="AR78" s="31" t="str">
        <f ca="1">'Week F'!$BH130</f>
        <v/>
      </c>
      <c r="AS78" s="31" t="str">
        <f ca="1">'Week F'!$BN130</f>
        <v/>
      </c>
      <c r="AT78" s="31" t="str">
        <f ca="1">'Week F'!$BT130</f>
        <v/>
      </c>
    </row>
    <row r="79" spans="1:46" x14ac:dyDescent="0.2">
      <c r="A79" t="str">
        <f ca="1">'Week A'!AB131</f>
        <v>NAAM</v>
      </c>
      <c r="B79" t="str">
        <f ca="1">'Week A'!AC131</f>
        <v>Voornaam</v>
      </c>
      <c r="C79" t="str">
        <f ca="1">'Week A'!AD131</f>
        <v>Steward</v>
      </c>
      <c r="D79" t="str">
        <f ca="1">'Week A'!AE131</f>
        <v>Student</v>
      </c>
      <c r="E79" s="31" t="str">
        <f ca="1">'Week A'!$AJ131</f>
        <v/>
      </c>
      <c r="F79" s="31" t="str">
        <f ca="1">'Week A'!$AP131</f>
        <v/>
      </c>
      <c r="G79" s="31" t="str">
        <f ca="1">'Week A'!$AV131</f>
        <v/>
      </c>
      <c r="H79" s="31" t="str">
        <f ca="1">'Week A'!$BB131</f>
        <v/>
      </c>
      <c r="I79" s="31" t="str">
        <f ca="1">'Week A'!$BH131</f>
        <v/>
      </c>
      <c r="J79" s="31" t="str">
        <f ca="1">'Week A'!$BN131</f>
        <v/>
      </c>
      <c r="K79" s="31" t="str">
        <f ca="1">'Week A'!$BT131</f>
        <v/>
      </c>
      <c r="L79" s="31" t="str">
        <f ca="1">'Week B'!$AJ131</f>
        <v/>
      </c>
      <c r="M79" s="31" t="str">
        <f ca="1">'Week B'!$AP131</f>
        <v/>
      </c>
      <c r="N79" s="31" t="str">
        <f ca="1">'Week B'!$AV131</f>
        <v/>
      </c>
      <c r="O79" s="31" t="str">
        <f ca="1">'Week B'!$BB131</f>
        <v/>
      </c>
      <c r="P79" s="31" t="str">
        <f ca="1">'Week B'!$BH131</f>
        <v/>
      </c>
      <c r="Q79" s="31" t="str">
        <f ca="1">'Week B'!$BN131</f>
        <v/>
      </c>
      <c r="R79" s="31" t="str">
        <f ca="1">'Week B'!$BT131</f>
        <v/>
      </c>
      <c r="S79" s="31" t="str">
        <f ca="1">'Week C'!$AJ131</f>
        <v/>
      </c>
      <c r="T79" s="31" t="str">
        <f ca="1">'Week C'!$AP131</f>
        <v/>
      </c>
      <c r="U79" s="31" t="str">
        <f ca="1">'Week C'!$AV131</f>
        <v/>
      </c>
      <c r="V79" s="31" t="str">
        <f ca="1">'Week C'!$BB131</f>
        <v/>
      </c>
      <c r="W79" s="31" t="str">
        <f ca="1">'Week C'!$BH131</f>
        <v/>
      </c>
      <c r="X79" s="31" t="str">
        <f ca="1">'Week C'!$BN131</f>
        <v/>
      </c>
      <c r="Y79" s="31" t="str">
        <f ca="1">'Week C'!$BT131</f>
        <v/>
      </c>
      <c r="Z79" s="31" t="str">
        <f ca="1">'Week D'!$AJ131</f>
        <v/>
      </c>
      <c r="AA79" s="31" t="str">
        <f ca="1">'Week D'!$AP131</f>
        <v/>
      </c>
      <c r="AB79" s="31" t="str">
        <f ca="1">'Week D'!$AV131</f>
        <v/>
      </c>
      <c r="AC79" s="31" t="str">
        <f ca="1">'Week D'!$BB131</f>
        <v/>
      </c>
      <c r="AD79" s="31" t="str">
        <f ca="1">'Week D'!$BH131</f>
        <v/>
      </c>
      <c r="AE79" s="31" t="str">
        <f ca="1">'Week D'!$BN131</f>
        <v/>
      </c>
      <c r="AF79" s="31" t="str">
        <f ca="1">'Week D'!$BT131</f>
        <v/>
      </c>
      <c r="AG79" s="31" t="str">
        <f ca="1">'Week E'!$AJ131</f>
        <v/>
      </c>
      <c r="AH79" s="31" t="str">
        <f ca="1">'Week E'!$AP131</f>
        <v/>
      </c>
      <c r="AI79" s="31" t="str">
        <f ca="1">'Week E'!$AV131</f>
        <v/>
      </c>
      <c r="AJ79" s="31" t="str">
        <f ca="1">'Week E'!$BB131</f>
        <v/>
      </c>
      <c r="AK79" s="31" t="str">
        <f ca="1">'Week E'!$BH131</f>
        <v/>
      </c>
      <c r="AL79" s="31" t="str">
        <f ca="1">'Week E'!$BN131</f>
        <v/>
      </c>
      <c r="AM79" s="31" t="str">
        <f ca="1">'Week E'!$BT131</f>
        <v/>
      </c>
      <c r="AN79" s="31" t="str">
        <f ca="1">'Week F'!$AJ131</f>
        <v/>
      </c>
      <c r="AO79" s="31" t="str">
        <f ca="1">'Week F'!$AP131</f>
        <v/>
      </c>
      <c r="AP79" s="31" t="str">
        <f ca="1">'Week F'!$AV131</f>
        <v/>
      </c>
      <c r="AQ79" s="31" t="str">
        <f ca="1">'Week F'!$BB131</f>
        <v/>
      </c>
      <c r="AR79" s="31" t="str">
        <f ca="1">'Week F'!$BH131</f>
        <v/>
      </c>
      <c r="AS79" s="31" t="str">
        <f ca="1">'Week F'!$BN131</f>
        <v/>
      </c>
      <c r="AT79" s="31" t="str">
        <f ca="1">'Week F'!$BT131</f>
        <v/>
      </c>
    </row>
    <row r="80" spans="1:46" x14ac:dyDescent="0.2">
      <c r="A80" t="str">
        <f ca="1">'Week A'!AB132</f>
        <v>NAAM</v>
      </c>
      <c r="B80" t="str">
        <f ca="1">'Week A'!AC132</f>
        <v>Voornaam</v>
      </c>
      <c r="C80" t="str">
        <f ca="1">'Week A'!AD132</f>
        <v>Steward</v>
      </c>
      <c r="D80" t="str">
        <f ca="1">'Week A'!AE132</f>
        <v>Student</v>
      </c>
      <c r="E80" s="31" t="str">
        <f ca="1">'Week A'!$AJ132</f>
        <v/>
      </c>
      <c r="F80" s="31" t="str">
        <f ca="1">'Week A'!$AP132</f>
        <v/>
      </c>
      <c r="G80" s="31" t="str">
        <f ca="1">'Week A'!$AV132</f>
        <v/>
      </c>
      <c r="H80" s="31" t="str">
        <f ca="1">'Week A'!$BB132</f>
        <v/>
      </c>
      <c r="I80" s="31" t="str">
        <f ca="1">'Week A'!$BH132</f>
        <v/>
      </c>
      <c r="J80" s="31" t="str">
        <f ca="1">'Week A'!$BN132</f>
        <v/>
      </c>
      <c r="K80" s="31" t="str">
        <f ca="1">'Week A'!$BT132</f>
        <v/>
      </c>
      <c r="L80" s="31" t="str">
        <f ca="1">'Week B'!$AJ132</f>
        <v/>
      </c>
      <c r="M80" s="31" t="str">
        <f ca="1">'Week B'!$AP132</f>
        <v/>
      </c>
      <c r="N80" s="31" t="str">
        <f ca="1">'Week B'!$AV132</f>
        <v/>
      </c>
      <c r="O80" s="31" t="str">
        <f ca="1">'Week B'!$BB132</f>
        <v/>
      </c>
      <c r="P80" s="31" t="str">
        <f ca="1">'Week B'!$BH132</f>
        <v/>
      </c>
      <c r="Q80" s="31" t="str">
        <f ca="1">'Week B'!$BN132</f>
        <v/>
      </c>
      <c r="R80" s="31" t="str">
        <f ca="1">'Week B'!$BT132</f>
        <v/>
      </c>
      <c r="S80" s="31" t="str">
        <f ca="1">'Week C'!$AJ132</f>
        <v/>
      </c>
      <c r="T80" s="31" t="str">
        <f ca="1">'Week C'!$AP132</f>
        <v/>
      </c>
      <c r="U80" s="31" t="str">
        <f ca="1">'Week C'!$AV132</f>
        <v/>
      </c>
      <c r="V80" s="31" t="str">
        <f ca="1">'Week C'!$BB132</f>
        <v/>
      </c>
      <c r="W80" s="31" t="str">
        <f ca="1">'Week C'!$BH132</f>
        <v/>
      </c>
      <c r="X80" s="31" t="str">
        <f ca="1">'Week C'!$BN132</f>
        <v/>
      </c>
      <c r="Y80" s="31" t="str">
        <f ca="1">'Week C'!$BT132</f>
        <v/>
      </c>
      <c r="Z80" s="31" t="str">
        <f ca="1">'Week D'!$AJ132</f>
        <v/>
      </c>
      <c r="AA80" s="31" t="str">
        <f ca="1">'Week D'!$AP132</f>
        <v/>
      </c>
      <c r="AB80" s="31" t="str">
        <f ca="1">'Week D'!$AV132</f>
        <v/>
      </c>
      <c r="AC80" s="31" t="str">
        <f ca="1">'Week D'!$BB132</f>
        <v/>
      </c>
      <c r="AD80" s="31" t="str">
        <f ca="1">'Week D'!$BH132</f>
        <v/>
      </c>
      <c r="AE80" s="31" t="str">
        <f ca="1">'Week D'!$BN132</f>
        <v/>
      </c>
      <c r="AF80" s="31" t="str">
        <f ca="1">'Week D'!$BT132</f>
        <v/>
      </c>
      <c r="AG80" s="31" t="str">
        <f ca="1">'Week E'!$AJ132</f>
        <v/>
      </c>
      <c r="AH80" s="31" t="str">
        <f ca="1">'Week E'!$AP132</f>
        <v/>
      </c>
      <c r="AI80" s="31" t="str">
        <f ca="1">'Week E'!$AV132</f>
        <v/>
      </c>
      <c r="AJ80" s="31" t="str">
        <f ca="1">'Week E'!$BB132</f>
        <v/>
      </c>
      <c r="AK80" s="31" t="str">
        <f ca="1">'Week E'!$BH132</f>
        <v/>
      </c>
      <c r="AL80" s="31" t="str">
        <f ca="1">'Week E'!$BN132</f>
        <v/>
      </c>
      <c r="AM80" s="31" t="str">
        <f ca="1">'Week E'!$BT132</f>
        <v/>
      </c>
      <c r="AN80" s="31" t="str">
        <f ca="1">'Week F'!$AJ132</f>
        <v/>
      </c>
      <c r="AO80" s="31" t="str">
        <f ca="1">'Week F'!$AP132</f>
        <v/>
      </c>
      <c r="AP80" s="31" t="str">
        <f ca="1">'Week F'!$AV132</f>
        <v/>
      </c>
      <c r="AQ80" s="31" t="str">
        <f ca="1">'Week F'!$BB132</f>
        <v/>
      </c>
      <c r="AR80" s="31" t="str">
        <f ca="1">'Week F'!$BH132</f>
        <v/>
      </c>
      <c r="AS80" s="31" t="str">
        <f ca="1">'Week F'!$BN132</f>
        <v/>
      </c>
      <c r="AT80" s="31" t="str">
        <f ca="1">'Week F'!$BT132</f>
        <v/>
      </c>
    </row>
    <row r="81" spans="1:46" x14ac:dyDescent="0.2">
      <c r="A81" t="str">
        <f ca="1">'Week A'!AB133</f>
        <v>NAAM</v>
      </c>
      <c r="B81" t="str">
        <f ca="1">'Week A'!AC133</f>
        <v>Voornaam</v>
      </c>
      <c r="C81" t="str">
        <f ca="1">'Week A'!AD133</f>
        <v>Steward</v>
      </c>
      <c r="D81" t="str">
        <f ca="1">'Week A'!AE133</f>
        <v>Student</v>
      </c>
      <c r="E81" s="31" t="str">
        <f ca="1">'Week A'!$AJ133</f>
        <v/>
      </c>
      <c r="F81" s="31" t="str">
        <f ca="1">'Week A'!$AP133</f>
        <v/>
      </c>
      <c r="G81" s="31" t="str">
        <f ca="1">'Week A'!$AV133</f>
        <v/>
      </c>
      <c r="H81" s="31" t="str">
        <f ca="1">'Week A'!$BB133</f>
        <v/>
      </c>
      <c r="I81" s="31" t="str">
        <f ca="1">'Week A'!$BH133</f>
        <v/>
      </c>
      <c r="J81" s="31" t="str">
        <f ca="1">'Week A'!$BN133</f>
        <v/>
      </c>
      <c r="K81" s="31" t="str">
        <f ca="1">'Week A'!$BT133</f>
        <v/>
      </c>
      <c r="L81" s="31" t="str">
        <f ca="1">'Week B'!$AJ133</f>
        <v/>
      </c>
      <c r="M81" s="31" t="str">
        <f ca="1">'Week B'!$AP133</f>
        <v/>
      </c>
      <c r="N81" s="31" t="str">
        <f ca="1">'Week B'!$AV133</f>
        <v/>
      </c>
      <c r="O81" s="31" t="str">
        <f ca="1">'Week B'!$BB133</f>
        <v/>
      </c>
      <c r="P81" s="31" t="str">
        <f ca="1">'Week B'!$BH133</f>
        <v/>
      </c>
      <c r="Q81" s="31" t="str">
        <f ca="1">'Week B'!$BN133</f>
        <v/>
      </c>
      <c r="R81" s="31" t="str">
        <f ca="1">'Week B'!$BT133</f>
        <v/>
      </c>
      <c r="S81" s="31" t="str">
        <f ca="1">'Week C'!$AJ133</f>
        <v/>
      </c>
      <c r="T81" s="31" t="str">
        <f ca="1">'Week C'!$AP133</f>
        <v/>
      </c>
      <c r="U81" s="31" t="str">
        <f ca="1">'Week C'!$AV133</f>
        <v/>
      </c>
      <c r="V81" s="31" t="str">
        <f ca="1">'Week C'!$BB133</f>
        <v/>
      </c>
      <c r="W81" s="31" t="str">
        <f ca="1">'Week C'!$BH133</f>
        <v/>
      </c>
      <c r="X81" s="31" t="str">
        <f ca="1">'Week C'!$BN133</f>
        <v/>
      </c>
      <c r="Y81" s="31" t="str">
        <f ca="1">'Week C'!$BT133</f>
        <v/>
      </c>
      <c r="Z81" s="31" t="str">
        <f ca="1">'Week D'!$AJ133</f>
        <v/>
      </c>
      <c r="AA81" s="31" t="str">
        <f ca="1">'Week D'!$AP133</f>
        <v/>
      </c>
      <c r="AB81" s="31" t="str">
        <f ca="1">'Week D'!$AV133</f>
        <v/>
      </c>
      <c r="AC81" s="31" t="str">
        <f ca="1">'Week D'!$BB133</f>
        <v/>
      </c>
      <c r="AD81" s="31" t="str">
        <f ca="1">'Week D'!$BH133</f>
        <v/>
      </c>
      <c r="AE81" s="31" t="str">
        <f ca="1">'Week D'!$BN133</f>
        <v/>
      </c>
      <c r="AF81" s="31" t="str">
        <f ca="1">'Week D'!$BT133</f>
        <v/>
      </c>
      <c r="AG81" s="31" t="str">
        <f ca="1">'Week E'!$AJ133</f>
        <v/>
      </c>
      <c r="AH81" s="31" t="str">
        <f ca="1">'Week E'!$AP133</f>
        <v/>
      </c>
      <c r="AI81" s="31" t="str">
        <f ca="1">'Week E'!$AV133</f>
        <v/>
      </c>
      <c r="AJ81" s="31" t="str">
        <f ca="1">'Week E'!$BB133</f>
        <v/>
      </c>
      <c r="AK81" s="31" t="str">
        <f ca="1">'Week E'!$BH133</f>
        <v/>
      </c>
      <c r="AL81" s="31" t="str">
        <f ca="1">'Week E'!$BN133</f>
        <v/>
      </c>
      <c r="AM81" s="31" t="str">
        <f ca="1">'Week E'!$BT133</f>
        <v/>
      </c>
      <c r="AN81" s="31" t="str">
        <f ca="1">'Week F'!$AJ133</f>
        <v/>
      </c>
      <c r="AO81" s="31" t="str">
        <f ca="1">'Week F'!$AP133</f>
        <v/>
      </c>
      <c r="AP81" s="31" t="str">
        <f ca="1">'Week F'!$AV133</f>
        <v/>
      </c>
      <c r="AQ81" s="31" t="str">
        <f ca="1">'Week F'!$BB133</f>
        <v/>
      </c>
      <c r="AR81" s="31" t="str">
        <f ca="1">'Week F'!$BH133</f>
        <v/>
      </c>
      <c r="AS81" s="31" t="str">
        <f ca="1">'Week F'!$BN133</f>
        <v/>
      </c>
      <c r="AT81" s="31" t="str">
        <f ca="1">'Week F'!$BT133</f>
        <v/>
      </c>
    </row>
    <row r="82" spans="1:46" x14ac:dyDescent="0.2">
      <c r="A82" t="str">
        <f ca="1">'Week A'!AB134</f>
        <v>NAAM</v>
      </c>
      <c r="B82" t="str">
        <f ca="1">'Week A'!AC134</f>
        <v>Voornaam</v>
      </c>
      <c r="C82" t="str">
        <f ca="1">'Week A'!AD134</f>
        <v>Steward</v>
      </c>
      <c r="D82" t="str">
        <f ca="1">'Week A'!AE134</f>
        <v>Student</v>
      </c>
      <c r="E82" s="31" t="str">
        <f ca="1">'Week A'!$AJ134</f>
        <v/>
      </c>
      <c r="F82" s="31" t="str">
        <f ca="1">'Week A'!$AP134</f>
        <v/>
      </c>
      <c r="G82" s="31" t="str">
        <f ca="1">'Week A'!$AV134</f>
        <v/>
      </c>
      <c r="H82" s="31" t="str">
        <f ca="1">'Week A'!$BB134</f>
        <v/>
      </c>
      <c r="I82" s="31" t="str">
        <f ca="1">'Week A'!$BH134</f>
        <v/>
      </c>
      <c r="J82" s="31" t="str">
        <f ca="1">'Week A'!$BN134</f>
        <v/>
      </c>
      <c r="K82" s="31" t="str">
        <f ca="1">'Week A'!$BT134</f>
        <v/>
      </c>
      <c r="L82" s="31" t="str">
        <f ca="1">'Week B'!$AJ134</f>
        <v/>
      </c>
      <c r="M82" s="31" t="str">
        <f ca="1">'Week B'!$AP134</f>
        <v/>
      </c>
      <c r="N82" s="31" t="str">
        <f ca="1">'Week B'!$AV134</f>
        <v/>
      </c>
      <c r="O82" s="31" t="str">
        <f ca="1">'Week B'!$BB134</f>
        <v/>
      </c>
      <c r="P82" s="31" t="str">
        <f ca="1">'Week B'!$BH134</f>
        <v/>
      </c>
      <c r="Q82" s="31" t="str">
        <f ca="1">'Week B'!$BN134</f>
        <v/>
      </c>
      <c r="R82" s="31" t="str">
        <f ca="1">'Week B'!$BT134</f>
        <v/>
      </c>
      <c r="S82" s="31" t="str">
        <f ca="1">'Week C'!$AJ134</f>
        <v/>
      </c>
      <c r="T82" s="31" t="str">
        <f ca="1">'Week C'!$AP134</f>
        <v/>
      </c>
      <c r="U82" s="31" t="str">
        <f ca="1">'Week C'!$AV134</f>
        <v/>
      </c>
      <c r="V82" s="31" t="str">
        <f ca="1">'Week C'!$BB134</f>
        <v/>
      </c>
      <c r="W82" s="31" t="str">
        <f ca="1">'Week C'!$BH134</f>
        <v/>
      </c>
      <c r="X82" s="31" t="str">
        <f ca="1">'Week C'!$BN134</f>
        <v/>
      </c>
      <c r="Y82" s="31" t="str">
        <f ca="1">'Week C'!$BT134</f>
        <v/>
      </c>
      <c r="Z82" s="31" t="str">
        <f ca="1">'Week D'!$AJ134</f>
        <v/>
      </c>
      <c r="AA82" s="31" t="str">
        <f ca="1">'Week D'!$AP134</f>
        <v/>
      </c>
      <c r="AB82" s="31" t="str">
        <f ca="1">'Week D'!$AV134</f>
        <v/>
      </c>
      <c r="AC82" s="31" t="str">
        <f ca="1">'Week D'!$BB134</f>
        <v/>
      </c>
      <c r="AD82" s="31" t="str">
        <f ca="1">'Week D'!$BH134</f>
        <v/>
      </c>
      <c r="AE82" s="31" t="str">
        <f ca="1">'Week D'!$BN134</f>
        <v/>
      </c>
      <c r="AF82" s="31" t="str">
        <f ca="1">'Week D'!$BT134</f>
        <v/>
      </c>
      <c r="AG82" s="31" t="str">
        <f ca="1">'Week E'!$AJ134</f>
        <v/>
      </c>
      <c r="AH82" s="31" t="str">
        <f ca="1">'Week E'!$AP134</f>
        <v/>
      </c>
      <c r="AI82" s="31" t="str">
        <f ca="1">'Week E'!$AV134</f>
        <v/>
      </c>
      <c r="AJ82" s="31" t="str">
        <f ca="1">'Week E'!$BB134</f>
        <v/>
      </c>
      <c r="AK82" s="31" t="str">
        <f ca="1">'Week E'!$BH134</f>
        <v/>
      </c>
      <c r="AL82" s="31" t="str">
        <f ca="1">'Week E'!$BN134</f>
        <v/>
      </c>
      <c r="AM82" s="31" t="str">
        <f ca="1">'Week E'!$BT134</f>
        <v/>
      </c>
      <c r="AN82" s="31" t="str">
        <f ca="1">'Week F'!$AJ134</f>
        <v/>
      </c>
      <c r="AO82" s="31" t="str">
        <f ca="1">'Week F'!$AP134</f>
        <v/>
      </c>
      <c r="AP82" s="31" t="str">
        <f ca="1">'Week F'!$AV134</f>
        <v/>
      </c>
      <c r="AQ82" s="31" t="str">
        <f ca="1">'Week F'!$BB134</f>
        <v/>
      </c>
      <c r="AR82" s="31" t="str">
        <f ca="1">'Week F'!$BH134</f>
        <v/>
      </c>
      <c r="AS82" s="31" t="str">
        <f ca="1">'Week F'!$BN134</f>
        <v/>
      </c>
      <c r="AT82" s="31" t="str">
        <f ca="1">'Week F'!$BT134</f>
        <v/>
      </c>
    </row>
    <row r="83" spans="1:46" x14ac:dyDescent="0.2">
      <c r="A83" t="str">
        <f ca="1">'Week A'!AB135</f>
        <v>NAAM</v>
      </c>
      <c r="B83" t="str">
        <f ca="1">'Week A'!AC135</f>
        <v>Voornaam</v>
      </c>
      <c r="C83" t="str">
        <f ca="1">'Week A'!AD135</f>
        <v>Steward</v>
      </c>
      <c r="D83" t="str">
        <f ca="1">'Week A'!AE135</f>
        <v>Student</v>
      </c>
      <c r="E83" s="31" t="str">
        <f ca="1">'Week A'!$AJ135</f>
        <v/>
      </c>
      <c r="F83" s="31" t="str">
        <f ca="1">'Week A'!$AP135</f>
        <v/>
      </c>
      <c r="G83" s="31" t="str">
        <f ca="1">'Week A'!$AV135</f>
        <v/>
      </c>
      <c r="H83" s="31" t="str">
        <f ca="1">'Week A'!$BB135</f>
        <v/>
      </c>
      <c r="I83" s="31" t="str">
        <f ca="1">'Week A'!$BH135</f>
        <v/>
      </c>
      <c r="J83" s="31" t="str">
        <f ca="1">'Week A'!$BN135</f>
        <v/>
      </c>
      <c r="K83" s="31" t="str">
        <f ca="1">'Week A'!$BT135</f>
        <v/>
      </c>
      <c r="L83" s="31" t="str">
        <f ca="1">'Week B'!$AJ135</f>
        <v/>
      </c>
      <c r="M83" s="31" t="str">
        <f ca="1">'Week B'!$AP135</f>
        <v/>
      </c>
      <c r="N83" s="31" t="str">
        <f ca="1">'Week B'!$AV135</f>
        <v/>
      </c>
      <c r="O83" s="31" t="str">
        <f ca="1">'Week B'!$BB135</f>
        <v/>
      </c>
      <c r="P83" s="31" t="str">
        <f ca="1">'Week B'!$BH135</f>
        <v/>
      </c>
      <c r="Q83" s="31" t="str">
        <f ca="1">'Week B'!$BN135</f>
        <v/>
      </c>
      <c r="R83" s="31" t="str">
        <f ca="1">'Week B'!$BT135</f>
        <v/>
      </c>
      <c r="S83" s="31" t="str">
        <f ca="1">'Week C'!$AJ135</f>
        <v/>
      </c>
      <c r="T83" s="31" t="str">
        <f ca="1">'Week C'!$AP135</f>
        <v/>
      </c>
      <c r="U83" s="31" t="str">
        <f ca="1">'Week C'!$AV135</f>
        <v/>
      </c>
      <c r="V83" s="31" t="str">
        <f ca="1">'Week C'!$BB135</f>
        <v/>
      </c>
      <c r="W83" s="31" t="str">
        <f ca="1">'Week C'!$BH135</f>
        <v/>
      </c>
      <c r="X83" s="31" t="str">
        <f ca="1">'Week C'!$BN135</f>
        <v/>
      </c>
      <c r="Y83" s="31" t="str">
        <f ca="1">'Week C'!$BT135</f>
        <v/>
      </c>
      <c r="Z83" s="31" t="str">
        <f ca="1">'Week D'!$AJ135</f>
        <v/>
      </c>
      <c r="AA83" s="31" t="str">
        <f ca="1">'Week D'!$AP135</f>
        <v/>
      </c>
      <c r="AB83" s="31" t="str">
        <f ca="1">'Week D'!$AV135</f>
        <v/>
      </c>
      <c r="AC83" s="31" t="str">
        <f ca="1">'Week D'!$BB135</f>
        <v/>
      </c>
      <c r="AD83" s="31" t="str">
        <f ca="1">'Week D'!$BH135</f>
        <v/>
      </c>
      <c r="AE83" s="31" t="str">
        <f ca="1">'Week D'!$BN135</f>
        <v/>
      </c>
      <c r="AF83" s="31" t="str">
        <f ca="1">'Week D'!$BT135</f>
        <v/>
      </c>
      <c r="AG83" s="31" t="str">
        <f ca="1">'Week E'!$AJ135</f>
        <v/>
      </c>
      <c r="AH83" s="31" t="str">
        <f ca="1">'Week E'!$AP135</f>
        <v/>
      </c>
      <c r="AI83" s="31" t="str">
        <f ca="1">'Week E'!$AV135</f>
        <v/>
      </c>
      <c r="AJ83" s="31" t="str">
        <f ca="1">'Week E'!$BB135</f>
        <v/>
      </c>
      <c r="AK83" s="31" t="str">
        <f ca="1">'Week E'!$BH135</f>
        <v/>
      </c>
      <c r="AL83" s="31" t="str">
        <f ca="1">'Week E'!$BN135</f>
        <v/>
      </c>
      <c r="AM83" s="31" t="str">
        <f ca="1">'Week E'!$BT135</f>
        <v/>
      </c>
      <c r="AN83" s="31" t="str">
        <f ca="1">'Week F'!$AJ135</f>
        <v/>
      </c>
      <c r="AO83" s="31" t="str">
        <f ca="1">'Week F'!$AP135</f>
        <v/>
      </c>
      <c r="AP83" s="31" t="str">
        <f ca="1">'Week F'!$AV135</f>
        <v/>
      </c>
      <c r="AQ83" s="31" t="str">
        <f ca="1">'Week F'!$BB135</f>
        <v/>
      </c>
      <c r="AR83" s="31" t="str">
        <f ca="1">'Week F'!$BH135</f>
        <v/>
      </c>
      <c r="AS83" s="31" t="str">
        <f ca="1">'Week F'!$BN135</f>
        <v/>
      </c>
      <c r="AT83" s="31" t="str">
        <f ca="1">'Week F'!$BT135</f>
        <v/>
      </c>
    </row>
    <row r="84" spans="1:46" x14ac:dyDescent="0.2">
      <c r="A84" t="str">
        <f ca="1">'Week A'!AB136</f>
        <v>NAAM</v>
      </c>
      <c r="B84" t="str">
        <f ca="1">'Week A'!AC136</f>
        <v>Voornaam</v>
      </c>
      <c r="C84" t="str">
        <f ca="1">'Week A'!AD136</f>
        <v>Steward</v>
      </c>
      <c r="D84" t="str">
        <f ca="1">'Week A'!AE136</f>
        <v>Student</v>
      </c>
      <c r="E84" s="31" t="str">
        <f ca="1">'Week A'!$AJ136</f>
        <v/>
      </c>
      <c r="F84" s="31" t="str">
        <f ca="1">'Week A'!$AP136</f>
        <v/>
      </c>
      <c r="G84" s="31" t="str">
        <f ca="1">'Week A'!$AV136</f>
        <v/>
      </c>
      <c r="H84" s="31" t="str">
        <f ca="1">'Week A'!$BB136</f>
        <v/>
      </c>
      <c r="I84" s="31" t="str">
        <f ca="1">'Week A'!$BH136</f>
        <v/>
      </c>
      <c r="J84" s="31" t="str">
        <f ca="1">'Week A'!$BN136</f>
        <v/>
      </c>
      <c r="K84" s="31" t="str">
        <f ca="1">'Week A'!$BT136</f>
        <v/>
      </c>
      <c r="L84" s="31" t="str">
        <f ca="1">'Week B'!$AJ136</f>
        <v/>
      </c>
      <c r="M84" s="31" t="str">
        <f ca="1">'Week B'!$AP136</f>
        <v/>
      </c>
      <c r="N84" s="31" t="str">
        <f ca="1">'Week B'!$AV136</f>
        <v/>
      </c>
      <c r="O84" s="31" t="str">
        <f ca="1">'Week B'!$BB136</f>
        <v/>
      </c>
      <c r="P84" s="31" t="str">
        <f ca="1">'Week B'!$BH136</f>
        <v/>
      </c>
      <c r="Q84" s="31" t="str">
        <f ca="1">'Week B'!$BN136</f>
        <v/>
      </c>
      <c r="R84" s="31" t="str">
        <f ca="1">'Week B'!$BT136</f>
        <v/>
      </c>
      <c r="S84" s="31" t="str">
        <f ca="1">'Week C'!$AJ136</f>
        <v/>
      </c>
      <c r="T84" s="31" t="str">
        <f ca="1">'Week C'!$AP136</f>
        <v/>
      </c>
      <c r="U84" s="31" t="str">
        <f ca="1">'Week C'!$AV136</f>
        <v/>
      </c>
      <c r="V84" s="31" t="str">
        <f ca="1">'Week C'!$BB136</f>
        <v/>
      </c>
      <c r="W84" s="31" t="str">
        <f ca="1">'Week C'!$BH136</f>
        <v/>
      </c>
      <c r="X84" s="31" t="str">
        <f ca="1">'Week C'!$BN136</f>
        <v/>
      </c>
      <c r="Y84" s="31" t="str">
        <f ca="1">'Week C'!$BT136</f>
        <v/>
      </c>
      <c r="Z84" s="31" t="str">
        <f ca="1">'Week D'!$AJ136</f>
        <v/>
      </c>
      <c r="AA84" s="31" t="str">
        <f ca="1">'Week D'!$AP136</f>
        <v/>
      </c>
      <c r="AB84" s="31" t="str">
        <f ca="1">'Week D'!$AV136</f>
        <v/>
      </c>
      <c r="AC84" s="31" t="str">
        <f ca="1">'Week D'!$BB136</f>
        <v/>
      </c>
      <c r="AD84" s="31" t="str">
        <f ca="1">'Week D'!$BH136</f>
        <v/>
      </c>
      <c r="AE84" s="31" t="str">
        <f ca="1">'Week D'!$BN136</f>
        <v/>
      </c>
      <c r="AF84" s="31" t="str">
        <f ca="1">'Week D'!$BT136</f>
        <v/>
      </c>
      <c r="AG84" s="31" t="str">
        <f ca="1">'Week E'!$AJ136</f>
        <v/>
      </c>
      <c r="AH84" s="31" t="str">
        <f ca="1">'Week E'!$AP136</f>
        <v/>
      </c>
      <c r="AI84" s="31" t="str">
        <f ca="1">'Week E'!$AV136</f>
        <v/>
      </c>
      <c r="AJ84" s="31" t="str">
        <f ca="1">'Week E'!$BB136</f>
        <v/>
      </c>
      <c r="AK84" s="31" t="str">
        <f ca="1">'Week E'!$BH136</f>
        <v/>
      </c>
      <c r="AL84" s="31" t="str">
        <f ca="1">'Week E'!$BN136</f>
        <v/>
      </c>
      <c r="AM84" s="31" t="str">
        <f ca="1">'Week E'!$BT136</f>
        <v/>
      </c>
      <c r="AN84" s="31" t="str">
        <f ca="1">'Week F'!$AJ136</f>
        <v/>
      </c>
      <c r="AO84" s="31" t="str">
        <f ca="1">'Week F'!$AP136</f>
        <v/>
      </c>
      <c r="AP84" s="31" t="str">
        <f ca="1">'Week F'!$AV136</f>
        <v/>
      </c>
      <c r="AQ84" s="31" t="str">
        <f ca="1">'Week F'!$BB136</f>
        <v/>
      </c>
      <c r="AR84" s="31" t="str">
        <f ca="1">'Week F'!$BH136</f>
        <v/>
      </c>
      <c r="AS84" s="31" t="str">
        <f ca="1">'Week F'!$BN136</f>
        <v/>
      </c>
      <c r="AT84" s="31" t="str">
        <f ca="1">'Week F'!$BT136</f>
        <v/>
      </c>
    </row>
    <row r="85" spans="1:46" x14ac:dyDescent="0.2">
      <c r="A85" t="str">
        <f ca="1">'Week A'!AB137</f>
        <v>NAAM</v>
      </c>
      <c r="B85" t="str">
        <f ca="1">'Week A'!AC137</f>
        <v>Voornaam</v>
      </c>
      <c r="C85" t="str">
        <f ca="1">'Week A'!AD137</f>
        <v>Steward</v>
      </c>
      <c r="D85" t="str">
        <f ca="1">'Week A'!AE137</f>
        <v>Student</v>
      </c>
      <c r="E85" s="31" t="str">
        <f ca="1">'Week A'!$AJ137</f>
        <v/>
      </c>
      <c r="F85" s="31" t="str">
        <f ca="1">'Week A'!$AP137</f>
        <v/>
      </c>
      <c r="G85" s="31" t="str">
        <f ca="1">'Week A'!$AV137</f>
        <v/>
      </c>
      <c r="H85" s="31" t="str">
        <f ca="1">'Week A'!$BB137</f>
        <v/>
      </c>
      <c r="I85" s="31" t="str">
        <f ca="1">'Week A'!$BH137</f>
        <v/>
      </c>
      <c r="J85" s="31" t="str">
        <f ca="1">'Week A'!$BN137</f>
        <v/>
      </c>
      <c r="K85" s="31" t="str">
        <f ca="1">'Week A'!$BT137</f>
        <v/>
      </c>
      <c r="L85" s="31" t="str">
        <f ca="1">'Week B'!$AJ137</f>
        <v/>
      </c>
      <c r="M85" s="31" t="str">
        <f ca="1">'Week B'!$AP137</f>
        <v/>
      </c>
      <c r="N85" s="31" t="str">
        <f ca="1">'Week B'!$AV137</f>
        <v/>
      </c>
      <c r="O85" s="31" t="str">
        <f ca="1">'Week B'!$BB137</f>
        <v/>
      </c>
      <c r="P85" s="31" t="str">
        <f ca="1">'Week B'!$BH137</f>
        <v/>
      </c>
      <c r="Q85" s="31" t="str">
        <f ca="1">'Week B'!$BN137</f>
        <v/>
      </c>
      <c r="R85" s="31" t="str">
        <f ca="1">'Week B'!$BT137</f>
        <v/>
      </c>
      <c r="S85" s="31" t="str">
        <f ca="1">'Week C'!$AJ137</f>
        <v/>
      </c>
      <c r="T85" s="31" t="str">
        <f ca="1">'Week C'!$AP137</f>
        <v/>
      </c>
      <c r="U85" s="31" t="str">
        <f ca="1">'Week C'!$AV137</f>
        <v/>
      </c>
      <c r="V85" s="31" t="str">
        <f ca="1">'Week C'!$BB137</f>
        <v/>
      </c>
      <c r="W85" s="31" t="str">
        <f ca="1">'Week C'!$BH137</f>
        <v/>
      </c>
      <c r="X85" s="31" t="str">
        <f ca="1">'Week C'!$BN137</f>
        <v/>
      </c>
      <c r="Y85" s="31" t="str">
        <f ca="1">'Week C'!$BT137</f>
        <v/>
      </c>
      <c r="Z85" s="31" t="str">
        <f ca="1">'Week D'!$AJ137</f>
        <v/>
      </c>
      <c r="AA85" s="31" t="str">
        <f ca="1">'Week D'!$AP137</f>
        <v/>
      </c>
      <c r="AB85" s="31" t="str">
        <f ca="1">'Week D'!$AV137</f>
        <v/>
      </c>
      <c r="AC85" s="31" t="str">
        <f ca="1">'Week D'!$BB137</f>
        <v/>
      </c>
      <c r="AD85" s="31" t="str">
        <f ca="1">'Week D'!$BH137</f>
        <v/>
      </c>
      <c r="AE85" s="31" t="str">
        <f ca="1">'Week D'!$BN137</f>
        <v/>
      </c>
      <c r="AF85" s="31" t="str">
        <f ca="1">'Week D'!$BT137</f>
        <v/>
      </c>
      <c r="AG85" s="31" t="str">
        <f ca="1">'Week E'!$AJ137</f>
        <v/>
      </c>
      <c r="AH85" s="31" t="str">
        <f ca="1">'Week E'!$AP137</f>
        <v/>
      </c>
      <c r="AI85" s="31" t="str">
        <f ca="1">'Week E'!$AV137</f>
        <v/>
      </c>
      <c r="AJ85" s="31" t="str">
        <f ca="1">'Week E'!$BB137</f>
        <v/>
      </c>
      <c r="AK85" s="31" t="str">
        <f ca="1">'Week E'!$BH137</f>
        <v/>
      </c>
      <c r="AL85" s="31" t="str">
        <f ca="1">'Week E'!$BN137</f>
        <v/>
      </c>
      <c r="AM85" s="31" t="str">
        <f ca="1">'Week E'!$BT137</f>
        <v/>
      </c>
      <c r="AN85" s="31" t="str">
        <f ca="1">'Week F'!$AJ137</f>
        <v/>
      </c>
      <c r="AO85" s="31" t="str">
        <f ca="1">'Week F'!$AP137</f>
        <v/>
      </c>
      <c r="AP85" s="31" t="str">
        <f ca="1">'Week F'!$AV137</f>
        <v/>
      </c>
      <c r="AQ85" s="31" t="str">
        <f ca="1">'Week F'!$BB137</f>
        <v/>
      </c>
      <c r="AR85" s="31" t="str">
        <f ca="1">'Week F'!$BH137</f>
        <v/>
      </c>
      <c r="AS85" s="31" t="str">
        <f ca="1">'Week F'!$BN137</f>
        <v/>
      </c>
      <c r="AT85" s="31" t="str">
        <f ca="1">'Week F'!$BT137</f>
        <v/>
      </c>
    </row>
    <row r="86" spans="1:46" x14ac:dyDescent="0.2">
      <c r="A86" t="str">
        <f ca="1">'Week A'!AB138</f>
        <v>NAAM</v>
      </c>
      <c r="B86" t="str">
        <f ca="1">'Week A'!AC138</f>
        <v>Voornaam</v>
      </c>
      <c r="C86" t="str">
        <f ca="1">'Week A'!AD138</f>
        <v>Steward</v>
      </c>
      <c r="D86" t="str">
        <f ca="1">'Week A'!AE138</f>
        <v>Student</v>
      </c>
      <c r="E86" s="31" t="str">
        <f ca="1">'Week A'!$AJ138</f>
        <v/>
      </c>
      <c r="F86" s="31" t="str">
        <f ca="1">'Week A'!$AP138</f>
        <v/>
      </c>
      <c r="G86" s="31" t="str">
        <f ca="1">'Week A'!$AV138</f>
        <v/>
      </c>
      <c r="H86" s="31" t="str">
        <f ca="1">'Week A'!$BB138</f>
        <v/>
      </c>
      <c r="I86" s="31" t="str">
        <f ca="1">'Week A'!$BH138</f>
        <v/>
      </c>
      <c r="J86" s="31" t="str">
        <f ca="1">'Week A'!$BN138</f>
        <v/>
      </c>
      <c r="K86" s="31" t="str">
        <f ca="1">'Week A'!$BT138</f>
        <v/>
      </c>
      <c r="L86" s="31" t="str">
        <f ca="1">'Week B'!$AJ138</f>
        <v/>
      </c>
      <c r="M86" s="31" t="str">
        <f ca="1">'Week B'!$AP138</f>
        <v/>
      </c>
      <c r="N86" s="31" t="str">
        <f ca="1">'Week B'!$AV138</f>
        <v/>
      </c>
      <c r="O86" s="31" t="str">
        <f ca="1">'Week B'!$BB138</f>
        <v/>
      </c>
      <c r="P86" s="31" t="str">
        <f ca="1">'Week B'!$BH138</f>
        <v/>
      </c>
      <c r="Q86" s="31" t="str">
        <f ca="1">'Week B'!$BN138</f>
        <v/>
      </c>
      <c r="R86" s="31" t="str">
        <f ca="1">'Week B'!$BT138</f>
        <v/>
      </c>
      <c r="S86" s="31" t="str">
        <f ca="1">'Week C'!$AJ138</f>
        <v/>
      </c>
      <c r="T86" s="31" t="str">
        <f ca="1">'Week C'!$AP138</f>
        <v/>
      </c>
      <c r="U86" s="31" t="str">
        <f ca="1">'Week C'!$AV138</f>
        <v/>
      </c>
      <c r="V86" s="31" t="str">
        <f ca="1">'Week C'!$BB138</f>
        <v/>
      </c>
      <c r="W86" s="31" t="str">
        <f ca="1">'Week C'!$BH138</f>
        <v/>
      </c>
      <c r="X86" s="31" t="str">
        <f ca="1">'Week C'!$BN138</f>
        <v/>
      </c>
      <c r="Y86" s="31" t="str">
        <f ca="1">'Week C'!$BT138</f>
        <v/>
      </c>
      <c r="Z86" s="31" t="str">
        <f ca="1">'Week D'!$AJ138</f>
        <v/>
      </c>
      <c r="AA86" s="31" t="str">
        <f ca="1">'Week D'!$AP138</f>
        <v/>
      </c>
      <c r="AB86" s="31" t="str">
        <f ca="1">'Week D'!$AV138</f>
        <v/>
      </c>
      <c r="AC86" s="31" t="str">
        <f ca="1">'Week D'!$BB138</f>
        <v/>
      </c>
      <c r="AD86" s="31" t="str">
        <f ca="1">'Week D'!$BH138</f>
        <v/>
      </c>
      <c r="AE86" s="31" t="str">
        <f ca="1">'Week D'!$BN138</f>
        <v/>
      </c>
      <c r="AF86" s="31" t="str">
        <f ca="1">'Week D'!$BT138</f>
        <v/>
      </c>
      <c r="AG86" s="31" t="str">
        <f ca="1">'Week E'!$AJ138</f>
        <v/>
      </c>
      <c r="AH86" s="31" t="str">
        <f ca="1">'Week E'!$AP138</f>
        <v/>
      </c>
      <c r="AI86" s="31" t="str">
        <f ca="1">'Week E'!$AV138</f>
        <v/>
      </c>
      <c r="AJ86" s="31" t="str">
        <f ca="1">'Week E'!$BB138</f>
        <v/>
      </c>
      <c r="AK86" s="31" t="str">
        <f ca="1">'Week E'!$BH138</f>
        <v/>
      </c>
      <c r="AL86" s="31" t="str">
        <f ca="1">'Week E'!$BN138</f>
        <v/>
      </c>
      <c r="AM86" s="31" t="str">
        <f ca="1">'Week E'!$BT138</f>
        <v/>
      </c>
      <c r="AN86" s="31" t="str">
        <f ca="1">'Week F'!$AJ138</f>
        <v/>
      </c>
      <c r="AO86" s="31" t="str">
        <f ca="1">'Week F'!$AP138</f>
        <v/>
      </c>
      <c r="AP86" s="31" t="str">
        <f ca="1">'Week F'!$AV138</f>
        <v/>
      </c>
      <c r="AQ86" s="31" t="str">
        <f ca="1">'Week F'!$BB138</f>
        <v/>
      </c>
      <c r="AR86" s="31" t="str">
        <f ca="1">'Week F'!$BH138</f>
        <v/>
      </c>
      <c r="AS86" s="31" t="str">
        <f ca="1">'Week F'!$BN138</f>
        <v/>
      </c>
      <c r="AT86" s="31" t="str">
        <f ca="1">'Week F'!$BT138</f>
        <v/>
      </c>
    </row>
    <row r="87" spans="1:46" x14ac:dyDescent="0.2">
      <c r="A87" t="str">
        <f ca="1">'Week A'!AB139</f>
        <v>NAAM</v>
      </c>
      <c r="B87" t="str">
        <f ca="1">'Week A'!AC139</f>
        <v>Voornaam</v>
      </c>
      <c r="C87" t="str">
        <f ca="1">'Week A'!AD139</f>
        <v>Steward</v>
      </c>
      <c r="D87" t="str">
        <f ca="1">'Week A'!AE139</f>
        <v>Student</v>
      </c>
      <c r="E87" s="31" t="str">
        <f ca="1">'Week A'!$AJ139</f>
        <v/>
      </c>
      <c r="F87" s="31" t="str">
        <f ca="1">'Week A'!$AP139</f>
        <v/>
      </c>
      <c r="G87" s="31" t="str">
        <f ca="1">'Week A'!$AV139</f>
        <v/>
      </c>
      <c r="H87" s="31" t="str">
        <f ca="1">'Week A'!$BB139</f>
        <v/>
      </c>
      <c r="I87" s="31" t="str">
        <f ca="1">'Week A'!$BH139</f>
        <v/>
      </c>
      <c r="J87" s="31" t="str">
        <f ca="1">'Week A'!$BN139</f>
        <v/>
      </c>
      <c r="K87" s="31" t="str">
        <f ca="1">'Week A'!$BT139</f>
        <v/>
      </c>
      <c r="L87" s="31" t="str">
        <f ca="1">'Week B'!$AJ139</f>
        <v/>
      </c>
      <c r="M87" s="31" t="str">
        <f ca="1">'Week B'!$AP139</f>
        <v/>
      </c>
      <c r="N87" s="31" t="str">
        <f ca="1">'Week B'!$AV139</f>
        <v/>
      </c>
      <c r="O87" s="31" t="str">
        <f ca="1">'Week B'!$BB139</f>
        <v/>
      </c>
      <c r="P87" s="31" t="str">
        <f ca="1">'Week B'!$BH139</f>
        <v/>
      </c>
      <c r="Q87" s="31" t="str">
        <f ca="1">'Week B'!$BN139</f>
        <v/>
      </c>
      <c r="R87" s="31" t="str">
        <f ca="1">'Week B'!$BT139</f>
        <v/>
      </c>
      <c r="S87" s="31" t="str">
        <f ca="1">'Week C'!$AJ139</f>
        <v/>
      </c>
      <c r="T87" s="31" t="str">
        <f ca="1">'Week C'!$AP139</f>
        <v/>
      </c>
      <c r="U87" s="31" t="str">
        <f ca="1">'Week C'!$AV139</f>
        <v/>
      </c>
      <c r="V87" s="31" t="str">
        <f ca="1">'Week C'!$BB139</f>
        <v/>
      </c>
      <c r="W87" s="31" t="str">
        <f ca="1">'Week C'!$BH139</f>
        <v/>
      </c>
      <c r="X87" s="31" t="str">
        <f ca="1">'Week C'!$BN139</f>
        <v/>
      </c>
      <c r="Y87" s="31" t="str">
        <f ca="1">'Week C'!$BT139</f>
        <v/>
      </c>
      <c r="Z87" s="31" t="str">
        <f ca="1">'Week D'!$AJ139</f>
        <v/>
      </c>
      <c r="AA87" s="31" t="str">
        <f ca="1">'Week D'!$AP139</f>
        <v/>
      </c>
      <c r="AB87" s="31" t="str">
        <f ca="1">'Week D'!$AV139</f>
        <v/>
      </c>
      <c r="AC87" s="31" t="str">
        <f ca="1">'Week D'!$BB139</f>
        <v/>
      </c>
      <c r="AD87" s="31" t="str">
        <f ca="1">'Week D'!$BH139</f>
        <v/>
      </c>
      <c r="AE87" s="31" t="str">
        <f ca="1">'Week D'!$BN139</f>
        <v/>
      </c>
      <c r="AF87" s="31" t="str">
        <f ca="1">'Week D'!$BT139</f>
        <v/>
      </c>
      <c r="AG87" s="31" t="str">
        <f ca="1">'Week E'!$AJ139</f>
        <v/>
      </c>
      <c r="AH87" s="31" t="str">
        <f ca="1">'Week E'!$AP139</f>
        <v/>
      </c>
      <c r="AI87" s="31" t="str">
        <f ca="1">'Week E'!$AV139</f>
        <v/>
      </c>
      <c r="AJ87" s="31" t="str">
        <f ca="1">'Week E'!$BB139</f>
        <v/>
      </c>
      <c r="AK87" s="31" t="str">
        <f ca="1">'Week E'!$BH139</f>
        <v/>
      </c>
      <c r="AL87" s="31" t="str">
        <f ca="1">'Week E'!$BN139</f>
        <v/>
      </c>
      <c r="AM87" s="31" t="str">
        <f ca="1">'Week E'!$BT139</f>
        <v/>
      </c>
      <c r="AN87" s="31" t="str">
        <f ca="1">'Week F'!$AJ139</f>
        <v/>
      </c>
      <c r="AO87" s="31" t="str">
        <f ca="1">'Week F'!$AP139</f>
        <v/>
      </c>
      <c r="AP87" s="31" t="str">
        <f ca="1">'Week F'!$AV139</f>
        <v/>
      </c>
      <c r="AQ87" s="31" t="str">
        <f ca="1">'Week F'!$BB139</f>
        <v/>
      </c>
      <c r="AR87" s="31" t="str">
        <f ca="1">'Week F'!$BH139</f>
        <v/>
      </c>
      <c r="AS87" s="31" t="str">
        <f ca="1">'Week F'!$BN139</f>
        <v/>
      </c>
      <c r="AT87" s="31" t="str">
        <f ca="1">'Week F'!$BT139</f>
        <v/>
      </c>
    </row>
    <row r="88" spans="1:46" x14ac:dyDescent="0.2">
      <c r="A88" t="str">
        <f ca="1">'Week A'!AB140</f>
        <v>NAAM</v>
      </c>
      <c r="B88" t="str">
        <f ca="1">'Week A'!AC140</f>
        <v>Voornaam</v>
      </c>
      <c r="C88" t="str">
        <f ca="1">'Week A'!AD140</f>
        <v>Steward</v>
      </c>
      <c r="D88" t="str">
        <f ca="1">'Week A'!AE140</f>
        <v>Student</v>
      </c>
      <c r="E88" s="31" t="str">
        <f ca="1">'Week A'!$AJ140</f>
        <v/>
      </c>
      <c r="F88" s="31" t="str">
        <f ca="1">'Week A'!$AP140</f>
        <v/>
      </c>
      <c r="G88" s="31" t="str">
        <f ca="1">'Week A'!$AV140</f>
        <v/>
      </c>
      <c r="H88" s="31" t="str">
        <f ca="1">'Week A'!$BB140</f>
        <v/>
      </c>
      <c r="I88" s="31" t="str">
        <f ca="1">'Week A'!$BH140</f>
        <v/>
      </c>
      <c r="J88" s="31" t="str">
        <f ca="1">'Week A'!$BN140</f>
        <v/>
      </c>
      <c r="K88" s="31" t="str">
        <f ca="1">'Week A'!$BT140</f>
        <v/>
      </c>
      <c r="L88" s="31" t="str">
        <f ca="1">'Week B'!$AJ140</f>
        <v/>
      </c>
      <c r="M88" s="31" t="str">
        <f ca="1">'Week B'!$AP140</f>
        <v/>
      </c>
      <c r="N88" s="31" t="str">
        <f ca="1">'Week B'!$AV140</f>
        <v/>
      </c>
      <c r="O88" s="31" t="str">
        <f ca="1">'Week B'!$BB140</f>
        <v/>
      </c>
      <c r="P88" s="31" t="str">
        <f ca="1">'Week B'!$BH140</f>
        <v/>
      </c>
      <c r="Q88" s="31" t="str">
        <f ca="1">'Week B'!$BN140</f>
        <v/>
      </c>
      <c r="R88" s="31" t="str">
        <f ca="1">'Week B'!$BT140</f>
        <v/>
      </c>
      <c r="S88" s="31" t="str">
        <f ca="1">'Week C'!$AJ140</f>
        <v/>
      </c>
      <c r="T88" s="31" t="str">
        <f ca="1">'Week C'!$AP140</f>
        <v/>
      </c>
      <c r="U88" s="31" t="str">
        <f ca="1">'Week C'!$AV140</f>
        <v/>
      </c>
      <c r="V88" s="31" t="str">
        <f ca="1">'Week C'!$BB140</f>
        <v/>
      </c>
      <c r="W88" s="31" t="str">
        <f ca="1">'Week C'!$BH140</f>
        <v/>
      </c>
      <c r="X88" s="31" t="str">
        <f ca="1">'Week C'!$BN140</f>
        <v/>
      </c>
      <c r="Y88" s="31" t="str">
        <f ca="1">'Week C'!$BT140</f>
        <v/>
      </c>
      <c r="Z88" s="31" t="str">
        <f ca="1">'Week D'!$AJ140</f>
        <v/>
      </c>
      <c r="AA88" s="31" t="str">
        <f ca="1">'Week D'!$AP140</f>
        <v/>
      </c>
      <c r="AB88" s="31" t="str">
        <f ca="1">'Week D'!$AV140</f>
        <v/>
      </c>
      <c r="AC88" s="31" t="str">
        <f ca="1">'Week D'!$BB140</f>
        <v/>
      </c>
      <c r="AD88" s="31" t="str">
        <f ca="1">'Week D'!$BH140</f>
        <v/>
      </c>
      <c r="AE88" s="31" t="str">
        <f ca="1">'Week D'!$BN140</f>
        <v/>
      </c>
      <c r="AF88" s="31" t="str">
        <f ca="1">'Week D'!$BT140</f>
        <v/>
      </c>
      <c r="AG88" s="31" t="str">
        <f ca="1">'Week E'!$AJ140</f>
        <v/>
      </c>
      <c r="AH88" s="31" t="str">
        <f ca="1">'Week E'!$AP140</f>
        <v/>
      </c>
      <c r="AI88" s="31" t="str">
        <f ca="1">'Week E'!$AV140</f>
        <v/>
      </c>
      <c r="AJ88" s="31" t="str">
        <f ca="1">'Week E'!$BB140</f>
        <v/>
      </c>
      <c r="AK88" s="31" t="str">
        <f ca="1">'Week E'!$BH140</f>
        <v/>
      </c>
      <c r="AL88" s="31" t="str">
        <f ca="1">'Week E'!$BN140</f>
        <v/>
      </c>
      <c r="AM88" s="31" t="str">
        <f ca="1">'Week E'!$BT140</f>
        <v/>
      </c>
      <c r="AN88" s="31" t="str">
        <f ca="1">'Week F'!$AJ140</f>
        <v/>
      </c>
      <c r="AO88" s="31" t="str">
        <f ca="1">'Week F'!$AP140</f>
        <v/>
      </c>
      <c r="AP88" s="31" t="str">
        <f ca="1">'Week F'!$AV140</f>
        <v/>
      </c>
      <c r="AQ88" s="31" t="str">
        <f ca="1">'Week F'!$BB140</f>
        <v/>
      </c>
      <c r="AR88" s="31" t="str">
        <f ca="1">'Week F'!$BH140</f>
        <v/>
      </c>
      <c r="AS88" s="31" t="str">
        <f ca="1">'Week F'!$BN140</f>
        <v/>
      </c>
      <c r="AT88" s="31" t="str">
        <f ca="1">'Week F'!$BT140</f>
        <v/>
      </c>
    </row>
    <row r="89" spans="1:46" x14ac:dyDescent="0.2">
      <c r="A89" t="str">
        <f ca="1">'Week A'!AB141</f>
        <v>NAAM</v>
      </c>
      <c r="B89" t="str">
        <f ca="1">'Week A'!AC141</f>
        <v>Voornaam</v>
      </c>
      <c r="C89" t="str">
        <f ca="1">'Week A'!AD141</f>
        <v>Steward</v>
      </c>
      <c r="D89" t="str">
        <f ca="1">'Week A'!AE141</f>
        <v>Student</v>
      </c>
      <c r="E89" s="31" t="str">
        <f ca="1">'Week A'!$AJ141</f>
        <v/>
      </c>
      <c r="F89" s="31" t="str">
        <f ca="1">'Week A'!$AP141</f>
        <v/>
      </c>
      <c r="G89" s="31" t="str">
        <f ca="1">'Week A'!$AV141</f>
        <v/>
      </c>
      <c r="H89" s="31" t="str">
        <f ca="1">'Week A'!$BB141</f>
        <v/>
      </c>
      <c r="I89" s="31" t="str">
        <f ca="1">'Week A'!$BH141</f>
        <v/>
      </c>
      <c r="J89" s="31" t="str">
        <f ca="1">'Week A'!$BN141</f>
        <v/>
      </c>
      <c r="K89" s="31" t="str">
        <f ca="1">'Week A'!$BT141</f>
        <v/>
      </c>
      <c r="L89" s="31" t="str">
        <f ca="1">'Week B'!$AJ141</f>
        <v/>
      </c>
      <c r="M89" s="31" t="str">
        <f ca="1">'Week B'!$AP141</f>
        <v/>
      </c>
      <c r="N89" s="31" t="str">
        <f ca="1">'Week B'!$AV141</f>
        <v/>
      </c>
      <c r="O89" s="31" t="str">
        <f ca="1">'Week B'!$BB141</f>
        <v/>
      </c>
      <c r="P89" s="31" t="str">
        <f ca="1">'Week B'!$BH141</f>
        <v/>
      </c>
      <c r="Q89" s="31" t="str">
        <f ca="1">'Week B'!$BN141</f>
        <v/>
      </c>
      <c r="R89" s="31" t="str">
        <f ca="1">'Week B'!$BT141</f>
        <v/>
      </c>
      <c r="S89" s="31" t="str">
        <f ca="1">'Week C'!$AJ141</f>
        <v/>
      </c>
      <c r="T89" s="31" t="str">
        <f ca="1">'Week C'!$AP141</f>
        <v/>
      </c>
      <c r="U89" s="31" t="str">
        <f ca="1">'Week C'!$AV141</f>
        <v/>
      </c>
      <c r="V89" s="31" t="str">
        <f ca="1">'Week C'!$BB141</f>
        <v/>
      </c>
      <c r="W89" s="31" t="str">
        <f ca="1">'Week C'!$BH141</f>
        <v/>
      </c>
      <c r="X89" s="31" t="str">
        <f ca="1">'Week C'!$BN141</f>
        <v/>
      </c>
      <c r="Y89" s="31" t="str">
        <f ca="1">'Week C'!$BT141</f>
        <v/>
      </c>
      <c r="Z89" s="31" t="str">
        <f ca="1">'Week D'!$AJ141</f>
        <v/>
      </c>
      <c r="AA89" s="31" t="str">
        <f ca="1">'Week D'!$AP141</f>
        <v/>
      </c>
      <c r="AB89" s="31" t="str">
        <f ca="1">'Week D'!$AV141</f>
        <v/>
      </c>
      <c r="AC89" s="31" t="str">
        <f ca="1">'Week D'!$BB141</f>
        <v/>
      </c>
      <c r="AD89" s="31" t="str">
        <f ca="1">'Week D'!$BH141</f>
        <v/>
      </c>
      <c r="AE89" s="31" t="str">
        <f ca="1">'Week D'!$BN141</f>
        <v/>
      </c>
      <c r="AF89" s="31" t="str">
        <f ca="1">'Week D'!$BT141</f>
        <v/>
      </c>
      <c r="AG89" s="31" t="str">
        <f ca="1">'Week E'!$AJ141</f>
        <v/>
      </c>
      <c r="AH89" s="31" t="str">
        <f ca="1">'Week E'!$AP141</f>
        <v/>
      </c>
      <c r="AI89" s="31" t="str">
        <f ca="1">'Week E'!$AV141</f>
        <v/>
      </c>
      <c r="AJ89" s="31" t="str">
        <f ca="1">'Week E'!$BB141</f>
        <v/>
      </c>
      <c r="AK89" s="31" t="str">
        <f ca="1">'Week E'!$BH141</f>
        <v/>
      </c>
      <c r="AL89" s="31" t="str">
        <f ca="1">'Week E'!$BN141</f>
        <v/>
      </c>
      <c r="AM89" s="31" t="str">
        <f ca="1">'Week E'!$BT141</f>
        <v/>
      </c>
      <c r="AN89" s="31" t="str">
        <f ca="1">'Week F'!$AJ141</f>
        <v/>
      </c>
      <c r="AO89" s="31" t="str">
        <f ca="1">'Week F'!$AP141</f>
        <v/>
      </c>
      <c r="AP89" s="31" t="str">
        <f ca="1">'Week F'!$AV141</f>
        <v/>
      </c>
      <c r="AQ89" s="31" t="str">
        <f ca="1">'Week F'!$BB141</f>
        <v/>
      </c>
      <c r="AR89" s="31" t="str">
        <f ca="1">'Week F'!$BH141</f>
        <v/>
      </c>
      <c r="AS89" s="31" t="str">
        <f ca="1">'Week F'!$BN141</f>
        <v/>
      </c>
      <c r="AT89" s="31" t="str">
        <f ca="1">'Week F'!$BT141</f>
        <v/>
      </c>
    </row>
    <row r="90" spans="1:46" x14ac:dyDescent="0.2">
      <c r="A90" t="str">
        <f ca="1">'Week A'!AB142</f>
        <v>NAAM</v>
      </c>
      <c r="B90" t="str">
        <f ca="1">'Week A'!AC142</f>
        <v>Voornaam</v>
      </c>
      <c r="C90" t="str">
        <f ca="1">'Week A'!AD142</f>
        <v>Steward</v>
      </c>
      <c r="D90" t="str">
        <f ca="1">'Week A'!AE142</f>
        <v>Student</v>
      </c>
      <c r="E90" s="31" t="str">
        <f ca="1">'Week A'!$AJ142</f>
        <v/>
      </c>
      <c r="F90" s="31" t="str">
        <f ca="1">'Week A'!$AP142</f>
        <v/>
      </c>
      <c r="G90" s="31" t="str">
        <f ca="1">'Week A'!$AV142</f>
        <v/>
      </c>
      <c r="H90" s="31" t="str">
        <f ca="1">'Week A'!$BB142</f>
        <v/>
      </c>
      <c r="I90" s="31" t="str">
        <f ca="1">'Week A'!$BH142</f>
        <v/>
      </c>
      <c r="J90" s="31" t="str">
        <f ca="1">'Week A'!$BN142</f>
        <v/>
      </c>
      <c r="K90" s="31" t="str">
        <f ca="1">'Week A'!$BT142</f>
        <v/>
      </c>
      <c r="L90" s="31" t="str">
        <f ca="1">'Week B'!$AJ142</f>
        <v/>
      </c>
      <c r="M90" s="31" t="str">
        <f ca="1">'Week B'!$AP142</f>
        <v/>
      </c>
      <c r="N90" s="31" t="str">
        <f ca="1">'Week B'!$AV142</f>
        <v/>
      </c>
      <c r="O90" s="31" t="str">
        <f ca="1">'Week B'!$BB142</f>
        <v/>
      </c>
      <c r="P90" s="31" t="str">
        <f ca="1">'Week B'!$BH142</f>
        <v/>
      </c>
      <c r="Q90" s="31" t="str">
        <f ca="1">'Week B'!$BN142</f>
        <v/>
      </c>
      <c r="R90" s="31" t="str">
        <f ca="1">'Week B'!$BT142</f>
        <v/>
      </c>
      <c r="S90" s="31" t="str">
        <f ca="1">'Week C'!$AJ142</f>
        <v/>
      </c>
      <c r="T90" s="31" t="str">
        <f ca="1">'Week C'!$AP142</f>
        <v/>
      </c>
      <c r="U90" s="31" t="str">
        <f ca="1">'Week C'!$AV142</f>
        <v/>
      </c>
      <c r="V90" s="31" t="str">
        <f ca="1">'Week C'!$BB142</f>
        <v/>
      </c>
      <c r="W90" s="31" t="str">
        <f ca="1">'Week C'!$BH142</f>
        <v/>
      </c>
      <c r="X90" s="31" t="str">
        <f ca="1">'Week C'!$BN142</f>
        <v/>
      </c>
      <c r="Y90" s="31" t="str">
        <f ca="1">'Week C'!$BT142</f>
        <v/>
      </c>
      <c r="Z90" s="31" t="str">
        <f ca="1">'Week D'!$AJ142</f>
        <v/>
      </c>
      <c r="AA90" s="31" t="str">
        <f ca="1">'Week D'!$AP142</f>
        <v/>
      </c>
      <c r="AB90" s="31" t="str">
        <f ca="1">'Week D'!$AV142</f>
        <v/>
      </c>
      <c r="AC90" s="31" t="str">
        <f ca="1">'Week D'!$BB142</f>
        <v/>
      </c>
      <c r="AD90" s="31" t="str">
        <f ca="1">'Week D'!$BH142</f>
        <v/>
      </c>
      <c r="AE90" s="31" t="str">
        <f ca="1">'Week D'!$BN142</f>
        <v/>
      </c>
      <c r="AF90" s="31" t="str">
        <f ca="1">'Week D'!$BT142</f>
        <v/>
      </c>
      <c r="AG90" s="31" t="str">
        <f ca="1">'Week E'!$AJ142</f>
        <v/>
      </c>
      <c r="AH90" s="31" t="str">
        <f ca="1">'Week E'!$AP142</f>
        <v/>
      </c>
      <c r="AI90" s="31" t="str">
        <f ca="1">'Week E'!$AV142</f>
        <v/>
      </c>
      <c r="AJ90" s="31" t="str">
        <f ca="1">'Week E'!$BB142</f>
        <v/>
      </c>
      <c r="AK90" s="31" t="str">
        <f ca="1">'Week E'!$BH142</f>
        <v/>
      </c>
      <c r="AL90" s="31" t="str">
        <f ca="1">'Week E'!$BN142</f>
        <v/>
      </c>
      <c r="AM90" s="31" t="str">
        <f ca="1">'Week E'!$BT142</f>
        <v/>
      </c>
      <c r="AN90" s="31" t="str">
        <f ca="1">'Week F'!$AJ142</f>
        <v/>
      </c>
      <c r="AO90" s="31" t="str">
        <f ca="1">'Week F'!$AP142</f>
        <v/>
      </c>
      <c r="AP90" s="31" t="str">
        <f ca="1">'Week F'!$AV142</f>
        <v/>
      </c>
      <c r="AQ90" s="31" t="str">
        <f ca="1">'Week F'!$BB142</f>
        <v/>
      </c>
      <c r="AR90" s="31" t="str">
        <f ca="1">'Week F'!$BH142</f>
        <v/>
      </c>
      <c r="AS90" s="31" t="str">
        <f ca="1">'Week F'!$BN142</f>
        <v/>
      </c>
      <c r="AT90" s="31" t="str">
        <f ca="1">'Week F'!$BT142</f>
        <v/>
      </c>
    </row>
    <row r="91" spans="1:46" x14ac:dyDescent="0.2">
      <c r="A91" t="str">
        <f ca="1">'Week A'!AB143</f>
        <v>NAAM</v>
      </c>
      <c r="B91" t="str">
        <f ca="1">'Week A'!AC143</f>
        <v>Voornaam</v>
      </c>
      <c r="C91" t="str">
        <f ca="1">'Week A'!AD143</f>
        <v>Steward</v>
      </c>
      <c r="D91" t="str">
        <f ca="1">'Week A'!AE143</f>
        <v>Student</v>
      </c>
      <c r="E91" s="31" t="str">
        <f ca="1">'Week A'!$AJ143</f>
        <v/>
      </c>
      <c r="F91" s="31" t="str">
        <f ca="1">'Week A'!$AP143</f>
        <v/>
      </c>
      <c r="G91" s="31" t="str">
        <f ca="1">'Week A'!$AV143</f>
        <v/>
      </c>
      <c r="H91" s="31" t="str">
        <f ca="1">'Week A'!$BB143</f>
        <v/>
      </c>
      <c r="I91" s="31" t="str">
        <f ca="1">'Week A'!$BH143</f>
        <v/>
      </c>
      <c r="J91" s="31" t="str">
        <f ca="1">'Week A'!$BN143</f>
        <v/>
      </c>
      <c r="K91" s="31" t="str">
        <f ca="1">'Week A'!$BT143</f>
        <v/>
      </c>
      <c r="L91" s="31" t="str">
        <f ca="1">'Week B'!$AJ143</f>
        <v/>
      </c>
      <c r="M91" s="31" t="str">
        <f ca="1">'Week B'!$AP143</f>
        <v/>
      </c>
      <c r="N91" s="31" t="str">
        <f ca="1">'Week B'!$AV143</f>
        <v/>
      </c>
      <c r="O91" s="31" t="str">
        <f ca="1">'Week B'!$BB143</f>
        <v/>
      </c>
      <c r="P91" s="31" t="str">
        <f ca="1">'Week B'!$BH143</f>
        <v/>
      </c>
      <c r="Q91" s="31" t="str">
        <f ca="1">'Week B'!$BN143</f>
        <v/>
      </c>
      <c r="R91" s="31" t="str">
        <f ca="1">'Week B'!$BT143</f>
        <v/>
      </c>
      <c r="S91" s="31" t="str">
        <f ca="1">'Week C'!$AJ143</f>
        <v/>
      </c>
      <c r="T91" s="31" t="str">
        <f ca="1">'Week C'!$AP143</f>
        <v/>
      </c>
      <c r="U91" s="31" t="str">
        <f ca="1">'Week C'!$AV143</f>
        <v/>
      </c>
      <c r="V91" s="31" t="str">
        <f ca="1">'Week C'!$BB143</f>
        <v/>
      </c>
      <c r="W91" s="31" t="str">
        <f ca="1">'Week C'!$BH143</f>
        <v/>
      </c>
      <c r="X91" s="31" t="str">
        <f ca="1">'Week C'!$BN143</f>
        <v/>
      </c>
      <c r="Y91" s="31" t="str">
        <f ca="1">'Week C'!$BT143</f>
        <v/>
      </c>
      <c r="Z91" s="31" t="str">
        <f ca="1">'Week D'!$AJ143</f>
        <v/>
      </c>
      <c r="AA91" s="31" t="str">
        <f ca="1">'Week D'!$AP143</f>
        <v/>
      </c>
      <c r="AB91" s="31" t="str">
        <f ca="1">'Week D'!$AV143</f>
        <v/>
      </c>
      <c r="AC91" s="31" t="str">
        <f ca="1">'Week D'!$BB143</f>
        <v/>
      </c>
      <c r="AD91" s="31" t="str">
        <f ca="1">'Week D'!$BH143</f>
        <v/>
      </c>
      <c r="AE91" s="31" t="str">
        <f ca="1">'Week D'!$BN143</f>
        <v/>
      </c>
      <c r="AF91" s="31" t="str">
        <f ca="1">'Week D'!$BT143</f>
        <v/>
      </c>
      <c r="AG91" s="31" t="str">
        <f ca="1">'Week E'!$AJ143</f>
        <v/>
      </c>
      <c r="AH91" s="31" t="str">
        <f ca="1">'Week E'!$AP143</f>
        <v/>
      </c>
      <c r="AI91" s="31" t="str">
        <f ca="1">'Week E'!$AV143</f>
        <v/>
      </c>
      <c r="AJ91" s="31" t="str">
        <f ca="1">'Week E'!$BB143</f>
        <v/>
      </c>
      <c r="AK91" s="31" t="str">
        <f ca="1">'Week E'!$BH143</f>
        <v/>
      </c>
      <c r="AL91" s="31" t="str">
        <f ca="1">'Week E'!$BN143</f>
        <v/>
      </c>
      <c r="AM91" s="31" t="str">
        <f ca="1">'Week E'!$BT143</f>
        <v/>
      </c>
      <c r="AN91" s="31" t="str">
        <f ca="1">'Week F'!$AJ143</f>
        <v/>
      </c>
      <c r="AO91" s="31" t="str">
        <f ca="1">'Week F'!$AP143</f>
        <v/>
      </c>
      <c r="AP91" s="31" t="str">
        <f ca="1">'Week F'!$AV143</f>
        <v/>
      </c>
      <c r="AQ91" s="31" t="str">
        <f ca="1">'Week F'!$BB143</f>
        <v/>
      </c>
      <c r="AR91" s="31" t="str">
        <f ca="1">'Week F'!$BH143</f>
        <v/>
      </c>
      <c r="AS91" s="31" t="str">
        <f ca="1">'Week F'!$BN143</f>
        <v/>
      </c>
      <c r="AT91" s="31" t="str">
        <f ca="1">'Week F'!$BT143</f>
        <v/>
      </c>
    </row>
    <row r="92" spans="1:46" x14ac:dyDescent="0.2">
      <c r="A92" t="str">
        <f ca="1">'Week A'!AB144</f>
        <v>NAAM</v>
      </c>
      <c r="B92" t="str">
        <f ca="1">'Week A'!AC144</f>
        <v>Voornaam</v>
      </c>
      <c r="C92" t="str">
        <f ca="1">'Week A'!AD144</f>
        <v>Steward</v>
      </c>
      <c r="D92" t="str">
        <f ca="1">'Week A'!AE144</f>
        <v>Student</v>
      </c>
      <c r="E92" s="31" t="str">
        <f ca="1">'Week A'!$AJ144</f>
        <v/>
      </c>
      <c r="F92" s="31" t="str">
        <f ca="1">'Week A'!$AP144</f>
        <v/>
      </c>
      <c r="G92" s="31" t="str">
        <f ca="1">'Week A'!$AV144</f>
        <v/>
      </c>
      <c r="H92" s="31" t="str">
        <f ca="1">'Week A'!$BB144</f>
        <v/>
      </c>
      <c r="I92" s="31" t="str">
        <f ca="1">'Week A'!$BH144</f>
        <v/>
      </c>
      <c r="J92" s="31" t="str">
        <f ca="1">'Week A'!$BN144</f>
        <v/>
      </c>
      <c r="K92" s="31" t="str">
        <f ca="1">'Week A'!$BT144</f>
        <v/>
      </c>
      <c r="L92" s="31" t="str">
        <f ca="1">'Week B'!$AJ144</f>
        <v/>
      </c>
      <c r="M92" s="31" t="str">
        <f ca="1">'Week B'!$AP144</f>
        <v/>
      </c>
      <c r="N92" s="31" t="str">
        <f ca="1">'Week B'!$AV144</f>
        <v/>
      </c>
      <c r="O92" s="31" t="str">
        <f ca="1">'Week B'!$BB144</f>
        <v/>
      </c>
      <c r="P92" s="31" t="str">
        <f ca="1">'Week B'!$BH144</f>
        <v/>
      </c>
      <c r="Q92" s="31" t="str">
        <f ca="1">'Week B'!$BN144</f>
        <v/>
      </c>
      <c r="R92" s="31" t="str">
        <f ca="1">'Week B'!$BT144</f>
        <v/>
      </c>
      <c r="S92" s="31" t="str">
        <f ca="1">'Week C'!$AJ144</f>
        <v/>
      </c>
      <c r="T92" s="31" t="str">
        <f ca="1">'Week C'!$AP144</f>
        <v/>
      </c>
      <c r="U92" s="31" t="str">
        <f ca="1">'Week C'!$AV144</f>
        <v/>
      </c>
      <c r="V92" s="31" t="str">
        <f ca="1">'Week C'!$BB144</f>
        <v/>
      </c>
      <c r="W92" s="31" t="str">
        <f ca="1">'Week C'!$BH144</f>
        <v/>
      </c>
      <c r="X92" s="31" t="str">
        <f ca="1">'Week C'!$BN144</f>
        <v/>
      </c>
      <c r="Y92" s="31" t="str">
        <f ca="1">'Week C'!$BT144</f>
        <v/>
      </c>
      <c r="Z92" s="31" t="str">
        <f ca="1">'Week D'!$AJ144</f>
        <v/>
      </c>
      <c r="AA92" s="31" t="str">
        <f ca="1">'Week D'!$AP144</f>
        <v/>
      </c>
      <c r="AB92" s="31" t="str">
        <f ca="1">'Week D'!$AV144</f>
        <v/>
      </c>
      <c r="AC92" s="31" t="str">
        <f ca="1">'Week D'!$BB144</f>
        <v/>
      </c>
      <c r="AD92" s="31" t="str">
        <f ca="1">'Week D'!$BH144</f>
        <v/>
      </c>
      <c r="AE92" s="31" t="str">
        <f ca="1">'Week D'!$BN144</f>
        <v/>
      </c>
      <c r="AF92" s="31" t="str">
        <f ca="1">'Week D'!$BT144</f>
        <v/>
      </c>
      <c r="AG92" s="31" t="str">
        <f ca="1">'Week E'!$AJ144</f>
        <v/>
      </c>
      <c r="AH92" s="31" t="str">
        <f ca="1">'Week E'!$AP144</f>
        <v/>
      </c>
      <c r="AI92" s="31" t="str">
        <f ca="1">'Week E'!$AV144</f>
        <v/>
      </c>
      <c r="AJ92" s="31" t="str">
        <f ca="1">'Week E'!$BB144</f>
        <v/>
      </c>
      <c r="AK92" s="31" t="str">
        <f ca="1">'Week E'!$BH144</f>
        <v/>
      </c>
      <c r="AL92" s="31" t="str">
        <f ca="1">'Week E'!$BN144</f>
        <v/>
      </c>
      <c r="AM92" s="31" t="str">
        <f ca="1">'Week E'!$BT144</f>
        <v/>
      </c>
      <c r="AN92" s="31" t="str">
        <f ca="1">'Week F'!$AJ144</f>
        <v/>
      </c>
      <c r="AO92" s="31" t="str">
        <f ca="1">'Week F'!$AP144</f>
        <v/>
      </c>
      <c r="AP92" s="31" t="str">
        <f ca="1">'Week F'!$AV144</f>
        <v/>
      </c>
      <c r="AQ92" s="31" t="str">
        <f ca="1">'Week F'!$BB144</f>
        <v/>
      </c>
      <c r="AR92" s="31" t="str">
        <f ca="1">'Week F'!$BH144</f>
        <v/>
      </c>
      <c r="AS92" s="31" t="str">
        <f ca="1">'Week F'!$BN144</f>
        <v/>
      </c>
      <c r="AT92" s="31" t="str">
        <f ca="1">'Week F'!$BT144</f>
        <v/>
      </c>
    </row>
    <row r="93" spans="1:46" x14ac:dyDescent="0.2">
      <c r="A93" t="str">
        <f ca="1">'Week A'!AB145</f>
        <v>NAAM</v>
      </c>
      <c r="B93" t="str">
        <f ca="1">'Week A'!AC145</f>
        <v>Voornaam</v>
      </c>
      <c r="C93" t="str">
        <f ca="1">'Week A'!AD145</f>
        <v>Steward</v>
      </c>
      <c r="D93" t="str">
        <f ca="1">'Week A'!AE145</f>
        <v>Student</v>
      </c>
      <c r="E93" s="31" t="str">
        <f ca="1">'Week A'!$AJ145</f>
        <v/>
      </c>
      <c r="F93" s="31" t="str">
        <f ca="1">'Week A'!$AP145</f>
        <v/>
      </c>
      <c r="G93" s="31" t="str">
        <f ca="1">'Week A'!$AV145</f>
        <v/>
      </c>
      <c r="H93" s="31" t="str">
        <f ca="1">'Week A'!$BB145</f>
        <v/>
      </c>
      <c r="I93" s="31" t="str">
        <f ca="1">'Week A'!$BH145</f>
        <v/>
      </c>
      <c r="J93" s="31" t="str">
        <f ca="1">'Week A'!$BN145</f>
        <v/>
      </c>
      <c r="K93" s="31" t="str">
        <f ca="1">'Week A'!$BT145</f>
        <v/>
      </c>
      <c r="L93" s="31" t="str">
        <f ca="1">'Week B'!$AJ145</f>
        <v/>
      </c>
      <c r="M93" s="31" t="str">
        <f ca="1">'Week B'!$AP145</f>
        <v/>
      </c>
      <c r="N93" s="31" t="str">
        <f ca="1">'Week B'!$AV145</f>
        <v/>
      </c>
      <c r="O93" s="31" t="str">
        <f ca="1">'Week B'!$BB145</f>
        <v/>
      </c>
      <c r="P93" s="31" t="str">
        <f ca="1">'Week B'!$BH145</f>
        <v/>
      </c>
      <c r="Q93" s="31" t="str">
        <f ca="1">'Week B'!$BN145</f>
        <v/>
      </c>
      <c r="R93" s="31" t="str">
        <f ca="1">'Week B'!$BT145</f>
        <v/>
      </c>
      <c r="S93" s="31" t="str">
        <f ca="1">'Week C'!$AJ145</f>
        <v/>
      </c>
      <c r="T93" s="31" t="str">
        <f ca="1">'Week C'!$AP145</f>
        <v/>
      </c>
      <c r="U93" s="31" t="str">
        <f ca="1">'Week C'!$AV145</f>
        <v/>
      </c>
      <c r="V93" s="31" t="str">
        <f ca="1">'Week C'!$BB145</f>
        <v/>
      </c>
      <c r="W93" s="31" t="str">
        <f ca="1">'Week C'!$BH145</f>
        <v/>
      </c>
      <c r="X93" s="31" t="str">
        <f ca="1">'Week C'!$BN145</f>
        <v/>
      </c>
      <c r="Y93" s="31" t="str">
        <f ca="1">'Week C'!$BT145</f>
        <v/>
      </c>
      <c r="Z93" s="31" t="str">
        <f ca="1">'Week D'!$AJ145</f>
        <v/>
      </c>
      <c r="AA93" s="31" t="str">
        <f ca="1">'Week D'!$AP145</f>
        <v/>
      </c>
      <c r="AB93" s="31" t="str">
        <f ca="1">'Week D'!$AV145</f>
        <v/>
      </c>
      <c r="AC93" s="31" t="str">
        <f ca="1">'Week D'!$BB145</f>
        <v/>
      </c>
      <c r="AD93" s="31" t="str">
        <f ca="1">'Week D'!$BH145</f>
        <v/>
      </c>
      <c r="AE93" s="31" t="str">
        <f ca="1">'Week D'!$BN145</f>
        <v/>
      </c>
      <c r="AF93" s="31" t="str">
        <f ca="1">'Week D'!$BT145</f>
        <v/>
      </c>
      <c r="AG93" s="31" t="str">
        <f ca="1">'Week E'!$AJ145</f>
        <v/>
      </c>
      <c r="AH93" s="31" t="str">
        <f ca="1">'Week E'!$AP145</f>
        <v/>
      </c>
      <c r="AI93" s="31" t="str">
        <f ca="1">'Week E'!$AV145</f>
        <v/>
      </c>
      <c r="AJ93" s="31" t="str">
        <f ca="1">'Week E'!$BB145</f>
        <v/>
      </c>
      <c r="AK93" s="31" t="str">
        <f ca="1">'Week E'!$BH145</f>
        <v/>
      </c>
      <c r="AL93" s="31" t="str">
        <f ca="1">'Week E'!$BN145</f>
        <v/>
      </c>
      <c r="AM93" s="31" t="str">
        <f ca="1">'Week E'!$BT145</f>
        <v/>
      </c>
      <c r="AN93" s="31" t="str">
        <f ca="1">'Week F'!$AJ145</f>
        <v/>
      </c>
      <c r="AO93" s="31" t="str">
        <f ca="1">'Week F'!$AP145</f>
        <v/>
      </c>
      <c r="AP93" s="31" t="str">
        <f ca="1">'Week F'!$AV145</f>
        <v/>
      </c>
      <c r="AQ93" s="31" t="str">
        <f ca="1">'Week F'!$BB145</f>
        <v/>
      </c>
      <c r="AR93" s="31" t="str">
        <f ca="1">'Week F'!$BH145</f>
        <v/>
      </c>
      <c r="AS93" s="31" t="str">
        <f ca="1">'Week F'!$BN145</f>
        <v/>
      </c>
      <c r="AT93" s="31" t="str">
        <f ca="1">'Week F'!$BT145</f>
        <v/>
      </c>
    </row>
    <row r="94" spans="1:46" x14ac:dyDescent="0.2">
      <c r="A94" t="str">
        <f ca="1">'Week A'!AB146</f>
        <v>NAAM</v>
      </c>
      <c r="B94" t="str">
        <f ca="1">'Week A'!AC146</f>
        <v>Voornaam</v>
      </c>
      <c r="C94" t="str">
        <f ca="1">'Week A'!AD146</f>
        <v>Steward</v>
      </c>
      <c r="D94" t="str">
        <f ca="1">'Week A'!AE146</f>
        <v>Student</v>
      </c>
      <c r="E94" s="31" t="str">
        <f ca="1">'Week A'!$AJ146</f>
        <v/>
      </c>
      <c r="F94" s="31" t="str">
        <f ca="1">'Week A'!$AP146</f>
        <v/>
      </c>
      <c r="G94" s="31" t="str">
        <f ca="1">'Week A'!$AV146</f>
        <v/>
      </c>
      <c r="H94" s="31" t="str">
        <f ca="1">'Week A'!$BB146</f>
        <v/>
      </c>
      <c r="I94" s="31" t="str">
        <f ca="1">'Week A'!$BH146</f>
        <v/>
      </c>
      <c r="J94" s="31" t="str">
        <f ca="1">'Week A'!$BN146</f>
        <v/>
      </c>
      <c r="K94" s="31" t="str">
        <f ca="1">'Week A'!$BT146</f>
        <v/>
      </c>
      <c r="L94" s="31" t="str">
        <f ca="1">'Week B'!$AJ146</f>
        <v/>
      </c>
      <c r="M94" s="31" t="str">
        <f ca="1">'Week B'!$AP146</f>
        <v/>
      </c>
      <c r="N94" s="31" t="str">
        <f ca="1">'Week B'!$AV146</f>
        <v/>
      </c>
      <c r="O94" s="31" t="str">
        <f ca="1">'Week B'!$BB146</f>
        <v/>
      </c>
      <c r="P94" s="31" t="str">
        <f ca="1">'Week B'!$BH146</f>
        <v/>
      </c>
      <c r="Q94" s="31" t="str">
        <f ca="1">'Week B'!$BN146</f>
        <v/>
      </c>
      <c r="R94" s="31" t="str">
        <f ca="1">'Week B'!$BT146</f>
        <v/>
      </c>
      <c r="S94" s="31" t="str">
        <f ca="1">'Week C'!$AJ146</f>
        <v/>
      </c>
      <c r="T94" s="31" t="str">
        <f ca="1">'Week C'!$AP146</f>
        <v/>
      </c>
      <c r="U94" s="31" t="str">
        <f ca="1">'Week C'!$AV146</f>
        <v/>
      </c>
      <c r="V94" s="31" t="str">
        <f ca="1">'Week C'!$BB146</f>
        <v/>
      </c>
      <c r="W94" s="31" t="str">
        <f ca="1">'Week C'!$BH146</f>
        <v/>
      </c>
      <c r="X94" s="31" t="str">
        <f ca="1">'Week C'!$BN146</f>
        <v/>
      </c>
      <c r="Y94" s="31" t="str">
        <f ca="1">'Week C'!$BT146</f>
        <v/>
      </c>
      <c r="Z94" s="31" t="str">
        <f ca="1">'Week D'!$AJ146</f>
        <v/>
      </c>
      <c r="AA94" s="31" t="str">
        <f ca="1">'Week D'!$AP146</f>
        <v/>
      </c>
      <c r="AB94" s="31" t="str">
        <f ca="1">'Week D'!$AV146</f>
        <v/>
      </c>
      <c r="AC94" s="31" t="str">
        <f ca="1">'Week D'!$BB146</f>
        <v/>
      </c>
      <c r="AD94" s="31" t="str">
        <f ca="1">'Week D'!$BH146</f>
        <v/>
      </c>
      <c r="AE94" s="31" t="str">
        <f ca="1">'Week D'!$BN146</f>
        <v/>
      </c>
      <c r="AF94" s="31" t="str">
        <f ca="1">'Week D'!$BT146</f>
        <v/>
      </c>
      <c r="AG94" s="31" t="str">
        <f ca="1">'Week E'!$AJ146</f>
        <v/>
      </c>
      <c r="AH94" s="31" t="str">
        <f ca="1">'Week E'!$AP146</f>
        <v/>
      </c>
      <c r="AI94" s="31" t="str">
        <f ca="1">'Week E'!$AV146</f>
        <v/>
      </c>
      <c r="AJ94" s="31" t="str">
        <f ca="1">'Week E'!$BB146</f>
        <v/>
      </c>
      <c r="AK94" s="31" t="str">
        <f ca="1">'Week E'!$BH146</f>
        <v/>
      </c>
      <c r="AL94" s="31" t="str">
        <f ca="1">'Week E'!$BN146</f>
        <v/>
      </c>
      <c r="AM94" s="31" t="str">
        <f ca="1">'Week E'!$BT146</f>
        <v/>
      </c>
      <c r="AN94" s="31" t="str">
        <f ca="1">'Week F'!$AJ146</f>
        <v/>
      </c>
      <c r="AO94" s="31" t="str">
        <f ca="1">'Week F'!$AP146</f>
        <v/>
      </c>
      <c r="AP94" s="31" t="str">
        <f ca="1">'Week F'!$AV146</f>
        <v/>
      </c>
      <c r="AQ94" s="31" t="str">
        <f ca="1">'Week F'!$BB146</f>
        <v/>
      </c>
      <c r="AR94" s="31" t="str">
        <f ca="1">'Week F'!$BH146</f>
        <v/>
      </c>
      <c r="AS94" s="31" t="str">
        <f ca="1">'Week F'!$BN146</f>
        <v/>
      </c>
      <c r="AT94" s="31" t="str">
        <f ca="1">'Week F'!$BT146</f>
        <v/>
      </c>
    </row>
    <row r="95" spans="1:46" x14ac:dyDescent="0.2">
      <c r="A95" t="str">
        <f ca="1">'Week A'!AB147</f>
        <v>NAAM</v>
      </c>
      <c r="B95" t="str">
        <f ca="1">'Week A'!AC147</f>
        <v>Voornaam</v>
      </c>
      <c r="C95" t="str">
        <f ca="1">'Week A'!AD147</f>
        <v>Steward</v>
      </c>
      <c r="D95" t="str">
        <f ca="1">'Week A'!AE147</f>
        <v>Student</v>
      </c>
      <c r="E95" s="31" t="str">
        <f ca="1">'Week A'!$AJ147</f>
        <v/>
      </c>
      <c r="F95" s="31" t="str">
        <f ca="1">'Week A'!$AP147</f>
        <v/>
      </c>
      <c r="G95" s="31" t="str">
        <f ca="1">'Week A'!$AV147</f>
        <v/>
      </c>
      <c r="H95" s="31" t="str">
        <f ca="1">'Week A'!$BB147</f>
        <v/>
      </c>
      <c r="I95" s="31" t="str">
        <f ca="1">'Week A'!$BH147</f>
        <v/>
      </c>
      <c r="J95" s="31" t="str">
        <f ca="1">'Week A'!$BN147</f>
        <v/>
      </c>
      <c r="K95" s="31" t="str">
        <f ca="1">'Week A'!$BT147</f>
        <v/>
      </c>
      <c r="L95" s="31" t="str">
        <f ca="1">'Week B'!$AJ147</f>
        <v/>
      </c>
      <c r="M95" s="31" t="str">
        <f ca="1">'Week B'!$AP147</f>
        <v/>
      </c>
      <c r="N95" s="31" t="str">
        <f ca="1">'Week B'!$AV147</f>
        <v/>
      </c>
      <c r="O95" s="31" t="str">
        <f ca="1">'Week B'!$BB147</f>
        <v/>
      </c>
      <c r="P95" s="31" t="str">
        <f ca="1">'Week B'!$BH147</f>
        <v/>
      </c>
      <c r="Q95" s="31" t="str">
        <f ca="1">'Week B'!$BN147</f>
        <v/>
      </c>
      <c r="R95" s="31" t="str">
        <f ca="1">'Week B'!$BT147</f>
        <v/>
      </c>
      <c r="S95" s="31" t="str">
        <f ca="1">'Week C'!$AJ147</f>
        <v/>
      </c>
      <c r="T95" s="31" t="str">
        <f ca="1">'Week C'!$AP147</f>
        <v/>
      </c>
      <c r="U95" s="31" t="str">
        <f ca="1">'Week C'!$AV147</f>
        <v/>
      </c>
      <c r="V95" s="31" t="str">
        <f ca="1">'Week C'!$BB147</f>
        <v/>
      </c>
      <c r="W95" s="31" t="str">
        <f ca="1">'Week C'!$BH147</f>
        <v/>
      </c>
      <c r="X95" s="31" t="str">
        <f ca="1">'Week C'!$BN147</f>
        <v/>
      </c>
      <c r="Y95" s="31" t="str">
        <f ca="1">'Week C'!$BT147</f>
        <v/>
      </c>
      <c r="Z95" s="31" t="str">
        <f ca="1">'Week D'!$AJ147</f>
        <v/>
      </c>
      <c r="AA95" s="31" t="str">
        <f ca="1">'Week D'!$AP147</f>
        <v/>
      </c>
      <c r="AB95" s="31" t="str">
        <f ca="1">'Week D'!$AV147</f>
        <v/>
      </c>
      <c r="AC95" s="31" t="str">
        <f ca="1">'Week D'!$BB147</f>
        <v/>
      </c>
      <c r="AD95" s="31" t="str">
        <f ca="1">'Week D'!$BH147</f>
        <v/>
      </c>
      <c r="AE95" s="31" t="str">
        <f ca="1">'Week D'!$BN147</f>
        <v/>
      </c>
      <c r="AF95" s="31" t="str">
        <f ca="1">'Week D'!$BT147</f>
        <v/>
      </c>
      <c r="AG95" s="31" t="str">
        <f ca="1">'Week E'!$AJ147</f>
        <v/>
      </c>
      <c r="AH95" s="31" t="str">
        <f ca="1">'Week E'!$AP147</f>
        <v/>
      </c>
      <c r="AI95" s="31" t="str">
        <f ca="1">'Week E'!$AV147</f>
        <v/>
      </c>
      <c r="AJ95" s="31" t="str">
        <f ca="1">'Week E'!$BB147</f>
        <v/>
      </c>
      <c r="AK95" s="31" t="str">
        <f ca="1">'Week E'!$BH147</f>
        <v/>
      </c>
      <c r="AL95" s="31" t="str">
        <f ca="1">'Week E'!$BN147</f>
        <v/>
      </c>
      <c r="AM95" s="31" t="str">
        <f ca="1">'Week E'!$BT147</f>
        <v/>
      </c>
      <c r="AN95" s="31" t="str">
        <f ca="1">'Week F'!$AJ147</f>
        <v/>
      </c>
      <c r="AO95" s="31" t="str">
        <f ca="1">'Week F'!$AP147</f>
        <v/>
      </c>
      <c r="AP95" s="31" t="str">
        <f ca="1">'Week F'!$AV147</f>
        <v/>
      </c>
      <c r="AQ95" s="31" t="str">
        <f ca="1">'Week F'!$BB147</f>
        <v/>
      </c>
      <c r="AR95" s="31" t="str">
        <f ca="1">'Week F'!$BH147</f>
        <v/>
      </c>
      <c r="AS95" s="31" t="str">
        <f ca="1">'Week F'!$BN147</f>
        <v/>
      </c>
      <c r="AT95" s="31" t="str">
        <f ca="1">'Week F'!$BT147</f>
        <v/>
      </c>
    </row>
    <row r="96" spans="1:46" x14ac:dyDescent="0.2">
      <c r="A96" t="str">
        <f ca="1">'Week A'!AB148</f>
        <v>NAAM</v>
      </c>
      <c r="B96" t="str">
        <f ca="1">'Week A'!AC148</f>
        <v>Voornaam</v>
      </c>
      <c r="C96" t="str">
        <f ca="1">'Week A'!AD148</f>
        <v>Steward</v>
      </c>
      <c r="D96" t="str">
        <f ca="1">'Week A'!AE148</f>
        <v>Student</v>
      </c>
      <c r="E96" s="31" t="str">
        <f ca="1">'Week A'!$AJ148</f>
        <v/>
      </c>
      <c r="F96" s="31" t="str">
        <f ca="1">'Week A'!$AP148</f>
        <v/>
      </c>
      <c r="G96" s="31" t="str">
        <f ca="1">'Week A'!$AV148</f>
        <v/>
      </c>
      <c r="H96" s="31" t="str">
        <f ca="1">'Week A'!$BB148</f>
        <v/>
      </c>
      <c r="I96" s="31" t="str">
        <f ca="1">'Week A'!$BH148</f>
        <v/>
      </c>
      <c r="J96" s="31" t="str">
        <f ca="1">'Week A'!$BN148</f>
        <v/>
      </c>
      <c r="K96" s="31" t="str">
        <f ca="1">'Week A'!$BT148</f>
        <v/>
      </c>
      <c r="L96" s="31" t="str">
        <f ca="1">'Week B'!$AJ148</f>
        <v/>
      </c>
      <c r="M96" s="31" t="str">
        <f ca="1">'Week B'!$AP148</f>
        <v/>
      </c>
      <c r="N96" s="31" t="str">
        <f ca="1">'Week B'!$AV148</f>
        <v/>
      </c>
      <c r="O96" s="31" t="str">
        <f ca="1">'Week B'!$BB148</f>
        <v/>
      </c>
      <c r="P96" s="31" t="str">
        <f ca="1">'Week B'!$BH148</f>
        <v/>
      </c>
      <c r="Q96" s="31" t="str">
        <f ca="1">'Week B'!$BN148</f>
        <v/>
      </c>
      <c r="R96" s="31" t="str">
        <f ca="1">'Week B'!$BT148</f>
        <v/>
      </c>
      <c r="S96" s="31" t="str">
        <f ca="1">'Week C'!$AJ148</f>
        <v/>
      </c>
      <c r="T96" s="31" t="str">
        <f ca="1">'Week C'!$AP148</f>
        <v/>
      </c>
      <c r="U96" s="31" t="str">
        <f ca="1">'Week C'!$AV148</f>
        <v/>
      </c>
      <c r="V96" s="31" t="str">
        <f ca="1">'Week C'!$BB148</f>
        <v/>
      </c>
      <c r="W96" s="31" t="str">
        <f ca="1">'Week C'!$BH148</f>
        <v/>
      </c>
      <c r="X96" s="31" t="str">
        <f ca="1">'Week C'!$BN148</f>
        <v/>
      </c>
      <c r="Y96" s="31" t="str">
        <f ca="1">'Week C'!$BT148</f>
        <v/>
      </c>
      <c r="Z96" s="31" t="str">
        <f ca="1">'Week D'!$AJ148</f>
        <v/>
      </c>
      <c r="AA96" s="31" t="str">
        <f ca="1">'Week D'!$AP148</f>
        <v/>
      </c>
      <c r="AB96" s="31" t="str">
        <f ca="1">'Week D'!$AV148</f>
        <v/>
      </c>
      <c r="AC96" s="31" t="str">
        <f ca="1">'Week D'!$BB148</f>
        <v/>
      </c>
      <c r="AD96" s="31" t="str">
        <f ca="1">'Week D'!$BH148</f>
        <v/>
      </c>
      <c r="AE96" s="31" t="str">
        <f ca="1">'Week D'!$BN148</f>
        <v/>
      </c>
      <c r="AF96" s="31" t="str">
        <f ca="1">'Week D'!$BT148</f>
        <v/>
      </c>
      <c r="AG96" s="31" t="str">
        <f ca="1">'Week E'!$AJ148</f>
        <v/>
      </c>
      <c r="AH96" s="31" t="str">
        <f ca="1">'Week E'!$AP148</f>
        <v/>
      </c>
      <c r="AI96" s="31" t="str">
        <f ca="1">'Week E'!$AV148</f>
        <v/>
      </c>
      <c r="AJ96" s="31" t="str">
        <f ca="1">'Week E'!$BB148</f>
        <v/>
      </c>
      <c r="AK96" s="31" t="str">
        <f ca="1">'Week E'!$BH148</f>
        <v/>
      </c>
      <c r="AL96" s="31" t="str">
        <f ca="1">'Week E'!$BN148</f>
        <v/>
      </c>
      <c r="AM96" s="31" t="str">
        <f ca="1">'Week E'!$BT148</f>
        <v/>
      </c>
      <c r="AN96" s="31" t="str">
        <f ca="1">'Week F'!$AJ148</f>
        <v/>
      </c>
      <c r="AO96" s="31" t="str">
        <f ca="1">'Week F'!$AP148</f>
        <v/>
      </c>
      <c r="AP96" s="31" t="str">
        <f ca="1">'Week F'!$AV148</f>
        <v/>
      </c>
      <c r="AQ96" s="31" t="str">
        <f ca="1">'Week F'!$BB148</f>
        <v/>
      </c>
      <c r="AR96" s="31" t="str">
        <f ca="1">'Week F'!$BH148</f>
        <v/>
      </c>
      <c r="AS96" s="31" t="str">
        <f ca="1">'Week F'!$BN148</f>
        <v/>
      </c>
      <c r="AT96" s="31" t="str">
        <f ca="1">'Week F'!$BT148</f>
        <v/>
      </c>
    </row>
    <row r="97" spans="1:46" x14ac:dyDescent="0.2">
      <c r="A97" t="str">
        <f ca="1">'Week A'!AB149</f>
        <v>NAAM</v>
      </c>
      <c r="B97" t="str">
        <f ca="1">'Week A'!AC149</f>
        <v>Voornaam</v>
      </c>
      <c r="C97" t="str">
        <f ca="1">'Week A'!AD149</f>
        <v>Steward</v>
      </c>
      <c r="D97" t="str">
        <f ca="1">'Week A'!AE149</f>
        <v>Student</v>
      </c>
      <c r="E97" s="31" t="str">
        <f ca="1">'Week A'!$AJ149</f>
        <v/>
      </c>
      <c r="F97" s="31" t="str">
        <f ca="1">'Week A'!$AP149</f>
        <v/>
      </c>
      <c r="G97" s="31" t="str">
        <f ca="1">'Week A'!$AV149</f>
        <v/>
      </c>
      <c r="H97" s="31" t="str">
        <f ca="1">'Week A'!$BB149</f>
        <v/>
      </c>
      <c r="I97" s="31" t="str">
        <f ca="1">'Week A'!$BH149</f>
        <v/>
      </c>
      <c r="J97" s="31" t="str">
        <f ca="1">'Week A'!$BN149</f>
        <v/>
      </c>
      <c r="K97" s="31" t="str">
        <f ca="1">'Week A'!$BT149</f>
        <v/>
      </c>
      <c r="L97" s="31" t="str">
        <f ca="1">'Week B'!$AJ149</f>
        <v/>
      </c>
      <c r="M97" s="31" t="str">
        <f ca="1">'Week B'!$AP149</f>
        <v/>
      </c>
      <c r="N97" s="31" t="str">
        <f ca="1">'Week B'!$AV149</f>
        <v/>
      </c>
      <c r="O97" s="31" t="str">
        <f ca="1">'Week B'!$BB149</f>
        <v/>
      </c>
      <c r="P97" s="31" t="str">
        <f ca="1">'Week B'!$BH149</f>
        <v/>
      </c>
      <c r="Q97" s="31" t="str">
        <f ca="1">'Week B'!$BN149</f>
        <v/>
      </c>
      <c r="R97" s="31" t="str">
        <f ca="1">'Week B'!$BT149</f>
        <v/>
      </c>
      <c r="S97" s="31" t="str">
        <f ca="1">'Week C'!$AJ149</f>
        <v/>
      </c>
      <c r="T97" s="31" t="str">
        <f ca="1">'Week C'!$AP149</f>
        <v/>
      </c>
      <c r="U97" s="31" t="str">
        <f ca="1">'Week C'!$AV149</f>
        <v/>
      </c>
      <c r="V97" s="31" t="str">
        <f ca="1">'Week C'!$BB149</f>
        <v/>
      </c>
      <c r="W97" s="31" t="str">
        <f ca="1">'Week C'!$BH149</f>
        <v/>
      </c>
      <c r="X97" s="31" t="str">
        <f ca="1">'Week C'!$BN149</f>
        <v/>
      </c>
      <c r="Y97" s="31" t="str">
        <f ca="1">'Week C'!$BT149</f>
        <v/>
      </c>
      <c r="Z97" s="31" t="str">
        <f ca="1">'Week D'!$AJ149</f>
        <v/>
      </c>
      <c r="AA97" s="31" t="str">
        <f ca="1">'Week D'!$AP149</f>
        <v/>
      </c>
      <c r="AB97" s="31" t="str">
        <f ca="1">'Week D'!$AV149</f>
        <v/>
      </c>
      <c r="AC97" s="31" t="str">
        <f ca="1">'Week D'!$BB149</f>
        <v/>
      </c>
      <c r="AD97" s="31" t="str">
        <f ca="1">'Week D'!$BH149</f>
        <v/>
      </c>
      <c r="AE97" s="31" t="str">
        <f ca="1">'Week D'!$BN149</f>
        <v/>
      </c>
      <c r="AF97" s="31" t="str">
        <f ca="1">'Week D'!$BT149</f>
        <v/>
      </c>
      <c r="AG97" s="31" t="str">
        <f ca="1">'Week E'!$AJ149</f>
        <v/>
      </c>
      <c r="AH97" s="31" t="str">
        <f ca="1">'Week E'!$AP149</f>
        <v/>
      </c>
      <c r="AI97" s="31" t="str">
        <f ca="1">'Week E'!$AV149</f>
        <v/>
      </c>
      <c r="AJ97" s="31" t="str">
        <f ca="1">'Week E'!$BB149</f>
        <v/>
      </c>
      <c r="AK97" s="31" t="str">
        <f ca="1">'Week E'!$BH149</f>
        <v/>
      </c>
      <c r="AL97" s="31" t="str">
        <f ca="1">'Week E'!$BN149</f>
        <v/>
      </c>
      <c r="AM97" s="31" t="str">
        <f ca="1">'Week E'!$BT149</f>
        <v/>
      </c>
      <c r="AN97" s="31" t="str">
        <f ca="1">'Week F'!$AJ149</f>
        <v/>
      </c>
      <c r="AO97" s="31" t="str">
        <f ca="1">'Week F'!$AP149</f>
        <v/>
      </c>
      <c r="AP97" s="31" t="str">
        <f ca="1">'Week F'!$AV149</f>
        <v/>
      </c>
      <c r="AQ97" s="31" t="str">
        <f ca="1">'Week F'!$BB149</f>
        <v/>
      </c>
      <c r="AR97" s="31" t="str">
        <f ca="1">'Week F'!$BH149</f>
        <v/>
      </c>
      <c r="AS97" s="31" t="str">
        <f ca="1">'Week F'!$BN149</f>
        <v/>
      </c>
      <c r="AT97" s="31" t="str">
        <f ca="1">'Week F'!$BT149</f>
        <v/>
      </c>
    </row>
    <row r="98" spans="1:46" x14ac:dyDescent="0.2">
      <c r="A98" t="str">
        <f ca="1">'Week A'!AB150</f>
        <v>NAAM</v>
      </c>
      <c r="B98" t="str">
        <f ca="1">'Week A'!AC150</f>
        <v>Voornaam</v>
      </c>
      <c r="C98" t="str">
        <f ca="1">'Week A'!AD150</f>
        <v>Steward</v>
      </c>
      <c r="D98" t="str">
        <f ca="1">'Week A'!AE150</f>
        <v>Student</v>
      </c>
      <c r="E98" s="31" t="str">
        <f ca="1">'Week A'!$AJ150</f>
        <v/>
      </c>
      <c r="F98" s="31" t="str">
        <f ca="1">'Week A'!$AP150</f>
        <v/>
      </c>
      <c r="G98" s="31" t="str">
        <f ca="1">'Week A'!$AV150</f>
        <v/>
      </c>
      <c r="H98" s="31" t="str">
        <f ca="1">'Week A'!$BB150</f>
        <v/>
      </c>
      <c r="I98" s="31" t="str">
        <f ca="1">'Week A'!$BH150</f>
        <v/>
      </c>
      <c r="J98" s="31" t="str">
        <f ca="1">'Week A'!$BN150</f>
        <v/>
      </c>
      <c r="K98" s="31" t="str">
        <f ca="1">'Week A'!$BT150</f>
        <v/>
      </c>
      <c r="L98" s="31" t="str">
        <f ca="1">'Week B'!$AJ150</f>
        <v/>
      </c>
      <c r="M98" s="31" t="str">
        <f ca="1">'Week B'!$AP150</f>
        <v/>
      </c>
      <c r="N98" s="31" t="str">
        <f ca="1">'Week B'!$AV150</f>
        <v/>
      </c>
      <c r="O98" s="31" t="str">
        <f ca="1">'Week B'!$BB150</f>
        <v/>
      </c>
      <c r="P98" s="31" t="str">
        <f ca="1">'Week B'!$BH150</f>
        <v/>
      </c>
      <c r="Q98" s="31" t="str">
        <f ca="1">'Week B'!$BN150</f>
        <v/>
      </c>
      <c r="R98" s="31" t="str">
        <f ca="1">'Week B'!$BT150</f>
        <v/>
      </c>
      <c r="S98" s="31" t="str">
        <f ca="1">'Week C'!$AJ150</f>
        <v/>
      </c>
      <c r="T98" s="31" t="str">
        <f ca="1">'Week C'!$AP150</f>
        <v/>
      </c>
      <c r="U98" s="31" t="str">
        <f ca="1">'Week C'!$AV150</f>
        <v/>
      </c>
      <c r="V98" s="31" t="str">
        <f ca="1">'Week C'!$BB150</f>
        <v/>
      </c>
      <c r="W98" s="31" t="str">
        <f ca="1">'Week C'!$BH150</f>
        <v/>
      </c>
      <c r="X98" s="31" t="str">
        <f ca="1">'Week C'!$BN150</f>
        <v/>
      </c>
      <c r="Y98" s="31" t="str">
        <f ca="1">'Week C'!$BT150</f>
        <v/>
      </c>
      <c r="Z98" s="31" t="str">
        <f ca="1">'Week D'!$AJ150</f>
        <v/>
      </c>
      <c r="AA98" s="31" t="str">
        <f ca="1">'Week D'!$AP150</f>
        <v/>
      </c>
      <c r="AB98" s="31" t="str">
        <f ca="1">'Week D'!$AV150</f>
        <v/>
      </c>
      <c r="AC98" s="31" t="str">
        <f ca="1">'Week D'!$BB150</f>
        <v/>
      </c>
      <c r="AD98" s="31" t="str">
        <f ca="1">'Week D'!$BH150</f>
        <v/>
      </c>
      <c r="AE98" s="31" t="str">
        <f ca="1">'Week D'!$BN150</f>
        <v/>
      </c>
      <c r="AF98" s="31" t="str">
        <f ca="1">'Week D'!$BT150</f>
        <v/>
      </c>
      <c r="AG98" s="31" t="str">
        <f ca="1">'Week E'!$AJ150</f>
        <v/>
      </c>
      <c r="AH98" s="31" t="str">
        <f ca="1">'Week E'!$AP150</f>
        <v/>
      </c>
      <c r="AI98" s="31" t="str">
        <f ca="1">'Week E'!$AV150</f>
        <v/>
      </c>
      <c r="AJ98" s="31" t="str">
        <f ca="1">'Week E'!$BB150</f>
        <v/>
      </c>
      <c r="AK98" s="31" t="str">
        <f ca="1">'Week E'!$BH150</f>
        <v/>
      </c>
      <c r="AL98" s="31" t="str">
        <f ca="1">'Week E'!$BN150</f>
        <v/>
      </c>
      <c r="AM98" s="31" t="str">
        <f ca="1">'Week E'!$BT150</f>
        <v/>
      </c>
      <c r="AN98" s="31" t="str">
        <f ca="1">'Week F'!$AJ150</f>
        <v/>
      </c>
      <c r="AO98" s="31" t="str">
        <f ca="1">'Week F'!$AP150</f>
        <v/>
      </c>
      <c r="AP98" s="31" t="str">
        <f ca="1">'Week F'!$AV150</f>
        <v/>
      </c>
      <c r="AQ98" s="31" t="str">
        <f ca="1">'Week F'!$BB150</f>
        <v/>
      </c>
      <c r="AR98" s="31" t="str">
        <f ca="1">'Week F'!$BH150</f>
        <v/>
      </c>
      <c r="AS98" s="31" t="str">
        <f ca="1">'Week F'!$BN150</f>
        <v/>
      </c>
      <c r="AT98" s="31" t="str">
        <f ca="1">'Week F'!$BT150</f>
        <v/>
      </c>
    </row>
    <row r="99" spans="1:46" x14ac:dyDescent="0.2">
      <c r="A99" t="str">
        <f ca="1">'Week A'!AB151</f>
        <v>NAAM</v>
      </c>
      <c r="B99" t="str">
        <f ca="1">'Week A'!AC151</f>
        <v>Voornaam</v>
      </c>
      <c r="C99" t="str">
        <f ca="1">'Week A'!AD151</f>
        <v>Steward</v>
      </c>
      <c r="D99" t="str">
        <f ca="1">'Week A'!AE151</f>
        <v>Student</v>
      </c>
      <c r="E99" s="31" t="str">
        <f ca="1">'Week A'!$AJ151</f>
        <v/>
      </c>
      <c r="F99" s="31" t="str">
        <f ca="1">'Week A'!$AP151</f>
        <v/>
      </c>
      <c r="G99" s="31" t="str">
        <f ca="1">'Week A'!$AV151</f>
        <v/>
      </c>
      <c r="H99" s="31" t="str">
        <f ca="1">'Week A'!$BB151</f>
        <v/>
      </c>
      <c r="I99" s="31" t="str">
        <f ca="1">'Week A'!$BH151</f>
        <v/>
      </c>
      <c r="J99" s="31" t="str">
        <f ca="1">'Week A'!$BN151</f>
        <v/>
      </c>
      <c r="K99" s="31" t="str">
        <f ca="1">'Week A'!$BT151</f>
        <v/>
      </c>
      <c r="L99" s="31" t="str">
        <f ca="1">'Week B'!$AJ151</f>
        <v/>
      </c>
      <c r="M99" s="31" t="str">
        <f ca="1">'Week B'!$AP151</f>
        <v/>
      </c>
      <c r="N99" s="31" t="str">
        <f ca="1">'Week B'!$AV151</f>
        <v/>
      </c>
      <c r="O99" s="31" t="str">
        <f ca="1">'Week B'!$BB151</f>
        <v/>
      </c>
      <c r="P99" s="31" t="str">
        <f ca="1">'Week B'!$BH151</f>
        <v/>
      </c>
      <c r="Q99" s="31" t="str">
        <f ca="1">'Week B'!$BN151</f>
        <v/>
      </c>
      <c r="R99" s="31" t="str">
        <f ca="1">'Week B'!$BT151</f>
        <v/>
      </c>
      <c r="S99" s="31" t="str">
        <f ca="1">'Week C'!$AJ151</f>
        <v/>
      </c>
      <c r="T99" s="31" t="str">
        <f ca="1">'Week C'!$AP151</f>
        <v/>
      </c>
      <c r="U99" s="31" t="str">
        <f ca="1">'Week C'!$AV151</f>
        <v/>
      </c>
      <c r="V99" s="31" t="str">
        <f ca="1">'Week C'!$BB151</f>
        <v/>
      </c>
      <c r="W99" s="31" t="str">
        <f ca="1">'Week C'!$BH151</f>
        <v/>
      </c>
      <c r="X99" s="31" t="str">
        <f ca="1">'Week C'!$BN151</f>
        <v/>
      </c>
      <c r="Y99" s="31" t="str">
        <f ca="1">'Week C'!$BT151</f>
        <v/>
      </c>
      <c r="Z99" s="31" t="str">
        <f ca="1">'Week D'!$AJ151</f>
        <v/>
      </c>
      <c r="AA99" s="31" t="str">
        <f ca="1">'Week D'!$AP151</f>
        <v/>
      </c>
      <c r="AB99" s="31" t="str">
        <f ca="1">'Week D'!$AV151</f>
        <v/>
      </c>
      <c r="AC99" s="31" t="str">
        <f ca="1">'Week D'!$BB151</f>
        <v/>
      </c>
      <c r="AD99" s="31" t="str">
        <f ca="1">'Week D'!$BH151</f>
        <v/>
      </c>
      <c r="AE99" s="31" t="str">
        <f ca="1">'Week D'!$BN151</f>
        <v/>
      </c>
      <c r="AF99" s="31" t="str">
        <f ca="1">'Week D'!$BT151</f>
        <v/>
      </c>
      <c r="AG99" s="31" t="str">
        <f ca="1">'Week E'!$AJ151</f>
        <v/>
      </c>
      <c r="AH99" s="31" t="str">
        <f ca="1">'Week E'!$AP151</f>
        <v/>
      </c>
      <c r="AI99" s="31" t="str">
        <f ca="1">'Week E'!$AV151</f>
        <v/>
      </c>
      <c r="AJ99" s="31" t="str">
        <f ca="1">'Week E'!$BB151</f>
        <v/>
      </c>
      <c r="AK99" s="31" t="str">
        <f ca="1">'Week E'!$BH151</f>
        <v/>
      </c>
      <c r="AL99" s="31" t="str">
        <f ca="1">'Week E'!$BN151</f>
        <v/>
      </c>
      <c r="AM99" s="31" t="str">
        <f ca="1">'Week E'!$BT151</f>
        <v/>
      </c>
      <c r="AN99" s="31" t="str">
        <f ca="1">'Week F'!$AJ151</f>
        <v/>
      </c>
      <c r="AO99" s="31" t="str">
        <f ca="1">'Week F'!$AP151</f>
        <v/>
      </c>
      <c r="AP99" s="31" t="str">
        <f ca="1">'Week F'!$AV151</f>
        <v/>
      </c>
      <c r="AQ99" s="31" t="str">
        <f ca="1">'Week F'!$BB151</f>
        <v/>
      </c>
      <c r="AR99" s="31" t="str">
        <f ca="1">'Week F'!$BH151</f>
        <v/>
      </c>
      <c r="AS99" s="31" t="str">
        <f ca="1">'Week F'!$BN151</f>
        <v/>
      </c>
      <c r="AT99" s="31" t="str">
        <f ca="1">'Week F'!$BT151</f>
        <v/>
      </c>
    </row>
    <row r="100" spans="1:46" x14ac:dyDescent="0.2">
      <c r="A100" t="str">
        <f ca="1">'Week A'!AB152</f>
        <v>NAAM</v>
      </c>
      <c r="B100" t="str">
        <f ca="1">'Week A'!AC152</f>
        <v>Voornaam</v>
      </c>
      <c r="C100" t="str">
        <f ca="1">'Week A'!AD152</f>
        <v>Steward</v>
      </c>
      <c r="D100" t="str">
        <f ca="1">'Week A'!AE152</f>
        <v>Student</v>
      </c>
      <c r="E100" s="31" t="str">
        <f ca="1">'Week A'!$AJ152</f>
        <v/>
      </c>
      <c r="F100" s="31" t="str">
        <f ca="1">'Week A'!$AP152</f>
        <v/>
      </c>
      <c r="G100" s="31" t="str">
        <f ca="1">'Week A'!$AV152</f>
        <v/>
      </c>
      <c r="H100" s="31" t="str">
        <f ca="1">'Week A'!$BB152</f>
        <v/>
      </c>
      <c r="I100" s="31" t="str">
        <f ca="1">'Week A'!$BH152</f>
        <v/>
      </c>
      <c r="J100" s="31" t="str">
        <f ca="1">'Week A'!$BN152</f>
        <v/>
      </c>
      <c r="K100" s="31" t="str">
        <f ca="1">'Week A'!$BT152</f>
        <v/>
      </c>
      <c r="L100" s="31" t="str">
        <f ca="1">'Week B'!$AJ152</f>
        <v/>
      </c>
      <c r="M100" s="31" t="str">
        <f ca="1">'Week B'!$AP152</f>
        <v/>
      </c>
      <c r="N100" s="31" t="str">
        <f ca="1">'Week B'!$AV152</f>
        <v/>
      </c>
      <c r="O100" s="31" t="str">
        <f ca="1">'Week B'!$BB152</f>
        <v/>
      </c>
      <c r="P100" s="31" t="str">
        <f ca="1">'Week B'!$BH152</f>
        <v/>
      </c>
      <c r="Q100" s="31" t="str">
        <f ca="1">'Week B'!$BN152</f>
        <v/>
      </c>
      <c r="R100" s="31" t="str">
        <f ca="1">'Week B'!$BT152</f>
        <v/>
      </c>
      <c r="S100" s="31" t="str">
        <f ca="1">'Week C'!$AJ152</f>
        <v/>
      </c>
      <c r="T100" s="31" t="str">
        <f ca="1">'Week C'!$AP152</f>
        <v/>
      </c>
      <c r="U100" s="31" t="str">
        <f ca="1">'Week C'!$AV152</f>
        <v/>
      </c>
      <c r="V100" s="31" t="str">
        <f ca="1">'Week C'!$BB152</f>
        <v/>
      </c>
      <c r="W100" s="31" t="str">
        <f ca="1">'Week C'!$BH152</f>
        <v/>
      </c>
      <c r="X100" s="31" t="str">
        <f ca="1">'Week C'!$BN152</f>
        <v/>
      </c>
      <c r="Y100" s="31" t="str">
        <f ca="1">'Week C'!$BT152</f>
        <v/>
      </c>
      <c r="Z100" s="31" t="str">
        <f ca="1">'Week D'!$AJ152</f>
        <v/>
      </c>
      <c r="AA100" s="31" t="str">
        <f ca="1">'Week D'!$AP152</f>
        <v/>
      </c>
      <c r="AB100" s="31" t="str">
        <f ca="1">'Week D'!$AV152</f>
        <v/>
      </c>
      <c r="AC100" s="31" t="str">
        <f ca="1">'Week D'!$BB152</f>
        <v/>
      </c>
      <c r="AD100" s="31" t="str">
        <f ca="1">'Week D'!$BH152</f>
        <v/>
      </c>
      <c r="AE100" s="31" t="str">
        <f ca="1">'Week D'!$BN152</f>
        <v/>
      </c>
      <c r="AF100" s="31" t="str">
        <f ca="1">'Week D'!$BT152</f>
        <v/>
      </c>
      <c r="AG100" s="31" t="str">
        <f ca="1">'Week E'!$AJ152</f>
        <v/>
      </c>
      <c r="AH100" s="31" t="str">
        <f ca="1">'Week E'!$AP152</f>
        <v/>
      </c>
      <c r="AI100" s="31" t="str">
        <f ca="1">'Week E'!$AV152</f>
        <v/>
      </c>
      <c r="AJ100" s="31" t="str">
        <f ca="1">'Week E'!$BB152</f>
        <v/>
      </c>
      <c r="AK100" s="31" t="str">
        <f ca="1">'Week E'!$BH152</f>
        <v/>
      </c>
      <c r="AL100" s="31" t="str">
        <f ca="1">'Week E'!$BN152</f>
        <v/>
      </c>
      <c r="AM100" s="31" t="str">
        <f ca="1">'Week E'!$BT152</f>
        <v/>
      </c>
      <c r="AN100" s="31" t="str">
        <f ca="1">'Week F'!$AJ152</f>
        <v/>
      </c>
      <c r="AO100" s="31" t="str">
        <f ca="1">'Week F'!$AP152</f>
        <v/>
      </c>
      <c r="AP100" s="31" t="str">
        <f ca="1">'Week F'!$AV152</f>
        <v/>
      </c>
      <c r="AQ100" s="31" t="str">
        <f ca="1">'Week F'!$BB152</f>
        <v/>
      </c>
      <c r="AR100" s="31" t="str">
        <f ca="1">'Week F'!$BH152</f>
        <v/>
      </c>
      <c r="AS100" s="31" t="str">
        <f ca="1">'Week F'!$BN152</f>
        <v/>
      </c>
      <c r="AT100" s="31" t="str">
        <f ca="1">'Week F'!$BT152</f>
        <v/>
      </c>
    </row>
    <row r="101" spans="1:46" x14ac:dyDescent="0.2">
      <c r="A101" t="str">
        <f ca="1">'Week A'!AB153</f>
        <v>NAAM</v>
      </c>
      <c r="B101" t="str">
        <f ca="1">'Week A'!AC153</f>
        <v>Voornaam</v>
      </c>
      <c r="C101" t="str">
        <f ca="1">'Week A'!AD153</f>
        <v>Steward</v>
      </c>
      <c r="D101" t="str">
        <f ca="1">'Week A'!AE153</f>
        <v>Student</v>
      </c>
      <c r="E101" s="31" t="str">
        <f ca="1">'Week A'!$AJ153</f>
        <v/>
      </c>
      <c r="F101" s="31" t="str">
        <f ca="1">'Week A'!$AP153</f>
        <v/>
      </c>
      <c r="G101" s="31" t="str">
        <f ca="1">'Week A'!$AV153</f>
        <v/>
      </c>
      <c r="H101" s="31" t="str">
        <f ca="1">'Week A'!$BB153</f>
        <v/>
      </c>
      <c r="I101" s="31" t="str">
        <f ca="1">'Week A'!$BH153</f>
        <v/>
      </c>
      <c r="J101" s="31" t="str">
        <f ca="1">'Week A'!$BN153</f>
        <v/>
      </c>
      <c r="K101" s="31" t="str">
        <f ca="1">'Week A'!$BT153</f>
        <v/>
      </c>
      <c r="L101" s="31" t="str">
        <f ca="1">'Week B'!$AJ153</f>
        <v/>
      </c>
      <c r="M101" s="31" t="str">
        <f ca="1">'Week B'!$AP153</f>
        <v/>
      </c>
      <c r="N101" s="31" t="str">
        <f ca="1">'Week B'!$AV153</f>
        <v/>
      </c>
      <c r="O101" s="31" t="str">
        <f ca="1">'Week B'!$BB153</f>
        <v/>
      </c>
      <c r="P101" s="31" t="str">
        <f ca="1">'Week B'!$BH153</f>
        <v/>
      </c>
      <c r="Q101" s="31" t="str">
        <f ca="1">'Week B'!$BN153</f>
        <v/>
      </c>
      <c r="R101" s="31" t="str">
        <f ca="1">'Week B'!$BT153</f>
        <v/>
      </c>
      <c r="S101" s="31" t="str">
        <f ca="1">'Week C'!$AJ153</f>
        <v/>
      </c>
      <c r="T101" s="31" t="str">
        <f ca="1">'Week C'!$AP153</f>
        <v/>
      </c>
      <c r="U101" s="31" t="str">
        <f ca="1">'Week C'!$AV153</f>
        <v/>
      </c>
      <c r="V101" s="31" t="str">
        <f ca="1">'Week C'!$BB153</f>
        <v/>
      </c>
      <c r="W101" s="31" t="str">
        <f ca="1">'Week C'!$BH153</f>
        <v/>
      </c>
      <c r="X101" s="31" t="str">
        <f ca="1">'Week C'!$BN153</f>
        <v/>
      </c>
      <c r="Y101" s="31" t="str">
        <f ca="1">'Week C'!$BT153</f>
        <v/>
      </c>
      <c r="Z101" s="31" t="str">
        <f ca="1">'Week D'!$AJ153</f>
        <v/>
      </c>
      <c r="AA101" s="31" t="str">
        <f ca="1">'Week D'!$AP153</f>
        <v/>
      </c>
      <c r="AB101" s="31" t="str">
        <f ca="1">'Week D'!$AV153</f>
        <v/>
      </c>
      <c r="AC101" s="31" t="str">
        <f ca="1">'Week D'!$BB153</f>
        <v/>
      </c>
      <c r="AD101" s="31" t="str">
        <f ca="1">'Week D'!$BH153</f>
        <v/>
      </c>
      <c r="AE101" s="31" t="str">
        <f ca="1">'Week D'!$BN153</f>
        <v/>
      </c>
      <c r="AF101" s="31" t="str">
        <f ca="1">'Week D'!$BT153</f>
        <v/>
      </c>
      <c r="AG101" s="31" t="str">
        <f ca="1">'Week E'!$AJ153</f>
        <v/>
      </c>
      <c r="AH101" s="31" t="str">
        <f ca="1">'Week E'!$AP153</f>
        <v/>
      </c>
      <c r="AI101" s="31" t="str">
        <f ca="1">'Week E'!$AV153</f>
        <v/>
      </c>
      <c r="AJ101" s="31" t="str">
        <f ca="1">'Week E'!$BB153</f>
        <v/>
      </c>
      <c r="AK101" s="31" t="str">
        <f ca="1">'Week E'!$BH153</f>
        <v/>
      </c>
      <c r="AL101" s="31" t="str">
        <f ca="1">'Week E'!$BN153</f>
        <v/>
      </c>
      <c r="AM101" s="31" t="str">
        <f ca="1">'Week E'!$BT153</f>
        <v/>
      </c>
      <c r="AN101" s="31" t="str">
        <f ca="1">'Week F'!$AJ153</f>
        <v/>
      </c>
      <c r="AO101" s="31" t="str">
        <f ca="1">'Week F'!$AP153</f>
        <v/>
      </c>
      <c r="AP101" s="31" t="str">
        <f ca="1">'Week F'!$AV153</f>
        <v/>
      </c>
      <c r="AQ101" s="31" t="str">
        <f ca="1">'Week F'!$BB153</f>
        <v/>
      </c>
      <c r="AR101" s="31" t="str">
        <f ca="1">'Week F'!$BH153</f>
        <v/>
      </c>
      <c r="AS101" s="31" t="str">
        <f ca="1">'Week F'!$BN153</f>
        <v/>
      </c>
      <c r="AT101" s="31" t="str">
        <f ca="1">'Week F'!$BT153</f>
        <v/>
      </c>
    </row>
    <row r="102" spans="1:46" x14ac:dyDescent="0.2">
      <c r="A102" t="str">
        <f ca="1">'Week A'!AB154</f>
        <v>NAAM</v>
      </c>
      <c r="B102" t="str">
        <f ca="1">'Week A'!AC154</f>
        <v>Voornaam</v>
      </c>
      <c r="C102" t="str">
        <f ca="1">'Week A'!AD154</f>
        <v>Steward</v>
      </c>
      <c r="D102" t="str">
        <f ca="1">'Week A'!AE154</f>
        <v>Student</v>
      </c>
      <c r="E102" s="31" t="str">
        <f ca="1">'Week A'!$AJ154</f>
        <v/>
      </c>
      <c r="F102" s="31" t="str">
        <f ca="1">'Week A'!$AP154</f>
        <v/>
      </c>
      <c r="G102" s="31" t="str">
        <f ca="1">'Week A'!$AV154</f>
        <v/>
      </c>
      <c r="H102" s="31" t="str">
        <f ca="1">'Week A'!$BB154</f>
        <v/>
      </c>
      <c r="I102" s="31" t="str">
        <f ca="1">'Week A'!$BH154</f>
        <v/>
      </c>
      <c r="J102" s="31" t="str">
        <f ca="1">'Week A'!$BN154</f>
        <v/>
      </c>
      <c r="K102" s="31" t="str">
        <f ca="1">'Week A'!$BT154</f>
        <v/>
      </c>
      <c r="L102" s="31" t="str">
        <f ca="1">'Week B'!$AJ154</f>
        <v/>
      </c>
      <c r="M102" s="31" t="str">
        <f ca="1">'Week B'!$AP154</f>
        <v/>
      </c>
      <c r="N102" s="31" t="str">
        <f ca="1">'Week B'!$AV154</f>
        <v/>
      </c>
      <c r="O102" s="31" t="str">
        <f ca="1">'Week B'!$BB154</f>
        <v/>
      </c>
      <c r="P102" s="31" t="str">
        <f ca="1">'Week B'!$BH154</f>
        <v/>
      </c>
      <c r="Q102" s="31" t="str">
        <f ca="1">'Week B'!$BN154</f>
        <v/>
      </c>
      <c r="R102" s="31" t="str">
        <f ca="1">'Week B'!$BT154</f>
        <v/>
      </c>
      <c r="S102" s="31" t="str">
        <f ca="1">'Week C'!$AJ154</f>
        <v/>
      </c>
      <c r="T102" s="31" t="str">
        <f ca="1">'Week C'!$AP154</f>
        <v/>
      </c>
      <c r="U102" s="31" t="str">
        <f ca="1">'Week C'!$AV154</f>
        <v/>
      </c>
      <c r="V102" s="31" t="str">
        <f ca="1">'Week C'!$BB154</f>
        <v/>
      </c>
      <c r="W102" s="31" t="str">
        <f ca="1">'Week C'!$BH154</f>
        <v/>
      </c>
      <c r="X102" s="31" t="str">
        <f ca="1">'Week C'!$BN154</f>
        <v/>
      </c>
      <c r="Y102" s="31" t="str">
        <f ca="1">'Week C'!$BT154</f>
        <v/>
      </c>
      <c r="Z102" s="31" t="str">
        <f ca="1">'Week D'!$AJ154</f>
        <v/>
      </c>
      <c r="AA102" s="31" t="str">
        <f ca="1">'Week D'!$AP154</f>
        <v/>
      </c>
      <c r="AB102" s="31" t="str">
        <f ca="1">'Week D'!$AV154</f>
        <v/>
      </c>
      <c r="AC102" s="31" t="str">
        <f ca="1">'Week D'!$BB154</f>
        <v/>
      </c>
      <c r="AD102" s="31" t="str">
        <f ca="1">'Week D'!$BH154</f>
        <v/>
      </c>
      <c r="AE102" s="31" t="str">
        <f ca="1">'Week D'!$BN154</f>
        <v/>
      </c>
      <c r="AF102" s="31" t="str">
        <f ca="1">'Week D'!$BT154</f>
        <v/>
      </c>
      <c r="AG102" s="31" t="str">
        <f ca="1">'Week E'!$AJ154</f>
        <v/>
      </c>
      <c r="AH102" s="31" t="str">
        <f ca="1">'Week E'!$AP154</f>
        <v/>
      </c>
      <c r="AI102" s="31" t="str">
        <f ca="1">'Week E'!$AV154</f>
        <v/>
      </c>
      <c r="AJ102" s="31" t="str">
        <f ca="1">'Week E'!$BB154</f>
        <v/>
      </c>
      <c r="AK102" s="31" t="str">
        <f ca="1">'Week E'!$BH154</f>
        <v/>
      </c>
      <c r="AL102" s="31" t="str">
        <f ca="1">'Week E'!$BN154</f>
        <v/>
      </c>
      <c r="AM102" s="31" t="str">
        <f ca="1">'Week E'!$BT154</f>
        <v/>
      </c>
      <c r="AN102" s="31" t="str">
        <f ca="1">'Week F'!$AJ154</f>
        <v/>
      </c>
      <c r="AO102" s="31" t="str">
        <f ca="1">'Week F'!$AP154</f>
        <v/>
      </c>
      <c r="AP102" s="31" t="str">
        <f ca="1">'Week F'!$AV154</f>
        <v/>
      </c>
      <c r="AQ102" s="31" t="str">
        <f ca="1">'Week F'!$BB154</f>
        <v/>
      </c>
      <c r="AR102" s="31" t="str">
        <f ca="1">'Week F'!$BH154</f>
        <v/>
      </c>
      <c r="AS102" s="31" t="str">
        <f ca="1">'Week F'!$BN154</f>
        <v/>
      </c>
      <c r="AT102" s="31" t="str">
        <f ca="1">'Week F'!$BT154</f>
        <v/>
      </c>
    </row>
  </sheetData>
  <sheetProtection sheet="1" objects="1" scenarios="1" formatColumns="0" formatRows="0" sort="0" autoFilter="0" pivotTable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0"/>
  </sheetPr>
  <dimension ref="A1:AT102"/>
  <sheetViews>
    <sheetView workbookViewId="0">
      <selection activeCell="Q3" sqref="Q3"/>
    </sheetView>
  </sheetViews>
  <sheetFormatPr defaultRowHeight="12.75" x14ac:dyDescent="0.2"/>
  <cols>
    <col min="1" max="4" width="12.7109375" customWidth="1"/>
    <col min="5" max="5" width="12.7109375" style="31" customWidth="1"/>
    <col min="6" max="79" width="12.7109375" customWidth="1"/>
  </cols>
  <sheetData>
    <row r="1" spans="1:46" x14ac:dyDescent="0.2">
      <c r="A1" s="16" t="s">
        <v>151</v>
      </c>
    </row>
    <row r="2" spans="1:46" x14ac:dyDescent="0.2">
      <c r="A2" t="s">
        <v>58</v>
      </c>
      <c r="B2" t="s">
        <v>103</v>
      </c>
      <c r="C2" t="s">
        <v>15</v>
      </c>
      <c r="D2" t="s">
        <v>16</v>
      </c>
      <c r="E2" s="18">
        <f>'Week A'!G4</f>
        <v>45292</v>
      </c>
      <c r="F2" s="18">
        <f>'Week A'!H4</f>
        <v>45293</v>
      </c>
      <c r="G2" s="18">
        <f>'Week A'!I4</f>
        <v>45294</v>
      </c>
      <c r="H2" s="18">
        <f>'Week A'!J4</f>
        <v>45295</v>
      </c>
      <c r="I2" s="18">
        <f>'Week A'!K4</f>
        <v>45296</v>
      </c>
      <c r="J2" s="18">
        <f>'Week A'!L4</f>
        <v>45297</v>
      </c>
      <c r="K2" s="18">
        <f>'Week A'!M4</f>
        <v>45298</v>
      </c>
      <c r="L2" s="18">
        <f>'Week B'!G4</f>
        <v>45299</v>
      </c>
      <c r="M2" s="18">
        <f>'Week B'!H4</f>
        <v>45300</v>
      </c>
      <c r="N2" s="18">
        <f>'Week B'!I4</f>
        <v>45301</v>
      </c>
      <c r="O2" s="18">
        <f>'Week B'!J4</f>
        <v>45302</v>
      </c>
      <c r="P2" s="18">
        <f>'Week B'!K4</f>
        <v>45303</v>
      </c>
      <c r="Q2" s="18">
        <f>'Week B'!L4</f>
        <v>45304</v>
      </c>
      <c r="R2" s="18">
        <f>'Week B'!M4</f>
        <v>45305</v>
      </c>
      <c r="S2" s="18">
        <f>'Week C'!G4</f>
        <v>45306</v>
      </c>
      <c r="T2" s="18">
        <f>'Week C'!H4</f>
        <v>45307</v>
      </c>
      <c r="U2" s="18">
        <f>'Week C'!I4</f>
        <v>45308</v>
      </c>
      <c r="V2" s="18">
        <f>'Week C'!J4</f>
        <v>45309</v>
      </c>
      <c r="W2" s="18">
        <f>'Week C'!K4</f>
        <v>45310</v>
      </c>
      <c r="X2" s="18">
        <f>'Week C'!L4</f>
        <v>45311</v>
      </c>
      <c r="Y2" s="18">
        <f>'Week C'!M4</f>
        <v>45312</v>
      </c>
      <c r="Z2" s="18">
        <f>'Week D'!G4</f>
        <v>45313</v>
      </c>
      <c r="AA2" s="18">
        <f>'Week D'!H4</f>
        <v>45314</v>
      </c>
      <c r="AB2" s="18">
        <f>'Week D'!I4</f>
        <v>45315</v>
      </c>
      <c r="AC2" s="18">
        <f>'Week D'!J4</f>
        <v>45316</v>
      </c>
      <c r="AD2" s="18">
        <f>'Week D'!K4</f>
        <v>45317</v>
      </c>
      <c r="AE2" s="18">
        <f>'Week D'!L4</f>
        <v>45318</v>
      </c>
      <c r="AF2" s="18">
        <f>'Week D'!M4</f>
        <v>45319</v>
      </c>
      <c r="AG2" s="18">
        <f>'Week E'!G4</f>
        <v>45320</v>
      </c>
      <c r="AH2" s="18">
        <f>'Week E'!H4</f>
        <v>45321</v>
      </c>
      <c r="AI2" s="18">
        <f>'Week E'!I4</f>
        <v>45322</v>
      </c>
      <c r="AJ2" s="18">
        <f>'Week E'!J4</f>
        <v>45323</v>
      </c>
      <c r="AK2" s="18">
        <f>'Week E'!K4</f>
        <v>45324</v>
      </c>
      <c r="AL2" s="18">
        <f>'Week E'!L4</f>
        <v>45325</v>
      </c>
      <c r="AM2" s="18">
        <f>'Week E'!M4</f>
        <v>45326</v>
      </c>
      <c r="AN2" s="18">
        <f>'Week F'!G4</f>
        <v>0</v>
      </c>
      <c r="AO2" s="18">
        <f>'Week F'!H4</f>
        <v>1</v>
      </c>
      <c r="AP2" s="18">
        <f>'Week F'!I4</f>
        <v>2</v>
      </c>
      <c r="AQ2" s="18">
        <f>'Week F'!J4</f>
        <v>3</v>
      </c>
      <c r="AR2" s="18">
        <f>'Week F'!K4</f>
        <v>4</v>
      </c>
      <c r="AS2" s="18">
        <f>'Week F'!L4</f>
        <v>5</v>
      </c>
      <c r="AT2" s="18">
        <f>'Week F'!M4</f>
        <v>6</v>
      </c>
    </row>
    <row r="3" spans="1:46" x14ac:dyDescent="0.2">
      <c r="A3" t="str">
        <f ca="1">'Week A'!AB55</f>
        <v>Van Assche</v>
      </c>
      <c r="B3" t="str">
        <f ca="1">'Week A'!AC55</f>
        <v>Steven</v>
      </c>
      <c r="C3" t="str">
        <f ca="1">'Week A'!AD55</f>
        <v>Theatre Manager</v>
      </c>
      <c r="D3" t="str">
        <f ca="1">'Week A'!AE55</f>
        <v>Bediende</v>
      </c>
      <c r="E3">
        <f ca="1">'Week A'!$AK55</f>
        <v>0</v>
      </c>
      <c r="F3">
        <f ca="1">'Week A'!$AQ55</f>
        <v>0</v>
      </c>
      <c r="G3">
        <f ca="1">'Week A'!$AW55</f>
        <v>0</v>
      </c>
      <c r="H3">
        <f ca="1">'Week A'!$BC55</f>
        <v>0</v>
      </c>
      <c r="I3">
        <f ca="1">'Week A'!$BI55</f>
        <v>0</v>
      </c>
      <c r="J3">
        <f ca="1">'Week A'!$BO55</f>
        <v>0</v>
      </c>
      <c r="K3">
        <f ca="1">'Week A'!$BU55</f>
        <v>0</v>
      </c>
      <c r="L3">
        <f ca="1">'Week B'!$AK55</f>
        <v>0</v>
      </c>
      <c r="M3">
        <f ca="1">'Week B'!$AQ55</f>
        <v>0</v>
      </c>
      <c r="N3">
        <f ca="1">'Week B'!$AW55</f>
        <v>0</v>
      </c>
      <c r="O3">
        <f ca="1">'Week B'!$BC55</f>
        <v>0</v>
      </c>
      <c r="P3">
        <f ca="1">'Week B'!$BI55</f>
        <v>0</v>
      </c>
      <c r="Q3">
        <f ca="1">'Week B'!$BO55</f>
        <v>0</v>
      </c>
      <c r="R3">
        <f ca="1">'Week B'!$BU55</f>
        <v>0</v>
      </c>
      <c r="S3">
        <f ca="1">'Week C'!$AK55</f>
        <v>0</v>
      </c>
      <c r="T3">
        <f ca="1">'Week C'!$AQ55</f>
        <v>0</v>
      </c>
      <c r="U3">
        <f ca="1">'Week C'!$AW55</f>
        <v>0</v>
      </c>
      <c r="V3">
        <f ca="1">'Week C'!$BC55</f>
        <v>0</v>
      </c>
      <c r="W3">
        <f ca="1">'Week C'!$BI55</f>
        <v>0</v>
      </c>
      <c r="X3">
        <f ca="1">'Week C'!$BO55</f>
        <v>0</v>
      </c>
      <c r="Y3">
        <f ca="1">'Week C'!$BU55</f>
        <v>0</v>
      </c>
      <c r="Z3">
        <f ca="1">'Week D'!$AK55</f>
        <v>0</v>
      </c>
      <c r="AA3">
        <f ca="1">'Week D'!$AQ55</f>
        <v>0</v>
      </c>
      <c r="AB3">
        <f ca="1">'Week D'!$AW55</f>
        <v>0</v>
      </c>
      <c r="AC3">
        <f ca="1">'Week D'!$BC55</f>
        <v>0</v>
      </c>
      <c r="AD3">
        <f ca="1">'Week D'!$BI55</f>
        <v>0</v>
      </c>
      <c r="AE3">
        <f ca="1">'Week D'!$BO55</f>
        <v>0</v>
      </c>
      <c r="AF3">
        <f ca="1">'Week D'!$BU55</f>
        <v>0</v>
      </c>
      <c r="AG3">
        <f ca="1">'Week E'!$AK55</f>
        <v>0</v>
      </c>
      <c r="AH3">
        <f ca="1">'Week E'!$AQ55</f>
        <v>0</v>
      </c>
      <c r="AI3">
        <f ca="1">'Week E'!$AW55</f>
        <v>0</v>
      </c>
      <c r="AJ3">
        <f ca="1">'Week E'!$BC55</f>
        <v>0</v>
      </c>
      <c r="AK3">
        <f ca="1">'Week E'!$BI55</f>
        <v>0</v>
      </c>
      <c r="AL3">
        <f ca="1">'Week E'!$BO55</f>
        <v>0</v>
      </c>
      <c r="AM3">
        <f ca="1">'Week E'!$BU55</f>
        <v>0</v>
      </c>
      <c r="AN3">
        <f ca="1">'Week F'!$AK55</f>
        <v>0</v>
      </c>
      <c r="AO3">
        <f ca="1">'Week F'!$AQ55</f>
        <v>0</v>
      </c>
      <c r="AP3">
        <f ca="1">'Week F'!$AW55</f>
        <v>0</v>
      </c>
      <c r="AQ3">
        <f ca="1">'Week F'!$BC55</f>
        <v>0</v>
      </c>
      <c r="AR3">
        <f ca="1">'Week F'!$BI55</f>
        <v>0</v>
      </c>
      <c r="AS3">
        <f ca="1">'Week F'!$BO55</f>
        <v>0</v>
      </c>
      <c r="AT3">
        <f ca="1">'Week F'!$BU55</f>
        <v>0</v>
      </c>
    </row>
    <row r="4" spans="1:46" x14ac:dyDescent="0.2">
      <c r="A4" t="str">
        <f ca="1">'Week A'!AB56</f>
        <v>Verschueren</v>
      </c>
      <c r="B4" t="str">
        <f ca="1">'Week A'!AC56</f>
        <v>Bettina</v>
      </c>
      <c r="C4" t="str">
        <f ca="1">'Week A'!AD56</f>
        <v>B2B-Secretaresse</v>
      </c>
      <c r="D4" t="str">
        <f ca="1">'Week A'!AE56</f>
        <v>Bediende</v>
      </c>
      <c r="E4">
        <f ca="1">'Week A'!$AK56</f>
        <v>0</v>
      </c>
      <c r="F4">
        <f ca="1">'Week A'!$AQ56</f>
        <v>0</v>
      </c>
      <c r="G4">
        <f ca="1">'Week A'!$AW56</f>
        <v>0</v>
      </c>
      <c r="H4">
        <f ca="1">'Week A'!$BC56</f>
        <v>0</v>
      </c>
      <c r="I4">
        <f ca="1">'Week A'!$BI56</f>
        <v>0</v>
      </c>
      <c r="J4">
        <f ca="1">'Week A'!$BO56</f>
        <v>0</v>
      </c>
      <c r="K4">
        <f ca="1">'Week A'!$BU56</f>
        <v>0</v>
      </c>
      <c r="L4">
        <f ca="1">'Week B'!$AK56</f>
        <v>0</v>
      </c>
      <c r="M4">
        <f ca="1">'Week B'!$AQ56</f>
        <v>0</v>
      </c>
      <c r="N4">
        <f ca="1">'Week B'!$AW56</f>
        <v>0</v>
      </c>
      <c r="O4">
        <f ca="1">'Week B'!$BC56</f>
        <v>0</v>
      </c>
      <c r="P4">
        <f ca="1">'Week B'!$BI56</f>
        <v>0</v>
      </c>
      <c r="Q4">
        <f ca="1">'Week B'!$BO56</f>
        <v>0</v>
      </c>
      <c r="R4">
        <f ca="1">'Week B'!$BU56</f>
        <v>0</v>
      </c>
      <c r="S4">
        <f ca="1">'Week C'!$AK56</f>
        <v>0</v>
      </c>
      <c r="T4">
        <f ca="1">'Week C'!$AQ56</f>
        <v>0</v>
      </c>
      <c r="U4">
        <f ca="1">'Week C'!$AW56</f>
        <v>0</v>
      </c>
      <c r="V4">
        <f ca="1">'Week C'!$BC56</f>
        <v>0</v>
      </c>
      <c r="W4">
        <f ca="1">'Week C'!$BI56</f>
        <v>0</v>
      </c>
      <c r="X4" t="str">
        <f ca="1">'Week C'!$BO56</f>
        <v>Verlof</v>
      </c>
      <c r="Y4">
        <f ca="1">'Week C'!$BU56</f>
        <v>0</v>
      </c>
      <c r="Z4">
        <f ca="1">'Week D'!$AK56</f>
        <v>0</v>
      </c>
      <c r="AA4">
        <f ca="1">'Week D'!$AQ56</f>
        <v>0</v>
      </c>
      <c r="AB4">
        <f ca="1">'Week D'!$AW56</f>
        <v>0</v>
      </c>
      <c r="AC4">
        <f ca="1">'Week D'!$BC56</f>
        <v>0</v>
      </c>
      <c r="AD4">
        <f ca="1">'Week D'!$BI56</f>
        <v>0</v>
      </c>
      <c r="AE4">
        <f ca="1">'Week D'!$BO56</f>
        <v>0</v>
      </c>
      <c r="AF4">
        <f ca="1">'Week D'!$BU56</f>
        <v>0</v>
      </c>
      <c r="AG4">
        <f ca="1">'Week E'!$AK56</f>
        <v>0</v>
      </c>
      <c r="AH4">
        <f ca="1">'Week E'!$AQ56</f>
        <v>0</v>
      </c>
      <c r="AI4">
        <f ca="1">'Week E'!$AW56</f>
        <v>0</v>
      </c>
      <c r="AJ4">
        <f ca="1">'Week E'!$BC56</f>
        <v>0</v>
      </c>
      <c r="AK4">
        <f ca="1">'Week E'!$BI56</f>
        <v>0</v>
      </c>
      <c r="AL4">
        <f ca="1">'Week E'!$BO56</f>
        <v>0</v>
      </c>
      <c r="AM4">
        <f ca="1">'Week E'!$BU56</f>
        <v>0</v>
      </c>
      <c r="AN4">
        <f ca="1">'Week F'!$AK56</f>
        <v>0</v>
      </c>
      <c r="AO4">
        <f ca="1">'Week F'!$AQ56</f>
        <v>0</v>
      </c>
      <c r="AP4">
        <f ca="1">'Week F'!$AW56</f>
        <v>0</v>
      </c>
      <c r="AQ4">
        <f ca="1">'Week F'!$BC56</f>
        <v>0</v>
      </c>
      <c r="AR4">
        <f ca="1">'Week F'!$BI56</f>
        <v>0</v>
      </c>
      <c r="AS4">
        <f ca="1">'Week F'!$BO56</f>
        <v>0</v>
      </c>
      <c r="AT4">
        <f ca="1">'Week F'!$BU56</f>
        <v>0</v>
      </c>
    </row>
    <row r="5" spans="1:46" x14ac:dyDescent="0.2">
      <c r="A5" t="str">
        <f ca="1">'Week A'!AB57</f>
        <v>Broeckhoven</v>
      </c>
      <c r="B5" t="str">
        <f ca="1">'Week A'!AC57</f>
        <v>Sam</v>
      </c>
      <c r="C5" t="str">
        <f ca="1">'Week A'!AD57</f>
        <v>Assistant Theatre Manager</v>
      </c>
      <c r="D5" t="str">
        <f ca="1">'Week A'!AE57</f>
        <v>Bediende</v>
      </c>
      <c r="E5">
        <f ca="1">'Week A'!$AK57</f>
        <v>0</v>
      </c>
      <c r="F5">
        <f ca="1">'Week A'!$AQ57</f>
        <v>0</v>
      </c>
      <c r="G5">
        <f ca="1">'Week A'!$AW57</f>
        <v>0</v>
      </c>
      <c r="H5">
        <f ca="1">'Week A'!$BC57</f>
        <v>0</v>
      </c>
      <c r="I5">
        <f ca="1">'Week A'!$BI57</f>
        <v>0</v>
      </c>
      <c r="J5">
        <f ca="1">'Week A'!$BO57</f>
        <v>0</v>
      </c>
      <c r="K5">
        <f ca="1">'Week A'!$BU57</f>
        <v>0</v>
      </c>
      <c r="L5">
        <f ca="1">'Week B'!$AK57</f>
        <v>0</v>
      </c>
      <c r="M5">
        <f ca="1">'Week B'!$AQ57</f>
        <v>0</v>
      </c>
      <c r="N5">
        <f ca="1">'Week B'!$AW57</f>
        <v>0</v>
      </c>
      <c r="O5">
        <f ca="1">'Week B'!$BC57</f>
        <v>0</v>
      </c>
      <c r="P5">
        <f ca="1">'Week B'!$BI57</f>
        <v>0</v>
      </c>
      <c r="Q5">
        <f ca="1">'Week B'!$BO57</f>
        <v>0</v>
      </c>
      <c r="R5">
        <f ca="1">'Week B'!$BU57</f>
        <v>0</v>
      </c>
      <c r="S5">
        <f ca="1">'Week C'!$AK57</f>
        <v>0</v>
      </c>
      <c r="T5">
        <f ca="1">'Week C'!$AQ57</f>
        <v>0</v>
      </c>
      <c r="U5">
        <f ca="1">'Week C'!$AW57</f>
        <v>0</v>
      </c>
      <c r="V5">
        <f ca="1">'Week C'!$BC57</f>
        <v>0</v>
      </c>
      <c r="W5">
        <f ca="1">'Week C'!$BI57</f>
        <v>0</v>
      </c>
      <c r="X5">
        <f ca="1">'Week C'!$BO57</f>
        <v>0</v>
      </c>
      <c r="Y5">
        <f ca="1">'Week C'!$BU57</f>
        <v>0</v>
      </c>
      <c r="Z5">
        <f ca="1">'Week D'!$AK57</f>
        <v>0</v>
      </c>
      <c r="AA5">
        <f ca="1">'Week D'!$AQ57</f>
        <v>0</v>
      </c>
      <c r="AB5">
        <f ca="1">'Week D'!$AW57</f>
        <v>0</v>
      </c>
      <c r="AC5">
        <f ca="1">'Week D'!$BC57</f>
        <v>0</v>
      </c>
      <c r="AD5">
        <f ca="1">'Week D'!$BI57</f>
        <v>0</v>
      </c>
      <c r="AE5">
        <f ca="1">'Week D'!$BO57</f>
        <v>0</v>
      </c>
      <c r="AF5">
        <f ca="1">'Week D'!$BU57</f>
        <v>0</v>
      </c>
      <c r="AG5">
        <f ca="1">'Week E'!$AK57</f>
        <v>0</v>
      </c>
      <c r="AH5">
        <f ca="1">'Week E'!$AQ57</f>
        <v>0</v>
      </c>
      <c r="AI5">
        <f ca="1">'Week E'!$AW57</f>
        <v>0</v>
      </c>
      <c r="AJ5">
        <f ca="1">'Week E'!$BC57</f>
        <v>0</v>
      </c>
      <c r="AK5">
        <f ca="1">'Week E'!$BI57</f>
        <v>0</v>
      </c>
      <c r="AL5">
        <f ca="1">'Week E'!$BO57</f>
        <v>0</v>
      </c>
      <c r="AM5">
        <f ca="1">'Week E'!$BU57</f>
        <v>0</v>
      </c>
      <c r="AN5">
        <f ca="1">'Week F'!$AK57</f>
        <v>0</v>
      </c>
      <c r="AO5">
        <f ca="1">'Week F'!$AQ57</f>
        <v>0</v>
      </c>
      <c r="AP5">
        <f ca="1">'Week F'!$AW57</f>
        <v>0</v>
      </c>
      <c r="AQ5">
        <f ca="1">'Week F'!$BC57</f>
        <v>0</v>
      </c>
      <c r="AR5">
        <f ca="1">'Week F'!$BI57</f>
        <v>0</v>
      </c>
      <c r="AS5">
        <f ca="1">'Week F'!$BO57</f>
        <v>0</v>
      </c>
      <c r="AT5">
        <f ca="1">'Week F'!$BU57</f>
        <v>0</v>
      </c>
    </row>
    <row r="6" spans="1:46" x14ac:dyDescent="0.2">
      <c r="A6" t="str">
        <f ca="1">'Week A'!AB58</f>
        <v>Van Kelst</v>
      </c>
      <c r="B6" t="str">
        <f ca="1">'Week A'!AC58</f>
        <v>Stef</v>
      </c>
      <c r="C6" t="str">
        <f ca="1">'Week A'!AD58</f>
        <v>Assistant Theatre Manager</v>
      </c>
      <c r="D6" t="str">
        <f ca="1">'Week A'!AE58</f>
        <v>Bediende</v>
      </c>
      <c r="E6">
        <f ca="1">'Week A'!$AK58</f>
        <v>0</v>
      </c>
      <c r="F6">
        <f ca="1">'Week A'!$AQ58</f>
        <v>0</v>
      </c>
      <c r="G6">
        <f ca="1">'Week A'!$AW58</f>
        <v>0</v>
      </c>
      <c r="H6">
        <f ca="1">'Week A'!$BC58</f>
        <v>0</v>
      </c>
      <c r="I6">
        <f ca="1">'Week A'!$BI58</f>
        <v>0</v>
      </c>
      <c r="J6">
        <f ca="1">'Week A'!$BO58</f>
        <v>0</v>
      </c>
      <c r="K6">
        <f ca="1">'Week A'!$BU58</f>
        <v>0</v>
      </c>
      <c r="L6">
        <f ca="1">'Week B'!$AK58</f>
        <v>0</v>
      </c>
      <c r="M6">
        <f ca="1">'Week B'!$AQ58</f>
        <v>0</v>
      </c>
      <c r="N6">
        <f ca="1">'Week B'!$AW58</f>
        <v>0</v>
      </c>
      <c r="O6">
        <f ca="1">'Week B'!$BC58</f>
        <v>0</v>
      </c>
      <c r="P6">
        <f ca="1">'Week B'!$BI58</f>
        <v>0</v>
      </c>
      <c r="Q6">
        <f ca="1">'Week B'!$BO58</f>
        <v>0</v>
      </c>
      <c r="R6">
        <f ca="1">'Week B'!$BU58</f>
        <v>0</v>
      </c>
      <c r="S6">
        <f ca="1">'Week C'!$AK58</f>
        <v>0</v>
      </c>
      <c r="T6">
        <f ca="1">'Week C'!$AQ58</f>
        <v>0</v>
      </c>
      <c r="U6">
        <f ca="1">'Week C'!$AW58</f>
        <v>0</v>
      </c>
      <c r="V6">
        <f ca="1">'Week C'!$BC58</f>
        <v>0</v>
      </c>
      <c r="W6">
        <f ca="1">'Week C'!$BI58</f>
        <v>0</v>
      </c>
      <c r="X6">
        <f ca="1">'Week C'!$BO58</f>
        <v>0</v>
      </c>
      <c r="Y6">
        <f ca="1">'Week C'!$BU58</f>
        <v>0</v>
      </c>
      <c r="Z6">
        <f ca="1">'Week D'!$AK58</f>
        <v>0</v>
      </c>
      <c r="AA6">
        <f ca="1">'Week D'!$AQ58</f>
        <v>0</v>
      </c>
      <c r="AB6">
        <f ca="1">'Week D'!$AW58</f>
        <v>0</v>
      </c>
      <c r="AC6">
        <f ca="1">'Week D'!$BC58</f>
        <v>0</v>
      </c>
      <c r="AD6">
        <f ca="1">'Week D'!$BI58</f>
        <v>0</v>
      </c>
      <c r="AE6">
        <f ca="1">'Week D'!$BO58</f>
        <v>0</v>
      </c>
      <c r="AF6">
        <f ca="1">'Week D'!$BU58</f>
        <v>0</v>
      </c>
      <c r="AG6">
        <f ca="1">'Week E'!$AK58</f>
        <v>0</v>
      </c>
      <c r="AH6">
        <f ca="1">'Week E'!$AQ58</f>
        <v>0</v>
      </c>
      <c r="AI6">
        <f ca="1">'Week E'!$AW58</f>
        <v>0</v>
      </c>
      <c r="AJ6">
        <f ca="1">'Week E'!$BC58</f>
        <v>0</v>
      </c>
      <c r="AK6">
        <f ca="1">'Week E'!$BI58</f>
        <v>0</v>
      </c>
      <c r="AL6">
        <f ca="1">'Week E'!$BO58</f>
        <v>0</v>
      </c>
      <c r="AM6">
        <f ca="1">'Week E'!$BU58</f>
        <v>0</v>
      </c>
      <c r="AN6">
        <f ca="1">'Week F'!$AK58</f>
        <v>0</v>
      </c>
      <c r="AO6">
        <f ca="1">'Week F'!$AQ58</f>
        <v>0</v>
      </c>
      <c r="AP6">
        <f ca="1">'Week F'!$AW58</f>
        <v>0</v>
      </c>
      <c r="AQ6">
        <f ca="1">'Week F'!$BC58</f>
        <v>0</v>
      </c>
      <c r="AR6">
        <f ca="1">'Week F'!$BI58</f>
        <v>0</v>
      </c>
      <c r="AS6">
        <f ca="1">'Week F'!$BO58</f>
        <v>0</v>
      </c>
      <c r="AT6">
        <f ca="1">'Week F'!$BU58</f>
        <v>0</v>
      </c>
    </row>
    <row r="7" spans="1:46" x14ac:dyDescent="0.2">
      <c r="A7" t="str">
        <f ca="1">'Week A'!AB59</f>
        <v>Broeckhoven</v>
      </c>
      <c r="B7" t="str">
        <f ca="1">'Week A'!AC59</f>
        <v>Margo</v>
      </c>
      <c r="C7" t="str">
        <f ca="1">'Week A'!AD59</f>
        <v>Hoofdoperateur</v>
      </c>
      <c r="D7" t="str">
        <f ca="1">'Week A'!AE59</f>
        <v>Bediende</v>
      </c>
      <c r="E7">
        <f ca="1">'Week A'!$AK59</f>
        <v>0</v>
      </c>
      <c r="F7">
        <f ca="1">'Week A'!$AQ59</f>
        <v>0</v>
      </c>
      <c r="G7">
        <f ca="1">'Week A'!$AW59</f>
        <v>0</v>
      </c>
      <c r="H7">
        <f ca="1">'Week A'!$BC59</f>
        <v>0</v>
      </c>
      <c r="I7">
        <f ca="1">'Week A'!$BI59</f>
        <v>0</v>
      </c>
      <c r="J7">
        <f ca="1">'Week A'!$BO59</f>
        <v>0</v>
      </c>
      <c r="K7">
        <f ca="1">'Week A'!$BU59</f>
        <v>0</v>
      </c>
      <c r="L7">
        <f ca="1">'Week B'!$AK59</f>
        <v>0</v>
      </c>
      <c r="M7">
        <f ca="1">'Week B'!$AQ59</f>
        <v>0</v>
      </c>
      <c r="N7">
        <f ca="1">'Week B'!$AW59</f>
        <v>0</v>
      </c>
      <c r="O7">
        <f ca="1">'Week B'!$BC59</f>
        <v>0</v>
      </c>
      <c r="P7">
        <f ca="1">'Week B'!$BI59</f>
        <v>0</v>
      </c>
      <c r="Q7">
        <f ca="1">'Week B'!$BO59</f>
        <v>0</v>
      </c>
      <c r="R7">
        <f ca="1">'Week B'!$BU59</f>
        <v>0</v>
      </c>
      <c r="S7">
        <f ca="1">'Week C'!$AK59</f>
        <v>0</v>
      </c>
      <c r="T7">
        <f ca="1">'Week C'!$AQ59</f>
        <v>0</v>
      </c>
      <c r="U7">
        <f ca="1">'Week C'!$AW59</f>
        <v>0</v>
      </c>
      <c r="V7">
        <f ca="1">'Week C'!$BC59</f>
        <v>0</v>
      </c>
      <c r="W7">
        <f ca="1">'Week C'!$BI59</f>
        <v>0</v>
      </c>
      <c r="X7">
        <f ca="1">'Week C'!$BO59</f>
        <v>0</v>
      </c>
      <c r="Y7">
        <f ca="1">'Week C'!$BU59</f>
        <v>0</v>
      </c>
      <c r="Z7">
        <f ca="1">'Week D'!$AK59</f>
        <v>0</v>
      </c>
      <c r="AA7">
        <f ca="1">'Week D'!$AQ59</f>
        <v>0</v>
      </c>
      <c r="AB7">
        <f ca="1">'Week D'!$AW59</f>
        <v>0</v>
      </c>
      <c r="AC7">
        <f ca="1">'Week D'!$BC59</f>
        <v>0</v>
      </c>
      <c r="AD7">
        <f ca="1">'Week D'!$BI59</f>
        <v>0</v>
      </c>
      <c r="AE7">
        <f ca="1">'Week D'!$BO59</f>
        <v>0</v>
      </c>
      <c r="AF7">
        <f ca="1">'Week D'!$BU59</f>
        <v>0</v>
      </c>
      <c r="AG7">
        <f ca="1">'Week E'!$AK59</f>
        <v>0</v>
      </c>
      <c r="AH7">
        <f ca="1">'Week E'!$AQ59</f>
        <v>0</v>
      </c>
      <c r="AI7">
        <f ca="1">'Week E'!$AW59</f>
        <v>0</v>
      </c>
      <c r="AJ7">
        <f ca="1">'Week E'!$BC59</f>
        <v>0</v>
      </c>
      <c r="AK7">
        <f ca="1">'Week E'!$BI59</f>
        <v>0</v>
      </c>
      <c r="AL7">
        <f ca="1">'Week E'!$BO59</f>
        <v>0</v>
      </c>
      <c r="AM7">
        <f ca="1">'Week E'!$BU59</f>
        <v>0</v>
      </c>
      <c r="AN7">
        <f ca="1">'Week F'!$AK59</f>
        <v>0</v>
      </c>
      <c r="AO7">
        <f ca="1">'Week F'!$AQ59</f>
        <v>0</v>
      </c>
      <c r="AP7">
        <f ca="1">'Week F'!$AW59</f>
        <v>0</v>
      </c>
      <c r="AQ7">
        <f ca="1">'Week F'!$BC59</f>
        <v>0</v>
      </c>
      <c r="AR7">
        <f ca="1">'Week F'!$BI59</f>
        <v>0</v>
      </c>
      <c r="AS7">
        <f ca="1">'Week F'!$BO59</f>
        <v>0</v>
      </c>
      <c r="AT7">
        <f ca="1">'Week F'!$BU59</f>
        <v>0</v>
      </c>
    </row>
    <row r="8" spans="1:46" x14ac:dyDescent="0.2">
      <c r="A8" t="str">
        <f ca="1">'Week A'!AB60</f>
        <v>Bougrine</v>
      </c>
      <c r="B8" t="str">
        <f ca="1">'Week A'!AC60</f>
        <v>Leila</v>
      </c>
      <c r="C8" t="str">
        <f ca="1">'Week A'!AD60</f>
        <v>Onderhoudstechnieker</v>
      </c>
      <c r="D8" t="str">
        <f ca="1">'Week A'!AE60</f>
        <v>Arbeider</v>
      </c>
      <c r="E8">
        <f ca="1">'Week A'!$AK60</f>
        <v>0</v>
      </c>
      <c r="F8">
        <f ca="1">'Week A'!$AQ60</f>
        <v>0</v>
      </c>
      <c r="G8">
        <f ca="1">'Week A'!$AW60</f>
        <v>0</v>
      </c>
      <c r="H8">
        <f ca="1">'Week A'!$BC60</f>
        <v>0</v>
      </c>
      <c r="I8">
        <f ca="1">'Week A'!$BI60</f>
        <v>0</v>
      </c>
      <c r="J8">
        <f ca="1">'Week A'!$BO60</f>
        <v>0</v>
      </c>
      <c r="K8">
        <f ca="1">'Week A'!$BU60</f>
        <v>0</v>
      </c>
      <c r="L8">
        <f ca="1">'Week B'!$AK60</f>
        <v>0</v>
      </c>
      <c r="M8">
        <f ca="1">'Week B'!$AQ60</f>
        <v>0</v>
      </c>
      <c r="N8">
        <f ca="1">'Week B'!$AW60</f>
        <v>0</v>
      </c>
      <c r="O8">
        <f ca="1">'Week B'!$BC60</f>
        <v>0</v>
      </c>
      <c r="P8">
        <f ca="1">'Week B'!$BI60</f>
        <v>0</v>
      </c>
      <c r="Q8">
        <f ca="1">'Week B'!$BO60</f>
        <v>0</v>
      </c>
      <c r="R8">
        <f ca="1">'Week B'!$BU60</f>
        <v>0</v>
      </c>
      <c r="S8">
        <f ca="1">'Week C'!$AK60</f>
        <v>0</v>
      </c>
      <c r="T8">
        <f ca="1">'Week C'!$AQ60</f>
        <v>0</v>
      </c>
      <c r="U8">
        <f ca="1">'Week C'!$AW60</f>
        <v>0</v>
      </c>
      <c r="V8">
        <f ca="1">'Week C'!$BC60</f>
        <v>0</v>
      </c>
      <c r="W8">
        <f ca="1">'Week C'!$BI60</f>
        <v>0</v>
      </c>
      <c r="X8">
        <f ca="1">'Week C'!$BO60</f>
        <v>0</v>
      </c>
      <c r="Y8">
        <f ca="1">'Week C'!$BU60</f>
        <v>0</v>
      </c>
      <c r="Z8">
        <f ca="1">'Week D'!$AK60</f>
        <v>0</v>
      </c>
      <c r="AA8">
        <f ca="1">'Week D'!$AQ60</f>
        <v>0</v>
      </c>
      <c r="AB8">
        <f ca="1">'Week D'!$AW60</f>
        <v>0</v>
      </c>
      <c r="AC8">
        <f ca="1">'Week D'!$BC60</f>
        <v>0</v>
      </c>
      <c r="AD8">
        <f ca="1">'Week D'!$BI60</f>
        <v>0</v>
      </c>
      <c r="AE8">
        <f ca="1">'Week D'!$BO60</f>
        <v>0</v>
      </c>
      <c r="AF8">
        <f ca="1">'Week D'!$BU60</f>
        <v>0</v>
      </c>
      <c r="AG8">
        <f ca="1">'Week E'!$AK60</f>
        <v>0</v>
      </c>
      <c r="AH8">
        <f ca="1">'Week E'!$AQ60</f>
        <v>0</v>
      </c>
      <c r="AI8">
        <f ca="1">'Week E'!$AW60</f>
        <v>0</v>
      </c>
      <c r="AJ8">
        <f ca="1">'Week E'!$BC60</f>
        <v>0</v>
      </c>
      <c r="AK8">
        <f ca="1">'Week E'!$BI60</f>
        <v>0</v>
      </c>
      <c r="AL8">
        <f ca="1">'Week E'!$BO60</f>
        <v>0</v>
      </c>
      <c r="AM8">
        <f ca="1">'Week E'!$BU60</f>
        <v>0</v>
      </c>
      <c r="AN8">
        <f ca="1">'Week F'!$AK60</f>
        <v>0</v>
      </c>
      <c r="AO8">
        <f ca="1">'Week F'!$AQ60</f>
        <v>0</v>
      </c>
      <c r="AP8">
        <f ca="1">'Week F'!$AW60</f>
        <v>0</v>
      </c>
      <c r="AQ8">
        <f ca="1">'Week F'!$BC60</f>
        <v>0</v>
      </c>
      <c r="AR8">
        <f ca="1">'Week F'!$BI60</f>
        <v>0</v>
      </c>
      <c r="AS8">
        <f ca="1">'Week F'!$BO60</f>
        <v>0</v>
      </c>
      <c r="AT8">
        <f ca="1">'Week F'!$BU60</f>
        <v>0</v>
      </c>
    </row>
    <row r="9" spans="1:46" x14ac:dyDescent="0.2">
      <c r="A9" t="str">
        <f ca="1">'Week A'!AB61</f>
        <v>Vanlommel</v>
      </c>
      <c r="B9" t="str">
        <f ca="1">'Week A'!AC61</f>
        <v>Benny</v>
      </c>
      <c r="C9" t="str">
        <f ca="1">'Week A'!AD61</f>
        <v>Operateur</v>
      </c>
      <c r="D9" t="str">
        <f ca="1">'Week A'!AE61</f>
        <v>Arbeider</v>
      </c>
      <c r="E9">
        <f ca="1">'Week A'!$AK61</f>
        <v>0</v>
      </c>
      <c r="F9">
        <f ca="1">'Week A'!$AQ61</f>
        <v>0</v>
      </c>
      <c r="G9">
        <f ca="1">'Week A'!$AW61</f>
        <v>0</v>
      </c>
      <c r="H9">
        <f ca="1">'Week A'!$BC61</f>
        <v>0</v>
      </c>
      <c r="I9">
        <f ca="1">'Week A'!$BI61</f>
        <v>0</v>
      </c>
      <c r="J9">
        <f ca="1">'Week A'!$BO61</f>
        <v>0</v>
      </c>
      <c r="K9">
        <f ca="1">'Week A'!$BU61</f>
        <v>0</v>
      </c>
      <c r="L9">
        <f ca="1">'Week B'!$AK61</f>
        <v>0</v>
      </c>
      <c r="M9">
        <f ca="1">'Week B'!$AQ61</f>
        <v>0</v>
      </c>
      <c r="N9">
        <f ca="1">'Week B'!$AW61</f>
        <v>0</v>
      </c>
      <c r="O9">
        <f ca="1">'Week B'!$BC61</f>
        <v>0</v>
      </c>
      <c r="P9">
        <f ca="1">'Week B'!$BI61</f>
        <v>0</v>
      </c>
      <c r="Q9">
        <f ca="1">'Week B'!$BO61</f>
        <v>0</v>
      </c>
      <c r="R9">
        <f ca="1">'Week B'!$BU61</f>
        <v>0</v>
      </c>
      <c r="S9">
        <f ca="1">'Week C'!$AK61</f>
        <v>0</v>
      </c>
      <c r="T9">
        <f ca="1">'Week C'!$AQ61</f>
        <v>0</v>
      </c>
      <c r="U9">
        <f ca="1">'Week C'!$AW61</f>
        <v>0</v>
      </c>
      <c r="V9">
        <f ca="1">'Week C'!$BC61</f>
        <v>0</v>
      </c>
      <c r="W9">
        <f ca="1">'Week C'!$BI61</f>
        <v>0</v>
      </c>
      <c r="X9">
        <f ca="1">'Week C'!$BO61</f>
        <v>0</v>
      </c>
      <c r="Y9">
        <f ca="1">'Week C'!$BU61</f>
        <v>0</v>
      </c>
      <c r="Z9">
        <f ca="1">'Week D'!$AK61</f>
        <v>0</v>
      </c>
      <c r="AA9">
        <f ca="1">'Week D'!$AQ61</f>
        <v>0</v>
      </c>
      <c r="AB9">
        <f ca="1">'Week D'!$AW61</f>
        <v>0</v>
      </c>
      <c r="AC9">
        <f ca="1">'Week D'!$BC61</f>
        <v>0</v>
      </c>
      <c r="AD9">
        <f ca="1">'Week D'!$BI61</f>
        <v>0</v>
      </c>
      <c r="AE9">
        <f ca="1">'Week D'!$BO61</f>
        <v>0</v>
      </c>
      <c r="AF9">
        <f ca="1">'Week D'!$BU61</f>
        <v>0</v>
      </c>
      <c r="AG9">
        <f ca="1">'Week E'!$AK61</f>
        <v>0</v>
      </c>
      <c r="AH9">
        <f ca="1">'Week E'!$AQ61</f>
        <v>0</v>
      </c>
      <c r="AI9">
        <f ca="1">'Week E'!$AW61</f>
        <v>0</v>
      </c>
      <c r="AJ9">
        <f ca="1">'Week E'!$BC61</f>
        <v>0</v>
      </c>
      <c r="AK9">
        <f ca="1">'Week E'!$BI61</f>
        <v>0</v>
      </c>
      <c r="AL9">
        <f ca="1">'Week E'!$BO61</f>
        <v>0</v>
      </c>
      <c r="AM9">
        <f ca="1">'Week E'!$BU61</f>
        <v>0</v>
      </c>
      <c r="AN9">
        <f ca="1">'Week F'!$AK61</f>
        <v>0</v>
      </c>
      <c r="AO9">
        <f ca="1">'Week F'!$AQ61</f>
        <v>0</v>
      </c>
      <c r="AP9">
        <f ca="1">'Week F'!$AW61</f>
        <v>0</v>
      </c>
      <c r="AQ9">
        <f ca="1">'Week F'!$BC61</f>
        <v>0</v>
      </c>
      <c r="AR9">
        <f ca="1">'Week F'!$BI61</f>
        <v>0</v>
      </c>
      <c r="AS9">
        <f ca="1">'Week F'!$BO61</f>
        <v>0</v>
      </c>
      <c r="AT9">
        <f ca="1">'Week F'!$BU61</f>
        <v>0</v>
      </c>
    </row>
    <row r="10" spans="1:46" x14ac:dyDescent="0.2">
      <c r="A10" t="str">
        <f ca="1">'Week A'!AB62</f>
        <v>Bentla</v>
      </c>
      <c r="B10" t="str">
        <f ca="1">'Week A'!AC62</f>
        <v>Imane</v>
      </c>
      <c r="C10" t="str">
        <f ca="1">'Week A'!AD62</f>
        <v>Steward</v>
      </c>
      <c r="D10" t="str">
        <f ca="1">'Week A'!AE62</f>
        <v>Arbeider</v>
      </c>
      <c r="E10">
        <f ca="1">'Week A'!$AK62</f>
        <v>0</v>
      </c>
      <c r="F10">
        <f ca="1">'Week A'!$AQ62</f>
        <v>0</v>
      </c>
      <c r="G10">
        <f ca="1">'Week A'!$AW62</f>
        <v>0</v>
      </c>
      <c r="H10">
        <f ca="1">'Week A'!$BC62</f>
        <v>0</v>
      </c>
      <c r="I10">
        <f ca="1">'Week A'!$BI62</f>
        <v>0</v>
      </c>
      <c r="J10" t="str">
        <f ca="1">'Week A'!$BO62</f>
        <v>Recup</v>
      </c>
      <c r="K10">
        <f ca="1">'Week A'!$BU62</f>
        <v>0</v>
      </c>
      <c r="L10">
        <f ca="1">'Week B'!$AK62</f>
        <v>0</v>
      </c>
      <c r="M10">
        <f ca="1">'Week B'!$AQ62</f>
        <v>0</v>
      </c>
      <c r="N10">
        <f ca="1">'Week B'!$AW62</f>
        <v>0</v>
      </c>
      <c r="O10">
        <f ca="1">'Week B'!$BC62</f>
        <v>0</v>
      </c>
      <c r="P10">
        <f ca="1">'Week B'!$BI62</f>
        <v>0</v>
      </c>
      <c r="Q10">
        <f ca="1">'Week B'!$BO62</f>
        <v>0</v>
      </c>
      <c r="R10">
        <f ca="1">'Week B'!$BU62</f>
        <v>0</v>
      </c>
      <c r="S10">
        <f ca="1">'Week C'!$AK62</f>
        <v>0</v>
      </c>
      <c r="T10">
        <f ca="1">'Week C'!$AQ62</f>
        <v>0</v>
      </c>
      <c r="U10">
        <f ca="1">'Week C'!$AW62</f>
        <v>0</v>
      </c>
      <c r="V10">
        <f ca="1">'Week C'!$BC62</f>
        <v>0</v>
      </c>
      <c r="W10">
        <f ca="1">'Week C'!$BI62</f>
        <v>0</v>
      </c>
      <c r="X10">
        <f ca="1">'Week C'!$BO62</f>
        <v>0</v>
      </c>
      <c r="Y10">
        <f ca="1">'Week C'!$BU62</f>
        <v>0</v>
      </c>
      <c r="Z10">
        <f ca="1">'Week D'!$AK62</f>
        <v>0</v>
      </c>
      <c r="AA10">
        <f ca="1">'Week D'!$AQ62</f>
        <v>0</v>
      </c>
      <c r="AB10">
        <f ca="1">'Week D'!$AW62</f>
        <v>0</v>
      </c>
      <c r="AC10">
        <f ca="1">'Week D'!$BC62</f>
        <v>0</v>
      </c>
      <c r="AD10">
        <f ca="1">'Week D'!$BI62</f>
        <v>0</v>
      </c>
      <c r="AE10">
        <f ca="1">'Week D'!$BO62</f>
        <v>0</v>
      </c>
      <c r="AF10">
        <f ca="1">'Week D'!$BU62</f>
        <v>0</v>
      </c>
      <c r="AG10">
        <f ca="1">'Week E'!$AK62</f>
        <v>0</v>
      </c>
      <c r="AH10">
        <f ca="1">'Week E'!$AQ62</f>
        <v>0</v>
      </c>
      <c r="AI10">
        <f ca="1">'Week E'!$AW62</f>
        <v>0</v>
      </c>
      <c r="AJ10">
        <f ca="1">'Week E'!$BC62</f>
        <v>0</v>
      </c>
      <c r="AK10">
        <f ca="1">'Week E'!$BI62</f>
        <v>0</v>
      </c>
      <c r="AL10">
        <f ca="1">'Week E'!$BO62</f>
        <v>0</v>
      </c>
      <c r="AM10">
        <f ca="1">'Week E'!$BU62</f>
        <v>0</v>
      </c>
      <c r="AN10">
        <f ca="1">'Week F'!$AK62</f>
        <v>0</v>
      </c>
      <c r="AO10">
        <f ca="1">'Week F'!$AQ62</f>
        <v>0</v>
      </c>
      <c r="AP10">
        <f ca="1">'Week F'!$AW62</f>
        <v>0</v>
      </c>
      <c r="AQ10">
        <f ca="1">'Week F'!$BC62</f>
        <v>0</v>
      </c>
      <c r="AR10">
        <f ca="1">'Week F'!$BI62</f>
        <v>0</v>
      </c>
      <c r="AS10">
        <f ca="1">'Week F'!$BO62</f>
        <v>0</v>
      </c>
      <c r="AT10">
        <f ca="1">'Week F'!$BU62</f>
        <v>0</v>
      </c>
    </row>
    <row r="11" spans="1:46" x14ac:dyDescent="0.2">
      <c r="A11" t="str">
        <f ca="1">'Week A'!AB63</f>
        <v>Herreman</v>
      </c>
      <c r="B11" t="str">
        <f ca="1">'Week A'!AC63</f>
        <v>Astrid</v>
      </c>
      <c r="C11" t="str">
        <f ca="1">'Week A'!AD63</f>
        <v>Steward</v>
      </c>
      <c r="D11" t="str">
        <f ca="1">'Week A'!AE63</f>
        <v>Student</v>
      </c>
      <c r="E11">
        <f ca="1">'Week A'!$AK63</f>
        <v>0</v>
      </c>
      <c r="F11">
        <f ca="1">'Week A'!$AQ63</f>
        <v>0</v>
      </c>
      <c r="G11">
        <f ca="1">'Week A'!$AW63</f>
        <v>0</v>
      </c>
      <c r="H11">
        <f ca="1">'Week A'!$BC63</f>
        <v>0</v>
      </c>
      <c r="I11">
        <f ca="1">'Week A'!$BI63</f>
        <v>0</v>
      </c>
      <c r="J11">
        <f ca="1">'Week A'!$BO63</f>
        <v>0</v>
      </c>
      <c r="K11">
        <f ca="1">'Week A'!$BU63</f>
        <v>0</v>
      </c>
      <c r="L11">
        <f ca="1">'Week B'!$AK63</f>
        <v>0</v>
      </c>
      <c r="M11">
        <f ca="1">'Week B'!$AQ63</f>
        <v>0</v>
      </c>
      <c r="N11">
        <f ca="1">'Week B'!$AW63</f>
        <v>0</v>
      </c>
      <c r="O11">
        <f ca="1">'Week B'!$BC63</f>
        <v>0</v>
      </c>
      <c r="P11">
        <f ca="1">'Week B'!$BI63</f>
        <v>0</v>
      </c>
      <c r="Q11">
        <f ca="1">'Week B'!$BO63</f>
        <v>0</v>
      </c>
      <c r="R11">
        <f ca="1">'Week B'!$BU63</f>
        <v>0</v>
      </c>
      <c r="S11">
        <f ca="1">'Week C'!$AK63</f>
        <v>0</v>
      </c>
      <c r="T11">
        <f ca="1">'Week C'!$AQ63</f>
        <v>0</v>
      </c>
      <c r="U11">
        <f ca="1">'Week C'!$AW63</f>
        <v>0</v>
      </c>
      <c r="V11">
        <f ca="1">'Week C'!$BC63</f>
        <v>0</v>
      </c>
      <c r="W11">
        <f ca="1">'Week C'!$BI63</f>
        <v>0</v>
      </c>
      <c r="X11">
        <f ca="1">'Week C'!$BO63</f>
        <v>0</v>
      </c>
      <c r="Y11">
        <f ca="1">'Week C'!$BU63</f>
        <v>0</v>
      </c>
      <c r="Z11">
        <f ca="1">'Week D'!$AK63</f>
        <v>0</v>
      </c>
      <c r="AA11">
        <f ca="1">'Week D'!$AQ63</f>
        <v>0</v>
      </c>
      <c r="AB11">
        <f ca="1">'Week D'!$AW63</f>
        <v>0</v>
      </c>
      <c r="AC11">
        <f ca="1">'Week D'!$BC63</f>
        <v>0</v>
      </c>
      <c r="AD11">
        <f ca="1">'Week D'!$BI63</f>
        <v>0</v>
      </c>
      <c r="AE11">
        <f ca="1">'Week D'!$BO63</f>
        <v>0</v>
      </c>
      <c r="AF11">
        <f ca="1">'Week D'!$BU63</f>
        <v>0</v>
      </c>
      <c r="AG11">
        <f ca="1">'Week E'!$AK63</f>
        <v>0</v>
      </c>
      <c r="AH11">
        <f ca="1">'Week E'!$AQ63</f>
        <v>0</v>
      </c>
      <c r="AI11">
        <f ca="1">'Week E'!$AW63</f>
        <v>0</v>
      </c>
      <c r="AJ11">
        <f ca="1">'Week E'!$BC63</f>
        <v>0</v>
      </c>
      <c r="AK11">
        <f ca="1">'Week E'!$BI63</f>
        <v>0</v>
      </c>
      <c r="AL11">
        <f ca="1">'Week E'!$BO63</f>
        <v>0</v>
      </c>
      <c r="AM11">
        <f ca="1">'Week E'!$BU63</f>
        <v>0</v>
      </c>
      <c r="AN11">
        <f ca="1">'Week F'!$AK63</f>
        <v>0</v>
      </c>
      <c r="AO11">
        <f ca="1">'Week F'!$AQ63</f>
        <v>0</v>
      </c>
      <c r="AP11">
        <f ca="1">'Week F'!$AW63</f>
        <v>0</v>
      </c>
      <c r="AQ11">
        <f ca="1">'Week F'!$BC63</f>
        <v>0</v>
      </c>
      <c r="AR11">
        <f ca="1">'Week F'!$BI63</f>
        <v>0</v>
      </c>
      <c r="AS11">
        <f ca="1">'Week F'!$BO63</f>
        <v>0</v>
      </c>
      <c r="AT11">
        <f ca="1">'Week F'!$BU63</f>
        <v>0</v>
      </c>
    </row>
    <row r="12" spans="1:46" x14ac:dyDescent="0.2">
      <c r="A12" t="str">
        <f ca="1">'Week A'!AB64</f>
        <v>Tarakhchyan</v>
      </c>
      <c r="B12" t="str">
        <f ca="1">'Week A'!AC64</f>
        <v>Avetis</v>
      </c>
      <c r="C12" t="str">
        <f ca="1">'Week A'!AD64</f>
        <v>Steward</v>
      </c>
      <c r="D12" t="str">
        <f ca="1">'Week A'!AE64</f>
        <v>Student</v>
      </c>
      <c r="E12">
        <f ca="1">'Week A'!$AK64</f>
        <v>0</v>
      </c>
      <c r="F12" t="str">
        <f ca="1">'Week A'!$AQ64</f>
        <v>Feestdag</v>
      </c>
      <c r="G12">
        <f ca="1">'Week A'!$AW64</f>
        <v>0</v>
      </c>
      <c r="H12">
        <f ca="1">'Week A'!$BC64</f>
        <v>0</v>
      </c>
      <c r="I12">
        <f ca="1">'Week A'!$BI64</f>
        <v>0</v>
      </c>
      <c r="J12">
        <f ca="1">'Week A'!$BO64</f>
        <v>0</v>
      </c>
      <c r="K12">
        <f ca="1">'Week A'!$BU64</f>
        <v>0</v>
      </c>
      <c r="L12">
        <f ca="1">'Week B'!$AK64</f>
        <v>0</v>
      </c>
      <c r="M12">
        <f ca="1">'Week B'!$AQ64</f>
        <v>0</v>
      </c>
      <c r="N12">
        <f ca="1">'Week B'!$AW64</f>
        <v>0</v>
      </c>
      <c r="O12">
        <f ca="1">'Week B'!$BC64</f>
        <v>0</v>
      </c>
      <c r="P12">
        <f ca="1">'Week B'!$BI64</f>
        <v>0</v>
      </c>
      <c r="Q12">
        <f ca="1">'Week B'!$BO64</f>
        <v>0</v>
      </c>
      <c r="R12">
        <f ca="1">'Week B'!$BU64</f>
        <v>0</v>
      </c>
      <c r="S12">
        <f ca="1">'Week C'!$AK64</f>
        <v>0</v>
      </c>
      <c r="T12">
        <f ca="1">'Week C'!$AQ64</f>
        <v>0</v>
      </c>
      <c r="U12">
        <f ca="1">'Week C'!$AW64</f>
        <v>0</v>
      </c>
      <c r="V12">
        <f ca="1">'Week C'!$BC64</f>
        <v>0</v>
      </c>
      <c r="W12">
        <f ca="1">'Week C'!$BI64</f>
        <v>0</v>
      </c>
      <c r="X12">
        <f ca="1">'Week C'!$BO64</f>
        <v>0</v>
      </c>
      <c r="Y12">
        <f ca="1">'Week C'!$BU64</f>
        <v>0</v>
      </c>
      <c r="Z12">
        <f ca="1">'Week D'!$AK64</f>
        <v>0</v>
      </c>
      <c r="AA12">
        <f ca="1">'Week D'!$AQ64</f>
        <v>0</v>
      </c>
      <c r="AB12">
        <f ca="1">'Week D'!$AW64</f>
        <v>0</v>
      </c>
      <c r="AC12">
        <f ca="1">'Week D'!$BC64</f>
        <v>0</v>
      </c>
      <c r="AD12">
        <f ca="1">'Week D'!$BI64</f>
        <v>0</v>
      </c>
      <c r="AE12">
        <f ca="1">'Week D'!$BO64</f>
        <v>0</v>
      </c>
      <c r="AF12">
        <f ca="1">'Week D'!$BU64</f>
        <v>0</v>
      </c>
      <c r="AG12">
        <f ca="1">'Week E'!$AK64</f>
        <v>0</v>
      </c>
      <c r="AH12">
        <f ca="1">'Week E'!$AQ64</f>
        <v>0</v>
      </c>
      <c r="AI12">
        <f ca="1">'Week E'!$AW64</f>
        <v>0</v>
      </c>
      <c r="AJ12">
        <f ca="1">'Week E'!$BC64</f>
        <v>0</v>
      </c>
      <c r="AK12">
        <f ca="1">'Week E'!$BI64</f>
        <v>0</v>
      </c>
      <c r="AL12">
        <f ca="1">'Week E'!$BO64</f>
        <v>0</v>
      </c>
      <c r="AM12">
        <f ca="1">'Week E'!$BU64</f>
        <v>0</v>
      </c>
      <c r="AN12">
        <f ca="1">'Week F'!$AK64</f>
        <v>0</v>
      </c>
      <c r="AO12">
        <f ca="1">'Week F'!$AQ64</f>
        <v>0</v>
      </c>
      <c r="AP12">
        <f ca="1">'Week F'!$AW64</f>
        <v>0</v>
      </c>
      <c r="AQ12">
        <f ca="1">'Week F'!$BC64</f>
        <v>0</v>
      </c>
      <c r="AR12">
        <f ca="1">'Week F'!$BI64</f>
        <v>0</v>
      </c>
      <c r="AS12">
        <f ca="1">'Week F'!$BO64</f>
        <v>0</v>
      </c>
      <c r="AT12">
        <f ca="1">'Week F'!$BU64</f>
        <v>0</v>
      </c>
    </row>
    <row r="13" spans="1:46" x14ac:dyDescent="0.2">
      <c r="A13" t="str">
        <f ca="1">'Week A'!AB65</f>
        <v>Taous</v>
      </c>
      <c r="B13" t="str">
        <f ca="1">'Week A'!AC65</f>
        <v>Anass</v>
      </c>
      <c r="C13" t="str">
        <f ca="1">'Week A'!AD65</f>
        <v>Steward</v>
      </c>
      <c r="D13" t="str">
        <f ca="1">'Week A'!AE65</f>
        <v>Student</v>
      </c>
      <c r="E13">
        <f ca="1">'Week A'!$AK65</f>
        <v>0</v>
      </c>
      <c r="F13" t="str">
        <f ca="1">'Week A'!$AQ65</f>
        <v>Feestdag</v>
      </c>
      <c r="G13">
        <f ca="1">'Week A'!$AW65</f>
        <v>0</v>
      </c>
      <c r="H13">
        <f ca="1">'Week A'!$BC65</f>
        <v>0</v>
      </c>
      <c r="I13">
        <f ca="1">'Week A'!$BI65</f>
        <v>0</v>
      </c>
      <c r="J13">
        <f ca="1">'Week A'!$BO65</f>
        <v>0</v>
      </c>
      <c r="K13">
        <f ca="1">'Week A'!$BU65</f>
        <v>0</v>
      </c>
      <c r="L13">
        <f ca="1">'Week B'!$AK65</f>
        <v>0</v>
      </c>
      <c r="M13">
        <f ca="1">'Week B'!$AQ65</f>
        <v>0</v>
      </c>
      <c r="N13">
        <f ca="1">'Week B'!$AW65</f>
        <v>0</v>
      </c>
      <c r="O13">
        <f ca="1">'Week B'!$BC65</f>
        <v>0</v>
      </c>
      <c r="P13">
        <f ca="1">'Week B'!$BI65</f>
        <v>0</v>
      </c>
      <c r="Q13">
        <f ca="1">'Week B'!$BO65</f>
        <v>0</v>
      </c>
      <c r="R13">
        <f ca="1">'Week B'!$BU65</f>
        <v>0</v>
      </c>
      <c r="S13">
        <f ca="1">'Week C'!$AK65</f>
        <v>0</v>
      </c>
      <c r="T13">
        <f ca="1">'Week C'!$AQ65</f>
        <v>0</v>
      </c>
      <c r="U13">
        <f ca="1">'Week C'!$AW65</f>
        <v>0</v>
      </c>
      <c r="V13">
        <f ca="1">'Week C'!$BC65</f>
        <v>0</v>
      </c>
      <c r="W13">
        <f ca="1">'Week C'!$BI65</f>
        <v>0</v>
      </c>
      <c r="X13">
        <f ca="1">'Week C'!$BO65</f>
        <v>0</v>
      </c>
      <c r="Y13">
        <f ca="1">'Week C'!$BU65</f>
        <v>0</v>
      </c>
      <c r="Z13">
        <f ca="1">'Week D'!$AK65</f>
        <v>0</v>
      </c>
      <c r="AA13">
        <f ca="1">'Week D'!$AQ65</f>
        <v>0</v>
      </c>
      <c r="AB13">
        <f ca="1">'Week D'!$AW65</f>
        <v>0</v>
      </c>
      <c r="AC13">
        <f ca="1">'Week D'!$BC65</f>
        <v>0</v>
      </c>
      <c r="AD13">
        <f ca="1">'Week D'!$BI65</f>
        <v>0</v>
      </c>
      <c r="AE13">
        <f ca="1">'Week D'!$BO65</f>
        <v>0</v>
      </c>
      <c r="AF13">
        <f ca="1">'Week D'!$BU65</f>
        <v>0</v>
      </c>
      <c r="AG13">
        <f ca="1">'Week E'!$AK65</f>
        <v>0</v>
      </c>
      <c r="AH13">
        <f ca="1">'Week E'!$AQ65</f>
        <v>0</v>
      </c>
      <c r="AI13">
        <f ca="1">'Week E'!$AW65</f>
        <v>0</v>
      </c>
      <c r="AJ13">
        <f ca="1">'Week E'!$BC65</f>
        <v>0</v>
      </c>
      <c r="AK13">
        <f ca="1">'Week E'!$BI65</f>
        <v>0</v>
      </c>
      <c r="AL13">
        <f ca="1">'Week E'!$BO65</f>
        <v>0</v>
      </c>
      <c r="AM13">
        <f ca="1">'Week E'!$BU65</f>
        <v>0</v>
      </c>
      <c r="AN13">
        <f ca="1">'Week F'!$AK65</f>
        <v>0</v>
      </c>
      <c r="AO13">
        <f ca="1">'Week F'!$AQ65</f>
        <v>0</v>
      </c>
      <c r="AP13">
        <f ca="1">'Week F'!$AW65</f>
        <v>0</v>
      </c>
      <c r="AQ13">
        <f ca="1">'Week F'!$BC65</f>
        <v>0</v>
      </c>
      <c r="AR13">
        <f ca="1">'Week F'!$BI65</f>
        <v>0</v>
      </c>
      <c r="AS13">
        <f ca="1">'Week F'!$BO65</f>
        <v>0</v>
      </c>
      <c r="AT13">
        <f ca="1">'Week F'!$BU65</f>
        <v>0</v>
      </c>
    </row>
    <row r="14" spans="1:46" x14ac:dyDescent="0.2">
      <c r="A14" t="str">
        <f ca="1">'Week A'!AB66</f>
        <v>Rabhi</v>
      </c>
      <c r="B14" t="str">
        <f ca="1">'Week A'!AC66</f>
        <v>Abdelillah</v>
      </c>
      <c r="C14" t="str">
        <f ca="1">'Week A'!AD66</f>
        <v>Steward</v>
      </c>
      <c r="D14" t="str">
        <f ca="1">'Week A'!AE66</f>
        <v>Student</v>
      </c>
      <c r="E14">
        <f ca="1">'Week A'!$AK66</f>
        <v>0</v>
      </c>
      <c r="F14" t="str">
        <f ca="1">'Week A'!$AQ66</f>
        <v>Feestdag</v>
      </c>
      <c r="G14">
        <f ca="1">'Week A'!$AW66</f>
        <v>0</v>
      </c>
      <c r="H14">
        <f ca="1">'Week A'!$BC66</f>
        <v>0</v>
      </c>
      <c r="I14">
        <f ca="1">'Week A'!$BI66</f>
        <v>0</v>
      </c>
      <c r="J14">
        <f ca="1">'Week A'!$BO66</f>
        <v>0</v>
      </c>
      <c r="K14">
        <f ca="1">'Week A'!$BU66</f>
        <v>0</v>
      </c>
      <c r="L14">
        <f ca="1">'Week B'!$AK66</f>
        <v>0</v>
      </c>
      <c r="M14">
        <f ca="1">'Week B'!$AQ66</f>
        <v>0</v>
      </c>
      <c r="N14">
        <f ca="1">'Week B'!$AW66</f>
        <v>0</v>
      </c>
      <c r="O14">
        <f ca="1">'Week B'!$BC66</f>
        <v>0</v>
      </c>
      <c r="P14">
        <f ca="1">'Week B'!$BI66</f>
        <v>0</v>
      </c>
      <c r="Q14">
        <f ca="1">'Week B'!$BO66</f>
        <v>0</v>
      </c>
      <c r="R14">
        <f ca="1">'Week B'!$BU66</f>
        <v>0</v>
      </c>
      <c r="S14">
        <f ca="1">'Week C'!$AK66</f>
        <v>0</v>
      </c>
      <c r="T14">
        <f ca="1">'Week C'!$AQ66</f>
        <v>0</v>
      </c>
      <c r="U14">
        <f ca="1">'Week C'!$AW66</f>
        <v>0</v>
      </c>
      <c r="V14">
        <f ca="1">'Week C'!$BC66</f>
        <v>0</v>
      </c>
      <c r="W14">
        <f ca="1">'Week C'!$BI66</f>
        <v>0</v>
      </c>
      <c r="X14">
        <f ca="1">'Week C'!$BO66</f>
        <v>0</v>
      </c>
      <c r="Y14">
        <f ca="1">'Week C'!$BU66</f>
        <v>0</v>
      </c>
      <c r="Z14">
        <f ca="1">'Week D'!$AK66</f>
        <v>0</v>
      </c>
      <c r="AA14">
        <f ca="1">'Week D'!$AQ66</f>
        <v>0</v>
      </c>
      <c r="AB14">
        <f ca="1">'Week D'!$AW66</f>
        <v>0</v>
      </c>
      <c r="AC14">
        <f ca="1">'Week D'!$BC66</f>
        <v>0</v>
      </c>
      <c r="AD14">
        <f ca="1">'Week D'!$BI66</f>
        <v>0</v>
      </c>
      <c r="AE14">
        <f ca="1">'Week D'!$BO66</f>
        <v>0</v>
      </c>
      <c r="AF14">
        <f ca="1">'Week D'!$BU66</f>
        <v>0</v>
      </c>
      <c r="AG14">
        <f ca="1">'Week E'!$AK66</f>
        <v>0</v>
      </c>
      <c r="AH14">
        <f ca="1">'Week E'!$AQ66</f>
        <v>0</v>
      </c>
      <c r="AI14">
        <f ca="1">'Week E'!$AW66</f>
        <v>0</v>
      </c>
      <c r="AJ14">
        <f ca="1">'Week E'!$BC66</f>
        <v>0</v>
      </c>
      <c r="AK14">
        <f ca="1">'Week E'!$BI66</f>
        <v>0</v>
      </c>
      <c r="AL14">
        <f ca="1">'Week E'!$BO66</f>
        <v>0</v>
      </c>
      <c r="AM14">
        <f ca="1">'Week E'!$BU66</f>
        <v>0</v>
      </c>
      <c r="AN14">
        <f ca="1">'Week F'!$AK66</f>
        <v>0</v>
      </c>
      <c r="AO14">
        <f ca="1">'Week F'!$AQ66</f>
        <v>0</v>
      </c>
      <c r="AP14">
        <f ca="1">'Week F'!$AW66</f>
        <v>0</v>
      </c>
      <c r="AQ14">
        <f ca="1">'Week F'!$BC66</f>
        <v>0</v>
      </c>
      <c r="AR14">
        <f ca="1">'Week F'!$BI66</f>
        <v>0</v>
      </c>
      <c r="AS14">
        <f ca="1">'Week F'!$BO66</f>
        <v>0</v>
      </c>
      <c r="AT14">
        <f ca="1">'Week F'!$BU66</f>
        <v>0</v>
      </c>
    </row>
    <row r="15" spans="1:46" x14ac:dyDescent="0.2">
      <c r="A15" t="str">
        <f ca="1">'Week A'!AB67</f>
        <v>Lobanzo</v>
      </c>
      <c r="B15" t="str">
        <f ca="1">'Week A'!AC67</f>
        <v>Bénédicte</v>
      </c>
      <c r="C15" t="str">
        <f ca="1">'Week A'!AD67</f>
        <v>Steward</v>
      </c>
      <c r="D15" t="str">
        <f ca="1">'Week A'!AE67</f>
        <v>Student</v>
      </c>
      <c r="E15">
        <f ca="1">'Week A'!$AK67</f>
        <v>0</v>
      </c>
      <c r="F15">
        <f ca="1">'Week A'!$AQ67</f>
        <v>0</v>
      </c>
      <c r="G15">
        <f ca="1">'Week A'!$AW67</f>
        <v>0</v>
      </c>
      <c r="H15">
        <f ca="1">'Week A'!$BC67</f>
        <v>0</v>
      </c>
      <c r="I15">
        <f ca="1">'Week A'!$BI67</f>
        <v>0</v>
      </c>
      <c r="J15">
        <f ca="1">'Week A'!$BO67</f>
        <v>0</v>
      </c>
      <c r="K15">
        <f ca="1">'Week A'!$BU67</f>
        <v>0</v>
      </c>
      <c r="L15">
        <f ca="1">'Week B'!$AK67</f>
        <v>0</v>
      </c>
      <c r="M15">
        <f ca="1">'Week B'!$AQ67</f>
        <v>0</v>
      </c>
      <c r="N15">
        <f ca="1">'Week B'!$AW67</f>
        <v>0</v>
      </c>
      <c r="O15">
        <f ca="1">'Week B'!$BC67</f>
        <v>0</v>
      </c>
      <c r="P15">
        <f ca="1">'Week B'!$BI67</f>
        <v>0</v>
      </c>
      <c r="Q15">
        <f ca="1">'Week B'!$BO67</f>
        <v>0</v>
      </c>
      <c r="R15">
        <f ca="1">'Week B'!$BU67</f>
        <v>0</v>
      </c>
      <c r="S15">
        <f ca="1">'Week C'!$AK67</f>
        <v>0</v>
      </c>
      <c r="T15">
        <f ca="1">'Week C'!$AQ67</f>
        <v>0</v>
      </c>
      <c r="U15">
        <f ca="1">'Week C'!$AW67</f>
        <v>0</v>
      </c>
      <c r="V15">
        <f ca="1">'Week C'!$BC67</f>
        <v>0</v>
      </c>
      <c r="W15">
        <f ca="1">'Week C'!$BI67</f>
        <v>0</v>
      </c>
      <c r="X15">
        <f ca="1">'Week C'!$BO67</f>
        <v>0</v>
      </c>
      <c r="Y15">
        <f ca="1">'Week C'!$BU67</f>
        <v>0</v>
      </c>
      <c r="Z15">
        <f ca="1">'Week D'!$AK67</f>
        <v>0</v>
      </c>
      <c r="AA15">
        <f ca="1">'Week D'!$AQ67</f>
        <v>0</v>
      </c>
      <c r="AB15">
        <f ca="1">'Week D'!$AW67</f>
        <v>0</v>
      </c>
      <c r="AC15">
        <f ca="1">'Week D'!$BC67</f>
        <v>0</v>
      </c>
      <c r="AD15">
        <f ca="1">'Week D'!$BI67</f>
        <v>0</v>
      </c>
      <c r="AE15">
        <f ca="1">'Week D'!$BO67</f>
        <v>0</v>
      </c>
      <c r="AF15">
        <f ca="1">'Week D'!$BU67</f>
        <v>0</v>
      </c>
      <c r="AG15">
        <f ca="1">'Week E'!$AK67</f>
        <v>0</v>
      </c>
      <c r="AH15">
        <f ca="1">'Week E'!$AQ67</f>
        <v>0</v>
      </c>
      <c r="AI15">
        <f ca="1">'Week E'!$AW67</f>
        <v>0</v>
      </c>
      <c r="AJ15">
        <f ca="1">'Week E'!$BC67</f>
        <v>0</v>
      </c>
      <c r="AK15">
        <f ca="1">'Week E'!$BI67</f>
        <v>0</v>
      </c>
      <c r="AL15">
        <f ca="1">'Week E'!$BO67</f>
        <v>0</v>
      </c>
      <c r="AM15">
        <f ca="1">'Week E'!$BU67</f>
        <v>0</v>
      </c>
      <c r="AN15">
        <f ca="1">'Week F'!$AK67</f>
        <v>0</v>
      </c>
      <c r="AO15">
        <f ca="1">'Week F'!$AQ67</f>
        <v>0</v>
      </c>
      <c r="AP15">
        <f ca="1">'Week F'!$AW67</f>
        <v>0</v>
      </c>
      <c r="AQ15">
        <f ca="1">'Week F'!$BC67</f>
        <v>0</v>
      </c>
      <c r="AR15">
        <f ca="1">'Week F'!$BI67</f>
        <v>0</v>
      </c>
      <c r="AS15">
        <f ca="1">'Week F'!$BO67</f>
        <v>0</v>
      </c>
      <c r="AT15">
        <f ca="1">'Week F'!$BU67</f>
        <v>0</v>
      </c>
    </row>
    <row r="16" spans="1:46" x14ac:dyDescent="0.2">
      <c r="A16" t="str">
        <f ca="1">'Week A'!AB68</f>
        <v>Haesaerts</v>
      </c>
      <c r="B16" t="str">
        <f ca="1">'Week A'!AC68</f>
        <v>Dries</v>
      </c>
      <c r="C16" t="str">
        <f ca="1">'Week A'!AD68</f>
        <v>Steward</v>
      </c>
      <c r="D16" t="str">
        <f ca="1">'Week A'!AE68</f>
        <v>Student</v>
      </c>
      <c r="E16">
        <f ca="1">'Week A'!$AK68</f>
        <v>0</v>
      </c>
      <c r="F16" t="str">
        <f ca="1">'Week A'!$AQ68</f>
        <v>Feestdag</v>
      </c>
      <c r="G16">
        <f ca="1">'Week A'!$AW68</f>
        <v>0</v>
      </c>
      <c r="H16">
        <f ca="1">'Week A'!$BC68</f>
        <v>0</v>
      </c>
      <c r="I16">
        <f ca="1">'Week A'!$BI68</f>
        <v>0</v>
      </c>
      <c r="J16">
        <f ca="1">'Week A'!$BO68</f>
        <v>0</v>
      </c>
      <c r="K16">
        <f ca="1">'Week A'!$BU68</f>
        <v>0</v>
      </c>
      <c r="L16">
        <f ca="1">'Week B'!$AK68</f>
        <v>0</v>
      </c>
      <c r="M16">
        <f ca="1">'Week B'!$AQ68</f>
        <v>0</v>
      </c>
      <c r="N16">
        <f ca="1">'Week B'!$AW68</f>
        <v>0</v>
      </c>
      <c r="O16">
        <f ca="1">'Week B'!$BC68</f>
        <v>0</v>
      </c>
      <c r="P16">
        <f ca="1">'Week B'!$BI68</f>
        <v>0</v>
      </c>
      <c r="Q16">
        <f ca="1">'Week B'!$BO68</f>
        <v>0</v>
      </c>
      <c r="R16">
        <f ca="1">'Week B'!$BU68</f>
        <v>0</v>
      </c>
      <c r="S16">
        <f ca="1">'Week C'!$AK68</f>
        <v>0</v>
      </c>
      <c r="T16">
        <f ca="1">'Week C'!$AQ68</f>
        <v>0</v>
      </c>
      <c r="U16">
        <f ca="1">'Week C'!$AW68</f>
        <v>0</v>
      </c>
      <c r="V16">
        <f ca="1">'Week C'!$BC68</f>
        <v>0</v>
      </c>
      <c r="W16">
        <f ca="1">'Week C'!$BI68</f>
        <v>0</v>
      </c>
      <c r="X16">
        <f ca="1">'Week C'!$BO68</f>
        <v>0</v>
      </c>
      <c r="Y16">
        <f ca="1">'Week C'!$BU68</f>
        <v>0</v>
      </c>
      <c r="Z16">
        <f ca="1">'Week D'!$AK68</f>
        <v>0</v>
      </c>
      <c r="AA16">
        <f ca="1">'Week D'!$AQ68</f>
        <v>0</v>
      </c>
      <c r="AB16">
        <f ca="1">'Week D'!$AW68</f>
        <v>0</v>
      </c>
      <c r="AC16">
        <f ca="1">'Week D'!$BC68</f>
        <v>0</v>
      </c>
      <c r="AD16">
        <f ca="1">'Week D'!$BI68</f>
        <v>0</v>
      </c>
      <c r="AE16">
        <f ca="1">'Week D'!$BO68</f>
        <v>0</v>
      </c>
      <c r="AF16">
        <f ca="1">'Week D'!$BU68</f>
        <v>0</v>
      </c>
      <c r="AG16">
        <f ca="1">'Week E'!$AK68</f>
        <v>0</v>
      </c>
      <c r="AH16">
        <f ca="1">'Week E'!$AQ68</f>
        <v>0</v>
      </c>
      <c r="AI16">
        <f ca="1">'Week E'!$AW68</f>
        <v>0</v>
      </c>
      <c r="AJ16">
        <f ca="1">'Week E'!$BC68</f>
        <v>0</v>
      </c>
      <c r="AK16">
        <f ca="1">'Week E'!$BI68</f>
        <v>0</v>
      </c>
      <c r="AL16">
        <f ca="1">'Week E'!$BO68</f>
        <v>0</v>
      </c>
      <c r="AM16">
        <f ca="1">'Week E'!$BU68</f>
        <v>0</v>
      </c>
      <c r="AN16">
        <f ca="1">'Week F'!$AK68</f>
        <v>0</v>
      </c>
      <c r="AO16">
        <f ca="1">'Week F'!$AQ68</f>
        <v>0</v>
      </c>
      <c r="AP16">
        <f ca="1">'Week F'!$AW68</f>
        <v>0</v>
      </c>
      <c r="AQ16">
        <f ca="1">'Week F'!$BC68</f>
        <v>0</v>
      </c>
      <c r="AR16">
        <f ca="1">'Week F'!$BI68</f>
        <v>0</v>
      </c>
      <c r="AS16">
        <f ca="1">'Week F'!$BO68</f>
        <v>0</v>
      </c>
      <c r="AT16">
        <f ca="1">'Week F'!$BU68</f>
        <v>0</v>
      </c>
    </row>
    <row r="17" spans="1:46" x14ac:dyDescent="0.2">
      <c r="A17" t="str">
        <f ca="1">'Week A'!AB69</f>
        <v>Hendrickx</v>
      </c>
      <c r="B17" t="str">
        <f ca="1">'Week A'!AC69</f>
        <v>Ella</v>
      </c>
      <c r="C17" t="str">
        <f ca="1">'Week A'!AD69</f>
        <v>Steward</v>
      </c>
      <c r="D17" t="str">
        <f ca="1">'Week A'!AE69</f>
        <v>Student</v>
      </c>
      <c r="E17">
        <f ca="1">'Week A'!$AK69</f>
        <v>0</v>
      </c>
      <c r="F17">
        <f ca="1">'Week A'!$AQ69</f>
        <v>0</v>
      </c>
      <c r="G17">
        <f ca="1">'Week A'!$AW69</f>
        <v>0</v>
      </c>
      <c r="H17">
        <f ca="1">'Week A'!$BC69</f>
        <v>0</v>
      </c>
      <c r="I17">
        <f ca="1">'Week A'!$BI69</f>
        <v>0</v>
      </c>
      <c r="J17">
        <f ca="1">'Week A'!$BO69</f>
        <v>0</v>
      </c>
      <c r="K17">
        <f ca="1">'Week A'!$BU69</f>
        <v>0</v>
      </c>
      <c r="L17">
        <f ca="1">'Week B'!$AK69</f>
        <v>0</v>
      </c>
      <c r="M17">
        <f ca="1">'Week B'!$AQ69</f>
        <v>0</v>
      </c>
      <c r="N17">
        <f ca="1">'Week B'!$AW69</f>
        <v>0</v>
      </c>
      <c r="O17">
        <f ca="1">'Week B'!$BC69</f>
        <v>0</v>
      </c>
      <c r="P17">
        <f ca="1">'Week B'!$BI69</f>
        <v>0</v>
      </c>
      <c r="Q17">
        <f ca="1">'Week B'!$BO69</f>
        <v>0</v>
      </c>
      <c r="R17">
        <f ca="1">'Week B'!$BU69</f>
        <v>0</v>
      </c>
      <c r="S17">
        <f ca="1">'Week C'!$AK69</f>
        <v>0</v>
      </c>
      <c r="T17">
        <f ca="1">'Week C'!$AQ69</f>
        <v>0</v>
      </c>
      <c r="U17">
        <f ca="1">'Week C'!$AW69</f>
        <v>0</v>
      </c>
      <c r="V17">
        <f ca="1">'Week C'!$BC69</f>
        <v>0</v>
      </c>
      <c r="W17">
        <f ca="1">'Week C'!$BI69</f>
        <v>0</v>
      </c>
      <c r="X17">
        <f ca="1">'Week C'!$BO69</f>
        <v>0</v>
      </c>
      <c r="Y17">
        <f ca="1">'Week C'!$BU69</f>
        <v>0</v>
      </c>
      <c r="Z17">
        <f ca="1">'Week D'!$AK69</f>
        <v>0</v>
      </c>
      <c r="AA17">
        <f ca="1">'Week D'!$AQ69</f>
        <v>0</v>
      </c>
      <c r="AB17">
        <f ca="1">'Week D'!$AW69</f>
        <v>0</v>
      </c>
      <c r="AC17">
        <f ca="1">'Week D'!$BC69</f>
        <v>0</v>
      </c>
      <c r="AD17">
        <f ca="1">'Week D'!$BI69</f>
        <v>0</v>
      </c>
      <c r="AE17">
        <f ca="1">'Week D'!$BO69</f>
        <v>0</v>
      </c>
      <c r="AF17">
        <f ca="1">'Week D'!$BU69</f>
        <v>0</v>
      </c>
      <c r="AG17">
        <f ca="1">'Week E'!$AK69</f>
        <v>0</v>
      </c>
      <c r="AH17">
        <f ca="1">'Week E'!$AQ69</f>
        <v>0</v>
      </c>
      <c r="AI17">
        <f ca="1">'Week E'!$AW69</f>
        <v>0</v>
      </c>
      <c r="AJ17">
        <f ca="1">'Week E'!$BC69</f>
        <v>0</v>
      </c>
      <c r="AK17">
        <f ca="1">'Week E'!$BI69</f>
        <v>0</v>
      </c>
      <c r="AL17">
        <f ca="1">'Week E'!$BO69</f>
        <v>0</v>
      </c>
      <c r="AM17">
        <f ca="1">'Week E'!$BU69</f>
        <v>0</v>
      </c>
      <c r="AN17">
        <f ca="1">'Week F'!$AK69</f>
        <v>0</v>
      </c>
      <c r="AO17">
        <f ca="1">'Week F'!$AQ69</f>
        <v>0</v>
      </c>
      <c r="AP17">
        <f ca="1">'Week F'!$AW69</f>
        <v>0</v>
      </c>
      <c r="AQ17">
        <f ca="1">'Week F'!$BC69</f>
        <v>0</v>
      </c>
      <c r="AR17">
        <f ca="1">'Week F'!$BI69</f>
        <v>0</v>
      </c>
      <c r="AS17">
        <f ca="1">'Week F'!$BO69</f>
        <v>0</v>
      </c>
      <c r="AT17">
        <f ca="1">'Week F'!$BU69</f>
        <v>0</v>
      </c>
    </row>
    <row r="18" spans="1:46" x14ac:dyDescent="0.2">
      <c r="A18" t="str">
        <f ca="1">'Week A'!AB70</f>
        <v>Degeeter</v>
      </c>
      <c r="B18" t="str">
        <f ca="1">'Week A'!AC70</f>
        <v>Emma</v>
      </c>
      <c r="C18" t="str">
        <f ca="1">'Week A'!AD70</f>
        <v>Steward</v>
      </c>
      <c r="D18" t="str">
        <f ca="1">'Week A'!AE70</f>
        <v>Student</v>
      </c>
      <c r="E18">
        <f ca="1">'Week A'!$AK70</f>
        <v>0</v>
      </c>
      <c r="F18">
        <f ca="1">'Week A'!$AQ70</f>
        <v>0</v>
      </c>
      <c r="G18">
        <f ca="1">'Week A'!$AW70</f>
        <v>0</v>
      </c>
      <c r="H18">
        <f ca="1">'Week A'!$BC70</f>
        <v>0</v>
      </c>
      <c r="I18">
        <f ca="1">'Week A'!$BI70</f>
        <v>0</v>
      </c>
      <c r="J18">
        <f ca="1">'Week A'!$BO70</f>
        <v>0</v>
      </c>
      <c r="K18">
        <f ca="1">'Week A'!$BU70</f>
        <v>0</v>
      </c>
      <c r="L18">
        <f ca="1">'Week B'!$AK70</f>
        <v>0</v>
      </c>
      <c r="M18">
        <f ca="1">'Week B'!$AQ70</f>
        <v>0</v>
      </c>
      <c r="N18">
        <f ca="1">'Week B'!$AW70</f>
        <v>0</v>
      </c>
      <c r="O18">
        <f ca="1">'Week B'!$BC70</f>
        <v>0</v>
      </c>
      <c r="P18">
        <f ca="1">'Week B'!$BI70</f>
        <v>0</v>
      </c>
      <c r="Q18">
        <f ca="1">'Week B'!$BO70</f>
        <v>0</v>
      </c>
      <c r="R18">
        <f ca="1">'Week B'!$BU70</f>
        <v>0</v>
      </c>
      <c r="S18">
        <f ca="1">'Week C'!$AK70</f>
        <v>0</v>
      </c>
      <c r="T18">
        <f ca="1">'Week C'!$AQ70</f>
        <v>0</v>
      </c>
      <c r="U18">
        <f ca="1">'Week C'!$AW70</f>
        <v>0</v>
      </c>
      <c r="V18">
        <f ca="1">'Week C'!$BC70</f>
        <v>0</v>
      </c>
      <c r="W18">
        <f ca="1">'Week C'!$BI70</f>
        <v>0</v>
      </c>
      <c r="X18">
        <f ca="1">'Week C'!$BO70</f>
        <v>0</v>
      </c>
      <c r="Y18">
        <f ca="1">'Week C'!$BU70</f>
        <v>0</v>
      </c>
      <c r="Z18">
        <f ca="1">'Week D'!$AK70</f>
        <v>0</v>
      </c>
      <c r="AA18">
        <f ca="1">'Week D'!$AQ70</f>
        <v>0</v>
      </c>
      <c r="AB18">
        <f ca="1">'Week D'!$AW70</f>
        <v>0</v>
      </c>
      <c r="AC18">
        <f ca="1">'Week D'!$BC70</f>
        <v>0</v>
      </c>
      <c r="AD18">
        <f ca="1">'Week D'!$BI70</f>
        <v>0</v>
      </c>
      <c r="AE18">
        <f ca="1">'Week D'!$BO70</f>
        <v>0</v>
      </c>
      <c r="AF18">
        <f ca="1">'Week D'!$BU70</f>
        <v>0</v>
      </c>
      <c r="AG18">
        <f ca="1">'Week E'!$AK70</f>
        <v>0</v>
      </c>
      <c r="AH18">
        <f ca="1">'Week E'!$AQ70</f>
        <v>0</v>
      </c>
      <c r="AI18">
        <f ca="1">'Week E'!$AW70</f>
        <v>0</v>
      </c>
      <c r="AJ18">
        <f ca="1">'Week E'!$BC70</f>
        <v>0</v>
      </c>
      <c r="AK18">
        <f ca="1">'Week E'!$BI70</f>
        <v>0</v>
      </c>
      <c r="AL18">
        <f ca="1">'Week E'!$BO70</f>
        <v>0</v>
      </c>
      <c r="AM18">
        <f ca="1">'Week E'!$BU70</f>
        <v>0</v>
      </c>
      <c r="AN18">
        <f ca="1">'Week F'!$AK70</f>
        <v>0</v>
      </c>
      <c r="AO18">
        <f ca="1">'Week F'!$AQ70</f>
        <v>0</v>
      </c>
      <c r="AP18">
        <f ca="1">'Week F'!$AW70</f>
        <v>0</v>
      </c>
      <c r="AQ18">
        <f ca="1">'Week F'!$BC70</f>
        <v>0</v>
      </c>
      <c r="AR18">
        <f ca="1">'Week F'!$BI70</f>
        <v>0</v>
      </c>
      <c r="AS18">
        <f ca="1">'Week F'!$BO70</f>
        <v>0</v>
      </c>
      <c r="AT18">
        <f ca="1">'Week F'!$BU70</f>
        <v>0</v>
      </c>
    </row>
    <row r="19" spans="1:46" x14ac:dyDescent="0.2">
      <c r="A19" t="str">
        <f ca="1">'Week A'!AB71</f>
        <v>Taous</v>
      </c>
      <c r="B19" t="str">
        <f ca="1">'Week A'!AC71</f>
        <v>Ilias</v>
      </c>
      <c r="C19" t="str">
        <f ca="1">'Week A'!AD71</f>
        <v>Steward</v>
      </c>
      <c r="D19" t="str">
        <f ca="1">'Week A'!AE71</f>
        <v>Student</v>
      </c>
      <c r="E19">
        <f ca="1">'Week A'!$AK71</f>
        <v>0</v>
      </c>
      <c r="F19">
        <f ca="1">'Week A'!$AQ71</f>
        <v>0</v>
      </c>
      <c r="G19">
        <f ca="1">'Week A'!$AW71</f>
        <v>0</v>
      </c>
      <c r="H19">
        <f ca="1">'Week A'!$BC71</f>
        <v>0</v>
      </c>
      <c r="I19">
        <f ca="1">'Week A'!$BI71</f>
        <v>0</v>
      </c>
      <c r="J19" t="str">
        <f ca="1">'Week A'!$BO71</f>
        <v>Feestdag</v>
      </c>
      <c r="K19">
        <f ca="1">'Week A'!$BU71</f>
        <v>0</v>
      </c>
      <c r="L19">
        <f ca="1">'Week B'!$AK71</f>
        <v>0</v>
      </c>
      <c r="M19">
        <f ca="1">'Week B'!$AQ71</f>
        <v>0</v>
      </c>
      <c r="N19">
        <f ca="1">'Week B'!$AW71</f>
        <v>0</v>
      </c>
      <c r="O19">
        <f ca="1">'Week B'!$BC71</f>
        <v>0</v>
      </c>
      <c r="P19">
        <f ca="1">'Week B'!$BI71</f>
        <v>0</v>
      </c>
      <c r="Q19">
        <f ca="1">'Week B'!$BO71</f>
        <v>0</v>
      </c>
      <c r="R19">
        <f ca="1">'Week B'!$BU71</f>
        <v>0</v>
      </c>
      <c r="S19">
        <f ca="1">'Week C'!$AK71</f>
        <v>0</v>
      </c>
      <c r="T19">
        <f ca="1">'Week C'!$AQ71</f>
        <v>0</v>
      </c>
      <c r="U19">
        <f ca="1">'Week C'!$AW71</f>
        <v>0</v>
      </c>
      <c r="V19">
        <f ca="1">'Week C'!$BC71</f>
        <v>0</v>
      </c>
      <c r="W19">
        <f ca="1">'Week C'!$BI71</f>
        <v>0</v>
      </c>
      <c r="X19">
        <f ca="1">'Week C'!$BO71</f>
        <v>0</v>
      </c>
      <c r="Y19">
        <f ca="1">'Week C'!$BU71</f>
        <v>0</v>
      </c>
      <c r="Z19">
        <f ca="1">'Week D'!$AK71</f>
        <v>0</v>
      </c>
      <c r="AA19">
        <f ca="1">'Week D'!$AQ71</f>
        <v>0</v>
      </c>
      <c r="AB19">
        <f ca="1">'Week D'!$AW71</f>
        <v>0</v>
      </c>
      <c r="AC19">
        <f ca="1">'Week D'!$BC71</f>
        <v>0</v>
      </c>
      <c r="AD19">
        <f ca="1">'Week D'!$BI71</f>
        <v>0</v>
      </c>
      <c r="AE19">
        <f ca="1">'Week D'!$BO71</f>
        <v>0</v>
      </c>
      <c r="AF19">
        <f ca="1">'Week D'!$BU71</f>
        <v>0</v>
      </c>
      <c r="AG19">
        <f ca="1">'Week E'!$AK71</f>
        <v>0</v>
      </c>
      <c r="AH19">
        <f ca="1">'Week E'!$AQ71</f>
        <v>0</v>
      </c>
      <c r="AI19">
        <f ca="1">'Week E'!$AW71</f>
        <v>0</v>
      </c>
      <c r="AJ19">
        <f ca="1">'Week E'!$BC71</f>
        <v>0</v>
      </c>
      <c r="AK19">
        <f ca="1">'Week E'!$BI71</f>
        <v>0</v>
      </c>
      <c r="AL19">
        <f ca="1">'Week E'!$BO71</f>
        <v>0</v>
      </c>
      <c r="AM19">
        <f ca="1">'Week E'!$BU71</f>
        <v>0</v>
      </c>
      <c r="AN19">
        <f ca="1">'Week F'!$AK71</f>
        <v>0</v>
      </c>
      <c r="AO19">
        <f ca="1">'Week F'!$AQ71</f>
        <v>0</v>
      </c>
      <c r="AP19">
        <f ca="1">'Week F'!$AW71</f>
        <v>0</v>
      </c>
      <c r="AQ19">
        <f ca="1">'Week F'!$BC71</f>
        <v>0</v>
      </c>
      <c r="AR19">
        <f ca="1">'Week F'!$BI71</f>
        <v>0</v>
      </c>
      <c r="AS19">
        <f ca="1">'Week F'!$BO71</f>
        <v>0</v>
      </c>
      <c r="AT19">
        <f ca="1">'Week F'!$BU71</f>
        <v>0</v>
      </c>
    </row>
    <row r="20" spans="1:46" x14ac:dyDescent="0.2">
      <c r="A20" t="str">
        <f ca="1">'Week A'!AB72</f>
        <v>El Harcha</v>
      </c>
      <c r="B20" t="str">
        <f ca="1">'Week A'!AC72</f>
        <v>Ihsane</v>
      </c>
      <c r="C20" t="str">
        <f ca="1">'Week A'!AD72</f>
        <v>Steward</v>
      </c>
      <c r="D20" t="str">
        <f ca="1">'Week A'!AE72</f>
        <v>Student</v>
      </c>
      <c r="E20">
        <f ca="1">'Week A'!$AK72</f>
        <v>0</v>
      </c>
      <c r="F20">
        <f ca="1">'Week A'!$AQ72</f>
        <v>0</v>
      </c>
      <c r="G20">
        <f ca="1">'Week A'!$AW72</f>
        <v>0</v>
      </c>
      <c r="H20">
        <f ca="1">'Week A'!$BC72</f>
        <v>0</v>
      </c>
      <c r="I20">
        <f ca="1">'Week A'!$BI72</f>
        <v>0</v>
      </c>
      <c r="J20">
        <f ca="1">'Week A'!$BO72</f>
        <v>0</v>
      </c>
      <c r="K20">
        <f ca="1">'Week A'!$BU72</f>
        <v>0</v>
      </c>
      <c r="L20">
        <f ca="1">'Week B'!$AK72</f>
        <v>0</v>
      </c>
      <c r="M20">
        <f ca="1">'Week B'!$AQ72</f>
        <v>0</v>
      </c>
      <c r="N20">
        <f ca="1">'Week B'!$AW72</f>
        <v>0</v>
      </c>
      <c r="O20">
        <f ca="1">'Week B'!$BC72</f>
        <v>0</v>
      </c>
      <c r="P20">
        <f ca="1">'Week B'!$BI72</f>
        <v>0</v>
      </c>
      <c r="Q20">
        <f ca="1">'Week B'!$BO72</f>
        <v>0</v>
      </c>
      <c r="R20">
        <f ca="1">'Week B'!$BU72</f>
        <v>0</v>
      </c>
      <c r="S20">
        <f ca="1">'Week C'!$AK72</f>
        <v>0</v>
      </c>
      <c r="T20">
        <f ca="1">'Week C'!$AQ72</f>
        <v>0</v>
      </c>
      <c r="U20">
        <f ca="1">'Week C'!$AW72</f>
        <v>0</v>
      </c>
      <c r="V20">
        <f ca="1">'Week C'!$BC72</f>
        <v>0</v>
      </c>
      <c r="W20">
        <f ca="1">'Week C'!$BI72</f>
        <v>0</v>
      </c>
      <c r="X20">
        <f ca="1">'Week C'!$BO72</f>
        <v>0</v>
      </c>
      <c r="Y20">
        <f ca="1">'Week C'!$BU72</f>
        <v>0</v>
      </c>
      <c r="Z20">
        <f ca="1">'Week D'!$AK72</f>
        <v>0</v>
      </c>
      <c r="AA20">
        <f ca="1">'Week D'!$AQ72</f>
        <v>0</v>
      </c>
      <c r="AB20">
        <f ca="1">'Week D'!$AW72</f>
        <v>0</v>
      </c>
      <c r="AC20">
        <f ca="1">'Week D'!$BC72</f>
        <v>0</v>
      </c>
      <c r="AD20">
        <f ca="1">'Week D'!$BI72</f>
        <v>0</v>
      </c>
      <c r="AE20">
        <f ca="1">'Week D'!$BO72</f>
        <v>0</v>
      </c>
      <c r="AF20">
        <f ca="1">'Week D'!$BU72</f>
        <v>0</v>
      </c>
      <c r="AG20">
        <f ca="1">'Week E'!$AK72</f>
        <v>0</v>
      </c>
      <c r="AH20">
        <f ca="1">'Week E'!$AQ72</f>
        <v>0</v>
      </c>
      <c r="AI20">
        <f ca="1">'Week E'!$AW72</f>
        <v>0</v>
      </c>
      <c r="AJ20">
        <f ca="1">'Week E'!$BC72</f>
        <v>0</v>
      </c>
      <c r="AK20">
        <f ca="1">'Week E'!$BI72</f>
        <v>0</v>
      </c>
      <c r="AL20">
        <f ca="1">'Week E'!$BO72</f>
        <v>0</v>
      </c>
      <c r="AM20">
        <f ca="1">'Week E'!$BU72</f>
        <v>0</v>
      </c>
      <c r="AN20">
        <f ca="1">'Week F'!$AK72</f>
        <v>0</v>
      </c>
      <c r="AO20">
        <f ca="1">'Week F'!$AQ72</f>
        <v>0</v>
      </c>
      <c r="AP20">
        <f ca="1">'Week F'!$AW72</f>
        <v>0</v>
      </c>
      <c r="AQ20">
        <f ca="1">'Week F'!$BC72</f>
        <v>0</v>
      </c>
      <c r="AR20">
        <f ca="1">'Week F'!$BI72</f>
        <v>0</v>
      </c>
      <c r="AS20">
        <f ca="1">'Week F'!$BO72</f>
        <v>0</v>
      </c>
      <c r="AT20">
        <f ca="1">'Week F'!$BU72</f>
        <v>0</v>
      </c>
    </row>
    <row r="21" spans="1:46" x14ac:dyDescent="0.2">
      <c r="A21" t="str">
        <f ca="1">'Week A'!AB73</f>
        <v>Siraje</v>
      </c>
      <c r="B21" t="str">
        <f ca="1">'Week A'!AC73</f>
        <v>Ismail</v>
      </c>
      <c r="C21" t="str">
        <f ca="1">'Week A'!AD73</f>
        <v>Steward</v>
      </c>
      <c r="D21" t="str">
        <f ca="1">'Week A'!AE73</f>
        <v>Student</v>
      </c>
      <c r="E21">
        <f ca="1">'Week A'!$AK73</f>
        <v>0</v>
      </c>
      <c r="F21">
        <f ca="1">'Week A'!$AQ73</f>
        <v>0</v>
      </c>
      <c r="G21">
        <f ca="1">'Week A'!$AW73</f>
        <v>0</v>
      </c>
      <c r="H21">
        <f ca="1">'Week A'!$BC73</f>
        <v>0</v>
      </c>
      <c r="I21">
        <f ca="1">'Week A'!$BI73</f>
        <v>0</v>
      </c>
      <c r="J21">
        <f ca="1">'Week A'!$BO73</f>
        <v>0</v>
      </c>
      <c r="K21">
        <f ca="1">'Week A'!$BU73</f>
        <v>0</v>
      </c>
      <c r="L21">
        <f ca="1">'Week B'!$AK73</f>
        <v>0</v>
      </c>
      <c r="M21">
        <f ca="1">'Week B'!$AQ73</f>
        <v>0</v>
      </c>
      <c r="N21">
        <f ca="1">'Week B'!$AW73</f>
        <v>0</v>
      </c>
      <c r="O21">
        <f ca="1">'Week B'!$BC73</f>
        <v>0</v>
      </c>
      <c r="P21">
        <f ca="1">'Week B'!$BI73</f>
        <v>0</v>
      </c>
      <c r="Q21">
        <f ca="1">'Week B'!$BO73</f>
        <v>0</v>
      </c>
      <c r="R21">
        <f ca="1">'Week B'!$BU73</f>
        <v>0</v>
      </c>
      <c r="S21">
        <f ca="1">'Week C'!$AK73</f>
        <v>0</v>
      </c>
      <c r="T21">
        <f ca="1">'Week C'!$AQ73</f>
        <v>0</v>
      </c>
      <c r="U21">
        <f ca="1">'Week C'!$AW73</f>
        <v>0</v>
      </c>
      <c r="V21">
        <f ca="1">'Week C'!$BC73</f>
        <v>0</v>
      </c>
      <c r="W21">
        <f ca="1">'Week C'!$BI73</f>
        <v>0</v>
      </c>
      <c r="X21">
        <f ca="1">'Week C'!$BO73</f>
        <v>0</v>
      </c>
      <c r="Y21">
        <f ca="1">'Week C'!$BU73</f>
        <v>0</v>
      </c>
      <c r="Z21">
        <f ca="1">'Week D'!$AK73</f>
        <v>0</v>
      </c>
      <c r="AA21">
        <f ca="1">'Week D'!$AQ73</f>
        <v>0</v>
      </c>
      <c r="AB21">
        <f ca="1">'Week D'!$AW73</f>
        <v>0</v>
      </c>
      <c r="AC21">
        <f ca="1">'Week D'!$BC73</f>
        <v>0</v>
      </c>
      <c r="AD21">
        <f ca="1">'Week D'!$BI73</f>
        <v>0</v>
      </c>
      <c r="AE21">
        <f ca="1">'Week D'!$BO73</f>
        <v>0</v>
      </c>
      <c r="AF21">
        <f ca="1">'Week D'!$BU73</f>
        <v>0</v>
      </c>
      <c r="AG21">
        <f ca="1">'Week E'!$AK73</f>
        <v>0</v>
      </c>
      <c r="AH21">
        <f ca="1">'Week E'!$AQ73</f>
        <v>0</v>
      </c>
      <c r="AI21">
        <f ca="1">'Week E'!$AW73</f>
        <v>0</v>
      </c>
      <c r="AJ21">
        <f ca="1">'Week E'!$BC73</f>
        <v>0</v>
      </c>
      <c r="AK21">
        <f ca="1">'Week E'!$BI73</f>
        <v>0</v>
      </c>
      <c r="AL21">
        <f ca="1">'Week E'!$BO73</f>
        <v>0</v>
      </c>
      <c r="AM21">
        <f ca="1">'Week E'!$BU73</f>
        <v>0</v>
      </c>
      <c r="AN21">
        <f ca="1">'Week F'!$AK73</f>
        <v>0</v>
      </c>
      <c r="AO21">
        <f ca="1">'Week F'!$AQ73</f>
        <v>0</v>
      </c>
      <c r="AP21">
        <f ca="1">'Week F'!$AW73</f>
        <v>0</v>
      </c>
      <c r="AQ21">
        <f ca="1">'Week F'!$BC73</f>
        <v>0</v>
      </c>
      <c r="AR21">
        <f ca="1">'Week F'!$BI73</f>
        <v>0</v>
      </c>
      <c r="AS21">
        <f ca="1">'Week F'!$BO73</f>
        <v>0</v>
      </c>
      <c r="AT21">
        <f ca="1">'Week F'!$BU73</f>
        <v>0</v>
      </c>
    </row>
    <row r="22" spans="1:46" x14ac:dyDescent="0.2">
      <c r="A22" t="str">
        <f ca="1">'Week A'!AB74</f>
        <v xml:space="preserve">Hendrickx </v>
      </c>
      <c r="B22" t="str">
        <f ca="1">'Week A'!AC74</f>
        <v>Jarne</v>
      </c>
      <c r="C22" t="str">
        <f ca="1">'Week A'!AD74</f>
        <v>Steward</v>
      </c>
      <c r="D22" t="str">
        <f ca="1">'Week A'!AE74</f>
        <v>Student</v>
      </c>
      <c r="E22">
        <f ca="1">'Week A'!$AK74</f>
        <v>0</v>
      </c>
      <c r="F22">
        <f ca="1">'Week A'!$AQ74</f>
        <v>0</v>
      </c>
      <c r="G22" t="str">
        <f ca="1">'Week A'!$AW74</f>
        <v>Feestdag</v>
      </c>
      <c r="H22">
        <f ca="1">'Week A'!$BC74</f>
        <v>0</v>
      </c>
      <c r="I22">
        <f ca="1">'Week A'!$BI74</f>
        <v>0</v>
      </c>
      <c r="J22">
        <f ca="1">'Week A'!$BO74</f>
        <v>0</v>
      </c>
      <c r="K22">
        <f ca="1">'Week A'!$BU74</f>
        <v>0</v>
      </c>
      <c r="L22">
        <f ca="1">'Week B'!$AK74</f>
        <v>0</v>
      </c>
      <c r="M22">
        <f ca="1">'Week B'!$AQ74</f>
        <v>0</v>
      </c>
      <c r="N22">
        <f ca="1">'Week B'!$AW74</f>
        <v>0</v>
      </c>
      <c r="O22">
        <f ca="1">'Week B'!$BC74</f>
        <v>0</v>
      </c>
      <c r="P22">
        <f ca="1">'Week B'!$BI74</f>
        <v>0</v>
      </c>
      <c r="Q22">
        <f ca="1">'Week B'!$BO74</f>
        <v>0</v>
      </c>
      <c r="R22">
        <f ca="1">'Week B'!$BU74</f>
        <v>0</v>
      </c>
      <c r="S22">
        <f ca="1">'Week C'!$AK74</f>
        <v>0</v>
      </c>
      <c r="T22">
        <f ca="1">'Week C'!$AQ74</f>
        <v>0</v>
      </c>
      <c r="U22">
        <f ca="1">'Week C'!$AW74</f>
        <v>0</v>
      </c>
      <c r="V22">
        <f ca="1">'Week C'!$BC74</f>
        <v>0</v>
      </c>
      <c r="W22">
        <f ca="1">'Week C'!$BI74</f>
        <v>0</v>
      </c>
      <c r="X22">
        <f ca="1">'Week C'!$BO74</f>
        <v>0</v>
      </c>
      <c r="Y22">
        <f ca="1">'Week C'!$BU74</f>
        <v>0</v>
      </c>
      <c r="Z22">
        <f ca="1">'Week D'!$AK74</f>
        <v>0</v>
      </c>
      <c r="AA22">
        <f ca="1">'Week D'!$AQ74</f>
        <v>0</v>
      </c>
      <c r="AB22">
        <f ca="1">'Week D'!$AW74</f>
        <v>0</v>
      </c>
      <c r="AC22">
        <f ca="1">'Week D'!$BC74</f>
        <v>0</v>
      </c>
      <c r="AD22">
        <f ca="1">'Week D'!$BI74</f>
        <v>0</v>
      </c>
      <c r="AE22">
        <f ca="1">'Week D'!$BO74</f>
        <v>0</v>
      </c>
      <c r="AF22">
        <f ca="1">'Week D'!$BU74</f>
        <v>0</v>
      </c>
      <c r="AG22">
        <f ca="1">'Week E'!$AK74</f>
        <v>0</v>
      </c>
      <c r="AH22">
        <f ca="1">'Week E'!$AQ74</f>
        <v>0</v>
      </c>
      <c r="AI22">
        <f ca="1">'Week E'!$AW74</f>
        <v>0</v>
      </c>
      <c r="AJ22">
        <f ca="1">'Week E'!$BC74</f>
        <v>0</v>
      </c>
      <c r="AK22">
        <f ca="1">'Week E'!$BI74</f>
        <v>0</v>
      </c>
      <c r="AL22">
        <f ca="1">'Week E'!$BO74</f>
        <v>0</v>
      </c>
      <c r="AM22">
        <f ca="1">'Week E'!$BU74</f>
        <v>0</v>
      </c>
      <c r="AN22">
        <f ca="1">'Week F'!$AK74</f>
        <v>0</v>
      </c>
      <c r="AO22">
        <f ca="1">'Week F'!$AQ74</f>
        <v>0</v>
      </c>
      <c r="AP22">
        <f ca="1">'Week F'!$AW74</f>
        <v>0</v>
      </c>
      <c r="AQ22">
        <f ca="1">'Week F'!$BC74</f>
        <v>0</v>
      </c>
      <c r="AR22">
        <f ca="1">'Week F'!$BI74</f>
        <v>0</v>
      </c>
      <c r="AS22">
        <f ca="1">'Week F'!$BO74</f>
        <v>0</v>
      </c>
      <c r="AT22">
        <f ca="1">'Week F'!$BU74</f>
        <v>0</v>
      </c>
    </row>
    <row r="23" spans="1:46" x14ac:dyDescent="0.2">
      <c r="A23" t="str">
        <f ca="1">'Week A'!AB75</f>
        <v>Minten</v>
      </c>
      <c r="B23" t="str">
        <f ca="1">'Week A'!AC75</f>
        <v>Klaas</v>
      </c>
      <c r="C23" t="str">
        <f ca="1">'Week A'!AD75</f>
        <v>Steward</v>
      </c>
      <c r="D23" t="str">
        <f ca="1">'Week A'!AE75</f>
        <v>Student</v>
      </c>
      <c r="E23">
        <f ca="1">'Week A'!$AK75</f>
        <v>0</v>
      </c>
      <c r="F23">
        <f ca="1">'Week A'!$AQ75</f>
        <v>0</v>
      </c>
      <c r="G23">
        <f ca="1">'Week A'!$AW75</f>
        <v>0</v>
      </c>
      <c r="H23">
        <f ca="1">'Week A'!$BC75</f>
        <v>0</v>
      </c>
      <c r="I23">
        <f ca="1">'Week A'!$BI75</f>
        <v>0</v>
      </c>
      <c r="J23" t="str">
        <f ca="1">'Week A'!$BO75</f>
        <v>Feestdag</v>
      </c>
      <c r="K23">
        <f ca="1">'Week A'!$BU75</f>
        <v>0</v>
      </c>
      <c r="L23">
        <f ca="1">'Week B'!$AK75</f>
        <v>0</v>
      </c>
      <c r="M23">
        <f ca="1">'Week B'!$AQ75</f>
        <v>0</v>
      </c>
      <c r="N23">
        <f ca="1">'Week B'!$AW75</f>
        <v>0</v>
      </c>
      <c r="O23">
        <f ca="1">'Week B'!$BC75</f>
        <v>0</v>
      </c>
      <c r="P23">
        <f ca="1">'Week B'!$BI75</f>
        <v>0</v>
      </c>
      <c r="Q23">
        <f ca="1">'Week B'!$BO75</f>
        <v>0</v>
      </c>
      <c r="R23">
        <f ca="1">'Week B'!$BU75</f>
        <v>0</v>
      </c>
      <c r="S23">
        <f ca="1">'Week C'!$AK75</f>
        <v>0</v>
      </c>
      <c r="T23">
        <f ca="1">'Week C'!$AQ75</f>
        <v>0</v>
      </c>
      <c r="U23">
        <f ca="1">'Week C'!$AW75</f>
        <v>0</v>
      </c>
      <c r="V23">
        <f ca="1">'Week C'!$BC75</f>
        <v>0</v>
      </c>
      <c r="W23">
        <f ca="1">'Week C'!$BI75</f>
        <v>0</v>
      </c>
      <c r="X23">
        <f ca="1">'Week C'!$BO75</f>
        <v>0</v>
      </c>
      <c r="Y23">
        <f ca="1">'Week C'!$BU75</f>
        <v>0</v>
      </c>
      <c r="Z23">
        <f ca="1">'Week D'!$AK75</f>
        <v>0</v>
      </c>
      <c r="AA23">
        <f ca="1">'Week D'!$AQ75</f>
        <v>0</v>
      </c>
      <c r="AB23">
        <f ca="1">'Week D'!$AW75</f>
        <v>0</v>
      </c>
      <c r="AC23">
        <f ca="1">'Week D'!$BC75</f>
        <v>0</v>
      </c>
      <c r="AD23">
        <f ca="1">'Week D'!$BI75</f>
        <v>0</v>
      </c>
      <c r="AE23">
        <f ca="1">'Week D'!$BO75</f>
        <v>0</v>
      </c>
      <c r="AF23">
        <f ca="1">'Week D'!$BU75</f>
        <v>0</v>
      </c>
      <c r="AG23">
        <f ca="1">'Week E'!$AK75</f>
        <v>0</v>
      </c>
      <c r="AH23">
        <f ca="1">'Week E'!$AQ75</f>
        <v>0</v>
      </c>
      <c r="AI23">
        <f ca="1">'Week E'!$AW75</f>
        <v>0</v>
      </c>
      <c r="AJ23">
        <f ca="1">'Week E'!$BC75</f>
        <v>0</v>
      </c>
      <c r="AK23">
        <f ca="1">'Week E'!$BI75</f>
        <v>0</v>
      </c>
      <c r="AL23">
        <f ca="1">'Week E'!$BO75</f>
        <v>0</v>
      </c>
      <c r="AM23">
        <f ca="1">'Week E'!$BU75</f>
        <v>0</v>
      </c>
      <c r="AN23">
        <f ca="1">'Week F'!$AK75</f>
        <v>0</v>
      </c>
      <c r="AO23">
        <f ca="1">'Week F'!$AQ75</f>
        <v>0</v>
      </c>
      <c r="AP23">
        <f ca="1">'Week F'!$AW75</f>
        <v>0</v>
      </c>
      <c r="AQ23">
        <f ca="1">'Week F'!$BC75</f>
        <v>0</v>
      </c>
      <c r="AR23">
        <f ca="1">'Week F'!$BI75</f>
        <v>0</v>
      </c>
      <c r="AS23">
        <f ca="1">'Week F'!$BO75</f>
        <v>0</v>
      </c>
      <c r="AT23">
        <f ca="1">'Week F'!$BU75</f>
        <v>0</v>
      </c>
    </row>
    <row r="24" spans="1:46" x14ac:dyDescent="0.2">
      <c r="A24" t="str">
        <f ca="1">'Week A'!AB76</f>
        <v>Note</v>
      </c>
      <c r="B24" t="str">
        <f ca="1">'Week A'!AC76</f>
        <v>Leen</v>
      </c>
      <c r="C24" t="str">
        <f ca="1">'Week A'!AD76</f>
        <v>Steward</v>
      </c>
      <c r="D24" t="str">
        <f ca="1">'Week A'!AE76</f>
        <v>Student</v>
      </c>
      <c r="E24">
        <f ca="1">'Week A'!$AK76</f>
        <v>0</v>
      </c>
      <c r="F24" t="str">
        <f ca="1">'Week A'!$AQ76</f>
        <v>Feestdag</v>
      </c>
      <c r="G24">
        <f ca="1">'Week A'!$AW76</f>
        <v>0</v>
      </c>
      <c r="H24">
        <f ca="1">'Week A'!$BC76</f>
        <v>0</v>
      </c>
      <c r="I24">
        <f ca="1">'Week A'!$BI76</f>
        <v>0</v>
      </c>
      <c r="J24">
        <f ca="1">'Week A'!$BO76</f>
        <v>0</v>
      </c>
      <c r="K24">
        <f ca="1">'Week A'!$BU76</f>
        <v>0</v>
      </c>
      <c r="L24">
        <f ca="1">'Week B'!$AK76</f>
        <v>0</v>
      </c>
      <c r="M24">
        <f ca="1">'Week B'!$AQ76</f>
        <v>0</v>
      </c>
      <c r="N24">
        <f ca="1">'Week B'!$AW76</f>
        <v>0</v>
      </c>
      <c r="O24">
        <f ca="1">'Week B'!$BC76</f>
        <v>0</v>
      </c>
      <c r="P24">
        <f ca="1">'Week B'!$BI76</f>
        <v>0</v>
      </c>
      <c r="Q24">
        <f ca="1">'Week B'!$BO76</f>
        <v>0</v>
      </c>
      <c r="R24">
        <f ca="1">'Week B'!$BU76</f>
        <v>0</v>
      </c>
      <c r="S24">
        <f ca="1">'Week C'!$AK76</f>
        <v>0</v>
      </c>
      <c r="T24">
        <f ca="1">'Week C'!$AQ76</f>
        <v>0</v>
      </c>
      <c r="U24">
        <f ca="1">'Week C'!$AW76</f>
        <v>0</v>
      </c>
      <c r="V24">
        <f ca="1">'Week C'!$BC76</f>
        <v>0</v>
      </c>
      <c r="W24">
        <f ca="1">'Week C'!$BI76</f>
        <v>0</v>
      </c>
      <c r="X24">
        <f ca="1">'Week C'!$BO76</f>
        <v>0</v>
      </c>
      <c r="Y24">
        <f ca="1">'Week C'!$BU76</f>
        <v>0</v>
      </c>
      <c r="Z24">
        <f ca="1">'Week D'!$AK76</f>
        <v>0</v>
      </c>
      <c r="AA24">
        <f ca="1">'Week D'!$AQ76</f>
        <v>0</v>
      </c>
      <c r="AB24">
        <f ca="1">'Week D'!$AW76</f>
        <v>0</v>
      </c>
      <c r="AC24">
        <f ca="1">'Week D'!$BC76</f>
        <v>0</v>
      </c>
      <c r="AD24">
        <f ca="1">'Week D'!$BI76</f>
        <v>0</v>
      </c>
      <c r="AE24">
        <f ca="1">'Week D'!$BO76</f>
        <v>0</v>
      </c>
      <c r="AF24">
        <f ca="1">'Week D'!$BU76</f>
        <v>0</v>
      </c>
      <c r="AG24">
        <f ca="1">'Week E'!$AK76</f>
        <v>0</v>
      </c>
      <c r="AH24">
        <f ca="1">'Week E'!$AQ76</f>
        <v>0</v>
      </c>
      <c r="AI24">
        <f ca="1">'Week E'!$AW76</f>
        <v>0</v>
      </c>
      <c r="AJ24">
        <f ca="1">'Week E'!$BC76</f>
        <v>0</v>
      </c>
      <c r="AK24">
        <f ca="1">'Week E'!$BI76</f>
        <v>0</v>
      </c>
      <c r="AL24">
        <f ca="1">'Week E'!$BO76</f>
        <v>0</v>
      </c>
      <c r="AM24">
        <f ca="1">'Week E'!$BU76</f>
        <v>0</v>
      </c>
      <c r="AN24">
        <f ca="1">'Week F'!$AK76</f>
        <v>0</v>
      </c>
      <c r="AO24">
        <f ca="1">'Week F'!$AQ76</f>
        <v>0</v>
      </c>
      <c r="AP24">
        <f ca="1">'Week F'!$AW76</f>
        <v>0</v>
      </c>
      <c r="AQ24">
        <f ca="1">'Week F'!$BC76</f>
        <v>0</v>
      </c>
      <c r="AR24">
        <f ca="1">'Week F'!$BI76</f>
        <v>0</v>
      </c>
      <c r="AS24">
        <f ca="1">'Week F'!$BO76</f>
        <v>0</v>
      </c>
      <c r="AT24">
        <f ca="1">'Week F'!$BU76</f>
        <v>0</v>
      </c>
    </row>
    <row r="25" spans="1:46" x14ac:dyDescent="0.2">
      <c r="A25" t="str">
        <f ca="1">'Week A'!AB77</f>
        <v>Ouchbab</v>
      </c>
      <c r="B25" t="str">
        <f ca="1">'Week A'!AC77</f>
        <v>Lamyae</v>
      </c>
      <c r="C25" t="str">
        <f ca="1">'Week A'!AD77</f>
        <v>Steward</v>
      </c>
      <c r="D25" t="str">
        <f ca="1">'Week A'!AE77</f>
        <v>Student</v>
      </c>
      <c r="E25">
        <f ca="1">'Week A'!$AK77</f>
        <v>0</v>
      </c>
      <c r="F25">
        <f ca="1">'Week A'!$AQ77</f>
        <v>0</v>
      </c>
      <c r="G25">
        <f ca="1">'Week A'!$AW77</f>
        <v>0</v>
      </c>
      <c r="H25">
        <f ca="1">'Week A'!$BC77</f>
        <v>0</v>
      </c>
      <c r="I25">
        <f ca="1">'Week A'!$BI77</f>
        <v>0</v>
      </c>
      <c r="J25" t="str">
        <f ca="1">'Week A'!$BO77</f>
        <v>Feestdag</v>
      </c>
      <c r="K25">
        <f ca="1">'Week A'!$BU77</f>
        <v>0</v>
      </c>
      <c r="L25">
        <f ca="1">'Week B'!$AK77</f>
        <v>0</v>
      </c>
      <c r="M25">
        <f ca="1">'Week B'!$AQ77</f>
        <v>0</v>
      </c>
      <c r="N25">
        <f ca="1">'Week B'!$AW77</f>
        <v>0</v>
      </c>
      <c r="O25">
        <f ca="1">'Week B'!$BC77</f>
        <v>0</v>
      </c>
      <c r="P25">
        <f ca="1">'Week B'!$BI77</f>
        <v>0</v>
      </c>
      <c r="Q25">
        <f ca="1">'Week B'!$BO77</f>
        <v>0</v>
      </c>
      <c r="R25">
        <f ca="1">'Week B'!$BU77</f>
        <v>0</v>
      </c>
      <c r="S25">
        <f ca="1">'Week C'!$AK77</f>
        <v>0</v>
      </c>
      <c r="T25">
        <f ca="1">'Week C'!$AQ77</f>
        <v>0</v>
      </c>
      <c r="U25">
        <f ca="1">'Week C'!$AW77</f>
        <v>0</v>
      </c>
      <c r="V25">
        <f ca="1">'Week C'!$BC77</f>
        <v>0</v>
      </c>
      <c r="W25">
        <f ca="1">'Week C'!$BI77</f>
        <v>0</v>
      </c>
      <c r="X25">
        <f ca="1">'Week C'!$BO77</f>
        <v>0</v>
      </c>
      <c r="Y25">
        <f ca="1">'Week C'!$BU77</f>
        <v>0</v>
      </c>
      <c r="Z25">
        <f ca="1">'Week D'!$AK77</f>
        <v>0</v>
      </c>
      <c r="AA25">
        <f ca="1">'Week D'!$AQ77</f>
        <v>0</v>
      </c>
      <c r="AB25">
        <f ca="1">'Week D'!$AW77</f>
        <v>0</v>
      </c>
      <c r="AC25">
        <f ca="1">'Week D'!$BC77</f>
        <v>0</v>
      </c>
      <c r="AD25">
        <f ca="1">'Week D'!$BI77</f>
        <v>0</v>
      </c>
      <c r="AE25">
        <f ca="1">'Week D'!$BO77</f>
        <v>0</v>
      </c>
      <c r="AF25">
        <f ca="1">'Week D'!$BU77</f>
        <v>0</v>
      </c>
      <c r="AG25">
        <f ca="1">'Week E'!$AK77</f>
        <v>0</v>
      </c>
      <c r="AH25">
        <f ca="1">'Week E'!$AQ77</f>
        <v>0</v>
      </c>
      <c r="AI25">
        <f ca="1">'Week E'!$AW77</f>
        <v>0</v>
      </c>
      <c r="AJ25">
        <f ca="1">'Week E'!$BC77</f>
        <v>0</v>
      </c>
      <c r="AK25">
        <f ca="1">'Week E'!$BI77</f>
        <v>0</v>
      </c>
      <c r="AL25">
        <f ca="1">'Week E'!$BO77</f>
        <v>0</v>
      </c>
      <c r="AM25">
        <f ca="1">'Week E'!$BU77</f>
        <v>0</v>
      </c>
      <c r="AN25">
        <f ca="1">'Week F'!$AK77</f>
        <v>0</v>
      </c>
      <c r="AO25">
        <f ca="1">'Week F'!$AQ77</f>
        <v>0</v>
      </c>
      <c r="AP25">
        <f ca="1">'Week F'!$AW77</f>
        <v>0</v>
      </c>
      <c r="AQ25">
        <f ca="1">'Week F'!$BC77</f>
        <v>0</v>
      </c>
      <c r="AR25">
        <f ca="1">'Week F'!$BI77</f>
        <v>0</v>
      </c>
      <c r="AS25">
        <f ca="1">'Week F'!$BO77</f>
        <v>0</v>
      </c>
      <c r="AT25">
        <f ca="1">'Week F'!$BU77</f>
        <v>0</v>
      </c>
    </row>
    <row r="26" spans="1:46" x14ac:dyDescent="0.2">
      <c r="A26" t="str">
        <f ca="1">'Week A'!AB78</f>
        <v xml:space="preserve">Azieva </v>
      </c>
      <c r="B26" t="str">
        <f ca="1">'Week A'!AC78</f>
        <v>Linda</v>
      </c>
      <c r="C26" t="str">
        <f ca="1">'Week A'!AD78</f>
        <v>Steward</v>
      </c>
      <c r="D26" t="str">
        <f ca="1">'Week A'!AE78</f>
        <v>Student</v>
      </c>
      <c r="E26">
        <f ca="1">'Week A'!$AK78</f>
        <v>0</v>
      </c>
      <c r="F26">
        <f ca="1">'Week A'!$AQ78</f>
        <v>0</v>
      </c>
      <c r="G26">
        <f ca="1">'Week A'!$AW78</f>
        <v>0</v>
      </c>
      <c r="H26">
        <f ca="1">'Week A'!$BC78</f>
        <v>0</v>
      </c>
      <c r="I26">
        <f ca="1">'Week A'!$BI78</f>
        <v>0</v>
      </c>
      <c r="J26">
        <f ca="1">'Week A'!$BO78</f>
        <v>0</v>
      </c>
      <c r="K26">
        <f ca="1">'Week A'!$BU78</f>
        <v>0</v>
      </c>
      <c r="L26">
        <f ca="1">'Week B'!$AK78</f>
        <v>0</v>
      </c>
      <c r="M26">
        <f ca="1">'Week B'!$AQ78</f>
        <v>0</v>
      </c>
      <c r="N26">
        <f ca="1">'Week B'!$AW78</f>
        <v>0</v>
      </c>
      <c r="O26">
        <f ca="1">'Week B'!$BC78</f>
        <v>0</v>
      </c>
      <c r="P26">
        <f ca="1">'Week B'!$BI78</f>
        <v>0</v>
      </c>
      <c r="Q26">
        <f ca="1">'Week B'!$BO78</f>
        <v>0</v>
      </c>
      <c r="R26">
        <f ca="1">'Week B'!$BU78</f>
        <v>0</v>
      </c>
      <c r="S26">
        <f ca="1">'Week C'!$AK78</f>
        <v>0</v>
      </c>
      <c r="T26">
        <f ca="1">'Week C'!$AQ78</f>
        <v>0</v>
      </c>
      <c r="U26">
        <f ca="1">'Week C'!$AW78</f>
        <v>0</v>
      </c>
      <c r="V26">
        <f ca="1">'Week C'!$BC78</f>
        <v>0</v>
      </c>
      <c r="W26">
        <f ca="1">'Week C'!$BI78</f>
        <v>0</v>
      </c>
      <c r="X26">
        <f ca="1">'Week C'!$BO78</f>
        <v>0</v>
      </c>
      <c r="Y26">
        <f ca="1">'Week C'!$BU78</f>
        <v>0</v>
      </c>
      <c r="Z26">
        <f ca="1">'Week D'!$AK78</f>
        <v>0</v>
      </c>
      <c r="AA26">
        <f ca="1">'Week D'!$AQ78</f>
        <v>0</v>
      </c>
      <c r="AB26">
        <f ca="1">'Week D'!$AW78</f>
        <v>0</v>
      </c>
      <c r="AC26">
        <f ca="1">'Week D'!$BC78</f>
        <v>0</v>
      </c>
      <c r="AD26">
        <f ca="1">'Week D'!$BI78</f>
        <v>0</v>
      </c>
      <c r="AE26">
        <f ca="1">'Week D'!$BO78</f>
        <v>0</v>
      </c>
      <c r="AF26">
        <f ca="1">'Week D'!$BU78</f>
        <v>0</v>
      </c>
      <c r="AG26">
        <f ca="1">'Week E'!$AK78</f>
        <v>0</v>
      </c>
      <c r="AH26">
        <f ca="1">'Week E'!$AQ78</f>
        <v>0</v>
      </c>
      <c r="AI26">
        <f ca="1">'Week E'!$AW78</f>
        <v>0</v>
      </c>
      <c r="AJ26">
        <f ca="1">'Week E'!$BC78</f>
        <v>0</v>
      </c>
      <c r="AK26">
        <f ca="1">'Week E'!$BI78</f>
        <v>0</v>
      </c>
      <c r="AL26">
        <f ca="1">'Week E'!$BO78</f>
        <v>0</v>
      </c>
      <c r="AM26">
        <f ca="1">'Week E'!$BU78</f>
        <v>0</v>
      </c>
      <c r="AN26">
        <f ca="1">'Week F'!$AK78</f>
        <v>0</v>
      </c>
      <c r="AO26">
        <f ca="1">'Week F'!$AQ78</f>
        <v>0</v>
      </c>
      <c r="AP26">
        <f ca="1">'Week F'!$AW78</f>
        <v>0</v>
      </c>
      <c r="AQ26">
        <f ca="1">'Week F'!$BC78</f>
        <v>0</v>
      </c>
      <c r="AR26">
        <f ca="1">'Week F'!$BI78</f>
        <v>0</v>
      </c>
      <c r="AS26">
        <f ca="1">'Week F'!$BO78</f>
        <v>0</v>
      </c>
      <c r="AT26">
        <f ca="1">'Week F'!$BU78</f>
        <v>0</v>
      </c>
    </row>
    <row r="27" spans="1:46" x14ac:dyDescent="0.2">
      <c r="A27" t="str">
        <f ca="1">'Week A'!AB79</f>
        <v>Siraje</v>
      </c>
      <c r="B27" t="str">
        <f ca="1">'Week A'!AC79</f>
        <v>Mounir</v>
      </c>
      <c r="C27" t="str">
        <f ca="1">'Week A'!AD79</f>
        <v>Steward</v>
      </c>
      <c r="D27" t="str">
        <f ca="1">'Week A'!AE79</f>
        <v>Student</v>
      </c>
      <c r="E27">
        <f ca="1">'Week A'!$AK79</f>
        <v>0</v>
      </c>
      <c r="F27">
        <f ca="1">'Week A'!$AQ79</f>
        <v>0</v>
      </c>
      <c r="G27">
        <f ca="1">'Week A'!$AW79</f>
        <v>0</v>
      </c>
      <c r="H27">
        <f ca="1">'Week A'!$BC79</f>
        <v>0</v>
      </c>
      <c r="I27">
        <f ca="1">'Week A'!$BI79</f>
        <v>0</v>
      </c>
      <c r="J27">
        <f ca="1">'Week A'!$BO79</f>
        <v>0</v>
      </c>
      <c r="K27">
        <f ca="1">'Week A'!$BU79</f>
        <v>0</v>
      </c>
      <c r="L27">
        <f ca="1">'Week B'!$AK79</f>
        <v>0</v>
      </c>
      <c r="M27">
        <f ca="1">'Week B'!$AQ79</f>
        <v>0</v>
      </c>
      <c r="N27">
        <f ca="1">'Week B'!$AW79</f>
        <v>0</v>
      </c>
      <c r="O27">
        <f ca="1">'Week B'!$BC79</f>
        <v>0</v>
      </c>
      <c r="P27">
        <f ca="1">'Week B'!$BI79</f>
        <v>0</v>
      </c>
      <c r="Q27">
        <f ca="1">'Week B'!$BO79</f>
        <v>0</v>
      </c>
      <c r="R27">
        <f ca="1">'Week B'!$BU79</f>
        <v>0</v>
      </c>
      <c r="S27">
        <f ca="1">'Week C'!$AK79</f>
        <v>0</v>
      </c>
      <c r="T27">
        <f ca="1">'Week C'!$AQ79</f>
        <v>0</v>
      </c>
      <c r="U27">
        <f ca="1">'Week C'!$AW79</f>
        <v>0</v>
      </c>
      <c r="V27">
        <f ca="1">'Week C'!$BC79</f>
        <v>0</v>
      </c>
      <c r="W27">
        <f ca="1">'Week C'!$BI79</f>
        <v>0</v>
      </c>
      <c r="X27">
        <f ca="1">'Week C'!$BO79</f>
        <v>0</v>
      </c>
      <c r="Y27">
        <f ca="1">'Week C'!$BU79</f>
        <v>0</v>
      </c>
      <c r="Z27">
        <f ca="1">'Week D'!$AK79</f>
        <v>0</v>
      </c>
      <c r="AA27">
        <f ca="1">'Week D'!$AQ79</f>
        <v>0</v>
      </c>
      <c r="AB27">
        <f ca="1">'Week D'!$AW79</f>
        <v>0</v>
      </c>
      <c r="AC27">
        <f ca="1">'Week D'!$BC79</f>
        <v>0</v>
      </c>
      <c r="AD27">
        <f ca="1">'Week D'!$BI79</f>
        <v>0</v>
      </c>
      <c r="AE27">
        <f ca="1">'Week D'!$BO79</f>
        <v>0</v>
      </c>
      <c r="AF27">
        <f ca="1">'Week D'!$BU79</f>
        <v>0</v>
      </c>
      <c r="AG27">
        <f ca="1">'Week E'!$AK79</f>
        <v>0</v>
      </c>
      <c r="AH27">
        <f ca="1">'Week E'!$AQ79</f>
        <v>0</v>
      </c>
      <c r="AI27">
        <f ca="1">'Week E'!$AW79</f>
        <v>0</v>
      </c>
      <c r="AJ27">
        <f ca="1">'Week E'!$BC79</f>
        <v>0</v>
      </c>
      <c r="AK27">
        <f ca="1">'Week E'!$BI79</f>
        <v>0</v>
      </c>
      <c r="AL27">
        <f ca="1">'Week E'!$BO79</f>
        <v>0</v>
      </c>
      <c r="AM27">
        <f ca="1">'Week E'!$BU79</f>
        <v>0</v>
      </c>
      <c r="AN27">
        <f ca="1">'Week F'!$AK79</f>
        <v>0</v>
      </c>
      <c r="AO27">
        <f ca="1">'Week F'!$AQ79</f>
        <v>0</v>
      </c>
      <c r="AP27">
        <f ca="1">'Week F'!$AW79</f>
        <v>0</v>
      </c>
      <c r="AQ27">
        <f ca="1">'Week F'!$BC79</f>
        <v>0</v>
      </c>
      <c r="AR27">
        <f ca="1">'Week F'!$BI79</f>
        <v>0</v>
      </c>
      <c r="AS27">
        <f ca="1">'Week F'!$BO79</f>
        <v>0</v>
      </c>
      <c r="AT27">
        <f ca="1">'Week F'!$BU79</f>
        <v>0</v>
      </c>
    </row>
    <row r="28" spans="1:46" x14ac:dyDescent="0.2">
      <c r="A28" t="str">
        <f ca="1">'Week A'!AB80</f>
        <v>Oulad Ali</v>
      </c>
      <c r="B28" t="str">
        <f ca="1">'Week A'!AC80</f>
        <v>Mohammed</v>
      </c>
      <c r="C28" t="str">
        <f ca="1">'Week A'!AD80</f>
        <v>Steward</v>
      </c>
      <c r="D28" t="str">
        <f ca="1">'Week A'!AE80</f>
        <v>Student</v>
      </c>
      <c r="E28">
        <f ca="1">'Week A'!$AK80</f>
        <v>0</v>
      </c>
      <c r="F28">
        <f ca="1">'Week A'!$AQ80</f>
        <v>0</v>
      </c>
      <c r="G28">
        <f ca="1">'Week A'!$AW80</f>
        <v>0</v>
      </c>
      <c r="H28">
        <f ca="1">'Week A'!$BC80</f>
        <v>0</v>
      </c>
      <c r="I28">
        <f ca="1">'Week A'!$BI80</f>
        <v>0</v>
      </c>
      <c r="J28">
        <f ca="1">'Week A'!$BO80</f>
        <v>0</v>
      </c>
      <c r="K28">
        <f ca="1">'Week A'!$BU80</f>
        <v>0</v>
      </c>
      <c r="L28">
        <f ca="1">'Week B'!$AK80</f>
        <v>0</v>
      </c>
      <c r="M28">
        <f ca="1">'Week B'!$AQ80</f>
        <v>0</v>
      </c>
      <c r="N28">
        <f ca="1">'Week B'!$AW80</f>
        <v>0</v>
      </c>
      <c r="O28">
        <f ca="1">'Week B'!$BC80</f>
        <v>0</v>
      </c>
      <c r="P28">
        <f ca="1">'Week B'!$BI80</f>
        <v>0</v>
      </c>
      <c r="Q28">
        <f ca="1">'Week B'!$BO80</f>
        <v>0</v>
      </c>
      <c r="R28">
        <f ca="1">'Week B'!$BU80</f>
        <v>0</v>
      </c>
      <c r="S28">
        <f ca="1">'Week C'!$AK80</f>
        <v>0</v>
      </c>
      <c r="T28">
        <f ca="1">'Week C'!$AQ80</f>
        <v>0</v>
      </c>
      <c r="U28">
        <f ca="1">'Week C'!$AW80</f>
        <v>0</v>
      </c>
      <c r="V28">
        <f ca="1">'Week C'!$BC80</f>
        <v>0</v>
      </c>
      <c r="W28">
        <f ca="1">'Week C'!$BI80</f>
        <v>0</v>
      </c>
      <c r="X28">
        <f ca="1">'Week C'!$BO80</f>
        <v>0</v>
      </c>
      <c r="Y28">
        <f ca="1">'Week C'!$BU80</f>
        <v>0</v>
      </c>
      <c r="Z28">
        <f ca="1">'Week D'!$AK80</f>
        <v>0</v>
      </c>
      <c r="AA28">
        <f ca="1">'Week D'!$AQ80</f>
        <v>0</v>
      </c>
      <c r="AB28">
        <f ca="1">'Week D'!$AW80</f>
        <v>0</v>
      </c>
      <c r="AC28">
        <f ca="1">'Week D'!$BC80</f>
        <v>0</v>
      </c>
      <c r="AD28">
        <f ca="1">'Week D'!$BI80</f>
        <v>0</v>
      </c>
      <c r="AE28">
        <f ca="1">'Week D'!$BO80</f>
        <v>0</v>
      </c>
      <c r="AF28">
        <f ca="1">'Week D'!$BU80</f>
        <v>0</v>
      </c>
      <c r="AG28">
        <f ca="1">'Week E'!$AK80</f>
        <v>0</v>
      </c>
      <c r="AH28">
        <f ca="1">'Week E'!$AQ80</f>
        <v>0</v>
      </c>
      <c r="AI28">
        <f ca="1">'Week E'!$AW80</f>
        <v>0</v>
      </c>
      <c r="AJ28">
        <f ca="1">'Week E'!$BC80</f>
        <v>0</v>
      </c>
      <c r="AK28">
        <f ca="1">'Week E'!$BI80</f>
        <v>0</v>
      </c>
      <c r="AL28">
        <f ca="1">'Week E'!$BO80</f>
        <v>0</v>
      </c>
      <c r="AM28">
        <f ca="1">'Week E'!$BU80</f>
        <v>0</v>
      </c>
      <c r="AN28">
        <f ca="1">'Week F'!$AK80</f>
        <v>0</v>
      </c>
      <c r="AO28">
        <f ca="1">'Week F'!$AQ80</f>
        <v>0</v>
      </c>
      <c r="AP28">
        <f ca="1">'Week F'!$AW80</f>
        <v>0</v>
      </c>
      <c r="AQ28">
        <f ca="1">'Week F'!$BC80</f>
        <v>0</v>
      </c>
      <c r="AR28">
        <f ca="1">'Week F'!$BI80</f>
        <v>0</v>
      </c>
      <c r="AS28">
        <f ca="1">'Week F'!$BO80</f>
        <v>0</v>
      </c>
      <c r="AT28">
        <f ca="1">'Week F'!$BU80</f>
        <v>0</v>
      </c>
    </row>
    <row r="29" spans="1:46" x14ac:dyDescent="0.2">
      <c r="A29" t="str">
        <f ca="1">'Week A'!AB81</f>
        <v>El Kadi</v>
      </c>
      <c r="B29" t="str">
        <f ca="1">'Week A'!AC81</f>
        <v>Mohammed</v>
      </c>
      <c r="C29" t="str">
        <f ca="1">'Week A'!AD81</f>
        <v>Steward</v>
      </c>
      <c r="D29" t="str">
        <f ca="1">'Week A'!AE81</f>
        <v>Student</v>
      </c>
      <c r="E29">
        <f ca="1">'Week A'!$AK81</f>
        <v>0</v>
      </c>
      <c r="F29">
        <f ca="1">'Week A'!$AQ81</f>
        <v>0</v>
      </c>
      <c r="G29">
        <f ca="1">'Week A'!$AW81</f>
        <v>0</v>
      </c>
      <c r="H29">
        <f ca="1">'Week A'!$BC81</f>
        <v>0</v>
      </c>
      <c r="I29">
        <f ca="1">'Week A'!$BI81</f>
        <v>0</v>
      </c>
      <c r="J29">
        <f ca="1">'Week A'!$BO81</f>
        <v>0</v>
      </c>
      <c r="K29">
        <f ca="1">'Week A'!$BU81</f>
        <v>0</v>
      </c>
      <c r="L29">
        <f ca="1">'Week B'!$AK81</f>
        <v>0</v>
      </c>
      <c r="M29">
        <f ca="1">'Week B'!$AQ81</f>
        <v>0</v>
      </c>
      <c r="N29">
        <f ca="1">'Week B'!$AW81</f>
        <v>0</v>
      </c>
      <c r="O29">
        <f ca="1">'Week B'!$BC81</f>
        <v>0</v>
      </c>
      <c r="P29">
        <f ca="1">'Week B'!$BI81</f>
        <v>0</v>
      </c>
      <c r="Q29">
        <f ca="1">'Week B'!$BO81</f>
        <v>0</v>
      </c>
      <c r="R29">
        <f ca="1">'Week B'!$BU81</f>
        <v>0</v>
      </c>
      <c r="S29">
        <f ca="1">'Week C'!$AK81</f>
        <v>0</v>
      </c>
      <c r="T29">
        <f ca="1">'Week C'!$AQ81</f>
        <v>0</v>
      </c>
      <c r="U29">
        <f ca="1">'Week C'!$AW81</f>
        <v>0</v>
      </c>
      <c r="V29">
        <f ca="1">'Week C'!$BC81</f>
        <v>0</v>
      </c>
      <c r="W29">
        <f ca="1">'Week C'!$BI81</f>
        <v>0</v>
      </c>
      <c r="X29">
        <f ca="1">'Week C'!$BO81</f>
        <v>0</v>
      </c>
      <c r="Y29">
        <f ca="1">'Week C'!$BU81</f>
        <v>0</v>
      </c>
      <c r="Z29">
        <f ca="1">'Week D'!$AK81</f>
        <v>0</v>
      </c>
      <c r="AA29">
        <f ca="1">'Week D'!$AQ81</f>
        <v>0</v>
      </c>
      <c r="AB29">
        <f ca="1">'Week D'!$AW81</f>
        <v>0</v>
      </c>
      <c r="AC29">
        <f ca="1">'Week D'!$BC81</f>
        <v>0</v>
      </c>
      <c r="AD29">
        <f ca="1">'Week D'!$BI81</f>
        <v>0</v>
      </c>
      <c r="AE29">
        <f ca="1">'Week D'!$BO81</f>
        <v>0</v>
      </c>
      <c r="AF29">
        <f ca="1">'Week D'!$BU81</f>
        <v>0</v>
      </c>
      <c r="AG29">
        <f ca="1">'Week E'!$AK81</f>
        <v>0</v>
      </c>
      <c r="AH29">
        <f ca="1">'Week E'!$AQ81</f>
        <v>0</v>
      </c>
      <c r="AI29">
        <f ca="1">'Week E'!$AW81</f>
        <v>0</v>
      </c>
      <c r="AJ29">
        <f ca="1">'Week E'!$BC81</f>
        <v>0</v>
      </c>
      <c r="AK29">
        <f ca="1">'Week E'!$BI81</f>
        <v>0</v>
      </c>
      <c r="AL29">
        <f ca="1">'Week E'!$BO81</f>
        <v>0</v>
      </c>
      <c r="AM29">
        <f ca="1">'Week E'!$BU81</f>
        <v>0</v>
      </c>
      <c r="AN29">
        <f ca="1">'Week F'!$AK81</f>
        <v>0</v>
      </c>
      <c r="AO29">
        <f ca="1">'Week F'!$AQ81</f>
        <v>0</v>
      </c>
      <c r="AP29">
        <f ca="1">'Week F'!$AW81</f>
        <v>0</v>
      </c>
      <c r="AQ29">
        <f ca="1">'Week F'!$BC81</f>
        <v>0</v>
      </c>
      <c r="AR29">
        <f ca="1">'Week F'!$BI81</f>
        <v>0</v>
      </c>
      <c r="AS29">
        <f ca="1">'Week F'!$BO81</f>
        <v>0</v>
      </c>
      <c r="AT29">
        <f ca="1">'Week F'!$BU81</f>
        <v>0</v>
      </c>
    </row>
    <row r="30" spans="1:46" x14ac:dyDescent="0.2">
      <c r="A30" t="str">
        <f ca="1">'Week A'!AB82</f>
        <v>Vanlommel</v>
      </c>
      <c r="B30" t="str">
        <f ca="1">'Week A'!AC82</f>
        <v>Mathis</v>
      </c>
      <c r="C30" t="str">
        <f ca="1">'Week A'!AD82</f>
        <v>Steward</v>
      </c>
      <c r="D30" t="str">
        <f ca="1">'Week A'!AE82</f>
        <v>Student</v>
      </c>
      <c r="E30">
        <f ca="1">'Week A'!$AK82</f>
        <v>0</v>
      </c>
      <c r="F30">
        <f ca="1">'Week A'!$AQ82</f>
        <v>0</v>
      </c>
      <c r="G30">
        <f ca="1">'Week A'!$AW82</f>
        <v>0</v>
      </c>
      <c r="H30">
        <f ca="1">'Week A'!$BC82</f>
        <v>0</v>
      </c>
      <c r="I30">
        <f ca="1">'Week A'!$BI82</f>
        <v>0</v>
      </c>
      <c r="J30">
        <f ca="1">'Week A'!$BO82</f>
        <v>0</v>
      </c>
      <c r="K30">
        <f ca="1">'Week A'!$BU82</f>
        <v>0</v>
      </c>
      <c r="L30">
        <f ca="1">'Week B'!$AK82</f>
        <v>0</v>
      </c>
      <c r="M30">
        <f ca="1">'Week B'!$AQ82</f>
        <v>0</v>
      </c>
      <c r="N30">
        <f ca="1">'Week B'!$AW82</f>
        <v>0</v>
      </c>
      <c r="O30">
        <f ca="1">'Week B'!$BC82</f>
        <v>0</v>
      </c>
      <c r="P30">
        <f ca="1">'Week B'!$BI82</f>
        <v>0</v>
      </c>
      <c r="Q30">
        <f ca="1">'Week B'!$BO82</f>
        <v>0</v>
      </c>
      <c r="R30">
        <f ca="1">'Week B'!$BU82</f>
        <v>0</v>
      </c>
      <c r="S30">
        <f ca="1">'Week C'!$AK82</f>
        <v>0</v>
      </c>
      <c r="T30">
        <f ca="1">'Week C'!$AQ82</f>
        <v>0</v>
      </c>
      <c r="U30">
        <f ca="1">'Week C'!$AW82</f>
        <v>0</v>
      </c>
      <c r="V30">
        <f ca="1">'Week C'!$BC82</f>
        <v>0</v>
      </c>
      <c r="W30">
        <f ca="1">'Week C'!$BI82</f>
        <v>0</v>
      </c>
      <c r="X30">
        <f ca="1">'Week C'!$BO82</f>
        <v>0</v>
      </c>
      <c r="Y30">
        <f ca="1">'Week C'!$BU82</f>
        <v>0</v>
      </c>
      <c r="Z30">
        <f ca="1">'Week D'!$AK82</f>
        <v>0</v>
      </c>
      <c r="AA30">
        <f ca="1">'Week D'!$AQ82</f>
        <v>0</v>
      </c>
      <c r="AB30">
        <f ca="1">'Week D'!$AW82</f>
        <v>0</v>
      </c>
      <c r="AC30">
        <f ca="1">'Week D'!$BC82</f>
        <v>0</v>
      </c>
      <c r="AD30">
        <f ca="1">'Week D'!$BI82</f>
        <v>0</v>
      </c>
      <c r="AE30">
        <f ca="1">'Week D'!$BO82</f>
        <v>0</v>
      </c>
      <c r="AF30">
        <f ca="1">'Week D'!$BU82</f>
        <v>0</v>
      </c>
      <c r="AG30">
        <f ca="1">'Week E'!$AK82</f>
        <v>0</v>
      </c>
      <c r="AH30">
        <f ca="1">'Week E'!$AQ82</f>
        <v>0</v>
      </c>
      <c r="AI30">
        <f ca="1">'Week E'!$AW82</f>
        <v>0</v>
      </c>
      <c r="AJ30">
        <f ca="1">'Week E'!$BC82</f>
        <v>0</v>
      </c>
      <c r="AK30">
        <f ca="1">'Week E'!$BI82</f>
        <v>0</v>
      </c>
      <c r="AL30">
        <f ca="1">'Week E'!$BO82</f>
        <v>0</v>
      </c>
      <c r="AM30">
        <f ca="1">'Week E'!$BU82</f>
        <v>0</v>
      </c>
      <c r="AN30">
        <f ca="1">'Week F'!$AK82</f>
        <v>0</v>
      </c>
      <c r="AO30">
        <f ca="1">'Week F'!$AQ82</f>
        <v>0</v>
      </c>
      <c r="AP30">
        <f ca="1">'Week F'!$AW82</f>
        <v>0</v>
      </c>
      <c r="AQ30">
        <f ca="1">'Week F'!$BC82</f>
        <v>0</v>
      </c>
      <c r="AR30">
        <f ca="1">'Week F'!$BI82</f>
        <v>0</v>
      </c>
      <c r="AS30">
        <f ca="1">'Week F'!$BO82</f>
        <v>0</v>
      </c>
      <c r="AT30">
        <f ca="1">'Week F'!$BU82</f>
        <v>0</v>
      </c>
    </row>
    <row r="31" spans="1:46" x14ac:dyDescent="0.2">
      <c r="A31" t="str">
        <f ca="1">'Week A'!AB83</f>
        <v>Van den Broeck</v>
      </c>
      <c r="B31" t="str">
        <f ca="1">'Week A'!AC83</f>
        <v>Niels</v>
      </c>
      <c r="C31" t="str">
        <f ca="1">'Week A'!AD83</f>
        <v>Steward</v>
      </c>
      <c r="D31" t="str">
        <f ca="1">'Week A'!AE83</f>
        <v>Student</v>
      </c>
      <c r="E31">
        <f ca="1">'Week A'!$AK83</f>
        <v>0</v>
      </c>
      <c r="F31">
        <f ca="1">'Week A'!$AQ83</f>
        <v>0</v>
      </c>
      <c r="G31">
        <f ca="1">'Week A'!$AW83</f>
        <v>0</v>
      </c>
      <c r="H31" t="str">
        <f ca="1">'Week A'!$BC83</f>
        <v>Feestdag</v>
      </c>
      <c r="I31">
        <f ca="1">'Week A'!$BI83</f>
        <v>0</v>
      </c>
      <c r="J31">
        <f ca="1">'Week A'!$BO83</f>
        <v>0</v>
      </c>
      <c r="K31">
        <f ca="1">'Week A'!$BU83</f>
        <v>0</v>
      </c>
      <c r="L31">
        <f ca="1">'Week B'!$AK83</f>
        <v>0</v>
      </c>
      <c r="M31">
        <f ca="1">'Week B'!$AQ83</f>
        <v>0</v>
      </c>
      <c r="N31">
        <f ca="1">'Week B'!$AW83</f>
        <v>0</v>
      </c>
      <c r="O31">
        <f ca="1">'Week B'!$BC83</f>
        <v>0</v>
      </c>
      <c r="P31">
        <f ca="1">'Week B'!$BI83</f>
        <v>0</v>
      </c>
      <c r="Q31">
        <f ca="1">'Week B'!$BO83</f>
        <v>0</v>
      </c>
      <c r="R31">
        <f ca="1">'Week B'!$BU83</f>
        <v>0</v>
      </c>
      <c r="S31">
        <f ca="1">'Week C'!$AK83</f>
        <v>0</v>
      </c>
      <c r="T31">
        <f ca="1">'Week C'!$AQ83</f>
        <v>0</v>
      </c>
      <c r="U31">
        <f ca="1">'Week C'!$AW83</f>
        <v>0</v>
      </c>
      <c r="V31">
        <f ca="1">'Week C'!$BC83</f>
        <v>0</v>
      </c>
      <c r="W31">
        <f ca="1">'Week C'!$BI83</f>
        <v>0</v>
      </c>
      <c r="X31">
        <f ca="1">'Week C'!$BO83</f>
        <v>0</v>
      </c>
      <c r="Y31">
        <f ca="1">'Week C'!$BU83</f>
        <v>0</v>
      </c>
      <c r="Z31">
        <f ca="1">'Week D'!$AK83</f>
        <v>0</v>
      </c>
      <c r="AA31">
        <f ca="1">'Week D'!$AQ83</f>
        <v>0</v>
      </c>
      <c r="AB31">
        <f ca="1">'Week D'!$AW83</f>
        <v>0</v>
      </c>
      <c r="AC31">
        <f ca="1">'Week D'!$BC83</f>
        <v>0</v>
      </c>
      <c r="AD31">
        <f ca="1">'Week D'!$BI83</f>
        <v>0</v>
      </c>
      <c r="AE31">
        <f ca="1">'Week D'!$BO83</f>
        <v>0</v>
      </c>
      <c r="AF31">
        <f ca="1">'Week D'!$BU83</f>
        <v>0</v>
      </c>
      <c r="AG31">
        <f ca="1">'Week E'!$AK83</f>
        <v>0</v>
      </c>
      <c r="AH31">
        <f ca="1">'Week E'!$AQ83</f>
        <v>0</v>
      </c>
      <c r="AI31">
        <f ca="1">'Week E'!$AW83</f>
        <v>0</v>
      </c>
      <c r="AJ31">
        <f ca="1">'Week E'!$BC83</f>
        <v>0</v>
      </c>
      <c r="AK31">
        <f ca="1">'Week E'!$BI83</f>
        <v>0</v>
      </c>
      <c r="AL31">
        <f ca="1">'Week E'!$BO83</f>
        <v>0</v>
      </c>
      <c r="AM31">
        <f ca="1">'Week E'!$BU83</f>
        <v>0</v>
      </c>
      <c r="AN31">
        <f ca="1">'Week F'!$AK83</f>
        <v>0</v>
      </c>
      <c r="AO31">
        <f ca="1">'Week F'!$AQ83</f>
        <v>0</v>
      </c>
      <c r="AP31">
        <f ca="1">'Week F'!$AW83</f>
        <v>0</v>
      </c>
      <c r="AQ31">
        <f ca="1">'Week F'!$BC83</f>
        <v>0</v>
      </c>
      <c r="AR31">
        <f ca="1">'Week F'!$BI83</f>
        <v>0</v>
      </c>
      <c r="AS31">
        <f ca="1">'Week F'!$BO83</f>
        <v>0</v>
      </c>
      <c r="AT31">
        <f ca="1">'Week F'!$BU83</f>
        <v>0</v>
      </c>
    </row>
    <row r="32" spans="1:46" x14ac:dyDescent="0.2">
      <c r="A32" t="str">
        <f ca="1">'Week A'!AB84</f>
        <v>Rheleimi</v>
      </c>
      <c r="B32" t="str">
        <f ca="1">'Week A'!AC84</f>
        <v>Noah</v>
      </c>
      <c r="C32" t="str">
        <f ca="1">'Week A'!AD84</f>
        <v>Steward</v>
      </c>
      <c r="D32" t="str">
        <f ca="1">'Week A'!AE84</f>
        <v>Student</v>
      </c>
      <c r="E32">
        <f ca="1">'Week A'!$AK84</f>
        <v>0</v>
      </c>
      <c r="F32">
        <f ca="1">'Week A'!$AQ84</f>
        <v>0</v>
      </c>
      <c r="G32">
        <f ca="1">'Week A'!$AW84</f>
        <v>0</v>
      </c>
      <c r="H32">
        <f ca="1">'Week A'!$BC84</f>
        <v>0</v>
      </c>
      <c r="I32">
        <f ca="1">'Week A'!$BI84</f>
        <v>0</v>
      </c>
      <c r="J32">
        <f ca="1">'Week A'!$BO84</f>
        <v>0</v>
      </c>
      <c r="K32">
        <f ca="1">'Week A'!$BU84</f>
        <v>0</v>
      </c>
      <c r="L32">
        <f ca="1">'Week B'!$AK84</f>
        <v>0</v>
      </c>
      <c r="M32">
        <f ca="1">'Week B'!$AQ84</f>
        <v>0</v>
      </c>
      <c r="N32">
        <f ca="1">'Week B'!$AW84</f>
        <v>0</v>
      </c>
      <c r="O32">
        <f ca="1">'Week B'!$BC84</f>
        <v>0</v>
      </c>
      <c r="P32">
        <f ca="1">'Week B'!$BI84</f>
        <v>0</v>
      </c>
      <c r="Q32">
        <f ca="1">'Week B'!$BO84</f>
        <v>0</v>
      </c>
      <c r="R32">
        <f ca="1">'Week B'!$BU84</f>
        <v>0</v>
      </c>
      <c r="S32">
        <f ca="1">'Week C'!$AK84</f>
        <v>0</v>
      </c>
      <c r="T32">
        <f ca="1">'Week C'!$AQ84</f>
        <v>0</v>
      </c>
      <c r="U32">
        <f ca="1">'Week C'!$AW84</f>
        <v>0</v>
      </c>
      <c r="V32">
        <f ca="1">'Week C'!$BC84</f>
        <v>0</v>
      </c>
      <c r="W32">
        <f ca="1">'Week C'!$BI84</f>
        <v>0</v>
      </c>
      <c r="X32">
        <f ca="1">'Week C'!$BO84</f>
        <v>0</v>
      </c>
      <c r="Y32">
        <f ca="1">'Week C'!$BU84</f>
        <v>0</v>
      </c>
      <c r="Z32">
        <f ca="1">'Week D'!$AK84</f>
        <v>0</v>
      </c>
      <c r="AA32">
        <f ca="1">'Week D'!$AQ84</f>
        <v>0</v>
      </c>
      <c r="AB32">
        <f ca="1">'Week D'!$AW84</f>
        <v>0</v>
      </c>
      <c r="AC32">
        <f ca="1">'Week D'!$BC84</f>
        <v>0</v>
      </c>
      <c r="AD32">
        <f ca="1">'Week D'!$BI84</f>
        <v>0</v>
      </c>
      <c r="AE32">
        <f ca="1">'Week D'!$BO84</f>
        <v>0</v>
      </c>
      <c r="AF32">
        <f ca="1">'Week D'!$BU84</f>
        <v>0</v>
      </c>
      <c r="AG32">
        <f ca="1">'Week E'!$AK84</f>
        <v>0</v>
      </c>
      <c r="AH32">
        <f ca="1">'Week E'!$AQ84</f>
        <v>0</v>
      </c>
      <c r="AI32">
        <f ca="1">'Week E'!$AW84</f>
        <v>0</v>
      </c>
      <c r="AJ32">
        <f ca="1">'Week E'!$BC84</f>
        <v>0</v>
      </c>
      <c r="AK32">
        <f ca="1">'Week E'!$BI84</f>
        <v>0</v>
      </c>
      <c r="AL32">
        <f ca="1">'Week E'!$BO84</f>
        <v>0</v>
      </c>
      <c r="AM32">
        <f ca="1">'Week E'!$BU84</f>
        <v>0</v>
      </c>
      <c r="AN32">
        <f ca="1">'Week F'!$AK84</f>
        <v>0</v>
      </c>
      <c r="AO32">
        <f ca="1">'Week F'!$AQ84</f>
        <v>0</v>
      </c>
      <c r="AP32">
        <f ca="1">'Week F'!$AW84</f>
        <v>0</v>
      </c>
      <c r="AQ32">
        <f ca="1">'Week F'!$BC84</f>
        <v>0</v>
      </c>
      <c r="AR32">
        <f ca="1">'Week F'!$BI84</f>
        <v>0</v>
      </c>
      <c r="AS32">
        <f ca="1">'Week F'!$BO84</f>
        <v>0</v>
      </c>
      <c r="AT32">
        <f ca="1">'Week F'!$BU84</f>
        <v>0</v>
      </c>
    </row>
    <row r="33" spans="1:46" x14ac:dyDescent="0.2">
      <c r="A33" t="str">
        <f ca="1">'Week A'!AB85</f>
        <v xml:space="preserve">Luyten </v>
      </c>
      <c r="B33" t="str">
        <f ca="1">'Week A'!AC85</f>
        <v>Roos</v>
      </c>
      <c r="C33" t="str">
        <f ca="1">'Week A'!AD85</f>
        <v>Steward</v>
      </c>
      <c r="D33" t="str">
        <f ca="1">'Week A'!AE85</f>
        <v>Student</v>
      </c>
      <c r="E33">
        <f ca="1">'Week A'!$AK85</f>
        <v>0</v>
      </c>
      <c r="F33">
        <f ca="1">'Week A'!$AQ85</f>
        <v>0</v>
      </c>
      <c r="G33">
        <f ca="1">'Week A'!$AW85</f>
        <v>0</v>
      </c>
      <c r="H33">
        <f ca="1">'Week A'!$BC85</f>
        <v>0</v>
      </c>
      <c r="I33">
        <f ca="1">'Week A'!$BI85</f>
        <v>0</v>
      </c>
      <c r="J33">
        <f ca="1">'Week A'!$BO85</f>
        <v>0</v>
      </c>
      <c r="K33">
        <f ca="1">'Week A'!$BU85</f>
        <v>0</v>
      </c>
      <c r="L33">
        <f ca="1">'Week B'!$AK85</f>
        <v>0</v>
      </c>
      <c r="M33">
        <f ca="1">'Week B'!$AQ85</f>
        <v>0</v>
      </c>
      <c r="N33">
        <f ca="1">'Week B'!$AW85</f>
        <v>0</v>
      </c>
      <c r="O33">
        <f ca="1">'Week B'!$BC85</f>
        <v>0</v>
      </c>
      <c r="P33">
        <f ca="1">'Week B'!$BI85</f>
        <v>0</v>
      </c>
      <c r="Q33">
        <f ca="1">'Week B'!$BO85</f>
        <v>0</v>
      </c>
      <c r="R33">
        <f ca="1">'Week B'!$BU85</f>
        <v>0</v>
      </c>
      <c r="S33">
        <f ca="1">'Week C'!$AK85</f>
        <v>0</v>
      </c>
      <c r="T33">
        <f ca="1">'Week C'!$AQ85</f>
        <v>0</v>
      </c>
      <c r="U33">
        <f ca="1">'Week C'!$AW85</f>
        <v>0</v>
      </c>
      <c r="V33">
        <f ca="1">'Week C'!$BC85</f>
        <v>0</v>
      </c>
      <c r="W33">
        <f ca="1">'Week C'!$BI85</f>
        <v>0</v>
      </c>
      <c r="X33">
        <f ca="1">'Week C'!$BO85</f>
        <v>0</v>
      </c>
      <c r="Y33">
        <f ca="1">'Week C'!$BU85</f>
        <v>0</v>
      </c>
      <c r="Z33">
        <f ca="1">'Week D'!$AK85</f>
        <v>0</v>
      </c>
      <c r="AA33">
        <f ca="1">'Week D'!$AQ85</f>
        <v>0</v>
      </c>
      <c r="AB33">
        <f ca="1">'Week D'!$AW85</f>
        <v>0</v>
      </c>
      <c r="AC33">
        <f ca="1">'Week D'!$BC85</f>
        <v>0</v>
      </c>
      <c r="AD33">
        <f ca="1">'Week D'!$BI85</f>
        <v>0</v>
      </c>
      <c r="AE33">
        <f ca="1">'Week D'!$BO85</f>
        <v>0</v>
      </c>
      <c r="AF33">
        <f ca="1">'Week D'!$BU85</f>
        <v>0</v>
      </c>
      <c r="AG33">
        <f ca="1">'Week E'!$AK85</f>
        <v>0</v>
      </c>
      <c r="AH33">
        <f ca="1">'Week E'!$AQ85</f>
        <v>0</v>
      </c>
      <c r="AI33">
        <f ca="1">'Week E'!$AW85</f>
        <v>0</v>
      </c>
      <c r="AJ33">
        <f ca="1">'Week E'!$BC85</f>
        <v>0</v>
      </c>
      <c r="AK33">
        <f ca="1">'Week E'!$BI85</f>
        <v>0</v>
      </c>
      <c r="AL33">
        <f ca="1">'Week E'!$BO85</f>
        <v>0</v>
      </c>
      <c r="AM33">
        <f ca="1">'Week E'!$BU85</f>
        <v>0</v>
      </c>
      <c r="AN33">
        <f ca="1">'Week F'!$AK85</f>
        <v>0</v>
      </c>
      <c r="AO33">
        <f ca="1">'Week F'!$AQ85</f>
        <v>0</v>
      </c>
      <c r="AP33">
        <f ca="1">'Week F'!$AW85</f>
        <v>0</v>
      </c>
      <c r="AQ33">
        <f ca="1">'Week F'!$BC85</f>
        <v>0</v>
      </c>
      <c r="AR33">
        <f ca="1">'Week F'!$BI85</f>
        <v>0</v>
      </c>
      <c r="AS33">
        <f ca="1">'Week F'!$BO85</f>
        <v>0</v>
      </c>
      <c r="AT33">
        <f ca="1">'Week F'!$BU85</f>
        <v>0</v>
      </c>
    </row>
    <row r="34" spans="1:46" x14ac:dyDescent="0.2">
      <c r="A34" t="str">
        <f ca="1">'Week A'!AB86</f>
        <v>El Morabet</v>
      </c>
      <c r="B34" t="str">
        <f ca="1">'Week A'!AC86</f>
        <v>Redouane</v>
      </c>
      <c r="C34" t="str">
        <f ca="1">'Week A'!AD86</f>
        <v>Steward</v>
      </c>
      <c r="D34" t="str">
        <f ca="1">'Week A'!AE86</f>
        <v>Student</v>
      </c>
      <c r="E34">
        <f ca="1">'Week A'!$AK86</f>
        <v>0</v>
      </c>
      <c r="F34">
        <f ca="1">'Week A'!$AQ86</f>
        <v>0</v>
      </c>
      <c r="G34">
        <f ca="1">'Week A'!$AW86</f>
        <v>0</v>
      </c>
      <c r="H34">
        <f ca="1">'Week A'!$BC86</f>
        <v>0</v>
      </c>
      <c r="I34">
        <f ca="1">'Week A'!$BI86</f>
        <v>0</v>
      </c>
      <c r="J34" t="str">
        <f ca="1">'Week A'!$BO86</f>
        <v>Feestdag</v>
      </c>
      <c r="K34">
        <f ca="1">'Week A'!$BU86</f>
        <v>0</v>
      </c>
      <c r="L34">
        <f ca="1">'Week B'!$AK86</f>
        <v>0</v>
      </c>
      <c r="M34">
        <f ca="1">'Week B'!$AQ86</f>
        <v>0</v>
      </c>
      <c r="N34">
        <f ca="1">'Week B'!$AW86</f>
        <v>0</v>
      </c>
      <c r="O34">
        <f ca="1">'Week B'!$BC86</f>
        <v>0</v>
      </c>
      <c r="P34">
        <f ca="1">'Week B'!$BI86</f>
        <v>0</v>
      </c>
      <c r="Q34">
        <f ca="1">'Week B'!$BO86</f>
        <v>0</v>
      </c>
      <c r="R34">
        <f ca="1">'Week B'!$BU86</f>
        <v>0</v>
      </c>
      <c r="S34">
        <f ca="1">'Week C'!$AK86</f>
        <v>0</v>
      </c>
      <c r="T34">
        <f ca="1">'Week C'!$AQ86</f>
        <v>0</v>
      </c>
      <c r="U34">
        <f ca="1">'Week C'!$AW86</f>
        <v>0</v>
      </c>
      <c r="V34">
        <f ca="1">'Week C'!$BC86</f>
        <v>0</v>
      </c>
      <c r="W34">
        <f ca="1">'Week C'!$BI86</f>
        <v>0</v>
      </c>
      <c r="X34">
        <f ca="1">'Week C'!$BO86</f>
        <v>0</v>
      </c>
      <c r="Y34">
        <f ca="1">'Week C'!$BU86</f>
        <v>0</v>
      </c>
      <c r="Z34">
        <f ca="1">'Week D'!$AK86</f>
        <v>0</v>
      </c>
      <c r="AA34">
        <f ca="1">'Week D'!$AQ86</f>
        <v>0</v>
      </c>
      <c r="AB34">
        <f ca="1">'Week D'!$AW86</f>
        <v>0</v>
      </c>
      <c r="AC34">
        <f ca="1">'Week D'!$BC86</f>
        <v>0</v>
      </c>
      <c r="AD34">
        <f ca="1">'Week D'!$BI86</f>
        <v>0</v>
      </c>
      <c r="AE34">
        <f ca="1">'Week D'!$BO86</f>
        <v>0</v>
      </c>
      <c r="AF34">
        <f ca="1">'Week D'!$BU86</f>
        <v>0</v>
      </c>
      <c r="AG34">
        <f ca="1">'Week E'!$AK86</f>
        <v>0</v>
      </c>
      <c r="AH34">
        <f ca="1">'Week E'!$AQ86</f>
        <v>0</v>
      </c>
      <c r="AI34">
        <f ca="1">'Week E'!$AW86</f>
        <v>0</v>
      </c>
      <c r="AJ34">
        <f ca="1">'Week E'!$BC86</f>
        <v>0</v>
      </c>
      <c r="AK34">
        <f ca="1">'Week E'!$BI86</f>
        <v>0</v>
      </c>
      <c r="AL34">
        <f ca="1">'Week E'!$BO86</f>
        <v>0</v>
      </c>
      <c r="AM34">
        <f ca="1">'Week E'!$BU86</f>
        <v>0</v>
      </c>
      <c r="AN34">
        <f ca="1">'Week F'!$AK86</f>
        <v>0</v>
      </c>
      <c r="AO34">
        <f ca="1">'Week F'!$AQ86</f>
        <v>0</v>
      </c>
      <c r="AP34">
        <f ca="1">'Week F'!$AW86</f>
        <v>0</v>
      </c>
      <c r="AQ34">
        <f ca="1">'Week F'!$BC86</f>
        <v>0</v>
      </c>
      <c r="AR34">
        <f ca="1">'Week F'!$BI86</f>
        <v>0</v>
      </c>
      <c r="AS34">
        <f ca="1">'Week F'!$BO86</f>
        <v>0</v>
      </c>
      <c r="AT34">
        <f ca="1">'Week F'!$BU86</f>
        <v>0</v>
      </c>
    </row>
    <row r="35" spans="1:46" x14ac:dyDescent="0.2">
      <c r="A35" t="str">
        <f ca="1">'Week A'!AB87</f>
        <v>Bougrine</v>
      </c>
      <c r="B35" t="str">
        <f ca="1">'Week A'!AC87</f>
        <v>Rayan</v>
      </c>
      <c r="C35" t="str">
        <f ca="1">'Week A'!AD87</f>
        <v>Steward</v>
      </c>
      <c r="D35" t="str">
        <f ca="1">'Week A'!AE87</f>
        <v>Student</v>
      </c>
      <c r="E35">
        <f ca="1">'Week A'!$AK87</f>
        <v>0</v>
      </c>
      <c r="F35">
        <f ca="1">'Week A'!$AQ87</f>
        <v>0</v>
      </c>
      <c r="G35">
        <f ca="1">'Week A'!$AW87</f>
        <v>0</v>
      </c>
      <c r="H35">
        <f ca="1">'Week A'!$BC87</f>
        <v>0</v>
      </c>
      <c r="I35">
        <f ca="1">'Week A'!$BI87</f>
        <v>0</v>
      </c>
      <c r="J35">
        <f ca="1">'Week A'!$BO87</f>
        <v>0</v>
      </c>
      <c r="K35">
        <f ca="1">'Week A'!$BU87</f>
        <v>0</v>
      </c>
      <c r="L35">
        <f ca="1">'Week B'!$AK87</f>
        <v>0</v>
      </c>
      <c r="M35">
        <f ca="1">'Week B'!$AQ87</f>
        <v>0</v>
      </c>
      <c r="N35">
        <f ca="1">'Week B'!$AW87</f>
        <v>0</v>
      </c>
      <c r="O35">
        <f ca="1">'Week B'!$BC87</f>
        <v>0</v>
      </c>
      <c r="P35">
        <f ca="1">'Week B'!$BI87</f>
        <v>0</v>
      </c>
      <c r="Q35">
        <f ca="1">'Week B'!$BO87</f>
        <v>0</v>
      </c>
      <c r="R35">
        <f ca="1">'Week B'!$BU87</f>
        <v>0</v>
      </c>
      <c r="S35">
        <f ca="1">'Week C'!$AK87</f>
        <v>0</v>
      </c>
      <c r="T35">
        <f ca="1">'Week C'!$AQ87</f>
        <v>0</v>
      </c>
      <c r="U35">
        <f ca="1">'Week C'!$AW87</f>
        <v>0</v>
      </c>
      <c r="V35">
        <f ca="1">'Week C'!$BC87</f>
        <v>0</v>
      </c>
      <c r="W35">
        <f ca="1">'Week C'!$BI87</f>
        <v>0</v>
      </c>
      <c r="X35">
        <f ca="1">'Week C'!$BO87</f>
        <v>0</v>
      </c>
      <c r="Y35">
        <f ca="1">'Week C'!$BU87</f>
        <v>0</v>
      </c>
      <c r="Z35">
        <f ca="1">'Week D'!$AK87</f>
        <v>0</v>
      </c>
      <c r="AA35">
        <f ca="1">'Week D'!$AQ87</f>
        <v>0</v>
      </c>
      <c r="AB35">
        <f ca="1">'Week D'!$AW87</f>
        <v>0</v>
      </c>
      <c r="AC35">
        <f ca="1">'Week D'!$BC87</f>
        <v>0</v>
      </c>
      <c r="AD35">
        <f ca="1">'Week D'!$BI87</f>
        <v>0</v>
      </c>
      <c r="AE35">
        <f ca="1">'Week D'!$BO87</f>
        <v>0</v>
      </c>
      <c r="AF35">
        <f ca="1">'Week D'!$BU87</f>
        <v>0</v>
      </c>
      <c r="AG35">
        <f ca="1">'Week E'!$AK87</f>
        <v>0</v>
      </c>
      <c r="AH35">
        <f ca="1">'Week E'!$AQ87</f>
        <v>0</v>
      </c>
      <c r="AI35">
        <f ca="1">'Week E'!$AW87</f>
        <v>0</v>
      </c>
      <c r="AJ35">
        <f ca="1">'Week E'!$BC87</f>
        <v>0</v>
      </c>
      <c r="AK35">
        <f ca="1">'Week E'!$BI87</f>
        <v>0</v>
      </c>
      <c r="AL35">
        <f ca="1">'Week E'!$BO87</f>
        <v>0</v>
      </c>
      <c r="AM35">
        <f ca="1">'Week E'!$BU87</f>
        <v>0</v>
      </c>
      <c r="AN35">
        <f ca="1">'Week F'!$AK87</f>
        <v>0</v>
      </c>
      <c r="AO35">
        <f ca="1">'Week F'!$AQ87</f>
        <v>0</v>
      </c>
      <c r="AP35">
        <f ca="1">'Week F'!$AW87</f>
        <v>0</v>
      </c>
      <c r="AQ35">
        <f ca="1">'Week F'!$BC87</f>
        <v>0</v>
      </c>
      <c r="AR35">
        <f ca="1">'Week F'!$BI87</f>
        <v>0</v>
      </c>
      <c r="AS35">
        <f ca="1">'Week F'!$BO87</f>
        <v>0</v>
      </c>
      <c r="AT35">
        <f ca="1">'Week F'!$BU87</f>
        <v>0</v>
      </c>
    </row>
    <row r="36" spans="1:46" x14ac:dyDescent="0.2">
      <c r="A36" t="str">
        <f ca="1">'Week A'!AB88</f>
        <v>Daemen</v>
      </c>
      <c r="B36" t="str">
        <f ca="1">'Week A'!AC88</f>
        <v>Silke</v>
      </c>
      <c r="C36" t="str">
        <f ca="1">'Week A'!AD88</f>
        <v>Steward</v>
      </c>
      <c r="D36" t="str">
        <f ca="1">'Week A'!AE88</f>
        <v>Student</v>
      </c>
      <c r="E36">
        <f ca="1">'Week A'!$AK88</f>
        <v>0</v>
      </c>
      <c r="F36">
        <f ca="1">'Week A'!$AQ88</f>
        <v>0</v>
      </c>
      <c r="G36">
        <f ca="1">'Week A'!$AW88</f>
        <v>0</v>
      </c>
      <c r="H36">
        <f ca="1">'Week A'!$BC88</f>
        <v>0</v>
      </c>
      <c r="I36">
        <f ca="1">'Week A'!$BI88</f>
        <v>0</v>
      </c>
      <c r="J36">
        <f ca="1">'Week A'!$BO88</f>
        <v>0</v>
      </c>
      <c r="K36">
        <f ca="1">'Week A'!$BU88</f>
        <v>0</v>
      </c>
      <c r="L36">
        <f ca="1">'Week B'!$AK88</f>
        <v>0</v>
      </c>
      <c r="M36">
        <f ca="1">'Week B'!$AQ88</f>
        <v>0</v>
      </c>
      <c r="N36">
        <f ca="1">'Week B'!$AW88</f>
        <v>0</v>
      </c>
      <c r="O36">
        <f ca="1">'Week B'!$BC88</f>
        <v>0</v>
      </c>
      <c r="P36">
        <f ca="1">'Week B'!$BI88</f>
        <v>0</v>
      </c>
      <c r="Q36">
        <f ca="1">'Week B'!$BO88</f>
        <v>0</v>
      </c>
      <c r="R36">
        <f ca="1">'Week B'!$BU88</f>
        <v>0</v>
      </c>
      <c r="S36">
        <f ca="1">'Week C'!$AK88</f>
        <v>0</v>
      </c>
      <c r="T36">
        <f ca="1">'Week C'!$AQ88</f>
        <v>0</v>
      </c>
      <c r="U36">
        <f ca="1">'Week C'!$AW88</f>
        <v>0</v>
      </c>
      <c r="V36">
        <f ca="1">'Week C'!$BC88</f>
        <v>0</v>
      </c>
      <c r="W36">
        <f ca="1">'Week C'!$BI88</f>
        <v>0</v>
      </c>
      <c r="X36">
        <f ca="1">'Week C'!$BO88</f>
        <v>0</v>
      </c>
      <c r="Y36">
        <f ca="1">'Week C'!$BU88</f>
        <v>0</v>
      </c>
      <c r="Z36">
        <f ca="1">'Week D'!$AK88</f>
        <v>0</v>
      </c>
      <c r="AA36">
        <f ca="1">'Week D'!$AQ88</f>
        <v>0</v>
      </c>
      <c r="AB36">
        <f ca="1">'Week D'!$AW88</f>
        <v>0</v>
      </c>
      <c r="AC36">
        <f ca="1">'Week D'!$BC88</f>
        <v>0</v>
      </c>
      <c r="AD36">
        <f ca="1">'Week D'!$BI88</f>
        <v>0</v>
      </c>
      <c r="AE36">
        <f ca="1">'Week D'!$BO88</f>
        <v>0</v>
      </c>
      <c r="AF36">
        <f ca="1">'Week D'!$BU88</f>
        <v>0</v>
      </c>
      <c r="AG36">
        <f ca="1">'Week E'!$AK88</f>
        <v>0</v>
      </c>
      <c r="AH36">
        <f ca="1">'Week E'!$AQ88</f>
        <v>0</v>
      </c>
      <c r="AI36">
        <f ca="1">'Week E'!$AW88</f>
        <v>0</v>
      </c>
      <c r="AJ36">
        <f ca="1">'Week E'!$BC88</f>
        <v>0</v>
      </c>
      <c r="AK36">
        <f ca="1">'Week E'!$BI88</f>
        <v>0</v>
      </c>
      <c r="AL36">
        <f ca="1">'Week E'!$BO88</f>
        <v>0</v>
      </c>
      <c r="AM36">
        <f ca="1">'Week E'!$BU88</f>
        <v>0</v>
      </c>
      <c r="AN36">
        <f ca="1">'Week F'!$AK88</f>
        <v>0</v>
      </c>
      <c r="AO36">
        <f ca="1">'Week F'!$AQ88</f>
        <v>0</v>
      </c>
      <c r="AP36">
        <f ca="1">'Week F'!$AW88</f>
        <v>0</v>
      </c>
      <c r="AQ36">
        <f ca="1">'Week F'!$BC88</f>
        <v>0</v>
      </c>
      <c r="AR36">
        <f ca="1">'Week F'!$BI88</f>
        <v>0</v>
      </c>
      <c r="AS36">
        <f ca="1">'Week F'!$BO88</f>
        <v>0</v>
      </c>
      <c r="AT36">
        <f ca="1">'Week F'!$BU88</f>
        <v>0</v>
      </c>
    </row>
    <row r="37" spans="1:46" x14ac:dyDescent="0.2">
      <c r="A37" t="str">
        <f ca="1">'Week A'!AB89</f>
        <v>Orourke</v>
      </c>
      <c r="B37" t="str">
        <f ca="1">'Week A'!AC89</f>
        <v>Tiernan</v>
      </c>
      <c r="C37" t="str">
        <f ca="1">'Week A'!AD89</f>
        <v>Steward</v>
      </c>
      <c r="D37" t="str">
        <f ca="1">'Week A'!AE89</f>
        <v>Student</v>
      </c>
      <c r="E37">
        <f ca="1">'Week A'!$AK89</f>
        <v>0</v>
      </c>
      <c r="F37">
        <f ca="1">'Week A'!$AQ89</f>
        <v>0</v>
      </c>
      <c r="G37">
        <f ca="1">'Week A'!$AW89</f>
        <v>0</v>
      </c>
      <c r="H37">
        <f ca="1">'Week A'!$BC89</f>
        <v>0</v>
      </c>
      <c r="I37">
        <f ca="1">'Week A'!$BI89</f>
        <v>0</v>
      </c>
      <c r="J37">
        <f ca="1">'Week A'!$BO89</f>
        <v>0</v>
      </c>
      <c r="K37">
        <f ca="1">'Week A'!$BU89</f>
        <v>0</v>
      </c>
      <c r="L37">
        <f ca="1">'Week B'!$AK89</f>
        <v>0</v>
      </c>
      <c r="M37">
        <f ca="1">'Week B'!$AQ89</f>
        <v>0</v>
      </c>
      <c r="N37">
        <f ca="1">'Week B'!$AW89</f>
        <v>0</v>
      </c>
      <c r="O37">
        <f ca="1">'Week B'!$BC89</f>
        <v>0</v>
      </c>
      <c r="P37">
        <f ca="1">'Week B'!$BI89</f>
        <v>0</v>
      </c>
      <c r="Q37">
        <f ca="1">'Week B'!$BO89</f>
        <v>0</v>
      </c>
      <c r="R37">
        <f ca="1">'Week B'!$BU89</f>
        <v>0</v>
      </c>
      <c r="S37">
        <f ca="1">'Week C'!$AK89</f>
        <v>0</v>
      </c>
      <c r="T37">
        <f ca="1">'Week C'!$AQ89</f>
        <v>0</v>
      </c>
      <c r="U37">
        <f ca="1">'Week C'!$AW89</f>
        <v>0</v>
      </c>
      <c r="V37">
        <f ca="1">'Week C'!$BC89</f>
        <v>0</v>
      </c>
      <c r="W37">
        <f ca="1">'Week C'!$BI89</f>
        <v>0</v>
      </c>
      <c r="X37">
        <f ca="1">'Week C'!$BO89</f>
        <v>0</v>
      </c>
      <c r="Y37">
        <f ca="1">'Week C'!$BU89</f>
        <v>0</v>
      </c>
      <c r="Z37">
        <f ca="1">'Week D'!$AK89</f>
        <v>0</v>
      </c>
      <c r="AA37">
        <f ca="1">'Week D'!$AQ89</f>
        <v>0</v>
      </c>
      <c r="AB37">
        <f ca="1">'Week D'!$AW89</f>
        <v>0</v>
      </c>
      <c r="AC37">
        <f ca="1">'Week D'!$BC89</f>
        <v>0</v>
      </c>
      <c r="AD37">
        <f ca="1">'Week D'!$BI89</f>
        <v>0</v>
      </c>
      <c r="AE37">
        <f ca="1">'Week D'!$BO89</f>
        <v>0</v>
      </c>
      <c r="AF37">
        <f ca="1">'Week D'!$BU89</f>
        <v>0</v>
      </c>
      <c r="AG37">
        <f ca="1">'Week E'!$AK89</f>
        <v>0</v>
      </c>
      <c r="AH37">
        <f ca="1">'Week E'!$AQ89</f>
        <v>0</v>
      </c>
      <c r="AI37">
        <f ca="1">'Week E'!$AW89</f>
        <v>0</v>
      </c>
      <c r="AJ37">
        <f ca="1">'Week E'!$BC89</f>
        <v>0</v>
      </c>
      <c r="AK37">
        <f ca="1">'Week E'!$BI89</f>
        <v>0</v>
      </c>
      <c r="AL37">
        <f ca="1">'Week E'!$BO89</f>
        <v>0</v>
      </c>
      <c r="AM37">
        <f ca="1">'Week E'!$BU89</f>
        <v>0</v>
      </c>
      <c r="AN37">
        <f ca="1">'Week F'!$AK89</f>
        <v>0</v>
      </c>
      <c r="AO37">
        <f ca="1">'Week F'!$AQ89</f>
        <v>0</v>
      </c>
      <c r="AP37">
        <f ca="1">'Week F'!$AW89</f>
        <v>0</v>
      </c>
      <c r="AQ37">
        <f ca="1">'Week F'!$BC89</f>
        <v>0</v>
      </c>
      <c r="AR37">
        <f ca="1">'Week F'!$BI89</f>
        <v>0</v>
      </c>
      <c r="AS37">
        <f ca="1">'Week F'!$BO89</f>
        <v>0</v>
      </c>
      <c r="AT37">
        <f ca="1">'Week F'!$BU89</f>
        <v>0</v>
      </c>
    </row>
    <row r="38" spans="1:46" x14ac:dyDescent="0.2">
      <c r="A38" t="str">
        <f ca="1">'Week A'!AB90</f>
        <v>Aouriaghel</v>
      </c>
      <c r="B38" t="str">
        <f ca="1">'Week A'!AC90</f>
        <v>Yassine</v>
      </c>
      <c r="C38" t="str">
        <f ca="1">'Week A'!AD90</f>
        <v>Steward</v>
      </c>
      <c r="D38" t="str">
        <f ca="1">'Week A'!AE90</f>
        <v>Student</v>
      </c>
      <c r="E38">
        <f ca="1">'Week A'!$AK90</f>
        <v>0</v>
      </c>
      <c r="F38">
        <f ca="1">'Week A'!$AQ90</f>
        <v>0</v>
      </c>
      <c r="G38">
        <f ca="1">'Week A'!$AW90</f>
        <v>0</v>
      </c>
      <c r="H38">
        <f ca="1">'Week A'!$BC90</f>
        <v>0</v>
      </c>
      <c r="I38">
        <f ca="1">'Week A'!$BI90</f>
        <v>0</v>
      </c>
      <c r="J38">
        <f ca="1">'Week A'!$BO90</f>
        <v>0</v>
      </c>
      <c r="K38">
        <f ca="1">'Week A'!$BU90</f>
        <v>0</v>
      </c>
      <c r="L38">
        <f ca="1">'Week B'!$AK90</f>
        <v>0</v>
      </c>
      <c r="M38">
        <f ca="1">'Week B'!$AQ90</f>
        <v>0</v>
      </c>
      <c r="N38">
        <f ca="1">'Week B'!$AW90</f>
        <v>0</v>
      </c>
      <c r="O38">
        <f ca="1">'Week B'!$BC90</f>
        <v>0</v>
      </c>
      <c r="P38">
        <f ca="1">'Week B'!$BI90</f>
        <v>0</v>
      </c>
      <c r="Q38">
        <f ca="1">'Week B'!$BO90</f>
        <v>0</v>
      </c>
      <c r="R38">
        <f ca="1">'Week B'!$BU90</f>
        <v>0</v>
      </c>
      <c r="S38">
        <f ca="1">'Week C'!$AK90</f>
        <v>0</v>
      </c>
      <c r="T38">
        <f ca="1">'Week C'!$AQ90</f>
        <v>0</v>
      </c>
      <c r="U38">
        <f ca="1">'Week C'!$AW90</f>
        <v>0</v>
      </c>
      <c r="V38">
        <f ca="1">'Week C'!$BC90</f>
        <v>0</v>
      </c>
      <c r="W38">
        <f ca="1">'Week C'!$BI90</f>
        <v>0</v>
      </c>
      <c r="X38">
        <f ca="1">'Week C'!$BO90</f>
        <v>0</v>
      </c>
      <c r="Y38">
        <f ca="1">'Week C'!$BU90</f>
        <v>0</v>
      </c>
      <c r="Z38">
        <f ca="1">'Week D'!$AK90</f>
        <v>0</v>
      </c>
      <c r="AA38">
        <f ca="1">'Week D'!$AQ90</f>
        <v>0</v>
      </c>
      <c r="AB38">
        <f ca="1">'Week D'!$AW90</f>
        <v>0</v>
      </c>
      <c r="AC38">
        <f ca="1">'Week D'!$BC90</f>
        <v>0</v>
      </c>
      <c r="AD38">
        <f ca="1">'Week D'!$BI90</f>
        <v>0</v>
      </c>
      <c r="AE38">
        <f ca="1">'Week D'!$BO90</f>
        <v>0</v>
      </c>
      <c r="AF38">
        <f ca="1">'Week D'!$BU90</f>
        <v>0</v>
      </c>
      <c r="AG38">
        <f ca="1">'Week E'!$AK90</f>
        <v>0</v>
      </c>
      <c r="AH38">
        <f ca="1">'Week E'!$AQ90</f>
        <v>0</v>
      </c>
      <c r="AI38">
        <f ca="1">'Week E'!$AW90</f>
        <v>0</v>
      </c>
      <c r="AJ38">
        <f ca="1">'Week E'!$BC90</f>
        <v>0</v>
      </c>
      <c r="AK38">
        <f ca="1">'Week E'!$BI90</f>
        <v>0</v>
      </c>
      <c r="AL38">
        <f ca="1">'Week E'!$BO90</f>
        <v>0</v>
      </c>
      <c r="AM38">
        <f ca="1">'Week E'!$BU90</f>
        <v>0</v>
      </c>
      <c r="AN38">
        <f ca="1">'Week F'!$AK90</f>
        <v>0</v>
      </c>
      <c r="AO38">
        <f ca="1">'Week F'!$AQ90</f>
        <v>0</v>
      </c>
      <c r="AP38">
        <f ca="1">'Week F'!$AW90</f>
        <v>0</v>
      </c>
      <c r="AQ38">
        <f ca="1">'Week F'!$BC90</f>
        <v>0</v>
      </c>
      <c r="AR38">
        <f ca="1">'Week F'!$BI90</f>
        <v>0</v>
      </c>
      <c r="AS38">
        <f ca="1">'Week F'!$BO90</f>
        <v>0</v>
      </c>
      <c r="AT38">
        <f ca="1">'Week F'!$BU90</f>
        <v>0</v>
      </c>
    </row>
    <row r="39" spans="1:46" x14ac:dyDescent="0.2">
      <c r="A39" t="str">
        <f ca="1">'Week A'!AB91</f>
        <v>Bentla</v>
      </c>
      <c r="B39" t="str">
        <f ca="1">'Week A'!AC91</f>
        <v>Yasmina</v>
      </c>
      <c r="C39" t="str">
        <f ca="1">'Week A'!AD91</f>
        <v>Steward</v>
      </c>
      <c r="D39" t="str">
        <f ca="1">'Week A'!AE91</f>
        <v>Student</v>
      </c>
      <c r="E39">
        <f ca="1">'Week A'!$AK91</f>
        <v>0</v>
      </c>
      <c r="F39">
        <f ca="1">'Week A'!$AQ91</f>
        <v>0</v>
      </c>
      <c r="G39">
        <f ca="1">'Week A'!$AW91</f>
        <v>0</v>
      </c>
      <c r="H39">
        <f ca="1">'Week A'!$BC91</f>
        <v>0</v>
      </c>
      <c r="I39">
        <f ca="1">'Week A'!$BI91</f>
        <v>0</v>
      </c>
      <c r="J39">
        <f ca="1">'Week A'!$BO91</f>
        <v>0</v>
      </c>
      <c r="K39">
        <f ca="1">'Week A'!$BU91</f>
        <v>0</v>
      </c>
      <c r="L39">
        <f ca="1">'Week B'!$AK91</f>
        <v>0</v>
      </c>
      <c r="M39">
        <f ca="1">'Week B'!$AQ91</f>
        <v>0</v>
      </c>
      <c r="N39">
        <f ca="1">'Week B'!$AW91</f>
        <v>0</v>
      </c>
      <c r="O39">
        <f ca="1">'Week B'!$BC91</f>
        <v>0</v>
      </c>
      <c r="P39">
        <f ca="1">'Week B'!$BI91</f>
        <v>0</v>
      </c>
      <c r="Q39">
        <f ca="1">'Week B'!$BO91</f>
        <v>0</v>
      </c>
      <c r="R39">
        <f ca="1">'Week B'!$BU91</f>
        <v>0</v>
      </c>
      <c r="S39">
        <f ca="1">'Week C'!$AK91</f>
        <v>0</v>
      </c>
      <c r="T39">
        <f ca="1">'Week C'!$AQ91</f>
        <v>0</v>
      </c>
      <c r="U39">
        <f ca="1">'Week C'!$AW91</f>
        <v>0</v>
      </c>
      <c r="V39">
        <f ca="1">'Week C'!$BC91</f>
        <v>0</v>
      </c>
      <c r="W39">
        <f ca="1">'Week C'!$BI91</f>
        <v>0</v>
      </c>
      <c r="X39">
        <f ca="1">'Week C'!$BO91</f>
        <v>0</v>
      </c>
      <c r="Y39">
        <f ca="1">'Week C'!$BU91</f>
        <v>0</v>
      </c>
      <c r="Z39">
        <f ca="1">'Week D'!$AK91</f>
        <v>0</v>
      </c>
      <c r="AA39">
        <f ca="1">'Week D'!$AQ91</f>
        <v>0</v>
      </c>
      <c r="AB39">
        <f ca="1">'Week D'!$AW91</f>
        <v>0</v>
      </c>
      <c r="AC39">
        <f ca="1">'Week D'!$BC91</f>
        <v>0</v>
      </c>
      <c r="AD39">
        <f ca="1">'Week D'!$BI91</f>
        <v>0</v>
      </c>
      <c r="AE39">
        <f ca="1">'Week D'!$BO91</f>
        <v>0</v>
      </c>
      <c r="AF39">
        <f ca="1">'Week D'!$BU91</f>
        <v>0</v>
      </c>
      <c r="AG39">
        <f ca="1">'Week E'!$AK91</f>
        <v>0</v>
      </c>
      <c r="AH39">
        <f ca="1">'Week E'!$AQ91</f>
        <v>0</v>
      </c>
      <c r="AI39">
        <f ca="1">'Week E'!$AW91</f>
        <v>0</v>
      </c>
      <c r="AJ39">
        <f ca="1">'Week E'!$BC91</f>
        <v>0</v>
      </c>
      <c r="AK39">
        <f ca="1">'Week E'!$BI91</f>
        <v>0</v>
      </c>
      <c r="AL39">
        <f ca="1">'Week E'!$BO91</f>
        <v>0</v>
      </c>
      <c r="AM39">
        <f ca="1">'Week E'!$BU91</f>
        <v>0</v>
      </c>
      <c r="AN39">
        <f ca="1">'Week F'!$AK91</f>
        <v>0</v>
      </c>
      <c r="AO39">
        <f ca="1">'Week F'!$AQ91</f>
        <v>0</v>
      </c>
      <c r="AP39">
        <f ca="1">'Week F'!$AW91</f>
        <v>0</v>
      </c>
      <c r="AQ39">
        <f ca="1">'Week F'!$BC91</f>
        <v>0</v>
      </c>
      <c r="AR39">
        <f ca="1">'Week F'!$BI91</f>
        <v>0</v>
      </c>
      <c r="AS39">
        <f ca="1">'Week F'!$BO91</f>
        <v>0</v>
      </c>
      <c r="AT39">
        <f ca="1">'Week F'!$BU91</f>
        <v>0</v>
      </c>
    </row>
    <row r="40" spans="1:46" x14ac:dyDescent="0.2">
      <c r="A40" t="str">
        <f ca="1">'Week A'!AB92</f>
        <v>Aouriaghel</v>
      </c>
      <c r="B40" t="str">
        <f ca="1">'Week A'!AC92</f>
        <v>Zakaria</v>
      </c>
      <c r="C40" t="str">
        <f ca="1">'Week A'!AD92</f>
        <v>Steward</v>
      </c>
      <c r="D40" t="str">
        <f ca="1">'Week A'!AE92</f>
        <v>Student</v>
      </c>
      <c r="E40">
        <f ca="1">'Week A'!$AK92</f>
        <v>0</v>
      </c>
      <c r="F40">
        <f ca="1">'Week A'!$AQ92</f>
        <v>0</v>
      </c>
      <c r="G40">
        <f ca="1">'Week A'!$AW92</f>
        <v>0</v>
      </c>
      <c r="H40">
        <f ca="1">'Week A'!$BC92</f>
        <v>0</v>
      </c>
      <c r="I40">
        <f ca="1">'Week A'!$BI92</f>
        <v>0</v>
      </c>
      <c r="J40">
        <f ca="1">'Week A'!$BO92</f>
        <v>0</v>
      </c>
      <c r="K40">
        <f ca="1">'Week A'!$BU92</f>
        <v>0</v>
      </c>
      <c r="L40">
        <f ca="1">'Week B'!$AK92</f>
        <v>0</v>
      </c>
      <c r="M40">
        <f ca="1">'Week B'!$AQ92</f>
        <v>0</v>
      </c>
      <c r="N40">
        <f ca="1">'Week B'!$AW92</f>
        <v>0</v>
      </c>
      <c r="O40">
        <f ca="1">'Week B'!$BC92</f>
        <v>0</v>
      </c>
      <c r="P40">
        <f ca="1">'Week B'!$BI92</f>
        <v>0</v>
      </c>
      <c r="Q40">
        <f ca="1">'Week B'!$BO92</f>
        <v>0</v>
      </c>
      <c r="R40">
        <f ca="1">'Week B'!$BU92</f>
        <v>0</v>
      </c>
      <c r="S40">
        <f ca="1">'Week C'!$AK92</f>
        <v>0</v>
      </c>
      <c r="T40">
        <f ca="1">'Week C'!$AQ92</f>
        <v>0</v>
      </c>
      <c r="U40">
        <f ca="1">'Week C'!$AW92</f>
        <v>0</v>
      </c>
      <c r="V40">
        <f ca="1">'Week C'!$BC92</f>
        <v>0</v>
      </c>
      <c r="W40">
        <f ca="1">'Week C'!$BI92</f>
        <v>0</v>
      </c>
      <c r="X40">
        <f ca="1">'Week C'!$BO92</f>
        <v>0</v>
      </c>
      <c r="Y40">
        <f ca="1">'Week C'!$BU92</f>
        <v>0</v>
      </c>
      <c r="Z40">
        <f ca="1">'Week D'!$AK92</f>
        <v>0</v>
      </c>
      <c r="AA40">
        <f ca="1">'Week D'!$AQ92</f>
        <v>0</v>
      </c>
      <c r="AB40">
        <f ca="1">'Week D'!$AW92</f>
        <v>0</v>
      </c>
      <c r="AC40">
        <f ca="1">'Week D'!$BC92</f>
        <v>0</v>
      </c>
      <c r="AD40">
        <f ca="1">'Week D'!$BI92</f>
        <v>0</v>
      </c>
      <c r="AE40">
        <f ca="1">'Week D'!$BO92</f>
        <v>0</v>
      </c>
      <c r="AF40">
        <f ca="1">'Week D'!$BU92</f>
        <v>0</v>
      </c>
      <c r="AG40">
        <f ca="1">'Week E'!$AK92</f>
        <v>0</v>
      </c>
      <c r="AH40">
        <f ca="1">'Week E'!$AQ92</f>
        <v>0</v>
      </c>
      <c r="AI40">
        <f ca="1">'Week E'!$AW92</f>
        <v>0</v>
      </c>
      <c r="AJ40">
        <f ca="1">'Week E'!$BC92</f>
        <v>0</v>
      </c>
      <c r="AK40">
        <f ca="1">'Week E'!$BI92</f>
        <v>0</v>
      </c>
      <c r="AL40">
        <f ca="1">'Week E'!$BO92</f>
        <v>0</v>
      </c>
      <c r="AM40">
        <f ca="1">'Week E'!$BU92</f>
        <v>0</v>
      </c>
      <c r="AN40">
        <f ca="1">'Week F'!$AK92</f>
        <v>0</v>
      </c>
      <c r="AO40">
        <f ca="1">'Week F'!$AQ92</f>
        <v>0</v>
      </c>
      <c r="AP40">
        <f ca="1">'Week F'!$AW92</f>
        <v>0</v>
      </c>
      <c r="AQ40">
        <f ca="1">'Week F'!$BC92</f>
        <v>0</v>
      </c>
      <c r="AR40">
        <f ca="1">'Week F'!$BI92</f>
        <v>0</v>
      </c>
      <c r="AS40">
        <f ca="1">'Week F'!$BO92</f>
        <v>0</v>
      </c>
      <c r="AT40">
        <f ca="1">'Week F'!$BU92</f>
        <v>0</v>
      </c>
    </row>
    <row r="41" spans="1:46" x14ac:dyDescent="0.2">
      <c r="A41" t="str">
        <f ca="1">'Week A'!AB93</f>
        <v>Agbaze</v>
      </c>
      <c r="B41" t="str">
        <f ca="1">'Week A'!AC93</f>
        <v>Jedidiah</v>
      </c>
      <c r="C41" t="str">
        <f ca="1">'Week A'!AD93</f>
        <v>Steward</v>
      </c>
      <c r="D41" t="str">
        <f ca="1">'Week A'!AE93</f>
        <v>Student</v>
      </c>
      <c r="E41">
        <f ca="1">'Week A'!$AK93</f>
        <v>0</v>
      </c>
      <c r="F41">
        <f ca="1">'Week A'!$AQ93</f>
        <v>0</v>
      </c>
      <c r="G41">
        <f ca="1">'Week A'!$AW93</f>
        <v>0</v>
      </c>
      <c r="H41">
        <f ca="1">'Week A'!$BC93</f>
        <v>0</v>
      </c>
      <c r="I41">
        <f ca="1">'Week A'!$BI93</f>
        <v>0</v>
      </c>
      <c r="J41">
        <f ca="1">'Week A'!$BO93</f>
        <v>0</v>
      </c>
      <c r="K41">
        <f ca="1">'Week A'!$BU93</f>
        <v>0</v>
      </c>
      <c r="L41">
        <f ca="1">'Week B'!$AK93</f>
        <v>0</v>
      </c>
      <c r="M41">
        <f ca="1">'Week B'!$AQ93</f>
        <v>0</v>
      </c>
      <c r="N41">
        <f ca="1">'Week B'!$AW93</f>
        <v>0</v>
      </c>
      <c r="O41">
        <f ca="1">'Week B'!$BC93</f>
        <v>0</v>
      </c>
      <c r="P41">
        <f ca="1">'Week B'!$BI93</f>
        <v>0</v>
      </c>
      <c r="Q41">
        <f ca="1">'Week B'!$BO93</f>
        <v>0</v>
      </c>
      <c r="R41">
        <f ca="1">'Week B'!$BU93</f>
        <v>0</v>
      </c>
      <c r="S41">
        <f ca="1">'Week C'!$AK93</f>
        <v>0</v>
      </c>
      <c r="T41">
        <f ca="1">'Week C'!$AQ93</f>
        <v>0</v>
      </c>
      <c r="U41">
        <f ca="1">'Week C'!$AW93</f>
        <v>0</v>
      </c>
      <c r="V41">
        <f ca="1">'Week C'!$BC93</f>
        <v>0</v>
      </c>
      <c r="W41">
        <f ca="1">'Week C'!$BI93</f>
        <v>0</v>
      </c>
      <c r="X41">
        <f ca="1">'Week C'!$BO93</f>
        <v>0</v>
      </c>
      <c r="Y41">
        <f ca="1">'Week C'!$BU93</f>
        <v>0</v>
      </c>
      <c r="Z41">
        <f ca="1">'Week D'!$AK93</f>
        <v>0</v>
      </c>
      <c r="AA41">
        <f ca="1">'Week D'!$AQ93</f>
        <v>0</v>
      </c>
      <c r="AB41">
        <f ca="1">'Week D'!$AW93</f>
        <v>0</v>
      </c>
      <c r="AC41">
        <f ca="1">'Week D'!$BC93</f>
        <v>0</v>
      </c>
      <c r="AD41">
        <f ca="1">'Week D'!$BI93</f>
        <v>0</v>
      </c>
      <c r="AE41">
        <f ca="1">'Week D'!$BO93</f>
        <v>0</v>
      </c>
      <c r="AF41">
        <f ca="1">'Week D'!$BU93</f>
        <v>0</v>
      </c>
      <c r="AG41">
        <f ca="1">'Week E'!$AK93</f>
        <v>0</v>
      </c>
      <c r="AH41">
        <f ca="1">'Week E'!$AQ93</f>
        <v>0</v>
      </c>
      <c r="AI41">
        <f ca="1">'Week E'!$AW93</f>
        <v>0</v>
      </c>
      <c r="AJ41">
        <f ca="1">'Week E'!$BC93</f>
        <v>0</v>
      </c>
      <c r="AK41">
        <f ca="1">'Week E'!$BI93</f>
        <v>0</v>
      </c>
      <c r="AL41">
        <f ca="1">'Week E'!$BO93</f>
        <v>0</v>
      </c>
      <c r="AM41">
        <f ca="1">'Week E'!$BU93</f>
        <v>0</v>
      </c>
      <c r="AN41">
        <f ca="1">'Week F'!$AK93</f>
        <v>0</v>
      </c>
      <c r="AO41">
        <f ca="1">'Week F'!$AQ93</f>
        <v>0</v>
      </c>
      <c r="AP41">
        <f ca="1">'Week F'!$AW93</f>
        <v>0</v>
      </c>
      <c r="AQ41">
        <f ca="1">'Week F'!$BC93</f>
        <v>0</v>
      </c>
      <c r="AR41">
        <f ca="1">'Week F'!$BI93</f>
        <v>0</v>
      </c>
      <c r="AS41">
        <f ca="1">'Week F'!$BO93</f>
        <v>0</v>
      </c>
      <c r="AT41">
        <f ca="1">'Week F'!$BU93</f>
        <v>0</v>
      </c>
    </row>
    <row r="42" spans="1:46" x14ac:dyDescent="0.2">
      <c r="A42" t="str">
        <f ca="1">'Week A'!AB94</f>
        <v>Nassiri</v>
      </c>
      <c r="B42" t="str">
        <f ca="1">'Week A'!AC94</f>
        <v>Othmane</v>
      </c>
      <c r="C42" t="str">
        <f ca="1">'Week A'!AD94</f>
        <v>Steward</v>
      </c>
      <c r="D42" t="str">
        <f ca="1">'Week A'!AE94</f>
        <v>Student</v>
      </c>
      <c r="E42">
        <f ca="1">'Week A'!$AK94</f>
        <v>0</v>
      </c>
      <c r="F42">
        <f ca="1">'Week A'!$AQ94</f>
        <v>0</v>
      </c>
      <c r="G42">
        <f ca="1">'Week A'!$AW94</f>
        <v>0</v>
      </c>
      <c r="H42">
        <f ca="1">'Week A'!$BC94</f>
        <v>0</v>
      </c>
      <c r="I42">
        <f ca="1">'Week A'!$BI94</f>
        <v>0</v>
      </c>
      <c r="J42" t="str">
        <f ca="1">'Week A'!$BO94</f>
        <v>Feestdag</v>
      </c>
      <c r="K42">
        <f ca="1">'Week A'!$BU94</f>
        <v>0</v>
      </c>
      <c r="L42">
        <f ca="1">'Week B'!$AK94</f>
        <v>0</v>
      </c>
      <c r="M42">
        <f ca="1">'Week B'!$AQ94</f>
        <v>0</v>
      </c>
      <c r="N42">
        <f ca="1">'Week B'!$AW94</f>
        <v>0</v>
      </c>
      <c r="O42">
        <f ca="1">'Week B'!$BC94</f>
        <v>0</v>
      </c>
      <c r="P42">
        <f ca="1">'Week B'!$BI94</f>
        <v>0</v>
      </c>
      <c r="Q42">
        <f ca="1">'Week B'!$BO94</f>
        <v>0</v>
      </c>
      <c r="R42">
        <f ca="1">'Week B'!$BU94</f>
        <v>0</v>
      </c>
      <c r="S42">
        <f ca="1">'Week C'!$AK94</f>
        <v>0</v>
      </c>
      <c r="T42">
        <f ca="1">'Week C'!$AQ94</f>
        <v>0</v>
      </c>
      <c r="U42">
        <f ca="1">'Week C'!$AW94</f>
        <v>0</v>
      </c>
      <c r="V42">
        <f ca="1">'Week C'!$BC94</f>
        <v>0</v>
      </c>
      <c r="W42">
        <f ca="1">'Week C'!$BI94</f>
        <v>0</v>
      </c>
      <c r="X42">
        <f ca="1">'Week C'!$BO94</f>
        <v>0</v>
      </c>
      <c r="Y42">
        <f ca="1">'Week C'!$BU94</f>
        <v>0</v>
      </c>
      <c r="Z42">
        <f ca="1">'Week D'!$AK94</f>
        <v>0</v>
      </c>
      <c r="AA42">
        <f ca="1">'Week D'!$AQ94</f>
        <v>0</v>
      </c>
      <c r="AB42">
        <f ca="1">'Week D'!$AW94</f>
        <v>0</v>
      </c>
      <c r="AC42">
        <f ca="1">'Week D'!$BC94</f>
        <v>0</v>
      </c>
      <c r="AD42">
        <f ca="1">'Week D'!$BI94</f>
        <v>0</v>
      </c>
      <c r="AE42">
        <f ca="1">'Week D'!$BO94</f>
        <v>0</v>
      </c>
      <c r="AF42">
        <f ca="1">'Week D'!$BU94</f>
        <v>0</v>
      </c>
      <c r="AG42">
        <f ca="1">'Week E'!$AK94</f>
        <v>0</v>
      </c>
      <c r="AH42">
        <f ca="1">'Week E'!$AQ94</f>
        <v>0</v>
      </c>
      <c r="AI42">
        <f ca="1">'Week E'!$AW94</f>
        <v>0</v>
      </c>
      <c r="AJ42">
        <f ca="1">'Week E'!$BC94</f>
        <v>0</v>
      </c>
      <c r="AK42">
        <f ca="1">'Week E'!$BI94</f>
        <v>0</v>
      </c>
      <c r="AL42">
        <f ca="1">'Week E'!$BO94</f>
        <v>0</v>
      </c>
      <c r="AM42">
        <f ca="1">'Week E'!$BU94</f>
        <v>0</v>
      </c>
      <c r="AN42">
        <f ca="1">'Week F'!$AK94</f>
        <v>0</v>
      </c>
      <c r="AO42">
        <f ca="1">'Week F'!$AQ94</f>
        <v>0</v>
      </c>
      <c r="AP42">
        <f ca="1">'Week F'!$AW94</f>
        <v>0</v>
      </c>
      <c r="AQ42">
        <f ca="1">'Week F'!$BC94</f>
        <v>0</v>
      </c>
      <c r="AR42">
        <f ca="1">'Week F'!$BI94</f>
        <v>0</v>
      </c>
      <c r="AS42">
        <f ca="1">'Week F'!$BO94</f>
        <v>0</v>
      </c>
      <c r="AT42">
        <f ca="1">'Week F'!$BU94</f>
        <v>0</v>
      </c>
    </row>
    <row r="43" spans="1:46" x14ac:dyDescent="0.2">
      <c r="A43" t="str">
        <f ca="1">'Week A'!AB95</f>
        <v>Borremans</v>
      </c>
      <c r="B43" t="str">
        <f ca="1">'Week A'!AC95</f>
        <v>Britt</v>
      </c>
      <c r="C43" t="str">
        <f ca="1">'Week A'!AD95</f>
        <v>Steward</v>
      </c>
      <c r="D43" t="str">
        <f ca="1">'Week A'!AE95</f>
        <v>Student</v>
      </c>
      <c r="E43">
        <f ca="1">'Week A'!$AK95</f>
        <v>0</v>
      </c>
      <c r="F43">
        <f ca="1">'Week A'!$AQ95</f>
        <v>0</v>
      </c>
      <c r="G43">
        <f ca="1">'Week A'!$AW95</f>
        <v>0</v>
      </c>
      <c r="H43">
        <f ca="1">'Week A'!$BC95</f>
        <v>0</v>
      </c>
      <c r="I43">
        <f ca="1">'Week A'!$BI95</f>
        <v>0</v>
      </c>
      <c r="J43">
        <f ca="1">'Week A'!$BO95</f>
        <v>0</v>
      </c>
      <c r="K43">
        <f ca="1">'Week A'!$BU95</f>
        <v>0</v>
      </c>
      <c r="L43">
        <f ca="1">'Week B'!$AK95</f>
        <v>0</v>
      </c>
      <c r="M43">
        <f ca="1">'Week B'!$AQ95</f>
        <v>0</v>
      </c>
      <c r="N43">
        <f ca="1">'Week B'!$AW95</f>
        <v>0</v>
      </c>
      <c r="O43">
        <f ca="1">'Week B'!$BC95</f>
        <v>0</v>
      </c>
      <c r="P43">
        <f ca="1">'Week B'!$BI95</f>
        <v>0</v>
      </c>
      <c r="Q43">
        <f ca="1">'Week B'!$BO95</f>
        <v>0</v>
      </c>
      <c r="R43">
        <f ca="1">'Week B'!$BU95</f>
        <v>0</v>
      </c>
      <c r="S43">
        <f ca="1">'Week C'!$AK95</f>
        <v>0</v>
      </c>
      <c r="T43">
        <f ca="1">'Week C'!$AQ95</f>
        <v>0</v>
      </c>
      <c r="U43">
        <f ca="1">'Week C'!$AW95</f>
        <v>0</v>
      </c>
      <c r="V43">
        <f ca="1">'Week C'!$BC95</f>
        <v>0</v>
      </c>
      <c r="W43">
        <f ca="1">'Week C'!$BI95</f>
        <v>0</v>
      </c>
      <c r="X43">
        <f ca="1">'Week C'!$BO95</f>
        <v>0</v>
      </c>
      <c r="Y43">
        <f ca="1">'Week C'!$BU95</f>
        <v>0</v>
      </c>
      <c r="Z43">
        <f ca="1">'Week D'!$AK95</f>
        <v>0</v>
      </c>
      <c r="AA43">
        <f ca="1">'Week D'!$AQ95</f>
        <v>0</v>
      </c>
      <c r="AB43">
        <f ca="1">'Week D'!$AW95</f>
        <v>0</v>
      </c>
      <c r="AC43">
        <f ca="1">'Week D'!$BC95</f>
        <v>0</v>
      </c>
      <c r="AD43">
        <f ca="1">'Week D'!$BI95</f>
        <v>0</v>
      </c>
      <c r="AE43">
        <f ca="1">'Week D'!$BO95</f>
        <v>0</v>
      </c>
      <c r="AF43">
        <f ca="1">'Week D'!$BU95</f>
        <v>0</v>
      </c>
      <c r="AG43">
        <f ca="1">'Week E'!$AK95</f>
        <v>0</v>
      </c>
      <c r="AH43">
        <f ca="1">'Week E'!$AQ95</f>
        <v>0</v>
      </c>
      <c r="AI43">
        <f ca="1">'Week E'!$AW95</f>
        <v>0</v>
      </c>
      <c r="AJ43">
        <f ca="1">'Week E'!$BC95</f>
        <v>0</v>
      </c>
      <c r="AK43">
        <f ca="1">'Week E'!$BI95</f>
        <v>0</v>
      </c>
      <c r="AL43">
        <f ca="1">'Week E'!$BO95</f>
        <v>0</v>
      </c>
      <c r="AM43">
        <f ca="1">'Week E'!$BU95</f>
        <v>0</v>
      </c>
      <c r="AN43">
        <f ca="1">'Week F'!$AK95</f>
        <v>0</v>
      </c>
      <c r="AO43">
        <f ca="1">'Week F'!$AQ95</f>
        <v>0</v>
      </c>
      <c r="AP43">
        <f ca="1">'Week F'!$AW95</f>
        <v>0</v>
      </c>
      <c r="AQ43">
        <f ca="1">'Week F'!$BC95</f>
        <v>0</v>
      </c>
      <c r="AR43">
        <f ca="1">'Week F'!$BI95</f>
        <v>0</v>
      </c>
      <c r="AS43">
        <f ca="1">'Week F'!$BO95</f>
        <v>0</v>
      </c>
      <c r="AT43">
        <f ca="1">'Week F'!$BU95</f>
        <v>0</v>
      </c>
    </row>
    <row r="44" spans="1:46" x14ac:dyDescent="0.2">
      <c r="A44" t="str">
        <f ca="1">'Week A'!AB96</f>
        <v>Ouald Chaib</v>
      </c>
      <c r="B44" t="str">
        <f ca="1">'Week A'!AC96</f>
        <v>Marouane</v>
      </c>
      <c r="C44" t="str">
        <f ca="1">'Week A'!AD96</f>
        <v>Steward</v>
      </c>
      <c r="D44" t="str">
        <f ca="1">'Week A'!AE96</f>
        <v>Student</v>
      </c>
      <c r="E44">
        <f ca="1">'Week A'!$AK96</f>
        <v>0</v>
      </c>
      <c r="F44">
        <f ca="1">'Week A'!$AQ96</f>
        <v>0</v>
      </c>
      <c r="G44">
        <f ca="1">'Week A'!$AW96</f>
        <v>0</v>
      </c>
      <c r="H44">
        <f ca="1">'Week A'!$BC96</f>
        <v>0</v>
      </c>
      <c r="I44">
        <f ca="1">'Week A'!$BI96</f>
        <v>0</v>
      </c>
      <c r="J44">
        <f ca="1">'Week A'!$BO96</f>
        <v>0</v>
      </c>
      <c r="K44">
        <f ca="1">'Week A'!$BU96</f>
        <v>0</v>
      </c>
      <c r="L44">
        <f ca="1">'Week B'!$AK96</f>
        <v>0</v>
      </c>
      <c r="M44">
        <f ca="1">'Week B'!$AQ96</f>
        <v>0</v>
      </c>
      <c r="N44">
        <f ca="1">'Week B'!$AW96</f>
        <v>0</v>
      </c>
      <c r="O44">
        <f ca="1">'Week B'!$BC96</f>
        <v>0</v>
      </c>
      <c r="P44">
        <f ca="1">'Week B'!$BI96</f>
        <v>0</v>
      </c>
      <c r="Q44">
        <f ca="1">'Week B'!$BO96</f>
        <v>0</v>
      </c>
      <c r="R44">
        <f ca="1">'Week B'!$BU96</f>
        <v>0</v>
      </c>
      <c r="S44">
        <f ca="1">'Week C'!$AK96</f>
        <v>0</v>
      </c>
      <c r="T44">
        <f ca="1">'Week C'!$AQ96</f>
        <v>0</v>
      </c>
      <c r="U44">
        <f ca="1">'Week C'!$AW96</f>
        <v>0</v>
      </c>
      <c r="V44">
        <f ca="1">'Week C'!$BC96</f>
        <v>0</v>
      </c>
      <c r="W44">
        <f ca="1">'Week C'!$BI96</f>
        <v>0</v>
      </c>
      <c r="X44">
        <f ca="1">'Week C'!$BO96</f>
        <v>0</v>
      </c>
      <c r="Y44">
        <f ca="1">'Week C'!$BU96</f>
        <v>0</v>
      </c>
      <c r="Z44">
        <f ca="1">'Week D'!$AK96</f>
        <v>0</v>
      </c>
      <c r="AA44">
        <f ca="1">'Week D'!$AQ96</f>
        <v>0</v>
      </c>
      <c r="AB44">
        <f ca="1">'Week D'!$AW96</f>
        <v>0</v>
      </c>
      <c r="AC44">
        <f ca="1">'Week D'!$BC96</f>
        <v>0</v>
      </c>
      <c r="AD44">
        <f ca="1">'Week D'!$BI96</f>
        <v>0</v>
      </c>
      <c r="AE44">
        <f ca="1">'Week D'!$BO96</f>
        <v>0</v>
      </c>
      <c r="AF44">
        <f ca="1">'Week D'!$BU96</f>
        <v>0</v>
      </c>
      <c r="AG44">
        <f ca="1">'Week E'!$AK96</f>
        <v>0</v>
      </c>
      <c r="AH44">
        <f ca="1">'Week E'!$AQ96</f>
        <v>0</v>
      </c>
      <c r="AI44">
        <f ca="1">'Week E'!$AW96</f>
        <v>0</v>
      </c>
      <c r="AJ44">
        <f ca="1">'Week E'!$BC96</f>
        <v>0</v>
      </c>
      <c r="AK44">
        <f ca="1">'Week E'!$BI96</f>
        <v>0</v>
      </c>
      <c r="AL44">
        <f ca="1">'Week E'!$BO96</f>
        <v>0</v>
      </c>
      <c r="AM44">
        <f ca="1">'Week E'!$BU96</f>
        <v>0</v>
      </c>
      <c r="AN44">
        <f ca="1">'Week F'!$AK96</f>
        <v>0</v>
      </c>
      <c r="AO44">
        <f ca="1">'Week F'!$AQ96</f>
        <v>0</v>
      </c>
      <c r="AP44">
        <f ca="1">'Week F'!$AW96</f>
        <v>0</v>
      </c>
      <c r="AQ44">
        <f ca="1">'Week F'!$BC96</f>
        <v>0</v>
      </c>
      <c r="AR44">
        <f ca="1">'Week F'!$BI96</f>
        <v>0</v>
      </c>
      <c r="AS44">
        <f ca="1">'Week F'!$BO96</f>
        <v>0</v>
      </c>
      <c r="AT44">
        <f ca="1">'Week F'!$BU96</f>
        <v>0</v>
      </c>
    </row>
    <row r="45" spans="1:46" x14ac:dyDescent="0.2">
      <c r="A45" t="str">
        <f ca="1">'Week A'!AB97</f>
        <v>El Mourabit</v>
      </c>
      <c r="B45" t="str">
        <f ca="1">'Week A'!AC97</f>
        <v>Mohamed</v>
      </c>
      <c r="C45" t="str">
        <f ca="1">'Week A'!AD97</f>
        <v>Steward</v>
      </c>
      <c r="D45" t="str">
        <f ca="1">'Week A'!AE97</f>
        <v>Student</v>
      </c>
      <c r="E45">
        <f ca="1">'Week A'!$AK97</f>
        <v>0</v>
      </c>
      <c r="F45">
        <f ca="1">'Week A'!$AQ97</f>
        <v>0</v>
      </c>
      <c r="G45">
        <f ca="1">'Week A'!$AW97</f>
        <v>0</v>
      </c>
      <c r="H45">
        <f ca="1">'Week A'!$BC97</f>
        <v>0</v>
      </c>
      <c r="I45">
        <f ca="1">'Week A'!$BI97</f>
        <v>0</v>
      </c>
      <c r="J45">
        <f ca="1">'Week A'!$BO97</f>
        <v>0</v>
      </c>
      <c r="K45">
        <f ca="1">'Week A'!$BU97</f>
        <v>0</v>
      </c>
      <c r="L45">
        <f ca="1">'Week B'!$AK97</f>
        <v>0</v>
      </c>
      <c r="M45">
        <f ca="1">'Week B'!$AQ97</f>
        <v>0</v>
      </c>
      <c r="N45">
        <f ca="1">'Week B'!$AW97</f>
        <v>0</v>
      </c>
      <c r="O45">
        <f ca="1">'Week B'!$BC97</f>
        <v>0</v>
      </c>
      <c r="P45">
        <f ca="1">'Week B'!$BI97</f>
        <v>0</v>
      </c>
      <c r="Q45">
        <f ca="1">'Week B'!$BO97</f>
        <v>0</v>
      </c>
      <c r="R45">
        <f ca="1">'Week B'!$BU97</f>
        <v>0</v>
      </c>
      <c r="S45">
        <f ca="1">'Week C'!$AK97</f>
        <v>0</v>
      </c>
      <c r="T45">
        <f ca="1">'Week C'!$AQ97</f>
        <v>0</v>
      </c>
      <c r="U45">
        <f ca="1">'Week C'!$AW97</f>
        <v>0</v>
      </c>
      <c r="V45">
        <f ca="1">'Week C'!$BC97</f>
        <v>0</v>
      </c>
      <c r="W45">
        <f ca="1">'Week C'!$BI97</f>
        <v>0</v>
      </c>
      <c r="X45">
        <f ca="1">'Week C'!$BO97</f>
        <v>0</v>
      </c>
      <c r="Y45">
        <f ca="1">'Week C'!$BU97</f>
        <v>0</v>
      </c>
      <c r="Z45">
        <f ca="1">'Week D'!$AK97</f>
        <v>0</v>
      </c>
      <c r="AA45">
        <f ca="1">'Week D'!$AQ97</f>
        <v>0</v>
      </c>
      <c r="AB45">
        <f ca="1">'Week D'!$AW97</f>
        <v>0</v>
      </c>
      <c r="AC45">
        <f ca="1">'Week D'!$BC97</f>
        <v>0</v>
      </c>
      <c r="AD45">
        <f ca="1">'Week D'!$BI97</f>
        <v>0</v>
      </c>
      <c r="AE45">
        <f ca="1">'Week D'!$BO97</f>
        <v>0</v>
      </c>
      <c r="AF45">
        <f ca="1">'Week D'!$BU97</f>
        <v>0</v>
      </c>
      <c r="AG45">
        <f ca="1">'Week E'!$AK97</f>
        <v>0</v>
      </c>
      <c r="AH45">
        <f ca="1">'Week E'!$AQ97</f>
        <v>0</v>
      </c>
      <c r="AI45">
        <f ca="1">'Week E'!$AW97</f>
        <v>0</v>
      </c>
      <c r="AJ45">
        <f ca="1">'Week E'!$BC97</f>
        <v>0</v>
      </c>
      <c r="AK45">
        <f ca="1">'Week E'!$BI97</f>
        <v>0</v>
      </c>
      <c r="AL45">
        <f ca="1">'Week E'!$BO97</f>
        <v>0</v>
      </c>
      <c r="AM45">
        <f ca="1">'Week E'!$BU97</f>
        <v>0</v>
      </c>
      <c r="AN45">
        <f ca="1">'Week F'!$AK97</f>
        <v>0</v>
      </c>
      <c r="AO45">
        <f ca="1">'Week F'!$AQ97</f>
        <v>0</v>
      </c>
      <c r="AP45">
        <f ca="1">'Week F'!$AW97</f>
        <v>0</v>
      </c>
      <c r="AQ45">
        <f ca="1">'Week F'!$BC97</f>
        <v>0</v>
      </c>
      <c r="AR45">
        <f ca="1">'Week F'!$BI97</f>
        <v>0</v>
      </c>
      <c r="AS45">
        <f ca="1">'Week F'!$BO97</f>
        <v>0</v>
      </c>
      <c r="AT45">
        <f ca="1">'Week F'!$BU97</f>
        <v>0</v>
      </c>
    </row>
    <row r="46" spans="1:46" x14ac:dyDescent="0.2">
      <c r="A46" t="str">
        <f ca="1">'Week A'!AB98</f>
        <v>Rida Asseddik</v>
      </c>
      <c r="B46" t="str">
        <f ca="1">'Week A'!AC98</f>
        <v>Mohammed</v>
      </c>
      <c r="C46" t="str">
        <f ca="1">'Week A'!AD98</f>
        <v>Steward</v>
      </c>
      <c r="D46" t="str">
        <f ca="1">'Week A'!AE98</f>
        <v>Student</v>
      </c>
      <c r="E46">
        <f ca="1">'Week A'!$AK98</f>
        <v>0</v>
      </c>
      <c r="F46">
        <f ca="1">'Week A'!$AQ98</f>
        <v>0</v>
      </c>
      <c r="G46">
        <f ca="1">'Week A'!$AW98</f>
        <v>0</v>
      </c>
      <c r="H46">
        <f ca="1">'Week A'!$BC98</f>
        <v>0</v>
      </c>
      <c r="I46">
        <f ca="1">'Week A'!$BI98</f>
        <v>0</v>
      </c>
      <c r="J46">
        <f ca="1">'Week A'!$BO98</f>
        <v>0</v>
      </c>
      <c r="K46">
        <f ca="1">'Week A'!$BU98</f>
        <v>0</v>
      </c>
      <c r="L46">
        <f ca="1">'Week B'!$AK98</f>
        <v>0</v>
      </c>
      <c r="M46">
        <f ca="1">'Week B'!$AQ98</f>
        <v>0</v>
      </c>
      <c r="N46">
        <f ca="1">'Week B'!$AW98</f>
        <v>0</v>
      </c>
      <c r="O46">
        <f ca="1">'Week B'!$BC98</f>
        <v>0</v>
      </c>
      <c r="P46">
        <f ca="1">'Week B'!$BI98</f>
        <v>0</v>
      </c>
      <c r="Q46">
        <f ca="1">'Week B'!$BO98</f>
        <v>0</v>
      </c>
      <c r="R46">
        <f ca="1">'Week B'!$BU98</f>
        <v>0</v>
      </c>
      <c r="S46">
        <f ca="1">'Week C'!$AK98</f>
        <v>0</v>
      </c>
      <c r="T46">
        <f ca="1">'Week C'!$AQ98</f>
        <v>0</v>
      </c>
      <c r="U46">
        <f ca="1">'Week C'!$AW98</f>
        <v>0</v>
      </c>
      <c r="V46">
        <f ca="1">'Week C'!$BC98</f>
        <v>0</v>
      </c>
      <c r="W46">
        <f ca="1">'Week C'!$BI98</f>
        <v>0</v>
      </c>
      <c r="X46">
        <f ca="1">'Week C'!$BO98</f>
        <v>0</v>
      </c>
      <c r="Y46">
        <f ca="1">'Week C'!$BU98</f>
        <v>0</v>
      </c>
      <c r="Z46">
        <f ca="1">'Week D'!$AK98</f>
        <v>0</v>
      </c>
      <c r="AA46">
        <f ca="1">'Week D'!$AQ98</f>
        <v>0</v>
      </c>
      <c r="AB46">
        <f ca="1">'Week D'!$AW98</f>
        <v>0</v>
      </c>
      <c r="AC46">
        <f ca="1">'Week D'!$BC98</f>
        <v>0</v>
      </c>
      <c r="AD46">
        <f ca="1">'Week D'!$BI98</f>
        <v>0</v>
      </c>
      <c r="AE46">
        <f ca="1">'Week D'!$BO98</f>
        <v>0</v>
      </c>
      <c r="AF46">
        <f ca="1">'Week D'!$BU98</f>
        <v>0</v>
      </c>
      <c r="AG46">
        <f ca="1">'Week E'!$AK98</f>
        <v>0</v>
      </c>
      <c r="AH46">
        <f ca="1">'Week E'!$AQ98</f>
        <v>0</v>
      </c>
      <c r="AI46">
        <f ca="1">'Week E'!$AW98</f>
        <v>0</v>
      </c>
      <c r="AJ46">
        <f ca="1">'Week E'!$BC98</f>
        <v>0</v>
      </c>
      <c r="AK46">
        <f ca="1">'Week E'!$BI98</f>
        <v>0</v>
      </c>
      <c r="AL46">
        <f ca="1">'Week E'!$BO98</f>
        <v>0</v>
      </c>
      <c r="AM46">
        <f ca="1">'Week E'!$BU98</f>
        <v>0</v>
      </c>
      <c r="AN46">
        <f ca="1">'Week F'!$AK98</f>
        <v>0</v>
      </c>
      <c r="AO46">
        <f ca="1">'Week F'!$AQ98</f>
        <v>0</v>
      </c>
      <c r="AP46">
        <f ca="1">'Week F'!$AW98</f>
        <v>0</v>
      </c>
      <c r="AQ46">
        <f ca="1">'Week F'!$BC98</f>
        <v>0</v>
      </c>
      <c r="AR46">
        <f ca="1">'Week F'!$BI98</f>
        <v>0</v>
      </c>
      <c r="AS46">
        <f ca="1">'Week F'!$BO98</f>
        <v>0</v>
      </c>
      <c r="AT46">
        <f ca="1">'Week F'!$BU98</f>
        <v>0</v>
      </c>
    </row>
    <row r="47" spans="1:46" x14ac:dyDescent="0.2">
      <c r="A47" t="str">
        <f ca="1">'Week A'!AB99</f>
        <v>Messaoudi</v>
      </c>
      <c r="B47" t="str">
        <f ca="1">'Week A'!AC99</f>
        <v>Zakaria</v>
      </c>
      <c r="C47" t="str">
        <f ca="1">'Week A'!AD99</f>
        <v>Steward</v>
      </c>
      <c r="D47" t="str">
        <f ca="1">'Week A'!AE99</f>
        <v>Student</v>
      </c>
      <c r="E47">
        <f ca="1">'Week A'!$AK99</f>
        <v>0</v>
      </c>
      <c r="F47">
        <f ca="1">'Week A'!$AQ99</f>
        <v>0</v>
      </c>
      <c r="G47">
        <f ca="1">'Week A'!$AW99</f>
        <v>0</v>
      </c>
      <c r="H47">
        <f ca="1">'Week A'!$BC99</f>
        <v>0</v>
      </c>
      <c r="I47">
        <f ca="1">'Week A'!$BI99</f>
        <v>0</v>
      </c>
      <c r="J47">
        <f ca="1">'Week A'!$BO99</f>
        <v>0</v>
      </c>
      <c r="K47">
        <f ca="1">'Week A'!$BU99</f>
        <v>0</v>
      </c>
      <c r="L47">
        <f ca="1">'Week B'!$AK99</f>
        <v>0</v>
      </c>
      <c r="M47">
        <f ca="1">'Week B'!$AQ99</f>
        <v>0</v>
      </c>
      <c r="N47">
        <f ca="1">'Week B'!$AW99</f>
        <v>0</v>
      </c>
      <c r="O47">
        <f ca="1">'Week B'!$BC99</f>
        <v>0</v>
      </c>
      <c r="P47">
        <f ca="1">'Week B'!$BI99</f>
        <v>0</v>
      </c>
      <c r="Q47">
        <f ca="1">'Week B'!$BO99</f>
        <v>0</v>
      </c>
      <c r="R47">
        <f ca="1">'Week B'!$BU99</f>
        <v>0</v>
      </c>
      <c r="S47">
        <f ca="1">'Week C'!$AK99</f>
        <v>0</v>
      </c>
      <c r="T47">
        <f ca="1">'Week C'!$AQ99</f>
        <v>0</v>
      </c>
      <c r="U47">
        <f ca="1">'Week C'!$AW99</f>
        <v>0</v>
      </c>
      <c r="V47">
        <f ca="1">'Week C'!$BC99</f>
        <v>0</v>
      </c>
      <c r="W47">
        <f ca="1">'Week C'!$BI99</f>
        <v>0</v>
      </c>
      <c r="X47">
        <f ca="1">'Week C'!$BO99</f>
        <v>0</v>
      </c>
      <c r="Y47">
        <f ca="1">'Week C'!$BU99</f>
        <v>0</v>
      </c>
      <c r="Z47">
        <f ca="1">'Week D'!$AK99</f>
        <v>0</v>
      </c>
      <c r="AA47">
        <f ca="1">'Week D'!$AQ99</f>
        <v>0</v>
      </c>
      <c r="AB47">
        <f ca="1">'Week D'!$AW99</f>
        <v>0</v>
      </c>
      <c r="AC47">
        <f ca="1">'Week D'!$BC99</f>
        <v>0</v>
      </c>
      <c r="AD47">
        <f ca="1">'Week D'!$BI99</f>
        <v>0</v>
      </c>
      <c r="AE47">
        <f ca="1">'Week D'!$BO99</f>
        <v>0</v>
      </c>
      <c r="AF47">
        <f ca="1">'Week D'!$BU99</f>
        <v>0</v>
      </c>
      <c r="AG47">
        <f ca="1">'Week E'!$AK99</f>
        <v>0</v>
      </c>
      <c r="AH47">
        <f ca="1">'Week E'!$AQ99</f>
        <v>0</v>
      </c>
      <c r="AI47">
        <f ca="1">'Week E'!$AW99</f>
        <v>0</v>
      </c>
      <c r="AJ47">
        <f ca="1">'Week E'!$BC99</f>
        <v>0</v>
      </c>
      <c r="AK47">
        <f ca="1">'Week E'!$BI99</f>
        <v>0</v>
      </c>
      <c r="AL47">
        <f ca="1">'Week E'!$BO99</f>
        <v>0</v>
      </c>
      <c r="AM47">
        <f ca="1">'Week E'!$BU99</f>
        <v>0</v>
      </c>
      <c r="AN47">
        <f ca="1">'Week F'!$AK99</f>
        <v>0</v>
      </c>
      <c r="AO47">
        <f ca="1">'Week F'!$AQ99</f>
        <v>0</v>
      </c>
      <c r="AP47">
        <f ca="1">'Week F'!$AW99</f>
        <v>0</v>
      </c>
      <c r="AQ47">
        <f ca="1">'Week F'!$BC99</f>
        <v>0</v>
      </c>
      <c r="AR47">
        <f ca="1">'Week F'!$BI99</f>
        <v>0</v>
      </c>
      <c r="AS47">
        <f ca="1">'Week F'!$BO99</f>
        <v>0</v>
      </c>
      <c r="AT47">
        <f ca="1">'Week F'!$BU99</f>
        <v>0</v>
      </c>
    </row>
    <row r="48" spans="1:46" x14ac:dyDescent="0.2">
      <c r="A48" t="str">
        <f ca="1">'Week A'!AB100</f>
        <v>Firoud</v>
      </c>
      <c r="B48" t="str">
        <f ca="1">'Week A'!AC100</f>
        <v>Saad</v>
      </c>
      <c r="C48" t="str">
        <f ca="1">'Week A'!AD100</f>
        <v>Steward</v>
      </c>
      <c r="D48" t="str">
        <f ca="1">'Week A'!AE100</f>
        <v>Student</v>
      </c>
      <c r="E48">
        <f ca="1">'Week A'!$AK100</f>
        <v>0</v>
      </c>
      <c r="F48">
        <f ca="1">'Week A'!$AQ100</f>
        <v>0</v>
      </c>
      <c r="G48">
        <f ca="1">'Week A'!$AW100</f>
        <v>0</v>
      </c>
      <c r="H48">
        <f ca="1">'Week A'!$BC100</f>
        <v>0</v>
      </c>
      <c r="I48">
        <f ca="1">'Week A'!$BI100</f>
        <v>0</v>
      </c>
      <c r="J48">
        <f ca="1">'Week A'!$BO100</f>
        <v>0</v>
      </c>
      <c r="K48">
        <f ca="1">'Week A'!$BU100</f>
        <v>0</v>
      </c>
      <c r="L48">
        <f ca="1">'Week B'!$AK100</f>
        <v>0</v>
      </c>
      <c r="M48">
        <f ca="1">'Week B'!$AQ100</f>
        <v>0</v>
      </c>
      <c r="N48">
        <f ca="1">'Week B'!$AW100</f>
        <v>0</v>
      </c>
      <c r="O48">
        <f ca="1">'Week B'!$BC100</f>
        <v>0</v>
      </c>
      <c r="P48">
        <f ca="1">'Week B'!$BI100</f>
        <v>0</v>
      </c>
      <c r="Q48">
        <f ca="1">'Week B'!$BO100</f>
        <v>0</v>
      </c>
      <c r="R48">
        <f ca="1">'Week B'!$BU100</f>
        <v>0</v>
      </c>
      <c r="S48">
        <f ca="1">'Week C'!$AK100</f>
        <v>0</v>
      </c>
      <c r="T48">
        <f ca="1">'Week C'!$AQ100</f>
        <v>0</v>
      </c>
      <c r="U48">
        <f ca="1">'Week C'!$AW100</f>
        <v>0</v>
      </c>
      <c r="V48">
        <f ca="1">'Week C'!$BC100</f>
        <v>0</v>
      </c>
      <c r="W48">
        <f ca="1">'Week C'!$BI100</f>
        <v>0</v>
      </c>
      <c r="X48">
        <f ca="1">'Week C'!$BO100</f>
        <v>0</v>
      </c>
      <c r="Y48">
        <f ca="1">'Week C'!$BU100</f>
        <v>0</v>
      </c>
      <c r="Z48">
        <f ca="1">'Week D'!$AK100</f>
        <v>0</v>
      </c>
      <c r="AA48">
        <f ca="1">'Week D'!$AQ100</f>
        <v>0</v>
      </c>
      <c r="AB48">
        <f ca="1">'Week D'!$AW100</f>
        <v>0</v>
      </c>
      <c r="AC48">
        <f ca="1">'Week D'!$BC100</f>
        <v>0</v>
      </c>
      <c r="AD48">
        <f ca="1">'Week D'!$BI100</f>
        <v>0</v>
      </c>
      <c r="AE48">
        <f ca="1">'Week D'!$BO100</f>
        <v>0</v>
      </c>
      <c r="AF48">
        <f ca="1">'Week D'!$BU100</f>
        <v>0</v>
      </c>
      <c r="AG48">
        <f ca="1">'Week E'!$AK100</f>
        <v>0</v>
      </c>
      <c r="AH48">
        <f ca="1">'Week E'!$AQ100</f>
        <v>0</v>
      </c>
      <c r="AI48">
        <f ca="1">'Week E'!$AW100</f>
        <v>0</v>
      </c>
      <c r="AJ48">
        <f ca="1">'Week E'!$BC100</f>
        <v>0</v>
      </c>
      <c r="AK48">
        <f ca="1">'Week E'!$BI100</f>
        <v>0</v>
      </c>
      <c r="AL48">
        <f ca="1">'Week E'!$BO100</f>
        <v>0</v>
      </c>
      <c r="AM48">
        <f ca="1">'Week E'!$BU100</f>
        <v>0</v>
      </c>
      <c r="AN48">
        <f ca="1">'Week F'!$AK100</f>
        <v>0</v>
      </c>
      <c r="AO48">
        <f ca="1">'Week F'!$AQ100</f>
        <v>0</v>
      </c>
      <c r="AP48">
        <f ca="1">'Week F'!$AW100</f>
        <v>0</v>
      </c>
      <c r="AQ48">
        <f ca="1">'Week F'!$BC100</f>
        <v>0</v>
      </c>
      <c r="AR48">
        <f ca="1">'Week F'!$BI100</f>
        <v>0</v>
      </c>
      <c r="AS48">
        <f ca="1">'Week F'!$BO100</f>
        <v>0</v>
      </c>
      <c r="AT48">
        <f ca="1">'Week F'!$BU100</f>
        <v>0</v>
      </c>
    </row>
    <row r="49" spans="1:46" x14ac:dyDescent="0.2">
      <c r="A49" t="str">
        <f ca="1">'Week A'!AB101</f>
        <v xml:space="preserve">Hovhanisyan </v>
      </c>
      <c r="B49" t="str">
        <f ca="1">'Week A'!AC101</f>
        <v>Suren</v>
      </c>
      <c r="C49" t="str">
        <f ca="1">'Week A'!AD101</f>
        <v>Steward</v>
      </c>
      <c r="D49" t="str">
        <f ca="1">'Week A'!AE101</f>
        <v>Student</v>
      </c>
      <c r="E49">
        <f ca="1">'Week A'!$AK101</f>
        <v>0</v>
      </c>
      <c r="F49">
        <f ca="1">'Week A'!$AQ101</f>
        <v>0</v>
      </c>
      <c r="G49">
        <f ca="1">'Week A'!$AW101</f>
        <v>0</v>
      </c>
      <c r="H49">
        <f ca="1">'Week A'!$BC101</f>
        <v>0</v>
      </c>
      <c r="I49">
        <f ca="1">'Week A'!$BI101</f>
        <v>0</v>
      </c>
      <c r="J49">
        <f ca="1">'Week A'!$BO101</f>
        <v>0</v>
      </c>
      <c r="K49">
        <f ca="1">'Week A'!$BU101</f>
        <v>0</v>
      </c>
      <c r="L49">
        <f ca="1">'Week B'!$AK101</f>
        <v>0</v>
      </c>
      <c r="M49">
        <f ca="1">'Week B'!$AQ101</f>
        <v>0</v>
      </c>
      <c r="N49">
        <f ca="1">'Week B'!$AW101</f>
        <v>0</v>
      </c>
      <c r="O49">
        <f ca="1">'Week B'!$BC101</f>
        <v>0</v>
      </c>
      <c r="P49">
        <f ca="1">'Week B'!$BI101</f>
        <v>0</v>
      </c>
      <c r="Q49">
        <f ca="1">'Week B'!$BO101</f>
        <v>0</v>
      </c>
      <c r="R49">
        <f ca="1">'Week B'!$BU101</f>
        <v>0</v>
      </c>
      <c r="S49">
        <f ca="1">'Week C'!$AK101</f>
        <v>0</v>
      </c>
      <c r="T49">
        <f ca="1">'Week C'!$AQ101</f>
        <v>0</v>
      </c>
      <c r="U49">
        <f ca="1">'Week C'!$AW101</f>
        <v>0</v>
      </c>
      <c r="V49">
        <f ca="1">'Week C'!$BC101</f>
        <v>0</v>
      </c>
      <c r="W49">
        <f ca="1">'Week C'!$BI101</f>
        <v>0</v>
      </c>
      <c r="X49">
        <f ca="1">'Week C'!$BO101</f>
        <v>0</v>
      </c>
      <c r="Y49">
        <f ca="1">'Week C'!$BU101</f>
        <v>0</v>
      </c>
      <c r="Z49">
        <f ca="1">'Week D'!$AK101</f>
        <v>0</v>
      </c>
      <c r="AA49">
        <f ca="1">'Week D'!$AQ101</f>
        <v>0</v>
      </c>
      <c r="AB49">
        <f ca="1">'Week D'!$AW101</f>
        <v>0</v>
      </c>
      <c r="AC49">
        <f ca="1">'Week D'!$BC101</f>
        <v>0</v>
      </c>
      <c r="AD49">
        <f ca="1">'Week D'!$BI101</f>
        <v>0</v>
      </c>
      <c r="AE49">
        <f ca="1">'Week D'!$BO101</f>
        <v>0</v>
      </c>
      <c r="AF49">
        <f ca="1">'Week D'!$BU101</f>
        <v>0</v>
      </c>
      <c r="AG49">
        <f ca="1">'Week E'!$AK101</f>
        <v>0</v>
      </c>
      <c r="AH49">
        <f ca="1">'Week E'!$AQ101</f>
        <v>0</v>
      </c>
      <c r="AI49">
        <f ca="1">'Week E'!$AW101</f>
        <v>0</v>
      </c>
      <c r="AJ49">
        <f ca="1">'Week E'!$BC101</f>
        <v>0</v>
      </c>
      <c r="AK49">
        <f ca="1">'Week E'!$BI101</f>
        <v>0</v>
      </c>
      <c r="AL49">
        <f ca="1">'Week E'!$BO101</f>
        <v>0</v>
      </c>
      <c r="AM49">
        <f ca="1">'Week E'!$BU101</f>
        <v>0</v>
      </c>
      <c r="AN49">
        <f ca="1">'Week F'!$AK101</f>
        <v>0</v>
      </c>
      <c r="AO49">
        <f ca="1">'Week F'!$AQ101</f>
        <v>0</v>
      </c>
      <c r="AP49">
        <f ca="1">'Week F'!$AW101</f>
        <v>0</v>
      </c>
      <c r="AQ49">
        <f ca="1">'Week F'!$BC101</f>
        <v>0</v>
      </c>
      <c r="AR49">
        <f ca="1">'Week F'!$BI101</f>
        <v>0</v>
      </c>
      <c r="AS49">
        <f ca="1">'Week F'!$BO101</f>
        <v>0</v>
      </c>
      <c r="AT49">
        <f ca="1">'Week F'!$BU101</f>
        <v>0</v>
      </c>
    </row>
    <row r="50" spans="1:46" x14ac:dyDescent="0.2">
      <c r="A50" t="str">
        <f ca="1">'Week A'!AB102</f>
        <v xml:space="preserve">Schiettecatte </v>
      </c>
      <c r="B50" t="str">
        <f ca="1">'Week A'!AC102</f>
        <v>Roman</v>
      </c>
      <c r="C50" t="str">
        <f ca="1">'Week A'!AD102</f>
        <v>Steward</v>
      </c>
      <c r="D50" t="str">
        <f ca="1">'Week A'!AE102</f>
        <v>Student</v>
      </c>
      <c r="E50">
        <f ca="1">'Week A'!$AK102</f>
        <v>0</v>
      </c>
      <c r="F50">
        <f ca="1">'Week A'!$AQ102</f>
        <v>0</v>
      </c>
      <c r="G50">
        <f ca="1">'Week A'!$AW102</f>
        <v>0</v>
      </c>
      <c r="H50">
        <f ca="1">'Week A'!$BC102</f>
        <v>0</v>
      </c>
      <c r="I50">
        <f ca="1">'Week A'!$BI102</f>
        <v>0</v>
      </c>
      <c r="J50">
        <f ca="1">'Week A'!$BO102</f>
        <v>0</v>
      </c>
      <c r="K50">
        <f ca="1">'Week A'!$BU102</f>
        <v>0</v>
      </c>
      <c r="L50">
        <f ca="1">'Week B'!$AK102</f>
        <v>0</v>
      </c>
      <c r="M50">
        <f ca="1">'Week B'!$AQ102</f>
        <v>0</v>
      </c>
      <c r="N50">
        <f ca="1">'Week B'!$AW102</f>
        <v>0</v>
      </c>
      <c r="O50">
        <f ca="1">'Week B'!$BC102</f>
        <v>0</v>
      </c>
      <c r="P50">
        <f ca="1">'Week B'!$BI102</f>
        <v>0</v>
      </c>
      <c r="Q50">
        <f ca="1">'Week B'!$BO102</f>
        <v>0</v>
      </c>
      <c r="R50">
        <f ca="1">'Week B'!$BU102</f>
        <v>0</v>
      </c>
      <c r="S50">
        <f ca="1">'Week C'!$AK102</f>
        <v>0</v>
      </c>
      <c r="T50">
        <f ca="1">'Week C'!$AQ102</f>
        <v>0</v>
      </c>
      <c r="U50">
        <f ca="1">'Week C'!$AW102</f>
        <v>0</v>
      </c>
      <c r="V50">
        <f ca="1">'Week C'!$BC102</f>
        <v>0</v>
      </c>
      <c r="W50">
        <f ca="1">'Week C'!$BI102</f>
        <v>0</v>
      </c>
      <c r="X50">
        <f ca="1">'Week C'!$BO102</f>
        <v>0</v>
      </c>
      <c r="Y50">
        <f ca="1">'Week C'!$BU102</f>
        <v>0</v>
      </c>
      <c r="Z50">
        <f ca="1">'Week D'!$AK102</f>
        <v>0</v>
      </c>
      <c r="AA50">
        <f ca="1">'Week D'!$AQ102</f>
        <v>0</v>
      </c>
      <c r="AB50">
        <f ca="1">'Week D'!$AW102</f>
        <v>0</v>
      </c>
      <c r="AC50">
        <f ca="1">'Week D'!$BC102</f>
        <v>0</v>
      </c>
      <c r="AD50">
        <f ca="1">'Week D'!$BI102</f>
        <v>0</v>
      </c>
      <c r="AE50">
        <f ca="1">'Week D'!$BO102</f>
        <v>0</v>
      </c>
      <c r="AF50">
        <f ca="1">'Week D'!$BU102</f>
        <v>0</v>
      </c>
      <c r="AG50">
        <f ca="1">'Week E'!$AK102</f>
        <v>0</v>
      </c>
      <c r="AH50">
        <f ca="1">'Week E'!$AQ102</f>
        <v>0</v>
      </c>
      <c r="AI50">
        <f ca="1">'Week E'!$AW102</f>
        <v>0</v>
      </c>
      <c r="AJ50">
        <f ca="1">'Week E'!$BC102</f>
        <v>0</v>
      </c>
      <c r="AK50">
        <f ca="1">'Week E'!$BI102</f>
        <v>0</v>
      </c>
      <c r="AL50">
        <f ca="1">'Week E'!$BO102</f>
        <v>0</v>
      </c>
      <c r="AM50">
        <f ca="1">'Week E'!$BU102</f>
        <v>0</v>
      </c>
      <c r="AN50">
        <f ca="1">'Week F'!$AK102</f>
        <v>0</v>
      </c>
      <c r="AO50">
        <f ca="1">'Week F'!$AQ102</f>
        <v>0</v>
      </c>
      <c r="AP50">
        <f ca="1">'Week F'!$AW102</f>
        <v>0</v>
      </c>
      <c r="AQ50">
        <f ca="1">'Week F'!$BC102</f>
        <v>0</v>
      </c>
      <c r="AR50">
        <f ca="1">'Week F'!$BI102</f>
        <v>0</v>
      </c>
      <c r="AS50">
        <f ca="1">'Week F'!$BO102</f>
        <v>0</v>
      </c>
      <c r="AT50">
        <f ca="1">'Week F'!$BU102</f>
        <v>0</v>
      </c>
    </row>
    <row r="51" spans="1:46" x14ac:dyDescent="0.2">
      <c r="A51" t="str">
        <f ca="1">'Week A'!AB103</f>
        <v>Hofmans</v>
      </c>
      <c r="B51" t="str">
        <f ca="1">'Week A'!AC103</f>
        <v>Jelle</v>
      </c>
      <c r="C51" t="str">
        <f ca="1">'Week A'!AD103</f>
        <v>Steward</v>
      </c>
      <c r="D51" t="str">
        <f ca="1">'Week A'!AE103</f>
        <v>Student</v>
      </c>
      <c r="E51">
        <f ca="1">'Week A'!$AK103</f>
        <v>0</v>
      </c>
      <c r="F51">
        <f ca="1">'Week A'!$AQ103</f>
        <v>0</v>
      </c>
      <c r="G51">
        <f ca="1">'Week A'!$AW103</f>
        <v>0</v>
      </c>
      <c r="H51">
        <f ca="1">'Week A'!$BC103</f>
        <v>0</v>
      </c>
      <c r="I51">
        <f ca="1">'Week A'!$BI103</f>
        <v>0</v>
      </c>
      <c r="J51">
        <f ca="1">'Week A'!$BO103</f>
        <v>0</v>
      </c>
      <c r="K51">
        <f ca="1">'Week A'!$BU103</f>
        <v>0</v>
      </c>
      <c r="L51">
        <f ca="1">'Week B'!$AK103</f>
        <v>0</v>
      </c>
      <c r="M51">
        <f ca="1">'Week B'!$AQ103</f>
        <v>0</v>
      </c>
      <c r="N51">
        <f ca="1">'Week B'!$AW103</f>
        <v>0</v>
      </c>
      <c r="O51">
        <f ca="1">'Week B'!$BC103</f>
        <v>0</v>
      </c>
      <c r="P51">
        <f ca="1">'Week B'!$BI103</f>
        <v>0</v>
      </c>
      <c r="Q51">
        <f ca="1">'Week B'!$BO103</f>
        <v>0</v>
      </c>
      <c r="R51">
        <f ca="1">'Week B'!$BU103</f>
        <v>0</v>
      </c>
      <c r="S51">
        <f ca="1">'Week C'!$AK103</f>
        <v>0</v>
      </c>
      <c r="T51">
        <f ca="1">'Week C'!$AQ103</f>
        <v>0</v>
      </c>
      <c r="U51">
        <f ca="1">'Week C'!$AW103</f>
        <v>0</v>
      </c>
      <c r="V51">
        <f ca="1">'Week C'!$BC103</f>
        <v>0</v>
      </c>
      <c r="W51">
        <f ca="1">'Week C'!$BI103</f>
        <v>0</v>
      </c>
      <c r="X51">
        <f ca="1">'Week C'!$BO103</f>
        <v>0</v>
      </c>
      <c r="Y51">
        <f ca="1">'Week C'!$BU103</f>
        <v>0</v>
      </c>
      <c r="Z51">
        <f ca="1">'Week D'!$AK103</f>
        <v>0</v>
      </c>
      <c r="AA51">
        <f ca="1">'Week D'!$AQ103</f>
        <v>0</v>
      </c>
      <c r="AB51">
        <f ca="1">'Week D'!$AW103</f>
        <v>0</v>
      </c>
      <c r="AC51">
        <f ca="1">'Week D'!$BC103</f>
        <v>0</v>
      </c>
      <c r="AD51">
        <f ca="1">'Week D'!$BI103</f>
        <v>0</v>
      </c>
      <c r="AE51">
        <f ca="1">'Week D'!$BO103</f>
        <v>0</v>
      </c>
      <c r="AF51">
        <f ca="1">'Week D'!$BU103</f>
        <v>0</v>
      </c>
      <c r="AG51">
        <f ca="1">'Week E'!$AK103</f>
        <v>0</v>
      </c>
      <c r="AH51">
        <f ca="1">'Week E'!$AQ103</f>
        <v>0</v>
      </c>
      <c r="AI51">
        <f ca="1">'Week E'!$AW103</f>
        <v>0</v>
      </c>
      <c r="AJ51">
        <f ca="1">'Week E'!$BC103</f>
        <v>0</v>
      </c>
      <c r="AK51">
        <f ca="1">'Week E'!$BI103</f>
        <v>0</v>
      </c>
      <c r="AL51">
        <f ca="1">'Week E'!$BO103</f>
        <v>0</v>
      </c>
      <c r="AM51">
        <f ca="1">'Week E'!$BU103</f>
        <v>0</v>
      </c>
      <c r="AN51">
        <f ca="1">'Week F'!$AK103</f>
        <v>0</v>
      </c>
      <c r="AO51">
        <f ca="1">'Week F'!$AQ103</f>
        <v>0</v>
      </c>
      <c r="AP51">
        <f ca="1">'Week F'!$AW103</f>
        <v>0</v>
      </c>
      <c r="AQ51">
        <f ca="1">'Week F'!$BC103</f>
        <v>0</v>
      </c>
      <c r="AR51">
        <f ca="1">'Week F'!$BI103</f>
        <v>0</v>
      </c>
      <c r="AS51">
        <f ca="1">'Week F'!$BO103</f>
        <v>0</v>
      </c>
      <c r="AT51">
        <f ca="1">'Week F'!$BU103</f>
        <v>0</v>
      </c>
    </row>
    <row r="52" spans="1:46" x14ac:dyDescent="0.2">
      <c r="A52" t="str">
        <f ca="1">'Week A'!AB104</f>
        <v>Daoudi</v>
      </c>
      <c r="B52" t="str">
        <f ca="1">'Week A'!AC104</f>
        <v>Mohamed</v>
      </c>
      <c r="C52" t="str">
        <f ca="1">'Week A'!AD104</f>
        <v>Steward</v>
      </c>
      <c r="D52" t="str">
        <f ca="1">'Week A'!AE104</f>
        <v>Student</v>
      </c>
      <c r="E52">
        <f ca="1">'Week A'!$AK104</f>
        <v>0</v>
      </c>
      <c r="F52">
        <f ca="1">'Week A'!$AQ104</f>
        <v>0</v>
      </c>
      <c r="G52">
        <f ca="1">'Week A'!$AW104</f>
        <v>0</v>
      </c>
      <c r="H52">
        <f ca="1">'Week A'!$BC104</f>
        <v>0</v>
      </c>
      <c r="I52">
        <f ca="1">'Week A'!$BI104</f>
        <v>0</v>
      </c>
      <c r="J52">
        <f ca="1">'Week A'!$BO104</f>
        <v>0</v>
      </c>
      <c r="K52">
        <f ca="1">'Week A'!$BU104</f>
        <v>0</v>
      </c>
      <c r="L52">
        <f ca="1">'Week B'!$AK104</f>
        <v>0</v>
      </c>
      <c r="M52">
        <f ca="1">'Week B'!$AQ104</f>
        <v>0</v>
      </c>
      <c r="N52">
        <f ca="1">'Week B'!$AW104</f>
        <v>0</v>
      </c>
      <c r="O52">
        <f ca="1">'Week B'!$BC104</f>
        <v>0</v>
      </c>
      <c r="P52">
        <f ca="1">'Week B'!$BI104</f>
        <v>0</v>
      </c>
      <c r="Q52">
        <f ca="1">'Week B'!$BO104</f>
        <v>0</v>
      </c>
      <c r="R52">
        <f ca="1">'Week B'!$BU104</f>
        <v>0</v>
      </c>
      <c r="S52">
        <f ca="1">'Week C'!$AK104</f>
        <v>0</v>
      </c>
      <c r="T52">
        <f ca="1">'Week C'!$AQ104</f>
        <v>0</v>
      </c>
      <c r="U52">
        <f ca="1">'Week C'!$AW104</f>
        <v>0</v>
      </c>
      <c r="V52">
        <f ca="1">'Week C'!$BC104</f>
        <v>0</v>
      </c>
      <c r="W52">
        <f ca="1">'Week C'!$BI104</f>
        <v>0</v>
      </c>
      <c r="X52">
        <f ca="1">'Week C'!$BO104</f>
        <v>0</v>
      </c>
      <c r="Y52">
        <f ca="1">'Week C'!$BU104</f>
        <v>0</v>
      </c>
      <c r="Z52">
        <f ca="1">'Week D'!$AK104</f>
        <v>0</v>
      </c>
      <c r="AA52">
        <f ca="1">'Week D'!$AQ104</f>
        <v>0</v>
      </c>
      <c r="AB52">
        <f ca="1">'Week D'!$AW104</f>
        <v>0</v>
      </c>
      <c r="AC52">
        <f ca="1">'Week D'!$BC104</f>
        <v>0</v>
      </c>
      <c r="AD52">
        <f ca="1">'Week D'!$BI104</f>
        <v>0</v>
      </c>
      <c r="AE52">
        <f ca="1">'Week D'!$BO104</f>
        <v>0</v>
      </c>
      <c r="AF52">
        <f ca="1">'Week D'!$BU104</f>
        <v>0</v>
      </c>
      <c r="AG52">
        <f ca="1">'Week E'!$AK104</f>
        <v>0</v>
      </c>
      <c r="AH52">
        <f ca="1">'Week E'!$AQ104</f>
        <v>0</v>
      </c>
      <c r="AI52">
        <f ca="1">'Week E'!$AW104</f>
        <v>0</v>
      </c>
      <c r="AJ52">
        <f ca="1">'Week E'!$BC104</f>
        <v>0</v>
      </c>
      <c r="AK52">
        <f ca="1">'Week E'!$BI104</f>
        <v>0</v>
      </c>
      <c r="AL52">
        <f ca="1">'Week E'!$BO104</f>
        <v>0</v>
      </c>
      <c r="AM52">
        <f ca="1">'Week E'!$BU104</f>
        <v>0</v>
      </c>
      <c r="AN52">
        <f ca="1">'Week F'!$AK104</f>
        <v>0</v>
      </c>
      <c r="AO52">
        <f ca="1">'Week F'!$AQ104</f>
        <v>0</v>
      </c>
      <c r="AP52">
        <f ca="1">'Week F'!$AW104</f>
        <v>0</v>
      </c>
      <c r="AQ52">
        <f ca="1">'Week F'!$BC104</f>
        <v>0</v>
      </c>
      <c r="AR52">
        <f ca="1">'Week F'!$BI104</f>
        <v>0</v>
      </c>
      <c r="AS52">
        <f ca="1">'Week F'!$BO104</f>
        <v>0</v>
      </c>
      <c r="AT52">
        <f ca="1">'Week F'!$BU104</f>
        <v>0</v>
      </c>
    </row>
    <row r="53" spans="1:46" x14ac:dyDescent="0.2">
      <c r="A53" t="str">
        <f ca="1">'Week A'!AB105</f>
        <v>Osorio Maza</v>
      </c>
      <c r="B53" t="str">
        <f ca="1">'Week A'!AC105</f>
        <v xml:space="preserve">Enrique </v>
      </c>
      <c r="C53" t="str">
        <f ca="1">'Week A'!AD105</f>
        <v>Steward</v>
      </c>
      <c r="D53" t="str">
        <f ca="1">'Week A'!AE105</f>
        <v>Student</v>
      </c>
      <c r="E53">
        <f ca="1">'Week A'!$AK105</f>
        <v>0</v>
      </c>
      <c r="F53">
        <f ca="1">'Week A'!$AQ105</f>
        <v>0</v>
      </c>
      <c r="G53">
        <f ca="1">'Week A'!$AW105</f>
        <v>0</v>
      </c>
      <c r="H53">
        <f ca="1">'Week A'!$BC105</f>
        <v>0</v>
      </c>
      <c r="I53">
        <f ca="1">'Week A'!$BI105</f>
        <v>0</v>
      </c>
      <c r="J53">
        <f ca="1">'Week A'!$BO105</f>
        <v>0</v>
      </c>
      <c r="K53">
        <f ca="1">'Week A'!$BU105</f>
        <v>0</v>
      </c>
      <c r="L53">
        <f ca="1">'Week B'!$AK105</f>
        <v>0</v>
      </c>
      <c r="M53">
        <f ca="1">'Week B'!$AQ105</f>
        <v>0</v>
      </c>
      <c r="N53">
        <f ca="1">'Week B'!$AW105</f>
        <v>0</v>
      </c>
      <c r="O53">
        <f ca="1">'Week B'!$BC105</f>
        <v>0</v>
      </c>
      <c r="P53">
        <f ca="1">'Week B'!$BI105</f>
        <v>0</v>
      </c>
      <c r="Q53">
        <f ca="1">'Week B'!$BO105</f>
        <v>0</v>
      </c>
      <c r="R53">
        <f ca="1">'Week B'!$BU105</f>
        <v>0</v>
      </c>
      <c r="S53">
        <f ca="1">'Week C'!$AK105</f>
        <v>0</v>
      </c>
      <c r="T53">
        <f ca="1">'Week C'!$AQ105</f>
        <v>0</v>
      </c>
      <c r="U53">
        <f ca="1">'Week C'!$AW105</f>
        <v>0</v>
      </c>
      <c r="V53">
        <f ca="1">'Week C'!$BC105</f>
        <v>0</v>
      </c>
      <c r="W53">
        <f ca="1">'Week C'!$BI105</f>
        <v>0</v>
      </c>
      <c r="X53">
        <f ca="1">'Week C'!$BO105</f>
        <v>0</v>
      </c>
      <c r="Y53">
        <f ca="1">'Week C'!$BU105</f>
        <v>0</v>
      </c>
      <c r="Z53">
        <f ca="1">'Week D'!$AK105</f>
        <v>0</v>
      </c>
      <c r="AA53">
        <f ca="1">'Week D'!$AQ105</f>
        <v>0</v>
      </c>
      <c r="AB53">
        <f ca="1">'Week D'!$AW105</f>
        <v>0</v>
      </c>
      <c r="AC53">
        <f ca="1">'Week D'!$BC105</f>
        <v>0</v>
      </c>
      <c r="AD53">
        <f ca="1">'Week D'!$BI105</f>
        <v>0</v>
      </c>
      <c r="AE53">
        <f ca="1">'Week D'!$BO105</f>
        <v>0</v>
      </c>
      <c r="AF53">
        <f ca="1">'Week D'!$BU105</f>
        <v>0</v>
      </c>
      <c r="AG53">
        <f ca="1">'Week E'!$AK105</f>
        <v>0</v>
      </c>
      <c r="AH53">
        <f ca="1">'Week E'!$AQ105</f>
        <v>0</v>
      </c>
      <c r="AI53">
        <f ca="1">'Week E'!$AW105</f>
        <v>0</v>
      </c>
      <c r="AJ53">
        <f ca="1">'Week E'!$BC105</f>
        <v>0</v>
      </c>
      <c r="AK53">
        <f ca="1">'Week E'!$BI105</f>
        <v>0</v>
      </c>
      <c r="AL53">
        <f ca="1">'Week E'!$BO105</f>
        <v>0</v>
      </c>
      <c r="AM53">
        <f ca="1">'Week E'!$BU105</f>
        <v>0</v>
      </c>
      <c r="AN53">
        <f ca="1">'Week F'!$AK105</f>
        <v>0</v>
      </c>
      <c r="AO53">
        <f ca="1">'Week F'!$AQ105</f>
        <v>0</v>
      </c>
      <c r="AP53">
        <f ca="1">'Week F'!$AW105</f>
        <v>0</v>
      </c>
      <c r="AQ53">
        <f ca="1">'Week F'!$BC105</f>
        <v>0</v>
      </c>
      <c r="AR53">
        <f ca="1">'Week F'!$BI105</f>
        <v>0</v>
      </c>
      <c r="AS53">
        <f ca="1">'Week F'!$BO105</f>
        <v>0</v>
      </c>
      <c r="AT53">
        <f ca="1">'Week F'!$BU105</f>
        <v>0</v>
      </c>
    </row>
    <row r="54" spans="1:46" x14ac:dyDescent="0.2">
      <c r="A54" t="str">
        <f ca="1">'Week A'!AB106</f>
        <v>Fella</v>
      </c>
      <c r="B54" t="str">
        <f ca="1">'Week A'!AC106</f>
        <v>Achraf</v>
      </c>
      <c r="C54" t="str">
        <f ca="1">'Week A'!AD106</f>
        <v>Steward</v>
      </c>
      <c r="D54" t="str">
        <f ca="1">'Week A'!AE106</f>
        <v>Student</v>
      </c>
      <c r="E54">
        <f ca="1">'Week A'!$AK106</f>
        <v>0</v>
      </c>
      <c r="F54">
        <f ca="1">'Week A'!$AQ106</f>
        <v>0</v>
      </c>
      <c r="G54">
        <f ca="1">'Week A'!$AW106</f>
        <v>0</v>
      </c>
      <c r="H54">
        <f ca="1">'Week A'!$BC106</f>
        <v>0</v>
      </c>
      <c r="I54">
        <f ca="1">'Week A'!$BI106</f>
        <v>0</v>
      </c>
      <c r="J54">
        <f ca="1">'Week A'!$BO106</f>
        <v>0</v>
      </c>
      <c r="K54">
        <f ca="1">'Week A'!$BU106</f>
        <v>0</v>
      </c>
      <c r="L54">
        <f ca="1">'Week B'!$AK106</f>
        <v>0</v>
      </c>
      <c r="M54">
        <f ca="1">'Week B'!$AQ106</f>
        <v>0</v>
      </c>
      <c r="N54">
        <f ca="1">'Week B'!$AW106</f>
        <v>0</v>
      </c>
      <c r="O54">
        <f ca="1">'Week B'!$BC106</f>
        <v>0</v>
      </c>
      <c r="P54">
        <f ca="1">'Week B'!$BI106</f>
        <v>0</v>
      </c>
      <c r="Q54">
        <f ca="1">'Week B'!$BO106</f>
        <v>0</v>
      </c>
      <c r="R54">
        <f ca="1">'Week B'!$BU106</f>
        <v>0</v>
      </c>
      <c r="S54">
        <f ca="1">'Week C'!$AK106</f>
        <v>0</v>
      </c>
      <c r="T54">
        <f ca="1">'Week C'!$AQ106</f>
        <v>0</v>
      </c>
      <c r="U54">
        <f ca="1">'Week C'!$AW106</f>
        <v>0</v>
      </c>
      <c r="V54">
        <f ca="1">'Week C'!$BC106</f>
        <v>0</v>
      </c>
      <c r="W54">
        <f ca="1">'Week C'!$BI106</f>
        <v>0</v>
      </c>
      <c r="X54">
        <f ca="1">'Week C'!$BO106</f>
        <v>0</v>
      </c>
      <c r="Y54">
        <f ca="1">'Week C'!$BU106</f>
        <v>0</v>
      </c>
      <c r="Z54">
        <f ca="1">'Week D'!$AK106</f>
        <v>0</v>
      </c>
      <c r="AA54">
        <f ca="1">'Week D'!$AQ106</f>
        <v>0</v>
      </c>
      <c r="AB54">
        <f ca="1">'Week D'!$AW106</f>
        <v>0</v>
      </c>
      <c r="AC54">
        <f ca="1">'Week D'!$BC106</f>
        <v>0</v>
      </c>
      <c r="AD54">
        <f ca="1">'Week D'!$BI106</f>
        <v>0</v>
      </c>
      <c r="AE54">
        <f ca="1">'Week D'!$BO106</f>
        <v>0</v>
      </c>
      <c r="AF54">
        <f ca="1">'Week D'!$BU106</f>
        <v>0</v>
      </c>
      <c r="AG54">
        <f ca="1">'Week E'!$AK106</f>
        <v>0</v>
      </c>
      <c r="AH54">
        <f ca="1">'Week E'!$AQ106</f>
        <v>0</v>
      </c>
      <c r="AI54">
        <f ca="1">'Week E'!$AW106</f>
        <v>0</v>
      </c>
      <c r="AJ54">
        <f ca="1">'Week E'!$BC106</f>
        <v>0</v>
      </c>
      <c r="AK54">
        <f ca="1">'Week E'!$BI106</f>
        <v>0</v>
      </c>
      <c r="AL54">
        <f ca="1">'Week E'!$BO106</f>
        <v>0</v>
      </c>
      <c r="AM54">
        <f ca="1">'Week E'!$BU106</f>
        <v>0</v>
      </c>
      <c r="AN54">
        <f ca="1">'Week F'!$AK106</f>
        <v>0</v>
      </c>
      <c r="AO54">
        <f ca="1">'Week F'!$AQ106</f>
        <v>0</v>
      </c>
      <c r="AP54">
        <f ca="1">'Week F'!$AW106</f>
        <v>0</v>
      </c>
      <c r="AQ54">
        <f ca="1">'Week F'!$BC106</f>
        <v>0</v>
      </c>
      <c r="AR54">
        <f ca="1">'Week F'!$BI106</f>
        <v>0</v>
      </c>
      <c r="AS54">
        <f ca="1">'Week F'!$BO106</f>
        <v>0</v>
      </c>
      <c r="AT54">
        <f ca="1">'Week F'!$BU106</f>
        <v>0</v>
      </c>
    </row>
    <row r="55" spans="1:46" x14ac:dyDescent="0.2">
      <c r="A55" t="str">
        <f ca="1">'Week A'!AB107</f>
        <v>NAAM</v>
      </c>
      <c r="B55" t="str">
        <f ca="1">'Week A'!AC107</f>
        <v>Voornaam</v>
      </c>
      <c r="C55" t="str">
        <f ca="1">'Week A'!AD107</f>
        <v>Steward</v>
      </c>
      <c r="D55" t="str">
        <f ca="1">'Week A'!AE107</f>
        <v>Student</v>
      </c>
      <c r="E55">
        <f ca="1">'Week A'!$AK107</f>
        <v>0</v>
      </c>
      <c r="F55">
        <f ca="1">'Week A'!$AQ107</f>
        <v>0</v>
      </c>
      <c r="G55">
        <f ca="1">'Week A'!$AW107</f>
        <v>0</v>
      </c>
      <c r="H55">
        <f ca="1">'Week A'!$BC107</f>
        <v>0</v>
      </c>
      <c r="I55">
        <f ca="1">'Week A'!$BI107</f>
        <v>0</v>
      </c>
      <c r="J55">
        <f ca="1">'Week A'!$BO107</f>
        <v>0</v>
      </c>
      <c r="K55">
        <f ca="1">'Week A'!$BU107</f>
        <v>0</v>
      </c>
      <c r="L55">
        <f ca="1">'Week B'!$AK107</f>
        <v>0</v>
      </c>
      <c r="M55">
        <f ca="1">'Week B'!$AQ107</f>
        <v>0</v>
      </c>
      <c r="N55">
        <f ca="1">'Week B'!$AW107</f>
        <v>0</v>
      </c>
      <c r="O55">
        <f ca="1">'Week B'!$BC107</f>
        <v>0</v>
      </c>
      <c r="P55">
        <f ca="1">'Week B'!$BI107</f>
        <v>0</v>
      </c>
      <c r="Q55">
        <f ca="1">'Week B'!$BO107</f>
        <v>0</v>
      </c>
      <c r="R55">
        <f ca="1">'Week B'!$BU107</f>
        <v>0</v>
      </c>
      <c r="S55">
        <f ca="1">'Week C'!$AK107</f>
        <v>0</v>
      </c>
      <c r="T55">
        <f ca="1">'Week C'!$AQ107</f>
        <v>0</v>
      </c>
      <c r="U55">
        <f ca="1">'Week C'!$AW107</f>
        <v>0</v>
      </c>
      <c r="V55">
        <f ca="1">'Week C'!$BC107</f>
        <v>0</v>
      </c>
      <c r="W55">
        <f ca="1">'Week C'!$BI107</f>
        <v>0</v>
      </c>
      <c r="X55">
        <f ca="1">'Week C'!$BO107</f>
        <v>0</v>
      </c>
      <c r="Y55">
        <f ca="1">'Week C'!$BU107</f>
        <v>0</v>
      </c>
      <c r="Z55">
        <f ca="1">'Week D'!$AK107</f>
        <v>0</v>
      </c>
      <c r="AA55">
        <f ca="1">'Week D'!$AQ107</f>
        <v>0</v>
      </c>
      <c r="AB55">
        <f ca="1">'Week D'!$AW107</f>
        <v>0</v>
      </c>
      <c r="AC55">
        <f ca="1">'Week D'!$BC107</f>
        <v>0</v>
      </c>
      <c r="AD55">
        <f ca="1">'Week D'!$BI107</f>
        <v>0</v>
      </c>
      <c r="AE55">
        <f ca="1">'Week D'!$BO107</f>
        <v>0</v>
      </c>
      <c r="AF55">
        <f ca="1">'Week D'!$BU107</f>
        <v>0</v>
      </c>
      <c r="AG55">
        <f ca="1">'Week E'!$AK107</f>
        <v>0</v>
      </c>
      <c r="AH55">
        <f ca="1">'Week E'!$AQ107</f>
        <v>0</v>
      </c>
      <c r="AI55">
        <f ca="1">'Week E'!$AW107</f>
        <v>0</v>
      </c>
      <c r="AJ55">
        <f ca="1">'Week E'!$BC107</f>
        <v>0</v>
      </c>
      <c r="AK55">
        <f ca="1">'Week E'!$BI107</f>
        <v>0</v>
      </c>
      <c r="AL55">
        <f ca="1">'Week E'!$BO107</f>
        <v>0</v>
      </c>
      <c r="AM55">
        <f ca="1">'Week E'!$BU107</f>
        <v>0</v>
      </c>
      <c r="AN55">
        <f ca="1">'Week F'!$AK107</f>
        <v>0</v>
      </c>
      <c r="AO55">
        <f ca="1">'Week F'!$AQ107</f>
        <v>0</v>
      </c>
      <c r="AP55">
        <f ca="1">'Week F'!$AW107</f>
        <v>0</v>
      </c>
      <c r="AQ55">
        <f ca="1">'Week F'!$BC107</f>
        <v>0</v>
      </c>
      <c r="AR55">
        <f ca="1">'Week F'!$BI107</f>
        <v>0</v>
      </c>
      <c r="AS55">
        <f ca="1">'Week F'!$BO107</f>
        <v>0</v>
      </c>
      <c r="AT55">
        <f ca="1">'Week F'!$BU107</f>
        <v>0</v>
      </c>
    </row>
    <row r="56" spans="1:46" x14ac:dyDescent="0.2">
      <c r="A56" t="str">
        <f ca="1">'Week A'!AB108</f>
        <v>NAAM</v>
      </c>
      <c r="B56" t="str">
        <f ca="1">'Week A'!AC108</f>
        <v>Voornaam</v>
      </c>
      <c r="C56" t="str">
        <f ca="1">'Week A'!AD108</f>
        <v>Steward</v>
      </c>
      <c r="D56" t="str">
        <f ca="1">'Week A'!AE108</f>
        <v>Student</v>
      </c>
      <c r="E56">
        <f ca="1">'Week A'!$AK108</f>
        <v>0</v>
      </c>
      <c r="F56">
        <f ca="1">'Week A'!$AQ108</f>
        <v>0</v>
      </c>
      <c r="G56">
        <f ca="1">'Week A'!$AW108</f>
        <v>0</v>
      </c>
      <c r="H56">
        <f ca="1">'Week A'!$BC108</f>
        <v>0</v>
      </c>
      <c r="I56">
        <f ca="1">'Week A'!$BI108</f>
        <v>0</v>
      </c>
      <c r="J56">
        <f ca="1">'Week A'!$BO108</f>
        <v>0</v>
      </c>
      <c r="K56">
        <f ca="1">'Week A'!$BU108</f>
        <v>0</v>
      </c>
      <c r="L56">
        <f ca="1">'Week B'!$AK108</f>
        <v>0</v>
      </c>
      <c r="M56">
        <f ca="1">'Week B'!$AQ108</f>
        <v>0</v>
      </c>
      <c r="N56">
        <f ca="1">'Week B'!$AW108</f>
        <v>0</v>
      </c>
      <c r="O56">
        <f ca="1">'Week B'!$BC108</f>
        <v>0</v>
      </c>
      <c r="P56">
        <f ca="1">'Week B'!$BI108</f>
        <v>0</v>
      </c>
      <c r="Q56">
        <f ca="1">'Week B'!$BO108</f>
        <v>0</v>
      </c>
      <c r="R56">
        <f ca="1">'Week B'!$BU108</f>
        <v>0</v>
      </c>
      <c r="S56">
        <f ca="1">'Week C'!$AK108</f>
        <v>0</v>
      </c>
      <c r="T56">
        <f ca="1">'Week C'!$AQ108</f>
        <v>0</v>
      </c>
      <c r="U56">
        <f ca="1">'Week C'!$AW108</f>
        <v>0</v>
      </c>
      <c r="V56">
        <f ca="1">'Week C'!$BC108</f>
        <v>0</v>
      </c>
      <c r="W56">
        <f ca="1">'Week C'!$BI108</f>
        <v>0</v>
      </c>
      <c r="X56">
        <f ca="1">'Week C'!$BO108</f>
        <v>0</v>
      </c>
      <c r="Y56">
        <f ca="1">'Week C'!$BU108</f>
        <v>0</v>
      </c>
      <c r="Z56">
        <f ca="1">'Week D'!$AK108</f>
        <v>0</v>
      </c>
      <c r="AA56">
        <f ca="1">'Week D'!$AQ108</f>
        <v>0</v>
      </c>
      <c r="AB56">
        <f ca="1">'Week D'!$AW108</f>
        <v>0</v>
      </c>
      <c r="AC56">
        <f ca="1">'Week D'!$BC108</f>
        <v>0</v>
      </c>
      <c r="AD56">
        <f ca="1">'Week D'!$BI108</f>
        <v>0</v>
      </c>
      <c r="AE56">
        <f ca="1">'Week D'!$BO108</f>
        <v>0</v>
      </c>
      <c r="AF56">
        <f ca="1">'Week D'!$BU108</f>
        <v>0</v>
      </c>
      <c r="AG56">
        <f ca="1">'Week E'!$AK108</f>
        <v>0</v>
      </c>
      <c r="AH56">
        <f ca="1">'Week E'!$AQ108</f>
        <v>0</v>
      </c>
      <c r="AI56">
        <f ca="1">'Week E'!$AW108</f>
        <v>0</v>
      </c>
      <c r="AJ56">
        <f ca="1">'Week E'!$BC108</f>
        <v>0</v>
      </c>
      <c r="AK56">
        <f ca="1">'Week E'!$BI108</f>
        <v>0</v>
      </c>
      <c r="AL56">
        <f ca="1">'Week E'!$BO108</f>
        <v>0</v>
      </c>
      <c r="AM56">
        <f ca="1">'Week E'!$BU108</f>
        <v>0</v>
      </c>
      <c r="AN56">
        <f ca="1">'Week F'!$AK108</f>
        <v>0</v>
      </c>
      <c r="AO56">
        <f ca="1">'Week F'!$AQ108</f>
        <v>0</v>
      </c>
      <c r="AP56">
        <f ca="1">'Week F'!$AW108</f>
        <v>0</v>
      </c>
      <c r="AQ56">
        <f ca="1">'Week F'!$BC108</f>
        <v>0</v>
      </c>
      <c r="AR56">
        <f ca="1">'Week F'!$BI108</f>
        <v>0</v>
      </c>
      <c r="AS56">
        <f ca="1">'Week F'!$BO108</f>
        <v>0</v>
      </c>
      <c r="AT56">
        <f ca="1">'Week F'!$BU108</f>
        <v>0</v>
      </c>
    </row>
    <row r="57" spans="1:46" x14ac:dyDescent="0.2">
      <c r="A57" t="str">
        <f ca="1">'Week A'!AB109</f>
        <v>NAAM</v>
      </c>
      <c r="B57" t="str">
        <f ca="1">'Week A'!AC109</f>
        <v>Voornaam</v>
      </c>
      <c r="C57" t="str">
        <f ca="1">'Week A'!AD109</f>
        <v>Steward</v>
      </c>
      <c r="D57" t="str">
        <f ca="1">'Week A'!AE109</f>
        <v>Student</v>
      </c>
      <c r="E57">
        <f ca="1">'Week A'!$AK109</f>
        <v>0</v>
      </c>
      <c r="F57">
        <f ca="1">'Week A'!$AQ109</f>
        <v>0</v>
      </c>
      <c r="G57">
        <f ca="1">'Week A'!$AW109</f>
        <v>0</v>
      </c>
      <c r="H57">
        <f ca="1">'Week A'!$BC109</f>
        <v>0</v>
      </c>
      <c r="I57">
        <f ca="1">'Week A'!$BI109</f>
        <v>0</v>
      </c>
      <c r="J57">
        <f ca="1">'Week A'!$BO109</f>
        <v>0</v>
      </c>
      <c r="K57">
        <f ca="1">'Week A'!$BU109</f>
        <v>0</v>
      </c>
      <c r="L57">
        <f ca="1">'Week B'!$AK109</f>
        <v>0</v>
      </c>
      <c r="M57">
        <f ca="1">'Week B'!$AQ109</f>
        <v>0</v>
      </c>
      <c r="N57">
        <f ca="1">'Week B'!$AW109</f>
        <v>0</v>
      </c>
      <c r="O57">
        <f ca="1">'Week B'!$BC109</f>
        <v>0</v>
      </c>
      <c r="P57">
        <f ca="1">'Week B'!$BI109</f>
        <v>0</v>
      </c>
      <c r="Q57">
        <f ca="1">'Week B'!$BO109</f>
        <v>0</v>
      </c>
      <c r="R57">
        <f ca="1">'Week B'!$BU109</f>
        <v>0</v>
      </c>
      <c r="S57">
        <f ca="1">'Week C'!$AK109</f>
        <v>0</v>
      </c>
      <c r="T57">
        <f ca="1">'Week C'!$AQ109</f>
        <v>0</v>
      </c>
      <c r="U57">
        <f ca="1">'Week C'!$AW109</f>
        <v>0</v>
      </c>
      <c r="V57">
        <f ca="1">'Week C'!$BC109</f>
        <v>0</v>
      </c>
      <c r="W57">
        <f ca="1">'Week C'!$BI109</f>
        <v>0</v>
      </c>
      <c r="X57">
        <f ca="1">'Week C'!$BO109</f>
        <v>0</v>
      </c>
      <c r="Y57">
        <f ca="1">'Week C'!$BU109</f>
        <v>0</v>
      </c>
      <c r="Z57">
        <f ca="1">'Week D'!$AK109</f>
        <v>0</v>
      </c>
      <c r="AA57">
        <f ca="1">'Week D'!$AQ109</f>
        <v>0</v>
      </c>
      <c r="AB57">
        <f ca="1">'Week D'!$AW109</f>
        <v>0</v>
      </c>
      <c r="AC57">
        <f ca="1">'Week D'!$BC109</f>
        <v>0</v>
      </c>
      <c r="AD57">
        <f ca="1">'Week D'!$BI109</f>
        <v>0</v>
      </c>
      <c r="AE57">
        <f ca="1">'Week D'!$BO109</f>
        <v>0</v>
      </c>
      <c r="AF57">
        <f ca="1">'Week D'!$BU109</f>
        <v>0</v>
      </c>
      <c r="AG57">
        <f ca="1">'Week E'!$AK109</f>
        <v>0</v>
      </c>
      <c r="AH57">
        <f ca="1">'Week E'!$AQ109</f>
        <v>0</v>
      </c>
      <c r="AI57">
        <f ca="1">'Week E'!$AW109</f>
        <v>0</v>
      </c>
      <c r="AJ57">
        <f ca="1">'Week E'!$BC109</f>
        <v>0</v>
      </c>
      <c r="AK57">
        <f ca="1">'Week E'!$BI109</f>
        <v>0</v>
      </c>
      <c r="AL57">
        <f ca="1">'Week E'!$BO109</f>
        <v>0</v>
      </c>
      <c r="AM57">
        <f ca="1">'Week E'!$BU109</f>
        <v>0</v>
      </c>
      <c r="AN57">
        <f ca="1">'Week F'!$AK109</f>
        <v>0</v>
      </c>
      <c r="AO57">
        <f ca="1">'Week F'!$AQ109</f>
        <v>0</v>
      </c>
      <c r="AP57">
        <f ca="1">'Week F'!$AW109</f>
        <v>0</v>
      </c>
      <c r="AQ57">
        <f ca="1">'Week F'!$BC109</f>
        <v>0</v>
      </c>
      <c r="AR57">
        <f ca="1">'Week F'!$BI109</f>
        <v>0</v>
      </c>
      <c r="AS57">
        <f ca="1">'Week F'!$BO109</f>
        <v>0</v>
      </c>
      <c r="AT57">
        <f ca="1">'Week F'!$BU109</f>
        <v>0</v>
      </c>
    </row>
    <row r="58" spans="1:46" x14ac:dyDescent="0.2">
      <c r="A58" t="str">
        <f ca="1">'Week A'!AB110</f>
        <v>NAAM</v>
      </c>
      <c r="B58" t="str">
        <f ca="1">'Week A'!AC110</f>
        <v>Voornaam</v>
      </c>
      <c r="C58" t="str">
        <f ca="1">'Week A'!AD110</f>
        <v>Steward</v>
      </c>
      <c r="D58" t="str">
        <f ca="1">'Week A'!AE110</f>
        <v>Student</v>
      </c>
      <c r="E58">
        <f ca="1">'Week A'!$AK110</f>
        <v>0</v>
      </c>
      <c r="F58">
        <f ca="1">'Week A'!$AQ110</f>
        <v>0</v>
      </c>
      <c r="G58">
        <f ca="1">'Week A'!$AW110</f>
        <v>0</v>
      </c>
      <c r="H58">
        <f ca="1">'Week A'!$BC110</f>
        <v>0</v>
      </c>
      <c r="I58">
        <f ca="1">'Week A'!$BI110</f>
        <v>0</v>
      </c>
      <c r="J58">
        <f ca="1">'Week A'!$BO110</f>
        <v>0</v>
      </c>
      <c r="K58">
        <f ca="1">'Week A'!$BU110</f>
        <v>0</v>
      </c>
      <c r="L58">
        <f ca="1">'Week B'!$AK110</f>
        <v>0</v>
      </c>
      <c r="M58">
        <f ca="1">'Week B'!$AQ110</f>
        <v>0</v>
      </c>
      <c r="N58">
        <f ca="1">'Week B'!$AW110</f>
        <v>0</v>
      </c>
      <c r="O58">
        <f ca="1">'Week B'!$BC110</f>
        <v>0</v>
      </c>
      <c r="P58">
        <f ca="1">'Week B'!$BI110</f>
        <v>0</v>
      </c>
      <c r="Q58">
        <f ca="1">'Week B'!$BO110</f>
        <v>0</v>
      </c>
      <c r="R58">
        <f ca="1">'Week B'!$BU110</f>
        <v>0</v>
      </c>
      <c r="S58">
        <f ca="1">'Week C'!$AK110</f>
        <v>0</v>
      </c>
      <c r="T58">
        <f ca="1">'Week C'!$AQ110</f>
        <v>0</v>
      </c>
      <c r="U58">
        <f ca="1">'Week C'!$AW110</f>
        <v>0</v>
      </c>
      <c r="V58">
        <f ca="1">'Week C'!$BC110</f>
        <v>0</v>
      </c>
      <c r="W58">
        <f ca="1">'Week C'!$BI110</f>
        <v>0</v>
      </c>
      <c r="X58">
        <f ca="1">'Week C'!$BO110</f>
        <v>0</v>
      </c>
      <c r="Y58">
        <f ca="1">'Week C'!$BU110</f>
        <v>0</v>
      </c>
      <c r="Z58">
        <f ca="1">'Week D'!$AK110</f>
        <v>0</v>
      </c>
      <c r="AA58">
        <f ca="1">'Week D'!$AQ110</f>
        <v>0</v>
      </c>
      <c r="AB58">
        <f ca="1">'Week D'!$AW110</f>
        <v>0</v>
      </c>
      <c r="AC58">
        <f ca="1">'Week D'!$BC110</f>
        <v>0</v>
      </c>
      <c r="AD58">
        <f ca="1">'Week D'!$BI110</f>
        <v>0</v>
      </c>
      <c r="AE58">
        <f ca="1">'Week D'!$BO110</f>
        <v>0</v>
      </c>
      <c r="AF58">
        <f ca="1">'Week D'!$BU110</f>
        <v>0</v>
      </c>
      <c r="AG58">
        <f ca="1">'Week E'!$AK110</f>
        <v>0</v>
      </c>
      <c r="AH58">
        <f ca="1">'Week E'!$AQ110</f>
        <v>0</v>
      </c>
      <c r="AI58">
        <f ca="1">'Week E'!$AW110</f>
        <v>0</v>
      </c>
      <c r="AJ58">
        <f ca="1">'Week E'!$BC110</f>
        <v>0</v>
      </c>
      <c r="AK58">
        <f ca="1">'Week E'!$BI110</f>
        <v>0</v>
      </c>
      <c r="AL58">
        <f ca="1">'Week E'!$BO110</f>
        <v>0</v>
      </c>
      <c r="AM58">
        <f ca="1">'Week E'!$BU110</f>
        <v>0</v>
      </c>
      <c r="AN58">
        <f ca="1">'Week F'!$AK110</f>
        <v>0</v>
      </c>
      <c r="AO58">
        <f ca="1">'Week F'!$AQ110</f>
        <v>0</v>
      </c>
      <c r="AP58">
        <f ca="1">'Week F'!$AW110</f>
        <v>0</v>
      </c>
      <c r="AQ58">
        <f ca="1">'Week F'!$BC110</f>
        <v>0</v>
      </c>
      <c r="AR58">
        <f ca="1">'Week F'!$BI110</f>
        <v>0</v>
      </c>
      <c r="AS58">
        <f ca="1">'Week F'!$BO110</f>
        <v>0</v>
      </c>
      <c r="AT58">
        <f ca="1">'Week F'!$BU110</f>
        <v>0</v>
      </c>
    </row>
    <row r="59" spans="1:46" x14ac:dyDescent="0.2">
      <c r="A59" t="str">
        <f ca="1">'Week A'!AB111</f>
        <v>NAAM</v>
      </c>
      <c r="B59" t="str">
        <f ca="1">'Week A'!AC111</f>
        <v>Voornaam</v>
      </c>
      <c r="C59" t="str">
        <f ca="1">'Week A'!AD111</f>
        <v>Steward</v>
      </c>
      <c r="D59" t="str">
        <f ca="1">'Week A'!AE111</f>
        <v>Student</v>
      </c>
      <c r="E59">
        <f ca="1">'Week A'!$AK111</f>
        <v>0</v>
      </c>
      <c r="F59">
        <f ca="1">'Week A'!$AQ111</f>
        <v>0</v>
      </c>
      <c r="G59">
        <f ca="1">'Week A'!$AW111</f>
        <v>0</v>
      </c>
      <c r="H59">
        <f ca="1">'Week A'!$BC111</f>
        <v>0</v>
      </c>
      <c r="I59">
        <f ca="1">'Week A'!$BI111</f>
        <v>0</v>
      </c>
      <c r="J59">
        <f ca="1">'Week A'!$BO111</f>
        <v>0</v>
      </c>
      <c r="K59">
        <f ca="1">'Week A'!$BU111</f>
        <v>0</v>
      </c>
      <c r="L59">
        <f ca="1">'Week B'!$AK111</f>
        <v>0</v>
      </c>
      <c r="M59">
        <f ca="1">'Week B'!$AQ111</f>
        <v>0</v>
      </c>
      <c r="N59">
        <f ca="1">'Week B'!$AW111</f>
        <v>0</v>
      </c>
      <c r="O59">
        <f ca="1">'Week B'!$BC111</f>
        <v>0</v>
      </c>
      <c r="P59">
        <f ca="1">'Week B'!$BI111</f>
        <v>0</v>
      </c>
      <c r="Q59">
        <f ca="1">'Week B'!$BO111</f>
        <v>0</v>
      </c>
      <c r="R59">
        <f ca="1">'Week B'!$BU111</f>
        <v>0</v>
      </c>
      <c r="S59">
        <f ca="1">'Week C'!$AK111</f>
        <v>0</v>
      </c>
      <c r="T59">
        <f ca="1">'Week C'!$AQ111</f>
        <v>0</v>
      </c>
      <c r="U59">
        <f ca="1">'Week C'!$AW111</f>
        <v>0</v>
      </c>
      <c r="V59">
        <f ca="1">'Week C'!$BC111</f>
        <v>0</v>
      </c>
      <c r="W59">
        <f ca="1">'Week C'!$BI111</f>
        <v>0</v>
      </c>
      <c r="X59">
        <f ca="1">'Week C'!$BO111</f>
        <v>0</v>
      </c>
      <c r="Y59">
        <f ca="1">'Week C'!$BU111</f>
        <v>0</v>
      </c>
      <c r="Z59">
        <f ca="1">'Week D'!$AK111</f>
        <v>0</v>
      </c>
      <c r="AA59">
        <f ca="1">'Week D'!$AQ111</f>
        <v>0</v>
      </c>
      <c r="AB59">
        <f ca="1">'Week D'!$AW111</f>
        <v>0</v>
      </c>
      <c r="AC59">
        <f ca="1">'Week D'!$BC111</f>
        <v>0</v>
      </c>
      <c r="AD59">
        <f ca="1">'Week D'!$BI111</f>
        <v>0</v>
      </c>
      <c r="AE59">
        <f ca="1">'Week D'!$BO111</f>
        <v>0</v>
      </c>
      <c r="AF59">
        <f ca="1">'Week D'!$BU111</f>
        <v>0</v>
      </c>
      <c r="AG59">
        <f ca="1">'Week E'!$AK111</f>
        <v>0</v>
      </c>
      <c r="AH59">
        <f ca="1">'Week E'!$AQ111</f>
        <v>0</v>
      </c>
      <c r="AI59">
        <f ca="1">'Week E'!$AW111</f>
        <v>0</v>
      </c>
      <c r="AJ59">
        <f ca="1">'Week E'!$BC111</f>
        <v>0</v>
      </c>
      <c r="AK59">
        <f ca="1">'Week E'!$BI111</f>
        <v>0</v>
      </c>
      <c r="AL59">
        <f ca="1">'Week E'!$BO111</f>
        <v>0</v>
      </c>
      <c r="AM59">
        <f ca="1">'Week E'!$BU111</f>
        <v>0</v>
      </c>
      <c r="AN59">
        <f ca="1">'Week F'!$AK111</f>
        <v>0</v>
      </c>
      <c r="AO59">
        <f ca="1">'Week F'!$AQ111</f>
        <v>0</v>
      </c>
      <c r="AP59">
        <f ca="1">'Week F'!$AW111</f>
        <v>0</v>
      </c>
      <c r="AQ59">
        <f ca="1">'Week F'!$BC111</f>
        <v>0</v>
      </c>
      <c r="AR59">
        <f ca="1">'Week F'!$BI111</f>
        <v>0</v>
      </c>
      <c r="AS59">
        <f ca="1">'Week F'!$BO111</f>
        <v>0</v>
      </c>
      <c r="AT59">
        <f ca="1">'Week F'!$BU111</f>
        <v>0</v>
      </c>
    </row>
    <row r="60" spans="1:46" x14ac:dyDescent="0.2">
      <c r="A60" t="str">
        <f ca="1">'Week A'!AB112</f>
        <v>NAAM</v>
      </c>
      <c r="B60" t="str">
        <f ca="1">'Week A'!AC112</f>
        <v>Voornaam</v>
      </c>
      <c r="C60" t="str">
        <f ca="1">'Week A'!AD112</f>
        <v>Steward</v>
      </c>
      <c r="D60" t="str">
        <f ca="1">'Week A'!AE112</f>
        <v>Student</v>
      </c>
      <c r="E60">
        <f ca="1">'Week A'!$AK112</f>
        <v>0</v>
      </c>
      <c r="F60">
        <f ca="1">'Week A'!$AQ112</f>
        <v>0</v>
      </c>
      <c r="G60">
        <f ca="1">'Week A'!$AW112</f>
        <v>0</v>
      </c>
      <c r="H60">
        <f ca="1">'Week A'!$BC112</f>
        <v>0</v>
      </c>
      <c r="I60">
        <f ca="1">'Week A'!$BI112</f>
        <v>0</v>
      </c>
      <c r="J60">
        <f ca="1">'Week A'!$BO112</f>
        <v>0</v>
      </c>
      <c r="K60">
        <f ca="1">'Week A'!$BU112</f>
        <v>0</v>
      </c>
      <c r="L60">
        <f ca="1">'Week B'!$AK112</f>
        <v>0</v>
      </c>
      <c r="M60">
        <f ca="1">'Week B'!$AQ112</f>
        <v>0</v>
      </c>
      <c r="N60">
        <f ca="1">'Week B'!$AW112</f>
        <v>0</v>
      </c>
      <c r="O60">
        <f ca="1">'Week B'!$BC112</f>
        <v>0</v>
      </c>
      <c r="P60">
        <f ca="1">'Week B'!$BI112</f>
        <v>0</v>
      </c>
      <c r="Q60">
        <f ca="1">'Week B'!$BO112</f>
        <v>0</v>
      </c>
      <c r="R60">
        <f ca="1">'Week B'!$BU112</f>
        <v>0</v>
      </c>
      <c r="S60">
        <f ca="1">'Week C'!$AK112</f>
        <v>0</v>
      </c>
      <c r="T60">
        <f ca="1">'Week C'!$AQ112</f>
        <v>0</v>
      </c>
      <c r="U60">
        <f ca="1">'Week C'!$AW112</f>
        <v>0</v>
      </c>
      <c r="V60">
        <f ca="1">'Week C'!$BC112</f>
        <v>0</v>
      </c>
      <c r="W60">
        <f ca="1">'Week C'!$BI112</f>
        <v>0</v>
      </c>
      <c r="X60">
        <f ca="1">'Week C'!$BO112</f>
        <v>0</v>
      </c>
      <c r="Y60">
        <f ca="1">'Week C'!$BU112</f>
        <v>0</v>
      </c>
      <c r="Z60">
        <f ca="1">'Week D'!$AK112</f>
        <v>0</v>
      </c>
      <c r="AA60">
        <f ca="1">'Week D'!$AQ112</f>
        <v>0</v>
      </c>
      <c r="AB60">
        <f ca="1">'Week D'!$AW112</f>
        <v>0</v>
      </c>
      <c r="AC60">
        <f ca="1">'Week D'!$BC112</f>
        <v>0</v>
      </c>
      <c r="AD60">
        <f ca="1">'Week D'!$BI112</f>
        <v>0</v>
      </c>
      <c r="AE60">
        <f ca="1">'Week D'!$BO112</f>
        <v>0</v>
      </c>
      <c r="AF60">
        <f ca="1">'Week D'!$BU112</f>
        <v>0</v>
      </c>
      <c r="AG60">
        <f ca="1">'Week E'!$AK112</f>
        <v>0</v>
      </c>
      <c r="AH60">
        <f ca="1">'Week E'!$AQ112</f>
        <v>0</v>
      </c>
      <c r="AI60">
        <f ca="1">'Week E'!$AW112</f>
        <v>0</v>
      </c>
      <c r="AJ60">
        <f ca="1">'Week E'!$BC112</f>
        <v>0</v>
      </c>
      <c r="AK60">
        <f ca="1">'Week E'!$BI112</f>
        <v>0</v>
      </c>
      <c r="AL60">
        <f ca="1">'Week E'!$BO112</f>
        <v>0</v>
      </c>
      <c r="AM60">
        <f ca="1">'Week E'!$BU112</f>
        <v>0</v>
      </c>
      <c r="AN60">
        <f ca="1">'Week F'!$AK112</f>
        <v>0</v>
      </c>
      <c r="AO60">
        <f ca="1">'Week F'!$AQ112</f>
        <v>0</v>
      </c>
      <c r="AP60">
        <f ca="1">'Week F'!$AW112</f>
        <v>0</v>
      </c>
      <c r="AQ60">
        <f ca="1">'Week F'!$BC112</f>
        <v>0</v>
      </c>
      <c r="AR60">
        <f ca="1">'Week F'!$BI112</f>
        <v>0</v>
      </c>
      <c r="AS60">
        <f ca="1">'Week F'!$BO112</f>
        <v>0</v>
      </c>
      <c r="AT60">
        <f ca="1">'Week F'!$BU112</f>
        <v>0</v>
      </c>
    </row>
    <row r="61" spans="1:46" x14ac:dyDescent="0.2">
      <c r="A61" t="str">
        <f ca="1">'Week A'!AB113</f>
        <v>NAAM</v>
      </c>
      <c r="B61" t="str">
        <f ca="1">'Week A'!AC113</f>
        <v>Voornaam</v>
      </c>
      <c r="C61" t="str">
        <f ca="1">'Week A'!AD113</f>
        <v>Steward</v>
      </c>
      <c r="D61" t="str">
        <f ca="1">'Week A'!AE113</f>
        <v>Student</v>
      </c>
      <c r="E61">
        <f ca="1">'Week A'!$AK113</f>
        <v>0</v>
      </c>
      <c r="F61">
        <f ca="1">'Week A'!$AQ113</f>
        <v>0</v>
      </c>
      <c r="G61">
        <f ca="1">'Week A'!$AW113</f>
        <v>0</v>
      </c>
      <c r="H61">
        <f ca="1">'Week A'!$BC113</f>
        <v>0</v>
      </c>
      <c r="I61">
        <f ca="1">'Week A'!$BI113</f>
        <v>0</v>
      </c>
      <c r="J61">
        <f ca="1">'Week A'!$BO113</f>
        <v>0</v>
      </c>
      <c r="K61">
        <f ca="1">'Week A'!$BU113</f>
        <v>0</v>
      </c>
      <c r="L61">
        <f ca="1">'Week B'!$AK113</f>
        <v>0</v>
      </c>
      <c r="M61">
        <f ca="1">'Week B'!$AQ113</f>
        <v>0</v>
      </c>
      <c r="N61">
        <f ca="1">'Week B'!$AW113</f>
        <v>0</v>
      </c>
      <c r="O61">
        <f ca="1">'Week B'!$BC113</f>
        <v>0</v>
      </c>
      <c r="P61">
        <f ca="1">'Week B'!$BI113</f>
        <v>0</v>
      </c>
      <c r="Q61">
        <f ca="1">'Week B'!$BO113</f>
        <v>0</v>
      </c>
      <c r="R61">
        <f ca="1">'Week B'!$BU113</f>
        <v>0</v>
      </c>
      <c r="S61">
        <f ca="1">'Week C'!$AK113</f>
        <v>0</v>
      </c>
      <c r="T61">
        <f ca="1">'Week C'!$AQ113</f>
        <v>0</v>
      </c>
      <c r="U61">
        <f ca="1">'Week C'!$AW113</f>
        <v>0</v>
      </c>
      <c r="V61">
        <f ca="1">'Week C'!$BC113</f>
        <v>0</v>
      </c>
      <c r="W61">
        <f ca="1">'Week C'!$BI113</f>
        <v>0</v>
      </c>
      <c r="X61">
        <f ca="1">'Week C'!$BO113</f>
        <v>0</v>
      </c>
      <c r="Y61">
        <f ca="1">'Week C'!$BU113</f>
        <v>0</v>
      </c>
      <c r="Z61">
        <f ca="1">'Week D'!$AK113</f>
        <v>0</v>
      </c>
      <c r="AA61">
        <f ca="1">'Week D'!$AQ113</f>
        <v>0</v>
      </c>
      <c r="AB61">
        <f ca="1">'Week D'!$AW113</f>
        <v>0</v>
      </c>
      <c r="AC61">
        <f ca="1">'Week D'!$BC113</f>
        <v>0</v>
      </c>
      <c r="AD61">
        <f ca="1">'Week D'!$BI113</f>
        <v>0</v>
      </c>
      <c r="AE61">
        <f ca="1">'Week D'!$BO113</f>
        <v>0</v>
      </c>
      <c r="AF61">
        <f ca="1">'Week D'!$BU113</f>
        <v>0</v>
      </c>
      <c r="AG61">
        <f ca="1">'Week E'!$AK113</f>
        <v>0</v>
      </c>
      <c r="AH61">
        <f ca="1">'Week E'!$AQ113</f>
        <v>0</v>
      </c>
      <c r="AI61">
        <f ca="1">'Week E'!$AW113</f>
        <v>0</v>
      </c>
      <c r="AJ61">
        <f ca="1">'Week E'!$BC113</f>
        <v>0</v>
      </c>
      <c r="AK61">
        <f ca="1">'Week E'!$BI113</f>
        <v>0</v>
      </c>
      <c r="AL61">
        <f ca="1">'Week E'!$BO113</f>
        <v>0</v>
      </c>
      <c r="AM61">
        <f ca="1">'Week E'!$BU113</f>
        <v>0</v>
      </c>
      <c r="AN61">
        <f ca="1">'Week F'!$AK113</f>
        <v>0</v>
      </c>
      <c r="AO61">
        <f ca="1">'Week F'!$AQ113</f>
        <v>0</v>
      </c>
      <c r="AP61">
        <f ca="1">'Week F'!$AW113</f>
        <v>0</v>
      </c>
      <c r="AQ61">
        <f ca="1">'Week F'!$BC113</f>
        <v>0</v>
      </c>
      <c r="AR61">
        <f ca="1">'Week F'!$BI113</f>
        <v>0</v>
      </c>
      <c r="AS61">
        <f ca="1">'Week F'!$BO113</f>
        <v>0</v>
      </c>
      <c r="AT61">
        <f ca="1">'Week F'!$BU113</f>
        <v>0</v>
      </c>
    </row>
    <row r="62" spans="1:46" x14ac:dyDescent="0.2">
      <c r="A62" t="str">
        <f ca="1">'Week A'!AB114</f>
        <v>NAAM</v>
      </c>
      <c r="B62" t="str">
        <f ca="1">'Week A'!AC114</f>
        <v>Voornaam</v>
      </c>
      <c r="C62" t="str">
        <f ca="1">'Week A'!AD114</f>
        <v>Steward</v>
      </c>
      <c r="D62" t="str">
        <f ca="1">'Week A'!AE114</f>
        <v>Student</v>
      </c>
      <c r="E62">
        <f ca="1">'Week A'!$AK114</f>
        <v>0</v>
      </c>
      <c r="F62">
        <f ca="1">'Week A'!$AQ114</f>
        <v>0</v>
      </c>
      <c r="G62">
        <f ca="1">'Week A'!$AW114</f>
        <v>0</v>
      </c>
      <c r="H62">
        <f ca="1">'Week A'!$BC114</f>
        <v>0</v>
      </c>
      <c r="I62">
        <f ca="1">'Week A'!$BI114</f>
        <v>0</v>
      </c>
      <c r="J62">
        <f ca="1">'Week A'!$BO114</f>
        <v>0</v>
      </c>
      <c r="K62">
        <f ca="1">'Week A'!$BU114</f>
        <v>0</v>
      </c>
      <c r="L62">
        <f ca="1">'Week B'!$AK114</f>
        <v>0</v>
      </c>
      <c r="M62">
        <f ca="1">'Week B'!$AQ114</f>
        <v>0</v>
      </c>
      <c r="N62">
        <f ca="1">'Week B'!$AW114</f>
        <v>0</v>
      </c>
      <c r="O62">
        <f ca="1">'Week B'!$BC114</f>
        <v>0</v>
      </c>
      <c r="P62">
        <f ca="1">'Week B'!$BI114</f>
        <v>0</v>
      </c>
      <c r="Q62">
        <f ca="1">'Week B'!$BO114</f>
        <v>0</v>
      </c>
      <c r="R62">
        <f ca="1">'Week B'!$BU114</f>
        <v>0</v>
      </c>
      <c r="S62">
        <f ca="1">'Week C'!$AK114</f>
        <v>0</v>
      </c>
      <c r="T62">
        <f ca="1">'Week C'!$AQ114</f>
        <v>0</v>
      </c>
      <c r="U62">
        <f ca="1">'Week C'!$AW114</f>
        <v>0</v>
      </c>
      <c r="V62">
        <f ca="1">'Week C'!$BC114</f>
        <v>0</v>
      </c>
      <c r="W62">
        <f ca="1">'Week C'!$BI114</f>
        <v>0</v>
      </c>
      <c r="X62">
        <f ca="1">'Week C'!$BO114</f>
        <v>0</v>
      </c>
      <c r="Y62">
        <f ca="1">'Week C'!$BU114</f>
        <v>0</v>
      </c>
      <c r="Z62">
        <f ca="1">'Week D'!$AK114</f>
        <v>0</v>
      </c>
      <c r="AA62">
        <f ca="1">'Week D'!$AQ114</f>
        <v>0</v>
      </c>
      <c r="AB62">
        <f ca="1">'Week D'!$AW114</f>
        <v>0</v>
      </c>
      <c r="AC62">
        <f ca="1">'Week D'!$BC114</f>
        <v>0</v>
      </c>
      <c r="AD62">
        <f ca="1">'Week D'!$BI114</f>
        <v>0</v>
      </c>
      <c r="AE62">
        <f ca="1">'Week D'!$BO114</f>
        <v>0</v>
      </c>
      <c r="AF62">
        <f ca="1">'Week D'!$BU114</f>
        <v>0</v>
      </c>
      <c r="AG62">
        <f ca="1">'Week E'!$AK114</f>
        <v>0</v>
      </c>
      <c r="AH62">
        <f ca="1">'Week E'!$AQ114</f>
        <v>0</v>
      </c>
      <c r="AI62">
        <f ca="1">'Week E'!$AW114</f>
        <v>0</v>
      </c>
      <c r="AJ62">
        <f ca="1">'Week E'!$BC114</f>
        <v>0</v>
      </c>
      <c r="AK62">
        <f ca="1">'Week E'!$BI114</f>
        <v>0</v>
      </c>
      <c r="AL62">
        <f ca="1">'Week E'!$BO114</f>
        <v>0</v>
      </c>
      <c r="AM62">
        <f ca="1">'Week E'!$BU114</f>
        <v>0</v>
      </c>
      <c r="AN62">
        <f ca="1">'Week F'!$AK114</f>
        <v>0</v>
      </c>
      <c r="AO62">
        <f ca="1">'Week F'!$AQ114</f>
        <v>0</v>
      </c>
      <c r="AP62">
        <f ca="1">'Week F'!$AW114</f>
        <v>0</v>
      </c>
      <c r="AQ62">
        <f ca="1">'Week F'!$BC114</f>
        <v>0</v>
      </c>
      <c r="AR62">
        <f ca="1">'Week F'!$BI114</f>
        <v>0</v>
      </c>
      <c r="AS62">
        <f ca="1">'Week F'!$BO114</f>
        <v>0</v>
      </c>
      <c r="AT62">
        <f ca="1">'Week F'!$BU114</f>
        <v>0</v>
      </c>
    </row>
    <row r="63" spans="1:46" x14ac:dyDescent="0.2">
      <c r="A63" t="str">
        <f ca="1">'Week A'!AB115</f>
        <v>NAAM</v>
      </c>
      <c r="B63" t="str">
        <f ca="1">'Week A'!AC115</f>
        <v>Voornaam</v>
      </c>
      <c r="C63" t="str">
        <f ca="1">'Week A'!AD115</f>
        <v>Steward</v>
      </c>
      <c r="D63" t="str">
        <f ca="1">'Week A'!AE115</f>
        <v>Student</v>
      </c>
      <c r="E63">
        <f ca="1">'Week A'!$AK115</f>
        <v>0</v>
      </c>
      <c r="F63">
        <f ca="1">'Week A'!$AQ115</f>
        <v>0</v>
      </c>
      <c r="G63">
        <f ca="1">'Week A'!$AW115</f>
        <v>0</v>
      </c>
      <c r="H63">
        <f ca="1">'Week A'!$BC115</f>
        <v>0</v>
      </c>
      <c r="I63">
        <f ca="1">'Week A'!$BI115</f>
        <v>0</v>
      </c>
      <c r="J63">
        <f ca="1">'Week A'!$BO115</f>
        <v>0</v>
      </c>
      <c r="K63">
        <f ca="1">'Week A'!$BU115</f>
        <v>0</v>
      </c>
      <c r="L63">
        <f ca="1">'Week B'!$AK115</f>
        <v>0</v>
      </c>
      <c r="M63">
        <f ca="1">'Week B'!$AQ115</f>
        <v>0</v>
      </c>
      <c r="N63">
        <f ca="1">'Week B'!$AW115</f>
        <v>0</v>
      </c>
      <c r="O63">
        <f ca="1">'Week B'!$BC115</f>
        <v>0</v>
      </c>
      <c r="P63">
        <f ca="1">'Week B'!$BI115</f>
        <v>0</v>
      </c>
      <c r="Q63">
        <f ca="1">'Week B'!$BO115</f>
        <v>0</v>
      </c>
      <c r="R63">
        <f ca="1">'Week B'!$BU115</f>
        <v>0</v>
      </c>
      <c r="S63">
        <f ca="1">'Week C'!$AK115</f>
        <v>0</v>
      </c>
      <c r="T63">
        <f ca="1">'Week C'!$AQ115</f>
        <v>0</v>
      </c>
      <c r="U63">
        <f ca="1">'Week C'!$AW115</f>
        <v>0</v>
      </c>
      <c r="V63">
        <f ca="1">'Week C'!$BC115</f>
        <v>0</v>
      </c>
      <c r="W63">
        <f ca="1">'Week C'!$BI115</f>
        <v>0</v>
      </c>
      <c r="X63">
        <f ca="1">'Week C'!$BO115</f>
        <v>0</v>
      </c>
      <c r="Y63">
        <f ca="1">'Week C'!$BU115</f>
        <v>0</v>
      </c>
      <c r="Z63">
        <f ca="1">'Week D'!$AK115</f>
        <v>0</v>
      </c>
      <c r="AA63">
        <f ca="1">'Week D'!$AQ115</f>
        <v>0</v>
      </c>
      <c r="AB63">
        <f ca="1">'Week D'!$AW115</f>
        <v>0</v>
      </c>
      <c r="AC63">
        <f ca="1">'Week D'!$BC115</f>
        <v>0</v>
      </c>
      <c r="AD63">
        <f ca="1">'Week D'!$BI115</f>
        <v>0</v>
      </c>
      <c r="AE63">
        <f ca="1">'Week D'!$BO115</f>
        <v>0</v>
      </c>
      <c r="AF63">
        <f ca="1">'Week D'!$BU115</f>
        <v>0</v>
      </c>
      <c r="AG63">
        <f ca="1">'Week E'!$AK115</f>
        <v>0</v>
      </c>
      <c r="AH63">
        <f ca="1">'Week E'!$AQ115</f>
        <v>0</v>
      </c>
      <c r="AI63">
        <f ca="1">'Week E'!$AW115</f>
        <v>0</v>
      </c>
      <c r="AJ63">
        <f ca="1">'Week E'!$BC115</f>
        <v>0</v>
      </c>
      <c r="AK63">
        <f ca="1">'Week E'!$BI115</f>
        <v>0</v>
      </c>
      <c r="AL63">
        <f ca="1">'Week E'!$BO115</f>
        <v>0</v>
      </c>
      <c r="AM63">
        <f ca="1">'Week E'!$BU115</f>
        <v>0</v>
      </c>
      <c r="AN63">
        <f ca="1">'Week F'!$AK115</f>
        <v>0</v>
      </c>
      <c r="AO63">
        <f ca="1">'Week F'!$AQ115</f>
        <v>0</v>
      </c>
      <c r="AP63">
        <f ca="1">'Week F'!$AW115</f>
        <v>0</v>
      </c>
      <c r="AQ63">
        <f ca="1">'Week F'!$BC115</f>
        <v>0</v>
      </c>
      <c r="AR63">
        <f ca="1">'Week F'!$BI115</f>
        <v>0</v>
      </c>
      <c r="AS63">
        <f ca="1">'Week F'!$BO115</f>
        <v>0</v>
      </c>
      <c r="AT63">
        <f ca="1">'Week F'!$BU115</f>
        <v>0</v>
      </c>
    </row>
    <row r="64" spans="1:46" x14ac:dyDescent="0.2">
      <c r="A64" t="str">
        <f ca="1">'Week A'!AB116</f>
        <v>NAAM</v>
      </c>
      <c r="B64" t="str">
        <f ca="1">'Week A'!AC116</f>
        <v>Voornaam</v>
      </c>
      <c r="C64" t="str">
        <f ca="1">'Week A'!AD116</f>
        <v>Steward</v>
      </c>
      <c r="D64" t="str">
        <f ca="1">'Week A'!AE116</f>
        <v>Student</v>
      </c>
      <c r="E64">
        <f ca="1">'Week A'!$AK116</f>
        <v>0</v>
      </c>
      <c r="F64">
        <f ca="1">'Week A'!$AQ116</f>
        <v>0</v>
      </c>
      <c r="G64">
        <f ca="1">'Week A'!$AW116</f>
        <v>0</v>
      </c>
      <c r="H64">
        <f ca="1">'Week A'!$BC116</f>
        <v>0</v>
      </c>
      <c r="I64">
        <f ca="1">'Week A'!$BI116</f>
        <v>0</v>
      </c>
      <c r="J64">
        <f ca="1">'Week A'!$BO116</f>
        <v>0</v>
      </c>
      <c r="K64">
        <f ca="1">'Week A'!$BU116</f>
        <v>0</v>
      </c>
      <c r="L64">
        <f ca="1">'Week B'!$AK116</f>
        <v>0</v>
      </c>
      <c r="M64">
        <f ca="1">'Week B'!$AQ116</f>
        <v>0</v>
      </c>
      <c r="N64">
        <f ca="1">'Week B'!$AW116</f>
        <v>0</v>
      </c>
      <c r="O64">
        <f ca="1">'Week B'!$BC116</f>
        <v>0</v>
      </c>
      <c r="P64">
        <f ca="1">'Week B'!$BI116</f>
        <v>0</v>
      </c>
      <c r="Q64">
        <f ca="1">'Week B'!$BO116</f>
        <v>0</v>
      </c>
      <c r="R64">
        <f ca="1">'Week B'!$BU116</f>
        <v>0</v>
      </c>
      <c r="S64">
        <f ca="1">'Week C'!$AK116</f>
        <v>0</v>
      </c>
      <c r="T64">
        <f ca="1">'Week C'!$AQ116</f>
        <v>0</v>
      </c>
      <c r="U64">
        <f ca="1">'Week C'!$AW116</f>
        <v>0</v>
      </c>
      <c r="V64">
        <f ca="1">'Week C'!$BC116</f>
        <v>0</v>
      </c>
      <c r="W64">
        <f ca="1">'Week C'!$BI116</f>
        <v>0</v>
      </c>
      <c r="X64">
        <f ca="1">'Week C'!$BO116</f>
        <v>0</v>
      </c>
      <c r="Y64">
        <f ca="1">'Week C'!$BU116</f>
        <v>0</v>
      </c>
      <c r="Z64">
        <f ca="1">'Week D'!$AK116</f>
        <v>0</v>
      </c>
      <c r="AA64">
        <f ca="1">'Week D'!$AQ116</f>
        <v>0</v>
      </c>
      <c r="AB64">
        <f ca="1">'Week D'!$AW116</f>
        <v>0</v>
      </c>
      <c r="AC64">
        <f ca="1">'Week D'!$BC116</f>
        <v>0</v>
      </c>
      <c r="AD64">
        <f ca="1">'Week D'!$BI116</f>
        <v>0</v>
      </c>
      <c r="AE64">
        <f ca="1">'Week D'!$BO116</f>
        <v>0</v>
      </c>
      <c r="AF64">
        <f ca="1">'Week D'!$BU116</f>
        <v>0</v>
      </c>
      <c r="AG64">
        <f ca="1">'Week E'!$AK116</f>
        <v>0</v>
      </c>
      <c r="AH64">
        <f ca="1">'Week E'!$AQ116</f>
        <v>0</v>
      </c>
      <c r="AI64">
        <f ca="1">'Week E'!$AW116</f>
        <v>0</v>
      </c>
      <c r="AJ64">
        <f ca="1">'Week E'!$BC116</f>
        <v>0</v>
      </c>
      <c r="AK64">
        <f ca="1">'Week E'!$BI116</f>
        <v>0</v>
      </c>
      <c r="AL64">
        <f ca="1">'Week E'!$BO116</f>
        <v>0</v>
      </c>
      <c r="AM64">
        <f ca="1">'Week E'!$BU116</f>
        <v>0</v>
      </c>
      <c r="AN64">
        <f ca="1">'Week F'!$AK116</f>
        <v>0</v>
      </c>
      <c r="AO64">
        <f ca="1">'Week F'!$AQ116</f>
        <v>0</v>
      </c>
      <c r="AP64">
        <f ca="1">'Week F'!$AW116</f>
        <v>0</v>
      </c>
      <c r="AQ64">
        <f ca="1">'Week F'!$BC116</f>
        <v>0</v>
      </c>
      <c r="AR64">
        <f ca="1">'Week F'!$BI116</f>
        <v>0</v>
      </c>
      <c r="AS64">
        <f ca="1">'Week F'!$BO116</f>
        <v>0</v>
      </c>
      <c r="AT64">
        <f ca="1">'Week F'!$BU116</f>
        <v>0</v>
      </c>
    </row>
    <row r="65" spans="1:46" x14ac:dyDescent="0.2">
      <c r="A65" t="str">
        <f ca="1">'Week A'!AB117</f>
        <v>NAAM</v>
      </c>
      <c r="B65" t="str">
        <f ca="1">'Week A'!AC117</f>
        <v>Voornaam</v>
      </c>
      <c r="C65" t="str">
        <f ca="1">'Week A'!AD117</f>
        <v>Steward</v>
      </c>
      <c r="D65" t="str">
        <f ca="1">'Week A'!AE117</f>
        <v>Student</v>
      </c>
      <c r="E65">
        <f ca="1">'Week A'!$AK117</f>
        <v>0</v>
      </c>
      <c r="F65">
        <f ca="1">'Week A'!$AQ117</f>
        <v>0</v>
      </c>
      <c r="G65">
        <f ca="1">'Week A'!$AW117</f>
        <v>0</v>
      </c>
      <c r="H65">
        <f ca="1">'Week A'!$BC117</f>
        <v>0</v>
      </c>
      <c r="I65">
        <f ca="1">'Week A'!$BI117</f>
        <v>0</v>
      </c>
      <c r="J65">
        <f ca="1">'Week A'!$BO117</f>
        <v>0</v>
      </c>
      <c r="K65">
        <f ca="1">'Week A'!$BU117</f>
        <v>0</v>
      </c>
      <c r="L65">
        <f ca="1">'Week B'!$AK117</f>
        <v>0</v>
      </c>
      <c r="M65">
        <f ca="1">'Week B'!$AQ117</f>
        <v>0</v>
      </c>
      <c r="N65">
        <f ca="1">'Week B'!$AW117</f>
        <v>0</v>
      </c>
      <c r="O65">
        <f ca="1">'Week B'!$BC117</f>
        <v>0</v>
      </c>
      <c r="P65">
        <f ca="1">'Week B'!$BI117</f>
        <v>0</v>
      </c>
      <c r="Q65">
        <f ca="1">'Week B'!$BO117</f>
        <v>0</v>
      </c>
      <c r="R65">
        <f ca="1">'Week B'!$BU117</f>
        <v>0</v>
      </c>
      <c r="S65">
        <f ca="1">'Week C'!$AK117</f>
        <v>0</v>
      </c>
      <c r="T65">
        <f ca="1">'Week C'!$AQ117</f>
        <v>0</v>
      </c>
      <c r="U65">
        <f ca="1">'Week C'!$AW117</f>
        <v>0</v>
      </c>
      <c r="V65">
        <f ca="1">'Week C'!$BC117</f>
        <v>0</v>
      </c>
      <c r="W65">
        <f ca="1">'Week C'!$BI117</f>
        <v>0</v>
      </c>
      <c r="X65">
        <f ca="1">'Week C'!$BO117</f>
        <v>0</v>
      </c>
      <c r="Y65">
        <f ca="1">'Week C'!$BU117</f>
        <v>0</v>
      </c>
      <c r="Z65">
        <f ca="1">'Week D'!$AK117</f>
        <v>0</v>
      </c>
      <c r="AA65">
        <f ca="1">'Week D'!$AQ117</f>
        <v>0</v>
      </c>
      <c r="AB65">
        <f ca="1">'Week D'!$AW117</f>
        <v>0</v>
      </c>
      <c r="AC65">
        <f ca="1">'Week D'!$BC117</f>
        <v>0</v>
      </c>
      <c r="AD65">
        <f ca="1">'Week D'!$BI117</f>
        <v>0</v>
      </c>
      <c r="AE65">
        <f ca="1">'Week D'!$BO117</f>
        <v>0</v>
      </c>
      <c r="AF65">
        <f ca="1">'Week D'!$BU117</f>
        <v>0</v>
      </c>
      <c r="AG65">
        <f ca="1">'Week E'!$AK117</f>
        <v>0</v>
      </c>
      <c r="AH65">
        <f ca="1">'Week E'!$AQ117</f>
        <v>0</v>
      </c>
      <c r="AI65">
        <f ca="1">'Week E'!$AW117</f>
        <v>0</v>
      </c>
      <c r="AJ65">
        <f ca="1">'Week E'!$BC117</f>
        <v>0</v>
      </c>
      <c r="AK65">
        <f ca="1">'Week E'!$BI117</f>
        <v>0</v>
      </c>
      <c r="AL65">
        <f ca="1">'Week E'!$BO117</f>
        <v>0</v>
      </c>
      <c r="AM65">
        <f ca="1">'Week E'!$BU117</f>
        <v>0</v>
      </c>
      <c r="AN65">
        <f ca="1">'Week F'!$AK117</f>
        <v>0</v>
      </c>
      <c r="AO65">
        <f ca="1">'Week F'!$AQ117</f>
        <v>0</v>
      </c>
      <c r="AP65">
        <f ca="1">'Week F'!$AW117</f>
        <v>0</v>
      </c>
      <c r="AQ65">
        <f ca="1">'Week F'!$BC117</f>
        <v>0</v>
      </c>
      <c r="AR65">
        <f ca="1">'Week F'!$BI117</f>
        <v>0</v>
      </c>
      <c r="AS65">
        <f ca="1">'Week F'!$BO117</f>
        <v>0</v>
      </c>
      <c r="AT65">
        <f ca="1">'Week F'!$BU117</f>
        <v>0</v>
      </c>
    </row>
    <row r="66" spans="1:46" x14ac:dyDescent="0.2">
      <c r="A66" t="str">
        <f ca="1">'Week A'!AB118</f>
        <v>NAAM</v>
      </c>
      <c r="B66" t="str">
        <f ca="1">'Week A'!AC118</f>
        <v>Voornaam</v>
      </c>
      <c r="C66" t="str">
        <f ca="1">'Week A'!AD118</f>
        <v>Steward</v>
      </c>
      <c r="D66" t="str">
        <f ca="1">'Week A'!AE118</f>
        <v>Student</v>
      </c>
      <c r="E66">
        <f ca="1">'Week A'!$AK118</f>
        <v>0</v>
      </c>
      <c r="F66">
        <f ca="1">'Week A'!$AQ118</f>
        <v>0</v>
      </c>
      <c r="G66">
        <f ca="1">'Week A'!$AW118</f>
        <v>0</v>
      </c>
      <c r="H66">
        <f ca="1">'Week A'!$BC118</f>
        <v>0</v>
      </c>
      <c r="I66">
        <f ca="1">'Week A'!$BI118</f>
        <v>0</v>
      </c>
      <c r="J66">
        <f ca="1">'Week A'!$BO118</f>
        <v>0</v>
      </c>
      <c r="K66">
        <f ca="1">'Week A'!$BU118</f>
        <v>0</v>
      </c>
      <c r="L66">
        <f ca="1">'Week B'!$AK118</f>
        <v>0</v>
      </c>
      <c r="M66">
        <f ca="1">'Week B'!$AQ118</f>
        <v>0</v>
      </c>
      <c r="N66">
        <f ca="1">'Week B'!$AW118</f>
        <v>0</v>
      </c>
      <c r="O66">
        <f ca="1">'Week B'!$BC118</f>
        <v>0</v>
      </c>
      <c r="P66">
        <f ca="1">'Week B'!$BI118</f>
        <v>0</v>
      </c>
      <c r="Q66">
        <f ca="1">'Week B'!$BO118</f>
        <v>0</v>
      </c>
      <c r="R66">
        <f ca="1">'Week B'!$BU118</f>
        <v>0</v>
      </c>
      <c r="S66">
        <f ca="1">'Week C'!$AK118</f>
        <v>0</v>
      </c>
      <c r="T66">
        <f ca="1">'Week C'!$AQ118</f>
        <v>0</v>
      </c>
      <c r="U66">
        <f ca="1">'Week C'!$AW118</f>
        <v>0</v>
      </c>
      <c r="V66">
        <f ca="1">'Week C'!$BC118</f>
        <v>0</v>
      </c>
      <c r="W66">
        <f ca="1">'Week C'!$BI118</f>
        <v>0</v>
      </c>
      <c r="X66">
        <f ca="1">'Week C'!$BO118</f>
        <v>0</v>
      </c>
      <c r="Y66">
        <f ca="1">'Week C'!$BU118</f>
        <v>0</v>
      </c>
      <c r="Z66">
        <f ca="1">'Week D'!$AK118</f>
        <v>0</v>
      </c>
      <c r="AA66">
        <f ca="1">'Week D'!$AQ118</f>
        <v>0</v>
      </c>
      <c r="AB66">
        <f ca="1">'Week D'!$AW118</f>
        <v>0</v>
      </c>
      <c r="AC66">
        <f ca="1">'Week D'!$BC118</f>
        <v>0</v>
      </c>
      <c r="AD66">
        <f ca="1">'Week D'!$BI118</f>
        <v>0</v>
      </c>
      <c r="AE66">
        <f ca="1">'Week D'!$BO118</f>
        <v>0</v>
      </c>
      <c r="AF66">
        <f ca="1">'Week D'!$BU118</f>
        <v>0</v>
      </c>
      <c r="AG66">
        <f ca="1">'Week E'!$AK118</f>
        <v>0</v>
      </c>
      <c r="AH66">
        <f ca="1">'Week E'!$AQ118</f>
        <v>0</v>
      </c>
      <c r="AI66">
        <f ca="1">'Week E'!$AW118</f>
        <v>0</v>
      </c>
      <c r="AJ66">
        <f ca="1">'Week E'!$BC118</f>
        <v>0</v>
      </c>
      <c r="AK66">
        <f ca="1">'Week E'!$BI118</f>
        <v>0</v>
      </c>
      <c r="AL66">
        <f ca="1">'Week E'!$BO118</f>
        <v>0</v>
      </c>
      <c r="AM66">
        <f ca="1">'Week E'!$BU118</f>
        <v>0</v>
      </c>
      <c r="AN66">
        <f ca="1">'Week F'!$AK118</f>
        <v>0</v>
      </c>
      <c r="AO66">
        <f ca="1">'Week F'!$AQ118</f>
        <v>0</v>
      </c>
      <c r="AP66">
        <f ca="1">'Week F'!$AW118</f>
        <v>0</v>
      </c>
      <c r="AQ66">
        <f ca="1">'Week F'!$BC118</f>
        <v>0</v>
      </c>
      <c r="AR66">
        <f ca="1">'Week F'!$BI118</f>
        <v>0</v>
      </c>
      <c r="AS66">
        <f ca="1">'Week F'!$BO118</f>
        <v>0</v>
      </c>
      <c r="AT66">
        <f ca="1">'Week F'!$BU118</f>
        <v>0</v>
      </c>
    </row>
    <row r="67" spans="1:46" x14ac:dyDescent="0.2">
      <c r="A67" t="str">
        <f ca="1">'Week A'!AB119</f>
        <v>NAAM</v>
      </c>
      <c r="B67" t="str">
        <f ca="1">'Week A'!AC119</f>
        <v>Voornaam</v>
      </c>
      <c r="C67" t="str">
        <f ca="1">'Week A'!AD119</f>
        <v>Steward</v>
      </c>
      <c r="D67" t="str">
        <f ca="1">'Week A'!AE119</f>
        <v>Student</v>
      </c>
      <c r="E67">
        <f ca="1">'Week A'!$AK119</f>
        <v>0</v>
      </c>
      <c r="F67">
        <f ca="1">'Week A'!$AQ119</f>
        <v>0</v>
      </c>
      <c r="G67">
        <f ca="1">'Week A'!$AW119</f>
        <v>0</v>
      </c>
      <c r="H67">
        <f ca="1">'Week A'!$BC119</f>
        <v>0</v>
      </c>
      <c r="I67">
        <f ca="1">'Week A'!$BI119</f>
        <v>0</v>
      </c>
      <c r="J67">
        <f ca="1">'Week A'!$BO119</f>
        <v>0</v>
      </c>
      <c r="K67">
        <f ca="1">'Week A'!$BU119</f>
        <v>0</v>
      </c>
      <c r="L67">
        <f ca="1">'Week B'!$AK119</f>
        <v>0</v>
      </c>
      <c r="M67">
        <f ca="1">'Week B'!$AQ119</f>
        <v>0</v>
      </c>
      <c r="N67">
        <f ca="1">'Week B'!$AW119</f>
        <v>0</v>
      </c>
      <c r="O67">
        <f ca="1">'Week B'!$BC119</f>
        <v>0</v>
      </c>
      <c r="P67">
        <f ca="1">'Week B'!$BI119</f>
        <v>0</v>
      </c>
      <c r="Q67">
        <f ca="1">'Week B'!$BO119</f>
        <v>0</v>
      </c>
      <c r="R67">
        <f ca="1">'Week B'!$BU119</f>
        <v>0</v>
      </c>
      <c r="S67">
        <f ca="1">'Week C'!$AK119</f>
        <v>0</v>
      </c>
      <c r="T67">
        <f ca="1">'Week C'!$AQ119</f>
        <v>0</v>
      </c>
      <c r="U67">
        <f ca="1">'Week C'!$AW119</f>
        <v>0</v>
      </c>
      <c r="V67">
        <f ca="1">'Week C'!$BC119</f>
        <v>0</v>
      </c>
      <c r="W67">
        <f ca="1">'Week C'!$BI119</f>
        <v>0</v>
      </c>
      <c r="X67">
        <f ca="1">'Week C'!$BO119</f>
        <v>0</v>
      </c>
      <c r="Y67">
        <f ca="1">'Week C'!$BU119</f>
        <v>0</v>
      </c>
      <c r="Z67">
        <f ca="1">'Week D'!$AK119</f>
        <v>0</v>
      </c>
      <c r="AA67">
        <f ca="1">'Week D'!$AQ119</f>
        <v>0</v>
      </c>
      <c r="AB67">
        <f ca="1">'Week D'!$AW119</f>
        <v>0</v>
      </c>
      <c r="AC67">
        <f ca="1">'Week D'!$BC119</f>
        <v>0</v>
      </c>
      <c r="AD67">
        <f ca="1">'Week D'!$BI119</f>
        <v>0</v>
      </c>
      <c r="AE67">
        <f ca="1">'Week D'!$BO119</f>
        <v>0</v>
      </c>
      <c r="AF67">
        <f ca="1">'Week D'!$BU119</f>
        <v>0</v>
      </c>
      <c r="AG67">
        <f ca="1">'Week E'!$AK119</f>
        <v>0</v>
      </c>
      <c r="AH67">
        <f ca="1">'Week E'!$AQ119</f>
        <v>0</v>
      </c>
      <c r="AI67">
        <f ca="1">'Week E'!$AW119</f>
        <v>0</v>
      </c>
      <c r="AJ67">
        <f ca="1">'Week E'!$BC119</f>
        <v>0</v>
      </c>
      <c r="AK67">
        <f ca="1">'Week E'!$BI119</f>
        <v>0</v>
      </c>
      <c r="AL67">
        <f ca="1">'Week E'!$BO119</f>
        <v>0</v>
      </c>
      <c r="AM67">
        <f ca="1">'Week E'!$BU119</f>
        <v>0</v>
      </c>
      <c r="AN67">
        <f ca="1">'Week F'!$AK119</f>
        <v>0</v>
      </c>
      <c r="AO67">
        <f ca="1">'Week F'!$AQ119</f>
        <v>0</v>
      </c>
      <c r="AP67">
        <f ca="1">'Week F'!$AW119</f>
        <v>0</v>
      </c>
      <c r="AQ67">
        <f ca="1">'Week F'!$BC119</f>
        <v>0</v>
      </c>
      <c r="AR67">
        <f ca="1">'Week F'!$BI119</f>
        <v>0</v>
      </c>
      <c r="AS67">
        <f ca="1">'Week F'!$BO119</f>
        <v>0</v>
      </c>
      <c r="AT67">
        <f ca="1">'Week F'!$BU119</f>
        <v>0</v>
      </c>
    </row>
    <row r="68" spans="1:46" x14ac:dyDescent="0.2">
      <c r="A68" t="str">
        <f ca="1">'Week A'!AB120</f>
        <v>NAAM</v>
      </c>
      <c r="B68" t="str">
        <f ca="1">'Week A'!AC120</f>
        <v>Voornaam</v>
      </c>
      <c r="C68" t="str">
        <f ca="1">'Week A'!AD120</f>
        <v>Steward</v>
      </c>
      <c r="D68" t="str">
        <f ca="1">'Week A'!AE120</f>
        <v>Student</v>
      </c>
      <c r="E68">
        <f ca="1">'Week A'!$AK120</f>
        <v>0</v>
      </c>
      <c r="F68">
        <f ca="1">'Week A'!$AQ120</f>
        <v>0</v>
      </c>
      <c r="G68">
        <f ca="1">'Week A'!$AW120</f>
        <v>0</v>
      </c>
      <c r="H68">
        <f ca="1">'Week A'!$BC120</f>
        <v>0</v>
      </c>
      <c r="I68">
        <f ca="1">'Week A'!$BI120</f>
        <v>0</v>
      </c>
      <c r="J68">
        <f ca="1">'Week A'!$BO120</f>
        <v>0</v>
      </c>
      <c r="K68">
        <f ca="1">'Week A'!$BU120</f>
        <v>0</v>
      </c>
      <c r="L68">
        <f ca="1">'Week B'!$AK120</f>
        <v>0</v>
      </c>
      <c r="M68">
        <f ca="1">'Week B'!$AQ120</f>
        <v>0</v>
      </c>
      <c r="N68">
        <f ca="1">'Week B'!$AW120</f>
        <v>0</v>
      </c>
      <c r="O68">
        <f ca="1">'Week B'!$BC120</f>
        <v>0</v>
      </c>
      <c r="P68">
        <f ca="1">'Week B'!$BI120</f>
        <v>0</v>
      </c>
      <c r="Q68">
        <f ca="1">'Week B'!$BO120</f>
        <v>0</v>
      </c>
      <c r="R68">
        <f ca="1">'Week B'!$BU120</f>
        <v>0</v>
      </c>
      <c r="S68">
        <f ca="1">'Week C'!$AK120</f>
        <v>0</v>
      </c>
      <c r="T68">
        <f ca="1">'Week C'!$AQ120</f>
        <v>0</v>
      </c>
      <c r="U68">
        <f ca="1">'Week C'!$AW120</f>
        <v>0</v>
      </c>
      <c r="V68">
        <f ca="1">'Week C'!$BC120</f>
        <v>0</v>
      </c>
      <c r="W68">
        <f ca="1">'Week C'!$BI120</f>
        <v>0</v>
      </c>
      <c r="X68">
        <f ca="1">'Week C'!$BO120</f>
        <v>0</v>
      </c>
      <c r="Y68">
        <f ca="1">'Week C'!$BU120</f>
        <v>0</v>
      </c>
      <c r="Z68">
        <f ca="1">'Week D'!$AK120</f>
        <v>0</v>
      </c>
      <c r="AA68">
        <f ca="1">'Week D'!$AQ120</f>
        <v>0</v>
      </c>
      <c r="AB68">
        <f ca="1">'Week D'!$AW120</f>
        <v>0</v>
      </c>
      <c r="AC68">
        <f ca="1">'Week D'!$BC120</f>
        <v>0</v>
      </c>
      <c r="AD68">
        <f ca="1">'Week D'!$BI120</f>
        <v>0</v>
      </c>
      <c r="AE68">
        <f ca="1">'Week D'!$BO120</f>
        <v>0</v>
      </c>
      <c r="AF68">
        <f ca="1">'Week D'!$BU120</f>
        <v>0</v>
      </c>
      <c r="AG68">
        <f ca="1">'Week E'!$AK120</f>
        <v>0</v>
      </c>
      <c r="AH68">
        <f ca="1">'Week E'!$AQ120</f>
        <v>0</v>
      </c>
      <c r="AI68">
        <f ca="1">'Week E'!$AW120</f>
        <v>0</v>
      </c>
      <c r="AJ68">
        <f ca="1">'Week E'!$BC120</f>
        <v>0</v>
      </c>
      <c r="AK68">
        <f ca="1">'Week E'!$BI120</f>
        <v>0</v>
      </c>
      <c r="AL68">
        <f ca="1">'Week E'!$BO120</f>
        <v>0</v>
      </c>
      <c r="AM68">
        <f ca="1">'Week E'!$BU120</f>
        <v>0</v>
      </c>
      <c r="AN68">
        <f ca="1">'Week F'!$AK120</f>
        <v>0</v>
      </c>
      <c r="AO68">
        <f ca="1">'Week F'!$AQ120</f>
        <v>0</v>
      </c>
      <c r="AP68">
        <f ca="1">'Week F'!$AW120</f>
        <v>0</v>
      </c>
      <c r="AQ68">
        <f ca="1">'Week F'!$BC120</f>
        <v>0</v>
      </c>
      <c r="AR68">
        <f ca="1">'Week F'!$BI120</f>
        <v>0</v>
      </c>
      <c r="AS68">
        <f ca="1">'Week F'!$BO120</f>
        <v>0</v>
      </c>
      <c r="AT68">
        <f ca="1">'Week F'!$BU120</f>
        <v>0</v>
      </c>
    </row>
    <row r="69" spans="1:46" x14ac:dyDescent="0.2">
      <c r="A69" t="str">
        <f ca="1">'Week A'!AB121</f>
        <v>NAAM</v>
      </c>
      <c r="B69" t="str">
        <f ca="1">'Week A'!AC121</f>
        <v>Voornaam</v>
      </c>
      <c r="C69" t="str">
        <f ca="1">'Week A'!AD121</f>
        <v>Steward</v>
      </c>
      <c r="D69" t="str">
        <f ca="1">'Week A'!AE121</f>
        <v>Student</v>
      </c>
      <c r="E69">
        <f ca="1">'Week A'!$AK121</f>
        <v>0</v>
      </c>
      <c r="F69">
        <f ca="1">'Week A'!$AQ121</f>
        <v>0</v>
      </c>
      <c r="G69">
        <f ca="1">'Week A'!$AW121</f>
        <v>0</v>
      </c>
      <c r="H69">
        <f ca="1">'Week A'!$BC121</f>
        <v>0</v>
      </c>
      <c r="I69">
        <f ca="1">'Week A'!$BI121</f>
        <v>0</v>
      </c>
      <c r="J69">
        <f ca="1">'Week A'!$BO121</f>
        <v>0</v>
      </c>
      <c r="K69">
        <f ca="1">'Week A'!$BU121</f>
        <v>0</v>
      </c>
      <c r="L69">
        <f ca="1">'Week B'!$AK121</f>
        <v>0</v>
      </c>
      <c r="M69">
        <f ca="1">'Week B'!$AQ121</f>
        <v>0</v>
      </c>
      <c r="N69">
        <f ca="1">'Week B'!$AW121</f>
        <v>0</v>
      </c>
      <c r="O69">
        <f ca="1">'Week B'!$BC121</f>
        <v>0</v>
      </c>
      <c r="P69">
        <f ca="1">'Week B'!$BI121</f>
        <v>0</v>
      </c>
      <c r="Q69">
        <f ca="1">'Week B'!$BO121</f>
        <v>0</v>
      </c>
      <c r="R69">
        <f ca="1">'Week B'!$BU121</f>
        <v>0</v>
      </c>
      <c r="S69">
        <f ca="1">'Week C'!$AK121</f>
        <v>0</v>
      </c>
      <c r="T69">
        <f ca="1">'Week C'!$AQ121</f>
        <v>0</v>
      </c>
      <c r="U69">
        <f ca="1">'Week C'!$AW121</f>
        <v>0</v>
      </c>
      <c r="V69">
        <f ca="1">'Week C'!$BC121</f>
        <v>0</v>
      </c>
      <c r="W69">
        <f ca="1">'Week C'!$BI121</f>
        <v>0</v>
      </c>
      <c r="X69">
        <f ca="1">'Week C'!$BO121</f>
        <v>0</v>
      </c>
      <c r="Y69">
        <f ca="1">'Week C'!$BU121</f>
        <v>0</v>
      </c>
      <c r="Z69">
        <f ca="1">'Week D'!$AK121</f>
        <v>0</v>
      </c>
      <c r="AA69">
        <f ca="1">'Week D'!$AQ121</f>
        <v>0</v>
      </c>
      <c r="AB69">
        <f ca="1">'Week D'!$AW121</f>
        <v>0</v>
      </c>
      <c r="AC69">
        <f ca="1">'Week D'!$BC121</f>
        <v>0</v>
      </c>
      <c r="AD69">
        <f ca="1">'Week D'!$BI121</f>
        <v>0</v>
      </c>
      <c r="AE69">
        <f ca="1">'Week D'!$BO121</f>
        <v>0</v>
      </c>
      <c r="AF69">
        <f ca="1">'Week D'!$BU121</f>
        <v>0</v>
      </c>
      <c r="AG69">
        <f ca="1">'Week E'!$AK121</f>
        <v>0</v>
      </c>
      <c r="AH69">
        <f ca="1">'Week E'!$AQ121</f>
        <v>0</v>
      </c>
      <c r="AI69">
        <f ca="1">'Week E'!$AW121</f>
        <v>0</v>
      </c>
      <c r="AJ69">
        <f ca="1">'Week E'!$BC121</f>
        <v>0</v>
      </c>
      <c r="AK69">
        <f ca="1">'Week E'!$BI121</f>
        <v>0</v>
      </c>
      <c r="AL69">
        <f ca="1">'Week E'!$BO121</f>
        <v>0</v>
      </c>
      <c r="AM69">
        <f ca="1">'Week E'!$BU121</f>
        <v>0</v>
      </c>
      <c r="AN69">
        <f ca="1">'Week F'!$AK121</f>
        <v>0</v>
      </c>
      <c r="AO69">
        <f ca="1">'Week F'!$AQ121</f>
        <v>0</v>
      </c>
      <c r="AP69">
        <f ca="1">'Week F'!$AW121</f>
        <v>0</v>
      </c>
      <c r="AQ69">
        <f ca="1">'Week F'!$BC121</f>
        <v>0</v>
      </c>
      <c r="AR69">
        <f ca="1">'Week F'!$BI121</f>
        <v>0</v>
      </c>
      <c r="AS69">
        <f ca="1">'Week F'!$BO121</f>
        <v>0</v>
      </c>
      <c r="AT69">
        <f ca="1">'Week F'!$BU121</f>
        <v>0</v>
      </c>
    </row>
    <row r="70" spans="1:46" x14ac:dyDescent="0.2">
      <c r="A70" t="str">
        <f ca="1">'Week A'!AB122</f>
        <v>NAAM</v>
      </c>
      <c r="B70" t="str">
        <f ca="1">'Week A'!AC122</f>
        <v>Voornaam</v>
      </c>
      <c r="C70" t="str">
        <f ca="1">'Week A'!AD122</f>
        <v>Steward</v>
      </c>
      <c r="D70" t="str">
        <f ca="1">'Week A'!AE122</f>
        <v>Student</v>
      </c>
      <c r="E70">
        <f ca="1">'Week A'!$AK122</f>
        <v>0</v>
      </c>
      <c r="F70">
        <f ca="1">'Week A'!$AQ122</f>
        <v>0</v>
      </c>
      <c r="G70">
        <f ca="1">'Week A'!$AW122</f>
        <v>0</v>
      </c>
      <c r="H70">
        <f ca="1">'Week A'!$BC122</f>
        <v>0</v>
      </c>
      <c r="I70">
        <f ca="1">'Week A'!$BI122</f>
        <v>0</v>
      </c>
      <c r="J70">
        <f ca="1">'Week A'!$BO122</f>
        <v>0</v>
      </c>
      <c r="K70">
        <f ca="1">'Week A'!$BU122</f>
        <v>0</v>
      </c>
      <c r="L70">
        <f ca="1">'Week B'!$AK122</f>
        <v>0</v>
      </c>
      <c r="M70">
        <f ca="1">'Week B'!$AQ122</f>
        <v>0</v>
      </c>
      <c r="N70">
        <f ca="1">'Week B'!$AW122</f>
        <v>0</v>
      </c>
      <c r="O70">
        <f ca="1">'Week B'!$BC122</f>
        <v>0</v>
      </c>
      <c r="P70">
        <f ca="1">'Week B'!$BI122</f>
        <v>0</v>
      </c>
      <c r="Q70">
        <f ca="1">'Week B'!$BO122</f>
        <v>0</v>
      </c>
      <c r="R70">
        <f ca="1">'Week B'!$BU122</f>
        <v>0</v>
      </c>
      <c r="S70">
        <f ca="1">'Week C'!$AK122</f>
        <v>0</v>
      </c>
      <c r="T70">
        <f ca="1">'Week C'!$AQ122</f>
        <v>0</v>
      </c>
      <c r="U70">
        <f ca="1">'Week C'!$AW122</f>
        <v>0</v>
      </c>
      <c r="V70">
        <f ca="1">'Week C'!$BC122</f>
        <v>0</v>
      </c>
      <c r="W70">
        <f ca="1">'Week C'!$BI122</f>
        <v>0</v>
      </c>
      <c r="X70">
        <f ca="1">'Week C'!$BO122</f>
        <v>0</v>
      </c>
      <c r="Y70">
        <f ca="1">'Week C'!$BU122</f>
        <v>0</v>
      </c>
      <c r="Z70">
        <f ca="1">'Week D'!$AK122</f>
        <v>0</v>
      </c>
      <c r="AA70">
        <f ca="1">'Week D'!$AQ122</f>
        <v>0</v>
      </c>
      <c r="AB70">
        <f ca="1">'Week D'!$AW122</f>
        <v>0</v>
      </c>
      <c r="AC70">
        <f ca="1">'Week D'!$BC122</f>
        <v>0</v>
      </c>
      <c r="AD70">
        <f ca="1">'Week D'!$BI122</f>
        <v>0</v>
      </c>
      <c r="AE70">
        <f ca="1">'Week D'!$BO122</f>
        <v>0</v>
      </c>
      <c r="AF70">
        <f ca="1">'Week D'!$BU122</f>
        <v>0</v>
      </c>
      <c r="AG70">
        <f ca="1">'Week E'!$AK122</f>
        <v>0</v>
      </c>
      <c r="AH70">
        <f ca="1">'Week E'!$AQ122</f>
        <v>0</v>
      </c>
      <c r="AI70">
        <f ca="1">'Week E'!$AW122</f>
        <v>0</v>
      </c>
      <c r="AJ70">
        <f ca="1">'Week E'!$BC122</f>
        <v>0</v>
      </c>
      <c r="AK70">
        <f ca="1">'Week E'!$BI122</f>
        <v>0</v>
      </c>
      <c r="AL70">
        <f ca="1">'Week E'!$BO122</f>
        <v>0</v>
      </c>
      <c r="AM70">
        <f ca="1">'Week E'!$BU122</f>
        <v>0</v>
      </c>
      <c r="AN70">
        <f ca="1">'Week F'!$AK122</f>
        <v>0</v>
      </c>
      <c r="AO70">
        <f ca="1">'Week F'!$AQ122</f>
        <v>0</v>
      </c>
      <c r="AP70">
        <f ca="1">'Week F'!$AW122</f>
        <v>0</v>
      </c>
      <c r="AQ70">
        <f ca="1">'Week F'!$BC122</f>
        <v>0</v>
      </c>
      <c r="AR70">
        <f ca="1">'Week F'!$BI122</f>
        <v>0</v>
      </c>
      <c r="AS70">
        <f ca="1">'Week F'!$BO122</f>
        <v>0</v>
      </c>
      <c r="AT70">
        <f ca="1">'Week F'!$BU122</f>
        <v>0</v>
      </c>
    </row>
    <row r="71" spans="1:46" x14ac:dyDescent="0.2">
      <c r="A71" t="str">
        <f ca="1">'Week A'!AB123</f>
        <v>NAAM</v>
      </c>
      <c r="B71" t="str">
        <f ca="1">'Week A'!AC123</f>
        <v>Voornaam</v>
      </c>
      <c r="C71" t="str">
        <f ca="1">'Week A'!AD123</f>
        <v>Steward</v>
      </c>
      <c r="D71" t="str">
        <f ca="1">'Week A'!AE123</f>
        <v>Student</v>
      </c>
      <c r="E71">
        <f ca="1">'Week A'!$AK123</f>
        <v>0</v>
      </c>
      <c r="F71">
        <f ca="1">'Week A'!$AQ123</f>
        <v>0</v>
      </c>
      <c r="G71">
        <f ca="1">'Week A'!$AW123</f>
        <v>0</v>
      </c>
      <c r="H71">
        <f ca="1">'Week A'!$BC123</f>
        <v>0</v>
      </c>
      <c r="I71">
        <f ca="1">'Week A'!$BI123</f>
        <v>0</v>
      </c>
      <c r="J71">
        <f ca="1">'Week A'!$BO123</f>
        <v>0</v>
      </c>
      <c r="K71">
        <f ca="1">'Week A'!$BU123</f>
        <v>0</v>
      </c>
      <c r="L71">
        <f ca="1">'Week B'!$AK123</f>
        <v>0</v>
      </c>
      <c r="M71">
        <f ca="1">'Week B'!$AQ123</f>
        <v>0</v>
      </c>
      <c r="N71">
        <f ca="1">'Week B'!$AW123</f>
        <v>0</v>
      </c>
      <c r="O71">
        <f ca="1">'Week B'!$BC123</f>
        <v>0</v>
      </c>
      <c r="P71">
        <f ca="1">'Week B'!$BI123</f>
        <v>0</v>
      </c>
      <c r="Q71">
        <f ca="1">'Week B'!$BO123</f>
        <v>0</v>
      </c>
      <c r="R71">
        <f ca="1">'Week B'!$BU123</f>
        <v>0</v>
      </c>
      <c r="S71">
        <f ca="1">'Week C'!$AK123</f>
        <v>0</v>
      </c>
      <c r="T71">
        <f ca="1">'Week C'!$AQ123</f>
        <v>0</v>
      </c>
      <c r="U71">
        <f ca="1">'Week C'!$AW123</f>
        <v>0</v>
      </c>
      <c r="V71">
        <f ca="1">'Week C'!$BC123</f>
        <v>0</v>
      </c>
      <c r="W71">
        <f ca="1">'Week C'!$BI123</f>
        <v>0</v>
      </c>
      <c r="X71">
        <f ca="1">'Week C'!$BO123</f>
        <v>0</v>
      </c>
      <c r="Y71">
        <f ca="1">'Week C'!$BU123</f>
        <v>0</v>
      </c>
      <c r="Z71">
        <f ca="1">'Week D'!$AK123</f>
        <v>0</v>
      </c>
      <c r="AA71">
        <f ca="1">'Week D'!$AQ123</f>
        <v>0</v>
      </c>
      <c r="AB71">
        <f ca="1">'Week D'!$AW123</f>
        <v>0</v>
      </c>
      <c r="AC71">
        <f ca="1">'Week D'!$BC123</f>
        <v>0</v>
      </c>
      <c r="AD71">
        <f ca="1">'Week D'!$BI123</f>
        <v>0</v>
      </c>
      <c r="AE71">
        <f ca="1">'Week D'!$BO123</f>
        <v>0</v>
      </c>
      <c r="AF71">
        <f ca="1">'Week D'!$BU123</f>
        <v>0</v>
      </c>
      <c r="AG71">
        <f ca="1">'Week E'!$AK123</f>
        <v>0</v>
      </c>
      <c r="AH71">
        <f ca="1">'Week E'!$AQ123</f>
        <v>0</v>
      </c>
      <c r="AI71">
        <f ca="1">'Week E'!$AW123</f>
        <v>0</v>
      </c>
      <c r="AJ71">
        <f ca="1">'Week E'!$BC123</f>
        <v>0</v>
      </c>
      <c r="AK71">
        <f ca="1">'Week E'!$BI123</f>
        <v>0</v>
      </c>
      <c r="AL71">
        <f ca="1">'Week E'!$BO123</f>
        <v>0</v>
      </c>
      <c r="AM71">
        <f ca="1">'Week E'!$BU123</f>
        <v>0</v>
      </c>
      <c r="AN71">
        <f ca="1">'Week F'!$AK123</f>
        <v>0</v>
      </c>
      <c r="AO71">
        <f ca="1">'Week F'!$AQ123</f>
        <v>0</v>
      </c>
      <c r="AP71">
        <f ca="1">'Week F'!$AW123</f>
        <v>0</v>
      </c>
      <c r="AQ71">
        <f ca="1">'Week F'!$BC123</f>
        <v>0</v>
      </c>
      <c r="AR71">
        <f ca="1">'Week F'!$BI123</f>
        <v>0</v>
      </c>
      <c r="AS71">
        <f ca="1">'Week F'!$BO123</f>
        <v>0</v>
      </c>
      <c r="AT71">
        <f ca="1">'Week F'!$BU123</f>
        <v>0</v>
      </c>
    </row>
    <row r="72" spans="1:46" x14ac:dyDescent="0.2">
      <c r="A72" t="str">
        <f ca="1">'Week A'!AB124</f>
        <v>NAAM</v>
      </c>
      <c r="B72" t="str">
        <f ca="1">'Week A'!AC124</f>
        <v>Voornaam</v>
      </c>
      <c r="C72" t="str">
        <f ca="1">'Week A'!AD124</f>
        <v>Steward</v>
      </c>
      <c r="D72" t="str">
        <f ca="1">'Week A'!AE124</f>
        <v>Student</v>
      </c>
      <c r="E72">
        <f ca="1">'Week A'!$AK124</f>
        <v>0</v>
      </c>
      <c r="F72">
        <f ca="1">'Week A'!$AQ124</f>
        <v>0</v>
      </c>
      <c r="G72">
        <f ca="1">'Week A'!$AW124</f>
        <v>0</v>
      </c>
      <c r="H72">
        <f ca="1">'Week A'!$BC124</f>
        <v>0</v>
      </c>
      <c r="I72">
        <f ca="1">'Week A'!$BI124</f>
        <v>0</v>
      </c>
      <c r="J72">
        <f ca="1">'Week A'!$BO124</f>
        <v>0</v>
      </c>
      <c r="K72">
        <f ca="1">'Week A'!$BU124</f>
        <v>0</v>
      </c>
      <c r="L72">
        <f ca="1">'Week B'!$AK124</f>
        <v>0</v>
      </c>
      <c r="M72">
        <f ca="1">'Week B'!$AQ124</f>
        <v>0</v>
      </c>
      <c r="N72">
        <f ca="1">'Week B'!$AW124</f>
        <v>0</v>
      </c>
      <c r="O72">
        <f ca="1">'Week B'!$BC124</f>
        <v>0</v>
      </c>
      <c r="P72">
        <f ca="1">'Week B'!$BI124</f>
        <v>0</v>
      </c>
      <c r="Q72">
        <f ca="1">'Week B'!$BO124</f>
        <v>0</v>
      </c>
      <c r="R72">
        <f ca="1">'Week B'!$BU124</f>
        <v>0</v>
      </c>
      <c r="S72">
        <f ca="1">'Week C'!$AK124</f>
        <v>0</v>
      </c>
      <c r="T72">
        <f ca="1">'Week C'!$AQ124</f>
        <v>0</v>
      </c>
      <c r="U72">
        <f ca="1">'Week C'!$AW124</f>
        <v>0</v>
      </c>
      <c r="V72">
        <f ca="1">'Week C'!$BC124</f>
        <v>0</v>
      </c>
      <c r="W72">
        <f ca="1">'Week C'!$BI124</f>
        <v>0</v>
      </c>
      <c r="X72">
        <f ca="1">'Week C'!$BO124</f>
        <v>0</v>
      </c>
      <c r="Y72">
        <f ca="1">'Week C'!$BU124</f>
        <v>0</v>
      </c>
      <c r="Z72">
        <f ca="1">'Week D'!$AK124</f>
        <v>0</v>
      </c>
      <c r="AA72">
        <f ca="1">'Week D'!$AQ124</f>
        <v>0</v>
      </c>
      <c r="AB72">
        <f ca="1">'Week D'!$AW124</f>
        <v>0</v>
      </c>
      <c r="AC72">
        <f ca="1">'Week D'!$BC124</f>
        <v>0</v>
      </c>
      <c r="AD72">
        <f ca="1">'Week D'!$BI124</f>
        <v>0</v>
      </c>
      <c r="AE72">
        <f ca="1">'Week D'!$BO124</f>
        <v>0</v>
      </c>
      <c r="AF72">
        <f ca="1">'Week D'!$BU124</f>
        <v>0</v>
      </c>
      <c r="AG72">
        <f ca="1">'Week E'!$AK124</f>
        <v>0</v>
      </c>
      <c r="AH72">
        <f ca="1">'Week E'!$AQ124</f>
        <v>0</v>
      </c>
      <c r="AI72">
        <f ca="1">'Week E'!$AW124</f>
        <v>0</v>
      </c>
      <c r="AJ72">
        <f ca="1">'Week E'!$BC124</f>
        <v>0</v>
      </c>
      <c r="AK72">
        <f ca="1">'Week E'!$BI124</f>
        <v>0</v>
      </c>
      <c r="AL72">
        <f ca="1">'Week E'!$BO124</f>
        <v>0</v>
      </c>
      <c r="AM72">
        <f ca="1">'Week E'!$BU124</f>
        <v>0</v>
      </c>
      <c r="AN72">
        <f ca="1">'Week F'!$AK124</f>
        <v>0</v>
      </c>
      <c r="AO72">
        <f ca="1">'Week F'!$AQ124</f>
        <v>0</v>
      </c>
      <c r="AP72">
        <f ca="1">'Week F'!$AW124</f>
        <v>0</v>
      </c>
      <c r="AQ72">
        <f ca="1">'Week F'!$BC124</f>
        <v>0</v>
      </c>
      <c r="AR72">
        <f ca="1">'Week F'!$BI124</f>
        <v>0</v>
      </c>
      <c r="AS72">
        <f ca="1">'Week F'!$BO124</f>
        <v>0</v>
      </c>
      <c r="AT72">
        <f ca="1">'Week F'!$BU124</f>
        <v>0</v>
      </c>
    </row>
    <row r="73" spans="1:46" x14ac:dyDescent="0.2">
      <c r="A73" t="str">
        <f ca="1">'Week A'!AB125</f>
        <v>NAAM</v>
      </c>
      <c r="B73" t="str">
        <f ca="1">'Week A'!AC125</f>
        <v>Voornaam</v>
      </c>
      <c r="C73" t="str">
        <f ca="1">'Week A'!AD125</f>
        <v>Steward</v>
      </c>
      <c r="D73" t="str">
        <f ca="1">'Week A'!AE125</f>
        <v>Student</v>
      </c>
      <c r="E73">
        <f ca="1">'Week A'!$AK125</f>
        <v>0</v>
      </c>
      <c r="F73">
        <f ca="1">'Week A'!$AQ125</f>
        <v>0</v>
      </c>
      <c r="G73">
        <f ca="1">'Week A'!$AW125</f>
        <v>0</v>
      </c>
      <c r="H73">
        <f ca="1">'Week A'!$BC125</f>
        <v>0</v>
      </c>
      <c r="I73">
        <f ca="1">'Week A'!$BI125</f>
        <v>0</v>
      </c>
      <c r="J73">
        <f ca="1">'Week A'!$BO125</f>
        <v>0</v>
      </c>
      <c r="K73">
        <f ca="1">'Week A'!$BU125</f>
        <v>0</v>
      </c>
      <c r="L73">
        <f ca="1">'Week B'!$AK125</f>
        <v>0</v>
      </c>
      <c r="M73">
        <f ca="1">'Week B'!$AQ125</f>
        <v>0</v>
      </c>
      <c r="N73">
        <f ca="1">'Week B'!$AW125</f>
        <v>0</v>
      </c>
      <c r="O73">
        <f ca="1">'Week B'!$BC125</f>
        <v>0</v>
      </c>
      <c r="P73">
        <f ca="1">'Week B'!$BI125</f>
        <v>0</v>
      </c>
      <c r="Q73">
        <f ca="1">'Week B'!$BO125</f>
        <v>0</v>
      </c>
      <c r="R73">
        <f ca="1">'Week B'!$BU125</f>
        <v>0</v>
      </c>
      <c r="S73">
        <f ca="1">'Week C'!$AK125</f>
        <v>0</v>
      </c>
      <c r="T73">
        <f ca="1">'Week C'!$AQ125</f>
        <v>0</v>
      </c>
      <c r="U73">
        <f ca="1">'Week C'!$AW125</f>
        <v>0</v>
      </c>
      <c r="V73">
        <f ca="1">'Week C'!$BC125</f>
        <v>0</v>
      </c>
      <c r="W73">
        <f ca="1">'Week C'!$BI125</f>
        <v>0</v>
      </c>
      <c r="X73">
        <f ca="1">'Week C'!$BO125</f>
        <v>0</v>
      </c>
      <c r="Y73">
        <f ca="1">'Week C'!$BU125</f>
        <v>0</v>
      </c>
      <c r="Z73">
        <f ca="1">'Week D'!$AK125</f>
        <v>0</v>
      </c>
      <c r="AA73">
        <f ca="1">'Week D'!$AQ125</f>
        <v>0</v>
      </c>
      <c r="AB73">
        <f ca="1">'Week D'!$AW125</f>
        <v>0</v>
      </c>
      <c r="AC73">
        <f ca="1">'Week D'!$BC125</f>
        <v>0</v>
      </c>
      <c r="AD73">
        <f ca="1">'Week D'!$BI125</f>
        <v>0</v>
      </c>
      <c r="AE73">
        <f ca="1">'Week D'!$BO125</f>
        <v>0</v>
      </c>
      <c r="AF73">
        <f ca="1">'Week D'!$BU125</f>
        <v>0</v>
      </c>
      <c r="AG73">
        <f ca="1">'Week E'!$AK125</f>
        <v>0</v>
      </c>
      <c r="AH73">
        <f ca="1">'Week E'!$AQ125</f>
        <v>0</v>
      </c>
      <c r="AI73">
        <f ca="1">'Week E'!$AW125</f>
        <v>0</v>
      </c>
      <c r="AJ73">
        <f ca="1">'Week E'!$BC125</f>
        <v>0</v>
      </c>
      <c r="AK73">
        <f ca="1">'Week E'!$BI125</f>
        <v>0</v>
      </c>
      <c r="AL73">
        <f ca="1">'Week E'!$BO125</f>
        <v>0</v>
      </c>
      <c r="AM73">
        <f ca="1">'Week E'!$BU125</f>
        <v>0</v>
      </c>
      <c r="AN73">
        <f ca="1">'Week F'!$AK125</f>
        <v>0</v>
      </c>
      <c r="AO73">
        <f ca="1">'Week F'!$AQ125</f>
        <v>0</v>
      </c>
      <c r="AP73">
        <f ca="1">'Week F'!$AW125</f>
        <v>0</v>
      </c>
      <c r="AQ73">
        <f ca="1">'Week F'!$BC125</f>
        <v>0</v>
      </c>
      <c r="AR73">
        <f ca="1">'Week F'!$BI125</f>
        <v>0</v>
      </c>
      <c r="AS73">
        <f ca="1">'Week F'!$BO125</f>
        <v>0</v>
      </c>
      <c r="AT73">
        <f ca="1">'Week F'!$BU125</f>
        <v>0</v>
      </c>
    </row>
    <row r="74" spans="1:46" x14ac:dyDescent="0.2">
      <c r="A74" t="str">
        <f ca="1">'Week A'!AB126</f>
        <v>NAAM</v>
      </c>
      <c r="B74" t="str">
        <f ca="1">'Week A'!AC126</f>
        <v>Voornaam</v>
      </c>
      <c r="C74" t="str">
        <f ca="1">'Week A'!AD126</f>
        <v>Steward</v>
      </c>
      <c r="D74" t="str">
        <f ca="1">'Week A'!AE126</f>
        <v>Student</v>
      </c>
      <c r="E74">
        <f ca="1">'Week A'!$AK126</f>
        <v>0</v>
      </c>
      <c r="F74">
        <f ca="1">'Week A'!$AQ126</f>
        <v>0</v>
      </c>
      <c r="G74">
        <f ca="1">'Week A'!$AW126</f>
        <v>0</v>
      </c>
      <c r="H74">
        <f ca="1">'Week A'!$BC126</f>
        <v>0</v>
      </c>
      <c r="I74">
        <f ca="1">'Week A'!$BI126</f>
        <v>0</v>
      </c>
      <c r="J74">
        <f ca="1">'Week A'!$BO126</f>
        <v>0</v>
      </c>
      <c r="K74">
        <f ca="1">'Week A'!$BU126</f>
        <v>0</v>
      </c>
      <c r="L74">
        <f ca="1">'Week B'!$AK126</f>
        <v>0</v>
      </c>
      <c r="M74">
        <f ca="1">'Week B'!$AQ126</f>
        <v>0</v>
      </c>
      <c r="N74">
        <f ca="1">'Week B'!$AW126</f>
        <v>0</v>
      </c>
      <c r="O74">
        <f ca="1">'Week B'!$BC126</f>
        <v>0</v>
      </c>
      <c r="P74">
        <f ca="1">'Week B'!$BI126</f>
        <v>0</v>
      </c>
      <c r="Q74">
        <f ca="1">'Week B'!$BO126</f>
        <v>0</v>
      </c>
      <c r="R74">
        <f ca="1">'Week B'!$BU126</f>
        <v>0</v>
      </c>
      <c r="S74">
        <f ca="1">'Week C'!$AK126</f>
        <v>0</v>
      </c>
      <c r="T74">
        <f ca="1">'Week C'!$AQ126</f>
        <v>0</v>
      </c>
      <c r="U74">
        <f ca="1">'Week C'!$AW126</f>
        <v>0</v>
      </c>
      <c r="V74">
        <f ca="1">'Week C'!$BC126</f>
        <v>0</v>
      </c>
      <c r="W74">
        <f ca="1">'Week C'!$BI126</f>
        <v>0</v>
      </c>
      <c r="X74">
        <f ca="1">'Week C'!$BO126</f>
        <v>0</v>
      </c>
      <c r="Y74">
        <f ca="1">'Week C'!$BU126</f>
        <v>0</v>
      </c>
      <c r="Z74">
        <f ca="1">'Week D'!$AK126</f>
        <v>0</v>
      </c>
      <c r="AA74">
        <f ca="1">'Week D'!$AQ126</f>
        <v>0</v>
      </c>
      <c r="AB74">
        <f ca="1">'Week D'!$AW126</f>
        <v>0</v>
      </c>
      <c r="AC74">
        <f ca="1">'Week D'!$BC126</f>
        <v>0</v>
      </c>
      <c r="AD74">
        <f ca="1">'Week D'!$BI126</f>
        <v>0</v>
      </c>
      <c r="AE74">
        <f ca="1">'Week D'!$BO126</f>
        <v>0</v>
      </c>
      <c r="AF74">
        <f ca="1">'Week D'!$BU126</f>
        <v>0</v>
      </c>
      <c r="AG74">
        <f ca="1">'Week E'!$AK126</f>
        <v>0</v>
      </c>
      <c r="AH74">
        <f ca="1">'Week E'!$AQ126</f>
        <v>0</v>
      </c>
      <c r="AI74">
        <f ca="1">'Week E'!$AW126</f>
        <v>0</v>
      </c>
      <c r="AJ74">
        <f ca="1">'Week E'!$BC126</f>
        <v>0</v>
      </c>
      <c r="AK74">
        <f ca="1">'Week E'!$BI126</f>
        <v>0</v>
      </c>
      <c r="AL74">
        <f ca="1">'Week E'!$BO126</f>
        <v>0</v>
      </c>
      <c r="AM74">
        <f ca="1">'Week E'!$BU126</f>
        <v>0</v>
      </c>
      <c r="AN74">
        <f ca="1">'Week F'!$AK126</f>
        <v>0</v>
      </c>
      <c r="AO74">
        <f ca="1">'Week F'!$AQ126</f>
        <v>0</v>
      </c>
      <c r="AP74">
        <f ca="1">'Week F'!$AW126</f>
        <v>0</v>
      </c>
      <c r="AQ74">
        <f ca="1">'Week F'!$BC126</f>
        <v>0</v>
      </c>
      <c r="AR74">
        <f ca="1">'Week F'!$BI126</f>
        <v>0</v>
      </c>
      <c r="AS74">
        <f ca="1">'Week F'!$BO126</f>
        <v>0</v>
      </c>
      <c r="AT74">
        <f ca="1">'Week F'!$BU126</f>
        <v>0</v>
      </c>
    </row>
    <row r="75" spans="1:46" x14ac:dyDescent="0.2">
      <c r="A75" t="str">
        <f ca="1">'Week A'!AB127</f>
        <v>NAAM</v>
      </c>
      <c r="B75" t="str">
        <f ca="1">'Week A'!AC127</f>
        <v>Voornaam</v>
      </c>
      <c r="C75" t="str">
        <f ca="1">'Week A'!AD127</f>
        <v>Steward</v>
      </c>
      <c r="D75" t="str">
        <f ca="1">'Week A'!AE127</f>
        <v>Student</v>
      </c>
      <c r="E75">
        <f ca="1">'Week A'!$AK127</f>
        <v>0</v>
      </c>
      <c r="F75">
        <f ca="1">'Week A'!$AQ127</f>
        <v>0</v>
      </c>
      <c r="G75">
        <f ca="1">'Week A'!$AW127</f>
        <v>0</v>
      </c>
      <c r="H75">
        <f ca="1">'Week A'!$BC127</f>
        <v>0</v>
      </c>
      <c r="I75">
        <f ca="1">'Week A'!$BI127</f>
        <v>0</v>
      </c>
      <c r="J75">
        <f ca="1">'Week A'!$BO127</f>
        <v>0</v>
      </c>
      <c r="K75">
        <f ca="1">'Week A'!$BU127</f>
        <v>0</v>
      </c>
      <c r="L75">
        <f ca="1">'Week B'!$AK127</f>
        <v>0</v>
      </c>
      <c r="M75">
        <f ca="1">'Week B'!$AQ127</f>
        <v>0</v>
      </c>
      <c r="N75">
        <f ca="1">'Week B'!$AW127</f>
        <v>0</v>
      </c>
      <c r="O75">
        <f ca="1">'Week B'!$BC127</f>
        <v>0</v>
      </c>
      <c r="P75">
        <f ca="1">'Week B'!$BI127</f>
        <v>0</v>
      </c>
      <c r="Q75">
        <f ca="1">'Week B'!$BO127</f>
        <v>0</v>
      </c>
      <c r="R75">
        <f ca="1">'Week B'!$BU127</f>
        <v>0</v>
      </c>
      <c r="S75">
        <f ca="1">'Week C'!$AK127</f>
        <v>0</v>
      </c>
      <c r="T75">
        <f ca="1">'Week C'!$AQ127</f>
        <v>0</v>
      </c>
      <c r="U75">
        <f ca="1">'Week C'!$AW127</f>
        <v>0</v>
      </c>
      <c r="V75">
        <f ca="1">'Week C'!$BC127</f>
        <v>0</v>
      </c>
      <c r="W75">
        <f ca="1">'Week C'!$BI127</f>
        <v>0</v>
      </c>
      <c r="X75">
        <f ca="1">'Week C'!$BO127</f>
        <v>0</v>
      </c>
      <c r="Y75">
        <f ca="1">'Week C'!$BU127</f>
        <v>0</v>
      </c>
      <c r="Z75">
        <f ca="1">'Week D'!$AK127</f>
        <v>0</v>
      </c>
      <c r="AA75">
        <f ca="1">'Week D'!$AQ127</f>
        <v>0</v>
      </c>
      <c r="AB75">
        <f ca="1">'Week D'!$AW127</f>
        <v>0</v>
      </c>
      <c r="AC75">
        <f ca="1">'Week D'!$BC127</f>
        <v>0</v>
      </c>
      <c r="AD75">
        <f ca="1">'Week D'!$BI127</f>
        <v>0</v>
      </c>
      <c r="AE75">
        <f ca="1">'Week D'!$BO127</f>
        <v>0</v>
      </c>
      <c r="AF75">
        <f ca="1">'Week D'!$BU127</f>
        <v>0</v>
      </c>
      <c r="AG75">
        <f ca="1">'Week E'!$AK127</f>
        <v>0</v>
      </c>
      <c r="AH75">
        <f ca="1">'Week E'!$AQ127</f>
        <v>0</v>
      </c>
      <c r="AI75">
        <f ca="1">'Week E'!$AW127</f>
        <v>0</v>
      </c>
      <c r="AJ75">
        <f ca="1">'Week E'!$BC127</f>
        <v>0</v>
      </c>
      <c r="AK75">
        <f ca="1">'Week E'!$BI127</f>
        <v>0</v>
      </c>
      <c r="AL75">
        <f ca="1">'Week E'!$BO127</f>
        <v>0</v>
      </c>
      <c r="AM75">
        <f ca="1">'Week E'!$BU127</f>
        <v>0</v>
      </c>
      <c r="AN75">
        <f ca="1">'Week F'!$AK127</f>
        <v>0</v>
      </c>
      <c r="AO75">
        <f ca="1">'Week F'!$AQ127</f>
        <v>0</v>
      </c>
      <c r="AP75">
        <f ca="1">'Week F'!$AW127</f>
        <v>0</v>
      </c>
      <c r="AQ75">
        <f ca="1">'Week F'!$BC127</f>
        <v>0</v>
      </c>
      <c r="AR75">
        <f ca="1">'Week F'!$BI127</f>
        <v>0</v>
      </c>
      <c r="AS75">
        <f ca="1">'Week F'!$BO127</f>
        <v>0</v>
      </c>
      <c r="AT75">
        <f ca="1">'Week F'!$BU127</f>
        <v>0</v>
      </c>
    </row>
    <row r="76" spans="1:46" x14ac:dyDescent="0.2">
      <c r="A76" t="str">
        <f ca="1">'Week A'!AB128</f>
        <v>NAAM</v>
      </c>
      <c r="B76" t="str">
        <f ca="1">'Week A'!AC128</f>
        <v>Voornaam</v>
      </c>
      <c r="C76" t="str">
        <f ca="1">'Week A'!AD128</f>
        <v>Steward</v>
      </c>
      <c r="D76" t="str">
        <f ca="1">'Week A'!AE128</f>
        <v>Student</v>
      </c>
      <c r="E76">
        <f ca="1">'Week A'!$AK128</f>
        <v>0</v>
      </c>
      <c r="F76">
        <f ca="1">'Week A'!$AQ128</f>
        <v>0</v>
      </c>
      <c r="G76">
        <f ca="1">'Week A'!$AW128</f>
        <v>0</v>
      </c>
      <c r="H76">
        <f ca="1">'Week A'!$BC128</f>
        <v>0</v>
      </c>
      <c r="I76">
        <f ca="1">'Week A'!$BI128</f>
        <v>0</v>
      </c>
      <c r="J76">
        <f ca="1">'Week A'!$BO128</f>
        <v>0</v>
      </c>
      <c r="K76">
        <f ca="1">'Week A'!$BU128</f>
        <v>0</v>
      </c>
      <c r="L76">
        <f ca="1">'Week B'!$AK128</f>
        <v>0</v>
      </c>
      <c r="M76">
        <f ca="1">'Week B'!$AQ128</f>
        <v>0</v>
      </c>
      <c r="N76">
        <f ca="1">'Week B'!$AW128</f>
        <v>0</v>
      </c>
      <c r="O76">
        <f ca="1">'Week B'!$BC128</f>
        <v>0</v>
      </c>
      <c r="P76">
        <f ca="1">'Week B'!$BI128</f>
        <v>0</v>
      </c>
      <c r="Q76">
        <f ca="1">'Week B'!$BO128</f>
        <v>0</v>
      </c>
      <c r="R76">
        <f ca="1">'Week B'!$BU128</f>
        <v>0</v>
      </c>
      <c r="S76">
        <f ca="1">'Week C'!$AK128</f>
        <v>0</v>
      </c>
      <c r="T76">
        <f ca="1">'Week C'!$AQ128</f>
        <v>0</v>
      </c>
      <c r="U76">
        <f ca="1">'Week C'!$AW128</f>
        <v>0</v>
      </c>
      <c r="V76">
        <f ca="1">'Week C'!$BC128</f>
        <v>0</v>
      </c>
      <c r="W76">
        <f ca="1">'Week C'!$BI128</f>
        <v>0</v>
      </c>
      <c r="X76">
        <f ca="1">'Week C'!$BO128</f>
        <v>0</v>
      </c>
      <c r="Y76">
        <f ca="1">'Week C'!$BU128</f>
        <v>0</v>
      </c>
      <c r="Z76">
        <f ca="1">'Week D'!$AK128</f>
        <v>0</v>
      </c>
      <c r="AA76">
        <f ca="1">'Week D'!$AQ128</f>
        <v>0</v>
      </c>
      <c r="AB76">
        <f ca="1">'Week D'!$AW128</f>
        <v>0</v>
      </c>
      <c r="AC76">
        <f ca="1">'Week D'!$BC128</f>
        <v>0</v>
      </c>
      <c r="AD76">
        <f ca="1">'Week D'!$BI128</f>
        <v>0</v>
      </c>
      <c r="AE76">
        <f ca="1">'Week D'!$BO128</f>
        <v>0</v>
      </c>
      <c r="AF76">
        <f ca="1">'Week D'!$BU128</f>
        <v>0</v>
      </c>
      <c r="AG76">
        <f ca="1">'Week E'!$AK128</f>
        <v>0</v>
      </c>
      <c r="AH76">
        <f ca="1">'Week E'!$AQ128</f>
        <v>0</v>
      </c>
      <c r="AI76">
        <f ca="1">'Week E'!$AW128</f>
        <v>0</v>
      </c>
      <c r="AJ76">
        <f ca="1">'Week E'!$BC128</f>
        <v>0</v>
      </c>
      <c r="AK76">
        <f ca="1">'Week E'!$BI128</f>
        <v>0</v>
      </c>
      <c r="AL76">
        <f ca="1">'Week E'!$BO128</f>
        <v>0</v>
      </c>
      <c r="AM76">
        <f ca="1">'Week E'!$BU128</f>
        <v>0</v>
      </c>
      <c r="AN76">
        <f ca="1">'Week F'!$AK128</f>
        <v>0</v>
      </c>
      <c r="AO76">
        <f ca="1">'Week F'!$AQ128</f>
        <v>0</v>
      </c>
      <c r="AP76">
        <f ca="1">'Week F'!$AW128</f>
        <v>0</v>
      </c>
      <c r="AQ76">
        <f ca="1">'Week F'!$BC128</f>
        <v>0</v>
      </c>
      <c r="AR76">
        <f ca="1">'Week F'!$BI128</f>
        <v>0</v>
      </c>
      <c r="AS76">
        <f ca="1">'Week F'!$BO128</f>
        <v>0</v>
      </c>
      <c r="AT76">
        <f ca="1">'Week F'!$BU128</f>
        <v>0</v>
      </c>
    </row>
    <row r="77" spans="1:46" x14ac:dyDescent="0.2">
      <c r="A77" t="str">
        <f ca="1">'Week A'!AB129</f>
        <v>NAAM</v>
      </c>
      <c r="B77" t="str">
        <f ca="1">'Week A'!AC129</f>
        <v>Voornaam</v>
      </c>
      <c r="C77" t="str">
        <f ca="1">'Week A'!AD129</f>
        <v>Steward</v>
      </c>
      <c r="D77" t="str">
        <f ca="1">'Week A'!AE129</f>
        <v>Student</v>
      </c>
      <c r="E77">
        <f ca="1">'Week A'!$AK129</f>
        <v>0</v>
      </c>
      <c r="F77">
        <f ca="1">'Week A'!$AQ129</f>
        <v>0</v>
      </c>
      <c r="G77">
        <f ca="1">'Week A'!$AW129</f>
        <v>0</v>
      </c>
      <c r="H77">
        <f ca="1">'Week A'!$BC129</f>
        <v>0</v>
      </c>
      <c r="I77">
        <f ca="1">'Week A'!$BI129</f>
        <v>0</v>
      </c>
      <c r="J77">
        <f ca="1">'Week A'!$BO129</f>
        <v>0</v>
      </c>
      <c r="K77">
        <f ca="1">'Week A'!$BU129</f>
        <v>0</v>
      </c>
      <c r="L77">
        <f ca="1">'Week B'!$AK129</f>
        <v>0</v>
      </c>
      <c r="M77">
        <f ca="1">'Week B'!$AQ129</f>
        <v>0</v>
      </c>
      <c r="N77">
        <f ca="1">'Week B'!$AW129</f>
        <v>0</v>
      </c>
      <c r="O77">
        <f ca="1">'Week B'!$BC129</f>
        <v>0</v>
      </c>
      <c r="P77">
        <f ca="1">'Week B'!$BI129</f>
        <v>0</v>
      </c>
      <c r="Q77">
        <f ca="1">'Week B'!$BO129</f>
        <v>0</v>
      </c>
      <c r="R77">
        <f ca="1">'Week B'!$BU129</f>
        <v>0</v>
      </c>
      <c r="S77">
        <f ca="1">'Week C'!$AK129</f>
        <v>0</v>
      </c>
      <c r="T77">
        <f ca="1">'Week C'!$AQ129</f>
        <v>0</v>
      </c>
      <c r="U77">
        <f ca="1">'Week C'!$AW129</f>
        <v>0</v>
      </c>
      <c r="V77">
        <f ca="1">'Week C'!$BC129</f>
        <v>0</v>
      </c>
      <c r="W77">
        <f ca="1">'Week C'!$BI129</f>
        <v>0</v>
      </c>
      <c r="X77">
        <f ca="1">'Week C'!$BO129</f>
        <v>0</v>
      </c>
      <c r="Y77">
        <f ca="1">'Week C'!$BU129</f>
        <v>0</v>
      </c>
      <c r="Z77">
        <f ca="1">'Week D'!$AK129</f>
        <v>0</v>
      </c>
      <c r="AA77">
        <f ca="1">'Week D'!$AQ129</f>
        <v>0</v>
      </c>
      <c r="AB77">
        <f ca="1">'Week D'!$AW129</f>
        <v>0</v>
      </c>
      <c r="AC77">
        <f ca="1">'Week D'!$BC129</f>
        <v>0</v>
      </c>
      <c r="AD77">
        <f ca="1">'Week D'!$BI129</f>
        <v>0</v>
      </c>
      <c r="AE77">
        <f ca="1">'Week D'!$BO129</f>
        <v>0</v>
      </c>
      <c r="AF77">
        <f ca="1">'Week D'!$BU129</f>
        <v>0</v>
      </c>
      <c r="AG77">
        <f ca="1">'Week E'!$AK129</f>
        <v>0</v>
      </c>
      <c r="AH77">
        <f ca="1">'Week E'!$AQ129</f>
        <v>0</v>
      </c>
      <c r="AI77">
        <f ca="1">'Week E'!$AW129</f>
        <v>0</v>
      </c>
      <c r="AJ77">
        <f ca="1">'Week E'!$BC129</f>
        <v>0</v>
      </c>
      <c r="AK77">
        <f ca="1">'Week E'!$BI129</f>
        <v>0</v>
      </c>
      <c r="AL77">
        <f ca="1">'Week E'!$BO129</f>
        <v>0</v>
      </c>
      <c r="AM77">
        <f ca="1">'Week E'!$BU129</f>
        <v>0</v>
      </c>
      <c r="AN77">
        <f ca="1">'Week F'!$AK129</f>
        <v>0</v>
      </c>
      <c r="AO77">
        <f ca="1">'Week F'!$AQ129</f>
        <v>0</v>
      </c>
      <c r="AP77">
        <f ca="1">'Week F'!$AW129</f>
        <v>0</v>
      </c>
      <c r="AQ77">
        <f ca="1">'Week F'!$BC129</f>
        <v>0</v>
      </c>
      <c r="AR77">
        <f ca="1">'Week F'!$BI129</f>
        <v>0</v>
      </c>
      <c r="AS77">
        <f ca="1">'Week F'!$BO129</f>
        <v>0</v>
      </c>
      <c r="AT77">
        <f ca="1">'Week F'!$BU129</f>
        <v>0</v>
      </c>
    </row>
    <row r="78" spans="1:46" x14ac:dyDescent="0.2">
      <c r="A78" t="str">
        <f ca="1">'Week A'!AB130</f>
        <v>NAAM</v>
      </c>
      <c r="B78" t="str">
        <f ca="1">'Week A'!AC130</f>
        <v>Voornaam</v>
      </c>
      <c r="C78" t="str">
        <f ca="1">'Week A'!AD130</f>
        <v>Steward</v>
      </c>
      <c r="D78" t="str">
        <f ca="1">'Week A'!AE130</f>
        <v>Student</v>
      </c>
      <c r="E78">
        <f ca="1">'Week A'!$AK130</f>
        <v>0</v>
      </c>
      <c r="F78">
        <f ca="1">'Week A'!$AQ130</f>
        <v>0</v>
      </c>
      <c r="G78">
        <f ca="1">'Week A'!$AW130</f>
        <v>0</v>
      </c>
      <c r="H78">
        <f ca="1">'Week A'!$BC130</f>
        <v>0</v>
      </c>
      <c r="I78">
        <f ca="1">'Week A'!$BI130</f>
        <v>0</v>
      </c>
      <c r="J78">
        <f ca="1">'Week A'!$BO130</f>
        <v>0</v>
      </c>
      <c r="K78">
        <f ca="1">'Week A'!$BU130</f>
        <v>0</v>
      </c>
      <c r="L78">
        <f ca="1">'Week B'!$AK130</f>
        <v>0</v>
      </c>
      <c r="M78">
        <f ca="1">'Week B'!$AQ130</f>
        <v>0</v>
      </c>
      <c r="N78">
        <f ca="1">'Week B'!$AW130</f>
        <v>0</v>
      </c>
      <c r="O78">
        <f ca="1">'Week B'!$BC130</f>
        <v>0</v>
      </c>
      <c r="P78">
        <f ca="1">'Week B'!$BI130</f>
        <v>0</v>
      </c>
      <c r="Q78">
        <f ca="1">'Week B'!$BO130</f>
        <v>0</v>
      </c>
      <c r="R78">
        <f ca="1">'Week B'!$BU130</f>
        <v>0</v>
      </c>
      <c r="S78">
        <f ca="1">'Week C'!$AK130</f>
        <v>0</v>
      </c>
      <c r="T78">
        <f ca="1">'Week C'!$AQ130</f>
        <v>0</v>
      </c>
      <c r="U78">
        <f ca="1">'Week C'!$AW130</f>
        <v>0</v>
      </c>
      <c r="V78">
        <f ca="1">'Week C'!$BC130</f>
        <v>0</v>
      </c>
      <c r="W78">
        <f ca="1">'Week C'!$BI130</f>
        <v>0</v>
      </c>
      <c r="X78">
        <f ca="1">'Week C'!$BO130</f>
        <v>0</v>
      </c>
      <c r="Y78">
        <f ca="1">'Week C'!$BU130</f>
        <v>0</v>
      </c>
      <c r="Z78">
        <f ca="1">'Week D'!$AK130</f>
        <v>0</v>
      </c>
      <c r="AA78">
        <f ca="1">'Week D'!$AQ130</f>
        <v>0</v>
      </c>
      <c r="AB78">
        <f ca="1">'Week D'!$AW130</f>
        <v>0</v>
      </c>
      <c r="AC78">
        <f ca="1">'Week D'!$BC130</f>
        <v>0</v>
      </c>
      <c r="AD78">
        <f ca="1">'Week D'!$BI130</f>
        <v>0</v>
      </c>
      <c r="AE78">
        <f ca="1">'Week D'!$BO130</f>
        <v>0</v>
      </c>
      <c r="AF78">
        <f ca="1">'Week D'!$BU130</f>
        <v>0</v>
      </c>
      <c r="AG78">
        <f ca="1">'Week E'!$AK130</f>
        <v>0</v>
      </c>
      <c r="AH78">
        <f ca="1">'Week E'!$AQ130</f>
        <v>0</v>
      </c>
      <c r="AI78">
        <f ca="1">'Week E'!$AW130</f>
        <v>0</v>
      </c>
      <c r="AJ78">
        <f ca="1">'Week E'!$BC130</f>
        <v>0</v>
      </c>
      <c r="AK78">
        <f ca="1">'Week E'!$BI130</f>
        <v>0</v>
      </c>
      <c r="AL78">
        <f ca="1">'Week E'!$BO130</f>
        <v>0</v>
      </c>
      <c r="AM78">
        <f ca="1">'Week E'!$BU130</f>
        <v>0</v>
      </c>
      <c r="AN78">
        <f ca="1">'Week F'!$AK130</f>
        <v>0</v>
      </c>
      <c r="AO78">
        <f ca="1">'Week F'!$AQ130</f>
        <v>0</v>
      </c>
      <c r="AP78">
        <f ca="1">'Week F'!$AW130</f>
        <v>0</v>
      </c>
      <c r="AQ78">
        <f ca="1">'Week F'!$BC130</f>
        <v>0</v>
      </c>
      <c r="AR78">
        <f ca="1">'Week F'!$BI130</f>
        <v>0</v>
      </c>
      <c r="AS78">
        <f ca="1">'Week F'!$BO130</f>
        <v>0</v>
      </c>
      <c r="AT78">
        <f ca="1">'Week F'!$BU130</f>
        <v>0</v>
      </c>
    </row>
    <row r="79" spans="1:46" x14ac:dyDescent="0.2">
      <c r="A79" t="str">
        <f ca="1">'Week A'!AB131</f>
        <v>NAAM</v>
      </c>
      <c r="B79" t="str">
        <f ca="1">'Week A'!AC131</f>
        <v>Voornaam</v>
      </c>
      <c r="C79" t="str">
        <f ca="1">'Week A'!AD131</f>
        <v>Steward</v>
      </c>
      <c r="D79" t="str">
        <f ca="1">'Week A'!AE131</f>
        <v>Student</v>
      </c>
      <c r="E79">
        <f ca="1">'Week A'!$AK131</f>
        <v>0</v>
      </c>
      <c r="F79">
        <f ca="1">'Week A'!$AQ131</f>
        <v>0</v>
      </c>
      <c r="G79">
        <f ca="1">'Week A'!$AW131</f>
        <v>0</v>
      </c>
      <c r="H79">
        <f ca="1">'Week A'!$BC131</f>
        <v>0</v>
      </c>
      <c r="I79">
        <f ca="1">'Week A'!$BI131</f>
        <v>0</v>
      </c>
      <c r="J79">
        <f ca="1">'Week A'!$BO131</f>
        <v>0</v>
      </c>
      <c r="K79">
        <f ca="1">'Week A'!$BU131</f>
        <v>0</v>
      </c>
      <c r="L79">
        <f ca="1">'Week B'!$AK131</f>
        <v>0</v>
      </c>
      <c r="M79">
        <f ca="1">'Week B'!$AQ131</f>
        <v>0</v>
      </c>
      <c r="N79">
        <f ca="1">'Week B'!$AW131</f>
        <v>0</v>
      </c>
      <c r="O79">
        <f ca="1">'Week B'!$BC131</f>
        <v>0</v>
      </c>
      <c r="P79">
        <f ca="1">'Week B'!$BI131</f>
        <v>0</v>
      </c>
      <c r="Q79">
        <f ca="1">'Week B'!$BO131</f>
        <v>0</v>
      </c>
      <c r="R79">
        <f ca="1">'Week B'!$BU131</f>
        <v>0</v>
      </c>
      <c r="S79">
        <f ca="1">'Week C'!$AK131</f>
        <v>0</v>
      </c>
      <c r="T79">
        <f ca="1">'Week C'!$AQ131</f>
        <v>0</v>
      </c>
      <c r="U79">
        <f ca="1">'Week C'!$AW131</f>
        <v>0</v>
      </c>
      <c r="V79">
        <f ca="1">'Week C'!$BC131</f>
        <v>0</v>
      </c>
      <c r="W79">
        <f ca="1">'Week C'!$BI131</f>
        <v>0</v>
      </c>
      <c r="X79">
        <f ca="1">'Week C'!$BO131</f>
        <v>0</v>
      </c>
      <c r="Y79">
        <f ca="1">'Week C'!$BU131</f>
        <v>0</v>
      </c>
      <c r="Z79">
        <f ca="1">'Week D'!$AK131</f>
        <v>0</v>
      </c>
      <c r="AA79">
        <f ca="1">'Week D'!$AQ131</f>
        <v>0</v>
      </c>
      <c r="AB79">
        <f ca="1">'Week D'!$AW131</f>
        <v>0</v>
      </c>
      <c r="AC79">
        <f ca="1">'Week D'!$BC131</f>
        <v>0</v>
      </c>
      <c r="AD79">
        <f ca="1">'Week D'!$BI131</f>
        <v>0</v>
      </c>
      <c r="AE79">
        <f ca="1">'Week D'!$BO131</f>
        <v>0</v>
      </c>
      <c r="AF79">
        <f ca="1">'Week D'!$BU131</f>
        <v>0</v>
      </c>
      <c r="AG79">
        <f ca="1">'Week E'!$AK131</f>
        <v>0</v>
      </c>
      <c r="AH79">
        <f ca="1">'Week E'!$AQ131</f>
        <v>0</v>
      </c>
      <c r="AI79">
        <f ca="1">'Week E'!$AW131</f>
        <v>0</v>
      </c>
      <c r="AJ79">
        <f ca="1">'Week E'!$BC131</f>
        <v>0</v>
      </c>
      <c r="AK79">
        <f ca="1">'Week E'!$BI131</f>
        <v>0</v>
      </c>
      <c r="AL79">
        <f ca="1">'Week E'!$BO131</f>
        <v>0</v>
      </c>
      <c r="AM79">
        <f ca="1">'Week E'!$BU131</f>
        <v>0</v>
      </c>
      <c r="AN79">
        <f ca="1">'Week F'!$AK131</f>
        <v>0</v>
      </c>
      <c r="AO79">
        <f ca="1">'Week F'!$AQ131</f>
        <v>0</v>
      </c>
      <c r="AP79">
        <f ca="1">'Week F'!$AW131</f>
        <v>0</v>
      </c>
      <c r="AQ79">
        <f ca="1">'Week F'!$BC131</f>
        <v>0</v>
      </c>
      <c r="AR79">
        <f ca="1">'Week F'!$BI131</f>
        <v>0</v>
      </c>
      <c r="AS79">
        <f ca="1">'Week F'!$BO131</f>
        <v>0</v>
      </c>
      <c r="AT79">
        <f ca="1">'Week F'!$BU131</f>
        <v>0</v>
      </c>
    </row>
    <row r="80" spans="1:46" x14ac:dyDescent="0.2">
      <c r="A80" t="str">
        <f ca="1">'Week A'!AB132</f>
        <v>NAAM</v>
      </c>
      <c r="B80" t="str">
        <f ca="1">'Week A'!AC132</f>
        <v>Voornaam</v>
      </c>
      <c r="C80" t="str">
        <f ca="1">'Week A'!AD132</f>
        <v>Steward</v>
      </c>
      <c r="D80" t="str">
        <f ca="1">'Week A'!AE132</f>
        <v>Student</v>
      </c>
      <c r="E80">
        <f ca="1">'Week A'!$AK132</f>
        <v>0</v>
      </c>
      <c r="F80">
        <f ca="1">'Week A'!$AQ132</f>
        <v>0</v>
      </c>
      <c r="G80">
        <f ca="1">'Week A'!$AW132</f>
        <v>0</v>
      </c>
      <c r="H80">
        <f ca="1">'Week A'!$BC132</f>
        <v>0</v>
      </c>
      <c r="I80">
        <f ca="1">'Week A'!$BI132</f>
        <v>0</v>
      </c>
      <c r="J80">
        <f ca="1">'Week A'!$BO132</f>
        <v>0</v>
      </c>
      <c r="K80">
        <f ca="1">'Week A'!$BU132</f>
        <v>0</v>
      </c>
      <c r="L80">
        <f ca="1">'Week B'!$AK132</f>
        <v>0</v>
      </c>
      <c r="M80">
        <f ca="1">'Week B'!$AQ132</f>
        <v>0</v>
      </c>
      <c r="N80">
        <f ca="1">'Week B'!$AW132</f>
        <v>0</v>
      </c>
      <c r="O80">
        <f ca="1">'Week B'!$BC132</f>
        <v>0</v>
      </c>
      <c r="P80">
        <f ca="1">'Week B'!$BI132</f>
        <v>0</v>
      </c>
      <c r="Q80">
        <f ca="1">'Week B'!$BO132</f>
        <v>0</v>
      </c>
      <c r="R80">
        <f ca="1">'Week B'!$BU132</f>
        <v>0</v>
      </c>
      <c r="S80">
        <f ca="1">'Week C'!$AK132</f>
        <v>0</v>
      </c>
      <c r="T80">
        <f ca="1">'Week C'!$AQ132</f>
        <v>0</v>
      </c>
      <c r="U80">
        <f ca="1">'Week C'!$AW132</f>
        <v>0</v>
      </c>
      <c r="V80">
        <f ca="1">'Week C'!$BC132</f>
        <v>0</v>
      </c>
      <c r="W80">
        <f ca="1">'Week C'!$BI132</f>
        <v>0</v>
      </c>
      <c r="X80">
        <f ca="1">'Week C'!$BO132</f>
        <v>0</v>
      </c>
      <c r="Y80">
        <f ca="1">'Week C'!$BU132</f>
        <v>0</v>
      </c>
      <c r="Z80">
        <f ca="1">'Week D'!$AK132</f>
        <v>0</v>
      </c>
      <c r="AA80">
        <f ca="1">'Week D'!$AQ132</f>
        <v>0</v>
      </c>
      <c r="AB80">
        <f ca="1">'Week D'!$AW132</f>
        <v>0</v>
      </c>
      <c r="AC80">
        <f ca="1">'Week D'!$BC132</f>
        <v>0</v>
      </c>
      <c r="AD80">
        <f ca="1">'Week D'!$BI132</f>
        <v>0</v>
      </c>
      <c r="AE80">
        <f ca="1">'Week D'!$BO132</f>
        <v>0</v>
      </c>
      <c r="AF80">
        <f ca="1">'Week D'!$BU132</f>
        <v>0</v>
      </c>
      <c r="AG80">
        <f ca="1">'Week E'!$AK132</f>
        <v>0</v>
      </c>
      <c r="AH80">
        <f ca="1">'Week E'!$AQ132</f>
        <v>0</v>
      </c>
      <c r="AI80">
        <f ca="1">'Week E'!$AW132</f>
        <v>0</v>
      </c>
      <c r="AJ80">
        <f ca="1">'Week E'!$BC132</f>
        <v>0</v>
      </c>
      <c r="AK80">
        <f ca="1">'Week E'!$BI132</f>
        <v>0</v>
      </c>
      <c r="AL80">
        <f ca="1">'Week E'!$BO132</f>
        <v>0</v>
      </c>
      <c r="AM80">
        <f ca="1">'Week E'!$BU132</f>
        <v>0</v>
      </c>
      <c r="AN80">
        <f ca="1">'Week F'!$AK132</f>
        <v>0</v>
      </c>
      <c r="AO80">
        <f ca="1">'Week F'!$AQ132</f>
        <v>0</v>
      </c>
      <c r="AP80">
        <f ca="1">'Week F'!$AW132</f>
        <v>0</v>
      </c>
      <c r="AQ80">
        <f ca="1">'Week F'!$BC132</f>
        <v>0</v>
      </c>
      <c r="AR80">
        <f ca="1">'Week F'!$BI132</f>
        <v>0</v>
      </c>
      <c r="AS80">
        <f ca="1">'Week F'!$BO132</f>
        <v>0</v>
      </c>
      <c r="AT80">
        <f ca="1">'Week F'!$BU132</f>
        <v>0</v>
      </c>
    </row>
    <row r="81" spans="1:46" x14ac:dyDescent="0.2">
      <c r="A81" t="str">
        <f ca="1">'Week A'!AB133</f>
        <v>NAAM</v>
      </c>
      <c r="B81" t="str">
        <f ca="1">'Week A'!AC133</f>
        <v>Voornaam</v>
      </c>
      <c r="C81" t="str">
        <f ca="1">'Week A'!AD133</f>
        <v>Steward</v>
      </c>
      <c r="D81" t="str">
        <f ca="1">'Week A'!AE133</f>
        <v>Student</v>
      </c>
      <c r="E81">
        <f ca="1">'Week A'!$AK133</f>
        <v>0</v>
      </c>
      <c r="F81">
        <f ca="1">'Week A'!$AQ133</f>
        <v>0</v>
      </c>
      <c r="G81">
        <f ca="1">'Week A'!$AW133</f>
        <v>0</v>
      </c>
      <c r="H81">
        <f ca="1">'Week A'!$BC133</f>
        <v>0</v>
      </c>
      <c r="I81">
        <f ca="1">'Week A'!$BI133</f>
        <v>0</v>
      </c>
      <c r="J81">
        <f ca="1">'Week A'!$BO133</f>
        <v>0</v>
      </c>
      <c r="K81">
        <f ca="1">'Week A'!$BU133</f>
        <v>0</v>
      </c>
      <c r="L81">
        <f ca="1">'Week B'!$AK133</f>
        <v>0</v>
      </c>
      <c r="M81">
        <f ca="1">'Week B'!$AQ133</f>
        <v>0</v>
      </c>
      <c r="N81">
        <f ca="1">'Week B'!$AW133</f>
        <v>0</v>
      </c>
      <c r="O81">
        <f ca="1">'Week B'!$BC133</f>
        <v>0</v>
      </c>
      <c r="P81">
        <f ca="1">'Week B'!$BI133</f>
        <v>0</v>
      </c>
      <c r="Q81">
        <f ca="1">'Week B'!$BO133</f>
        <v>0</v>
      </c>
      <c r="R81">
        <f ca="1">'Week B'!$BU133</f>
        <v>0</v>
      </c>
      <c r="S81">
        <f ca="1">'Week C'!$AK133</f>
        <v>0</v>
      </c>
      <c r="T81">
        <f ca="1">'Week C'!$AQ133</f>
        <v>0</v>
      </c>
      <c r="U81">
        <f ca="1">'Week C'!$AW133</f>
        <v>0</v>
      </c>
      <c r="V81">
        <f ca="1">'Week C'!$BC133</f>
        <v>0</v>
      </c>
      <c r="W81">
        <f ca="1">'Week C'!$BI133</f>
        <v>0</v>
      </c>
      <c r="X81">
        <f ca="1">'Week C'!$BO133</f>
        <v>0</v>
      </c>
      <c r="Y81">
        <f ca="1">'Week C'!$BU133</f>
        <v>0</v>
      </c>
      <c r="Z81">
        <f ca="1">'Week D'!$AK133</f>
        <v>0</v>
      </c>
      <c r="AA81">
        <f ca="1">'Week D'!$AQ133</f>
        <v>0</v>
      </c>
      <c r="AB81">
        <f ca="1">'Week D'!$AW133</f>
        <v>0</v>
      </c>
      <c r="AC81">
        <f ca="1">'Week D'!$BC133</f>
        <v>0</v>
      </c>
      <c r="AD81">
        <f ca="1">'Week D'!$BI133</f>
        <v>0</v>
      </c>
      <c r="AE81">
        <f ca="1">'Week D'!$BO133</f>
        <v>0</v>
      </c>
      <c r="AF81">
        <f ca="1">'Week D'!$BU133</f>
        <v>0</v>
      </c>
      <c r="AG81">
        <f ca="1">'Week E'!$AK133</f>
        <v>0</v>
      </c>
      <c r="AH81">
        <f ca="1">'Week E'!$AQ133</f>
        <v>0</v>
      </c>
      <c r="AI81">
        <f ca="1">'Week E'!$AW133</f>
        <v>0</v>
      </c>
      <c r="AJ81">
        <f ca="1">'Week E'!$BC133</f>
        <v>0</v>
      </c>
      <c r="AK81">
        <f ca="1">'Week E'!$BI133</f>
        <v>0</v>
      </c>
      <c r="AL81">
        <f ca="1">'Week E'!$BO133</f>
        <v>0</v>
      </c>
      <c r="AM81">
        <f ca="1">'Week E'!$BU133</f>
        <v>0</v>
      </c>
      <c r="AN81">
        <f ca="1">'Week F'!$AK133</f>
        <v>0</v>
      </c>
      <c r="AO81">
        <f ca="1">'Week F'!$AQ133</f>
        <v>0</v>
      </c>
      <c r="AP81">
        <f ca="1">'Week F'!$AW133</f>
        <v>0</v>
      </c>
      <c r="AQ81">
        <f ca="1">'Week F'!$BC133</f>
        <v>0</v>
      </c>
      <c r="AR81">
        <f ca="1">'Week F'!$BI133</f>
        <v>0</v>
      </c>
      <c r="AS81">
        <f ca="1">'Week F'!$BO133</f>
        <v>0</v>
      </c>
      <c r="AT81">
        <f ca="1">'Week F'!$BU133</f>
        <v>0</v>
      </c>
    </row>
    <row r="82" spans="1:46" x14ac:dyDescent="0.2">
      <c r="A82" t="str">
        <f ca="1">'Week A'!AB134</f>
        <v>NAAM</v>
      </c>
      <c r="B82" t="str">
        <f ca="1">'Week A'!AC134</f>
        <v>Voornaam</v>
      </c>
      <c r="C82" t="str">
        <f ca="1">'Week A'!AD134</f>
        <v>Steward</v>
      </c>
      <c r="D82" t="str">
        <f ca="1">'Week A'!AE134</f>
        <v>Student</v>
      </c>
      <c r="E82">
        <f ca="1">'Week A'!$AK134</f>
        <v>0</v>
      </c>
      <c r="F82">
        <f ca="1">'Week A'!$AQ134</f>
        <v>0</v>
      </c>
      <c r="G82">
        <f ca="1">'Week A'!$AW134</f>
        <v>0</v>
      </c>
      <c r="H82">
        <f ca="1">'Week A'!$BC134</f>
        <v>0</v>
      </c>
      <c r="I82">
        <f ca="1">'Week A'!$BI134</f>
        <v>0</v>
      </c>
      <c r="J82">
        <f ca="1">'Week A'!$BO134</f>
        <v>0</v>
      </c>
      <c r="K82">
        <f ca="1">'Week A'!$BU134</f>
        <v>0</v>
      </c>
      <c r="L82">
        <f ca="1">'Week B'!$AK134</f>
        <v>0</v>
      </c>
      <c r="M82">
        <f ca="1">'Week B'!$AQ134</f>
        <v>0</v>
      </c>
      <c r="N82">
        <f ca="1">'Week B'!$AW134</f>
        <v>0</v>
      </c>
      <c r="O82">
        <f ca="1">'Week B'!$BC134</f>
        <v>0</v>
      </c>
      <c r="P82">
        <f ca="1">'Week B'!$BI134</f>
        <v>0</v>
      </c>
      <c r="Q82">
        <f ca="1">'Week B'!$BO134</f>
        <v>0</v>
      </c>
      <c r="R82">
        <f ca="1">'Week B'!$BU134</f>
        <v>0</v>
      </c>
      <c r="S82">
        <f ca="1">'Week C'!$AK134</f>
        <v>0</v>
      </c>
      <c r="T82">
        <f ca="1">'Week C'!$AQ134</f>
        <v>0</v>
      </c>
      <c r="U82">
        <f ca="1">'Week C'!$AW134</f>
        <v>0</v>
      </c>
      <c r="V82">
        <f ca="1">'Week C'!$BC134</f>
        <v>0</v>
      </c>
      <c r="W82">
        <f ca="1">'Week C'!$BI134</f>
        <v>0</v>
      </c>
      <c r="X82">
        <f ca="1">'Week C'!$BO134</f>
        <v>0</v>
      </c>
      <c r="Y82">
        <f ca="1">'Week C'!$BU134</f>
        <v>0</v>
      </c>
      <c r="Z82">
        <f ca="1">'Week D'!$AK134</f>
        <v>0</v>
      </c>
      <c r="AA82">
        <f ca="1">'Week D'!$AQ134</f>
        <v>0</v>
      </c>
      <c r="AB82">
        <f ca="1">'Week D'!$AW134</f>
        <v>0</v>
      </c>
      <c r="AC82">
        <f ca="1">'Week D'!$BC134</f>
        <v>0</v>
      </c>
      <c r="AD82">
        <f ca="1">'Week D'!$BI134</f>
        <v>0</v>
      </c>
      <c r="AE82">
        <f ca="1">'Week D'!$BO134</f>
        <v>0</v>
      </c>
      <c r="AF82">
        <f ca="1">'Week D'!$BU134</f>
        <v>0</v>
      </c>
      <c r="AG82">
        <f ca="1">'Week E'!$AK134</f>
        <v>0</v>
      </c>
      <c r="AH82">
        <f ca="1">'Week E'!$AQ134</f>
        <v>0</v>
      </c>
      <c r="AI82">
        <f ca="1">'Week E'!$AW134</f>
        <v>0</v>
      </c>
      <c r="AJ82">
        <f ca="1">'Week E'!$BC134</f>
        <v>0</v>
      </c>
      <c r="AK82">
        <f ca="1">'Week E'!$BI134</f>
        <v>0</v>
      </c>
      <c r="AL82">
        <f ca="1">'Week E'!$BO134</f>
        <v>0</v>
      </c>
      <c r="AM82">
        <f ca="1">'Week E'!$BU134</f>
        <v>0</v>
      </c>
      <c r="AN82">
        <f ca="1">'Week F'!$AK134</f>
        <v>0</v>
      </c>
      <c r="AO82">
        <f ca="1">'Week F'!$AQ134</f>
        <v>0</v>
      </c>
      <c r="AP82">
        <f ca="1">'Week F'!$AW134</f>
        <v>0</v>
      </c>
      <c r="AQ82">
        <f ca="1">'Week F'!$BC134</f>
        <v>0</v>
      </c>
      <c r="AR82">
        <f ca="1">'Week F'!$BI134</f>
        <v>0</v>
      </c>
      <c r="AS82">
        <f ca="1">'Week F'!$BO134</f>
        <v>0</v>
      </c>
      <c r="AT82">
        <f ca="1">'Week F'!$BU134</f>
        <v>0</v>
      </c>
    </row>
    <row r="83" spans="1:46" x14ac:dyDescent="0.2">
      <c r="A83" t="str">
        <f ca="1">'Week A'!AB135</f>
        <v>NAAM</v>
      </c>
      <c r="B83" t="str">
        <f ca="1">'Week A'!AC135</f>
        <v>Voornaam</v>
      </c>
      <c r="C83" t="str">
        <f ca="1">'Week A'!AD135</f>
        <v>Steward</v>
      </c>
      <c r="D83" t="str">
        <f ca="1">'Week A'!AE135</f>
        <v>Student</v>
      </c>
      <c r="E83">
        <f ca="1">'Week A'!$AK135</f>
        <v>0</v>
      </c>
      <c r="F83">
        <f ca="1">'Week A'!$AQ135</f>
        <v>0</v>
      </c>
      <c r="G83">
        <f ca="1">'Week A'!$AW135</f>
        <v>0</v>
      </c>
      <c r="H83">
        <f ca="1">'Week A'!$BC135</f>
        <v>0</v>
      </c>
      <c r="I83">
        <f ca="1">'Week A'!$BI135</f>
        <v>0</v>
      </c>
      <c r="J83">
        <f ca="1">'Week A'!$BO135</f>
        <v>0</v>
      </c>
      <c r="K83">
        <f ca="1">'Week A'!$BU135</f>
        <v>0</v>
      </c>
      <c r="L83">
        <f ca="1">'Week B'!$AK135</f>
        <v>0</v>
      </c>
      <c r="M83">
        <f ca="1">'Week B'!$AQ135</f>
        <v>0</v>
      </c>
      <c r="N83">
        <f ca="1">'Week B'!$AW135</f>
        <v>0</v>
      </c>
      <c r="O83">
        <f ca="1">'Week B'!$BC135</f>
        <v>0</v>
      </c>
      <c r="P83">
        <f ca="1">'Week B'!$BI135</f>
        <v>0</v>
      </c>
      <c r="Q83">
        <f ca="1">'Week B'!$BO135</f>
        <v>0</v>
      </c>
      <c r="R83">
        <f ca="1">'Week B'!$BU135</f>
        <v>0</v>
      </c>
      <c r="S83">
        <f ca="1">'Week C'!$AK135</f>
        <v>0</v>
      </c>
      <c r="T83">
        <f ca="1">'Week C'!$AQ135</f>
        <v>0</v>
      </c>
      <c r="U83">
        <f ca="1">'Week C'!$AW135</f>
        <v>0</v>
      </c>
      <c r="V83">
        <f ca="1">'Week C'!$BC135</f>
        <v>0</v>
      </c>
      <c r="W83">
        <f ca="1">'Week C'!$BI135</f>
        <v>0</v>
      </c>
      <c r="X83">
        <f ca="1">'Week C'!$BO135</f>
        <v>0</v>
      </c>
      <c r="Y83">
        <f ca="1">'Week C'!$BU135</f>
        <v>0</v>
      </c>
      <c r="Z83">
        <f ca="1">'Week D'!$AK135</f>
        <v>0</v>
      </c>
      <c r="AA83">
        <f ca="1">'Week D'!$AQ135</f>
        <v>0</v>
      </c>
      <c r="AB83">
        <f ca="1">'Week D'!$AW135</f>
        <v>0</v>
      </c>
      <c r="AC83">
        <f ca="1">'Week D'!$BC135</f>
        <v>0</v>
      </c>
      <c r="AD83">
        <f ca="1">'Week D'!$BI135</f>
        <v>0</v>
      </c>
      <c r="AE83">
        <f ca="1">'Week D'!$BO135</f>
        <v>0</v>
      </c>
      <c r="AF83">
        <f ca="1">'Week D'!$BU135</f>
        <v>0</v>
      </c>
      <c r="AG83">
        <f ca="1">'Week E'!$AK135</f>
        <v>0</v>
      </c>
      <c r="AH83">
        <f ca="1">'Week E'!$AQ135</f>
        <v>0</v>
      </c>
      <c r="AI83">
        <f ca="1">'Week E'!$AW135</f>
        <v>0</v>
      </c>
      <c r="AJ83">
        <f ca="1">'Week E'!$BC135</f>
        <v>0</v>
      </c>
      <c r="AK83">
        <f ca="1">'Week E'!$BI135</f>
        <v>0</v>
      </c>
      <c r="AL83">
        <f ca="1">'Week E'!$BO135</f>
        <v>0</v>
      </c>
      <c r="AM83">
        <f ca="1">'Week E'!$BU135</f>
        <v>0</v>
      </c>
      <c r="AN83">
        <f ca="1">'Week F'!$AK135</f>
        <v>0</v>
      </c>
      <c r="AO83">
        <f ca="1">'Week F'!$AQ135</f>
        <v>0</v>
      </c>
      <c r="AP83">
        <f ca="1">'Week F'!$AW135</f>
        <v>0</v>
      </c>
      <c r="AQ83">
        <f ca="1">'Week F'!$BC135</f>
        <v>0</v>
      </c>
      <c r="AR83">
        <f ca="1">'Week F'!$BI135</f>
        <v>0</v>
      </c>
      <c r="AS83">
        <f ca="1">'Week F'!$BO135</f>
        <v>0</v>
      </c>
      <c r="AT83">
        <f ca="1">'Week F'!$BU135</f>
        <v>0</v>
      </c>
    </row>
    <row r="84" spans="1:46" x14ac:dyDescent="0.2">
      <c r="A84" t="str">
        <f ca="1">'Week A'!AB136</f>
        <v>NAAM</v>
      </c>
      <c r="B84" t="str">
        <f ca="1">'Week A'!AC136</f>
        <v>Voornaam</v>
      </c>
      <c r="C84" t="str">
        <f ca="1">'Week A'!AD136</f>
        <v>Steward</v>
      </c>
      <c r="D84" t="str">
        <f ca="1">'Week A'!AE136</f>
        <v>Student</v>
      </c>
      <c r="E84">
        <f ca="1">'Week A'!$AK136</f>
        <v>0</v>
      </c>
      <c r="F84">
        <f ca="1">'Week A'!$AQ136</f>
        <v>0</v>
      </c>
      <c r="G84">
        <f ca="1">'Week A'!$AW136</f>
        <v>0</v>
      </c>
      <c r="H84">
        <f ca="1">'Week A'!$BC136</f>
        <v>0</v>
      </c>
      <c r="I84">
        <f ca="1">'Week A'!$BI136</f>
        <v>0</v>
      </c>
      <c r="J84">
        <f ca="1">'Week A'!$BO136</f>
        <v>0</v>
      </c>
      <c r="K84">
        <f ca="1">'Week A'!$BU136</f>
        <v>0</v>
      </c>
      <c r="L84">
        <f ca="1">'Week B'!$AK136</f>
        <v>0</v>
      </c>
      <c r="M84">
        <f ca="1">'Week B'!$AQ136</f>
        <v>0</v>
      </c>
      <c r="N84">
        <f ca="1">'Week B'!$AW136</f>
        <v>0</v>
      </c>
      <c r="O84">
        <f ca="1">'Week B'!$BC136</f>
        <v>0</v>
      </c>
      <c r="P84">
        <f ca="1">'Week B'!$BI136</f>
        <v>0</v>
      </c>
      <c r="Q84">
        <f ca="1">'Week B'!$BO136</f>
        <v>0</v>
      </c>
      <c r="R84">
        <f ca="1">'Week B'!$BU136</f>
        <v>0</v>
      </c>
      <c r="S84">
        <f ca="1">'Week C'!$AK136</f>
        <v>0</v>
      </c>
      <c r="T84">
        <f ca="1">'Week C'!$AQ136</f>
        <v>0</v>
      </c>
      <c r="U84">
        <f ca="1">'Week C'!$AW136</f>
        <v>0</v>
      </c>
      <c r="V84">
        <f ca="1">'Week C'!$BC136</f>
        <v>0</v>
      </c>
      <c r="W84">
        <f ca="1">'Week C'!$BI136</f>
        <v>0</v>
      </c>
      <c r="X84">
        <f ca="1">'Week C'!$BO136</f>
        <v>0</v>
      </c>
      <c r="Y84">
        <f ca="1">'Week C'!$BU136</f>
        <v>0</v>
      </c>
      <c r="Z84">
        <f ca="1">'Week D'!$AK136</f>
        <v>0</v>
      </c>
      <c r="AA84">
        <f ca="1">'Week D'!$AQ136</f>
        <v>0</v>
      </c>
      <c r="AB84">
        <f ca="1">'Week D'!$AW136</f>
        <v>0</v>
      </c>
      <c r="AC84">
        <f ca="1">'Week D'!$BC136</f>
        <v>0</v>
      </c>
      <c r="AD84">
        <f ca="1">'Week D'!$BI136</f>
        <v>0</v>
      </c>
      <c r="AE84">
        <f ca="1">'Week D'!$BO136</f>
        <v>0</v>
      </c>
      <c r="AF84">
        <f ca="1">'Week D'!$BU136</f>
        <v>0</v>
      </c>
      <c r="AG84">
        <f ca="1">'Week E'!$AK136</f>
        <v>0</v>
      </c>
      <c r="AH84">
        <f ca="1">'Week E'!$AQ136</f>
        <v>0</v>
      </c>
      <c r="AI84">
        <f ca="1">'Week E'!$AW136</f>
        <v>0</v>
      </c>
      <c r="AJ84">
        <f ca="1">'Week E'!$BC136</f>
        <v>0</v>
      </c>
      <c r="AK84">
        <f ca="1">'Week E'!$BI136</f>
        <v>0</v>
      </c>
      <c r="AL84">
        <f ca="1">'Week E'!$BO136</f>
        <v>0</v>
      </c>
      <c r="AM84">
        <f ca="1">'Week E'!$BU136</f>
        <v>0</v>
      </c>
      <c r="AN84">
        <f ca="1">'Week F'!$AK136</f>
        <v>0</v>
      </c>
      <c r="AO84">
        <f ca="1">'Week F'!$AQ136</f>
        <v>0</v>
      </c>
      <c r="AP84">
        <f ca="1">'Week F'!$AW136</f>
        <v>0</v>
      </c>
      <c r="AQ84">
        <f ca="1">'Week F'!$BC136</f>
        <v>0</v>
      </c>
      <c r="AR84">
        <f ca="1">'Week F'!$BI136</f>
        <v>0</v>
      </c>
      <c r="AS84">
        <f ca="1">'Week F'!$BO136</f>
        <v>0</v>
      </c>
      <c r="AT84">
        <f ca="1">'Week F'!$BU136</f>
        <v>0</v>
      </c>
    </row>
    <row r="85" spans="1:46" x14ac:dyDescent="0.2">
      <c r="A85" t="str">
        <f ca="1">'Week A'!AB137</f>
        <v>NAAM</v>
      </c>
      <c r="B85" t="str">
        <f ca="1">'Week A'!AC137</f>
        <v>Voornaam</v>
      </c>
      <c r="C85" t="str">
        <f ca="1">'Week A'!AD137</f>
        <v>Steward</v>
      </c>
      <c r="D85" t="str">
        <f ca="1">'Week A'!AE137</f>
        <v>Student</v>
      </c>
      <c r="E85">
        <f ca="1">'Week A'!$AK137</f>
        <v>0</v>
      </c>
      <c r="F85">
        <f ca="1">'Week A'!$AQ137</f>
        <v>0</v>
      </c>
      <c r="G85">
        <f ca="1">'Week A'!$AW137</f>
        <v>0</v>
      </c>
      <c r="H85">
        <f ca="1">'Week A'!$BC137</f>
        <v>0</v>
      </c>
      <c r="I85">
        <f ca="1">'Week A'!$BI137</f>
        <v>0</v>
      </c>
      <c r="J85">
        <f ca="1">'Week A'!$BO137</f>
        <v>0</v>
      </c>
      <c r="K85">
        <f ca="1">'Week A'!$BU137</f>
        <v>0</v>
      </c>
      <c r="L85">
        <f ca="1">'Week B'!$AK137</f>
        <v>0</v>
      </c>
      <c r="M85">
        <f ca="1">'Week B'!$AQ137</f>
        <v>0</v>
      </c>
      <c r="N85">
        <f ca="1">'Week B'!$AW137</f>
        <v>0</v>
      </c>
      <c r="O85">
        <f ca="1">'Week B'!$BC137</f>
        <v>0</v>
      </c>
      <c r="P85">
        <f ca="1">'Week B'!$BI137</f>
        <v>0</v>
      </c>
      <c r="Q85">
        <f ca="1">'Week B'!$BO137</f>
        <v>0</v>
      </c>
      <c r="R85">
        <f ca="1">'Week B'!$BU137</f>
        <v>0</v>
      </c>
      <c r="S85">
        <f ca="1">'Week C'!$AK137</f>
        <v>0</v>
      </c>
      <c r="T85">
        <f ca="1">'Week C'!$AQ137</f>
        <v>0</v>
      </c>
      <c r="U85">
        <f ca="1">'Week C'!$AW137</f>
        <v>0</v>
      </c>
      <c r="V85">
        <f ca="1">'Week C'!$BC137</f>
        <v>0</v>
      </c>
      <c r="W85">
        <f ca="1">'Week C'!$BI137</f>
        <v>0</v>
      </c>
      <c r="X85">
        <f ca="1">'Week C'!$BO137</f>
        <v>0</v>
      </c>
      <c r="Y85">
        <f ca="1">'Week C'!$BU137</f>
        <v>0</v>
      </c>
      <c r="Z85">
        <f ca="1">'Week D'!$AK137</f>
        <v>0</v>
      </c>
      <c r="AA85">
        <f ca="1">'Week D'!$AQ137</f>
        <v>0</v>
      </c>
      <c r="AB85">
        <f ca="1">'Week D'!$AW137</f>
        <v>0</v>
      </c>
      <c r="AC85">
        <f ca="1">'Week D'!$BC137</f>
        <v>0</v>
      </c>
      <c r="AD85">
        <f ca="1">'Week D'!$BI137</f>
        <v>0</v>
      </c>
      <c r="AE85">
        <f ca="1">'Week D'!$BO137</f>
        <v>0</v>
      </c>
      <c r="AF85">
        <f ca="1">'Week D'!$BU137</f>
        <v>0</v>
      </c>
      <c r="AG85">
        <f ca="1">'Week E'!$AK137</f>
        <v>0</v>
      </c>
      <c r="AH85">
        <f ca="1">'Week E'!$AQ137</f>
        <v>0</v>
      </c>
      <c r="AI85">
        <f ca="1">'Week E'!$AW137</f>
        <v>0</v>
      </c>
      <c r="AJ85">
        <f ca="1">'Week E'!$BC137</f>
        <v>0</v>
      </c>
      <c r="AK85">
        <f ca="1">'Week E'!$BI137</f>
        <v>0</v>
      </c>
      <c r="AL85">
        <f ca="1">'Week E'!$BO137</f>
        <v>0</v>
      </c>
      <c r="AM85">
        <f ca="1">'Week E'!$BU137</f>
        <v>0</v>
      </c>
      <c r="AN85">
        <f ca="1">'Week F'!$AK137</f>
        <v>0</v>
      </c>
      <c r="AO85">
        <f ca="1">'Week F'!$AQ137</f>
        <v>0</v>
      </c>
      <c r="AP85">
        <f ca="1">'Week F'!$AW137</f>
        <v>0</v>
      </c>
      <c r="AQ85">
        <f ca="1">'Week F'!$BC137</f>
        <v>0</v>
      </c>
      <c r="AR85">
        <f ca="1">'Week F'!$BI137</f>
        <v>0</v>
      </c>
      <c r="AS85">
        <f ca="1">'Week F'!$BO137</f>
        <v>0</v>
      </c>
      <c r="AT85">
        <f ca="1">'Week F'!$BU137</f>
        <v>0</v>
      </c>
    </row>
    <row r="86" spans="1:46" x14ac:dyDescent="0.2">
      <c r="A86" t="str">
        <f ca="1">'Week A'!AB138</f>
        <v>NAAM</v>
      </c>
      <c r="B86" t="str">
        <f ca="1">'Week A'!AC138</f>
        <v>Voornaam</v>
      </c>
      <c r="C86" t="str">
        <f ca="1">'Week A'!AD138</f>
        <v>Steward</v>
      </c>
      <c r="D86" t="str">
        <f ca="1">'Week A'!AE138</f>
        <v>Student</v>
      </c>
      <c r="E86">
        <f ca="1">'Week A'!$AK138</f>
        <v>0</v>
      </c>
      <c r="F86">
        <f ca="1">'Week A'!$AQ138</f>
        <v>0</v>
      </c>
      <c r="G86">
        <f ca="1">'Week A'!$AW138</f>
        <v>0</v>
      </c>
      <c r="H86">
        <f ca="1">'Week A'!$BC138</f>
        <v>0</v>
      </c>
      <c r="I86">
        <f ca="1">'Week A'!$BI138</f>
        <v>0</v>
      </c>
      <c r="J86">
        <f ca="1">'Week A'!$BO138</f>
        <v>0</v>
      </c>
      <c r="K86">
        <f ca="1">'Week A'!$BU138</f>
        <v>0</v>
      </c>
      <c r="L86">
        <f ca="1">'Week B'!$AK138</f>
        <v>0</v>
      </c>
      <c r="M86">
        <f ca="1">'Week B'!$AQ138</f>
        <v>0</v>
      </c>
      <c r="N86">
        <f ca="1">'Week B'!$AW138</f>
        <v>0</v>
      </c>
      <c r="O86">
        <f ca="1">'Week B'!$BC138</f>
        <v>0</v>
      </c>
      <c r="P86">
        <f ca="1">'Week B'!$BI138</f>
        <v>0</v>
      </c>
      <c r="Q86">
        <f ca="1">'Week B'!$BO138</f>
        <v>0</v>
      </c>
      <c r="R86">
        <f ca="1">'Week B'!$BU138</f>
        <v>0</v>
      </c>
      <c r="S86">
        <f ca="1">'Week C'!$AK138</f>
        <v>0</v>
      </c>
      <c r="T86">
        <f ca="1">'Week C'!$AQ138</f>
        <v>0</v>
      </c>
      <c r="U86">
        <f ca="1">'Week C'!$AW138</f>
        <v>0</v>
      </c>
      <c r="V86">
        <f ca="1">'Week C'!$BC138</f>
        <v>0</v>
      </c>
      <c r="W86">
        <f ca="1">'Week C'!$BI138</f>
        <v>0</v>
      </c>
      <c r="X86">
        <f ca="1">'Week C'!$BO138</f>
        <v>0</v>
      </c>
      <c r="Y86">
        <f ca="1">'Week C'!$BU138</f>
        <v>0</v>
      </c>
      <c r="Z86">
        <f ca="1">'Week D'!$AK138</f>
        <v>0</v>
      </c>
      <c r="AA86">
        <f ca="1">'Week D'!$AQ138</f>
        <v>0</v>
      </c>
      <c r="AB86">
        <f ca="1">'Week D'!$AW138</f>
        <v>0</v>
      </c>
      <c r="AC86">
        <f ca="1">'Week D'!$BC138</f>
        <v>0</v>
      </c>
      <c r="AD86">
        <f ca="1">'Week D'!$BI138</f>
        <v>0</v>
      </c>
      <c r="AE86">
        <f ca="1">'Week D'!$BO138</f>
        <v>0</v>
      </c>
      <c r="AF86">
        <f ca="1">'Week D'!$BU138</f>
        <v>0</v>
      </c>
      <c r="AG86">
        <f ca="1">'Week E'!$AK138</f>
        <v>0</v>
      </c>
      <c r="AH86">
        <f ca="1">'Week E'!$AQ138</f>
        <v>0</v>
      </c>
      <c r="AI86">
        <f ca="1">'Week E'!$AW138</f>
        <v>0</v>
      </c>
      <c r="AJ86">
        <f ca="1">'Week E'!$BC138</f>
        <v>0</v>
      </c>
      <c r="AK86">
        <f ca="1">'Week E'!$BI138</f>
        <v>0</v>
      </c>
      <c r="AL86">
        <f ca="1">'Week E'!$BO138</f>
        <v>0</v>
      </c>
      <c r="AM86">
        <f ca="1">'Week E'!$BU138</f>
        <v>0</v>
      </c>
      <c r="AN86">
        <f ca="1">'Week F'!$AK138</f>
        <v>0</v>
      </c>
      <c r="AO86">
        <f ca="1">'Week F'!$AQ138</f>
        <v>0</v>
      </c>
      <c r="AP86">
        <f ca="1">'Week F'!$AW138</f>
        <v>0</v>
      </c>
      <c r="AQ86">
        <f ca="1">'Week F'!$BC138</f>
        <v>0</v>
      </c>
      <c r="AR86">
        <f ca="1">'Week F'!$BI138</f>
        <v>0</v>
      </c>
      <c r="AS86">
        <f ca="1">'Week F'!$BO138</f>
        <v>0</v>
      </c>
      <c r="AT86">
        <f ca="1">'Week F'!$BU138</f>
        <v>0</v>
      </c>
    </row>
    <row r="87" spans="1:46" x14ac:dyDescent="0.2">
      <c r="A87" t="str">
        <f ca="1">'Week A'!AB139</f>
        <v>NAAM</v>
      </c>
      <c r="B87" t="str">
        <f ca="1">'Week A'!AC139</f>
        <v>Voornaam</v>
      </c>
      <c r="C87" t="str">
        <f ca="1">'Week A'!AD139</f>
        <v>Steward</v>
      </c>
      <c r="D87" t="str">
        <f ca="1">'Week A'!AE139</f>
        <v>Student</v>
      </c>
      <c r="E87">
        <f ca="1">'Week A'!$AK139</f>
        <v>0</v>
      </c>
      <c r="F87">
        <f ca="1">'Week A'!$AQ139</f>
        <v>0</v>
      </c>
      <c r="G87">
        <f ca="1">'Week A'!$AW139</f>
        <v>0</v>
      </c>
      <c r="H87">
        <f ca="1">'Week A'!$BC139</f>
        <v>0</v>
      </c>
      <c r="I87">
        <f ca="1">'Week A'!$BI139</f>
        <v>0</v>
      </c>
      <c r="J87">
        <f ca="1">'Week A'!$BO139</f>
        <v>0</v>
      </c>
      <c r="K87">
        <f ca="1">'Week A'!$BU139</f>
        <v>0</v>
      </c>
      <c r="L87">
        <f ca="1">'Week B'!$AK139</f>
        <v>0</v>
      </c>
      <c r="M87">
        <f ca="1">'Week B'!$AQ139</f>
        <v>0</v>
      </c>
      <c r="N87">
        <f ca="1">'Week B'!$AW139</f>
        <v>0</v>
      </c>
      <c r="O87">
        <f ca="1">'Week B'!$BC139</f>
        <v>0</v>
      </c>
      <c r="P87">
        <f ca="1">'Week B'!$BI139</f>
        <v>0</v>
      </c>
      <c r="Q87">
        <f ca="1">'Week B'!$BO139</f>
        <v>0</v>
      </c>
      <c r="R87">
        <f ca="1">'Week B'!$BU139</f>
        <v>0</v>
      </c>
      <c r="S87">
        <f ca="1">'Week C'!$AK139</f>
        <v>0</v>
      </c>
      <c r="T87">
        <f ca="1">'Week C'!$AQ139</f>
        <v>0</v>
      </c>
      <c r="U87">
        <f ca="1">'Week C'!$AW139</f>
        <v>0</v>
      </c>
      <c r="V87">
        <f ca="1">'Week C'!$BC139</f>
        <v>0</v>
      </c>
      <c r="W87">
        <f ca="1">'Week C'!$BI139</f>
        <v>0</v>
      </c>
      <c r="X87">
        <f ca="1">'Week C'!$BO139</f>
        <v>0</v>
      </c>
      <c r="Y87">
        <f ca="1">'Week C'!$BU139</f>
        <v>0</v>
      </c>
      <c r="Z87">
        <f ca="1">'Week D'!$AK139</f>
        <v>0</v>
      </c>
      <c r="AA87">
        <f ca="1">'Week D'!$AQ139</f>
        <v>0</v>
      </c>
      <c r="AB87">
        <f ca="1">'Week D'!$AW139</f>
        <v>0</v>
      </c>
      <c r="AC87">
        <f ca="1">'Week D'!$BC139</f>
        <v>0</v>
      </c>
      <c r="AD87">
        <f ca="1">'Week D'!$BI139</f>
        <v>0</v>
      </c>
      <c r="AE87">
        <f ca="1">'Week D'!$BO139</f>
        <v>0</v>
      </c>
      <c r="AF87">
        <f ca="1">'Week D'!$BU139</f>
        <v>0</v>
      </c>
      <c r="AG87">
        <f ca="1">'Week E'!$AK139</f>
        <v>0</v>
      </c>
      <c r="AH87">
        <f ca="1">'Week E'!$AQ139</f>
        <v>0</v>
      </c>
      <c r="AI87">
        <f ca="1">'Week E'!$AW139</f>
        <v>0</v>
      </c>
      <c r="AJ87">
        <f ca="1">'Week E'!$BC139</f>
        <v>0</v>
      </c>
      <c r="AK87">
        <f ca="1">'Week E'!$BI139</f>
        <v>0</v>
      </c>
      <c r="AL87">
        <f ca="1">'Week E'!$BO139</f>
        <v>0</v>
      </c>
      <c r="AM87">
        <f ca="1">'Week E'!$BU139</f>
        <v>0</v>
      </c>
      <c r="AN87">
        <f ca="1">'Week F'!$AK139</f>
        <v>0</v>
      </c>
      <c r="AO87">
        <f ca="1">'Week F'!$AQ139</f>
        <v>0</v>
      </c>
      <c r="AP87">
        <f ca="1">'Week F'!$AW139</f>
        <v>0</v>
      </c>
      <c r="AQ87">
        <f ca="1">'Week F'!$BC139</f>
        <v>0</v>
      </c>
      <c r="AR87">
        <f ca="1">'Week F'!$BI139</f>
        <v>0</v>
      </c>
      <c r="AS87">
        <f ca="1">'Week F'!$BO139</f>
        <v>0</v>
      </c>
      <c r="AT87">
        <f ca="1">'Week F'!$BU139</f>
        <v>0</v>
      </c>
    </row>
    <row r="88" spans="1:46" x14ac:dyDescent="0.2">
      <c r="A88" t="str">
        <f ca="1">'Week A'!AB140</f>
        <v>NAAM</v>
      </c>
      <c r="B88" t="str">
        <f ca="1">'Week A'!AC140</f>
        <v>Voornaam</v>
      </c>
      <c r="C88" t="str">
        <f ca="1">'Week A'!AD140</f>
        <v>Steward</v>
      </c>
      <c r="D88" t="str">
        <f ca="1">'Week A'!AE140</f>
        <v>Student</v>
      </c>
      <c r="E88">
        <f ca="1">'Week A'!$AK140</f>
        <v>0</v>
      </c>
      <c r="F88">
        <f ca="1">'Week A'!$AQ140</f>
        <v>0</v>
      </c>
      <c r="G88">
        <f ca="1">'Week A'!$AW140</f>
        <v>0</v>
      </c>
      <c r="H88">
        <f ca="1">'Week A'!$BC140</f>
        <v>0</v>
      </c>
      <c r="I88">
        <f ca="1">'Week A'!$BI140</f>
        <v>0</v>
      </c>
      <c r="J88">
        <f ca="1">'Week A'!$BO140</f>
        <v>0</v>
      </c>
      <c r="K88">
        <f ca="1">'Week A'!$BU140</f>
        <v>0</v>
      </c>
      <c r="L88">
        <f ca="1">'Week B'!$AK140</f>
        <v>0</v>
      </c>
      <c r="M88">
        <f ca="1">'Week B'!$AQ140</f>
        <v>0</v>
      </c>
      <c r="N88">
        <f ca="1">'Week B'!$AW140</f>
        <v>0</v>
      </c>
      <c r="O88">
        <f ca="1">'Week B'!$BC140</f>
        <v>0</v>
      </c>
      <c r="P88">
        <f ca="1">'Week B'!$BI140</f>
        <v>0</v>
      </c>
      <c r="Q88">
        <f ca="1">'Week B'!$BO140</f>
        <v>0</v>
      </c>
      <c r="R88">
        <f ca="1">'Week B'!$BU140</f>
        <v>0</v>
      </c>
      <c r="S88">
        <f ca="1">'Week C'!$AK140</f>
        <v>0</v>
      </c>
      <c r="T88">
        <f ca="1">'Week C'!$AQ140</f>
        <v>0</v>
      </c>
      <c r="U88">
        <f ca="1">'Week C'!$AW140</f>
        <v>0</v>
      </c>
      <c r="V88">
        <f ca="1">'Week C'!$BC140</f>
        <v>0</v>
      </c>
      <c r="W88">
        <f ca="1">'Week C'!$BI140</f>
        <v>0</v>
      </c>
      <c r="X88">
        <f ca="1">'Week C'!$BO140</f>
        <v>0</v>
      </c>
      <c r="Y88">
        <f ca="1">'Week C'!$BU140</f>
        <v>0</v>
      </c>
      <c r="Z88">
        <f ca="1">'Week D'!$AK140</f>
        <v>0</v>
      </c>
      <c r="AA88">
        <f ca="1">'Week D'!$AQ140</f>
        <v>0</v>
      </c>
      <c r="AB88">
        <f ca="1">'Week D'!$AW140</f>
        <v>0</v>
      </c>
      <c r="AC88">
        <f ca="1">'Week D'!$BC140</f>
        <v>0</v>
      </c>
      <c r="AD88">
        <f ca="1">'Week D'!$BI140</f>
        <v>0</v>
      </c>
      <c r="AE88">
        <f ca="1">'Week D'!$BO140</f>
        <v>0</v>
      </c>
      <c r="AF88">
        <f ca="1">'Week D'!$BU140</f>
        <v>0</v>
      </c>
      <c r="AG88">
        <f ca="1">'Week E'!$AK140</f>
        <v>0</v>
      </c>
      <c r="AH88">
        <f ca="1">'Week E'!$AQ140</f>
        <v>0</v>
      </c>
      <c r="AI88">
        <f ca="1">'Week E'!$AW140</f>
        <v>0</v>
      </c>
      <c r="AJ88">
        <f ca="1">'Week E'!$BC140</f>
        <v>0</v>
      </c>
      <c r="AK88">
        <f ca="1">'Week E'!$BI140</f>
        <v>0</v>
      </c>
      <c r="AL88">
        <f ca="1">'Week E'!$BO140</f>
        <v>0</v>
      </c>
      <c r="AM88">
        <f ca="1">'Week E'!$BU140</f>
        <v>0</v>
      </c>
      <c r="AN88">
        <f ca="1">'Week F'!$AK140</f>
        <v>0</v>
      </c>
      <c r="AO88">
        <f ca="1">'Week F'!$AQ140</f>
        <v>0</v>
      </c>
      <c r="AP88">
        <f ca="1">'Week F'!$AW140</f>
        <v>0</v>
      </c>
      <c r="AQ88">
        <f ca="1">'Week F'!$BC140</f>
        <v>0</v>
      </c>
      <c r="AR88">
        <f ca="1">'Week F'!$BI140</f>
        <v>0</v>
      </c>
      <c r="AS88">
        <f ca="1">'Week F'!$BO140</f>
        <v>0</v>
      </c>
      <c r="AT88">
        <f ca="1">'Week F'!$BU140</f>
        <v>0</v>
      </c>
    </row>
    <row r="89" spans="1:46" x14ac:dyDescent="0.2">
      <c r="A89" t="str">
        <f ca="1">'Week A'!AB141</f>
        <v>NAAM</v>
      </c>
      <c r="B89" t="str">
        <f ca="1">'Week A'!AC141</f>
        <v>Voornaam</v>
      </c>
      <c r="C89" t="str">
        <f ca="1">'Week A'!AD141</f>
        <v>Steward</v>
      </c>
      <c r="D89" t="str">
        <f ca="1">'Week A'!AE141</f>
        <v>Student</v>
      </c>
      <c r="E89">
        <f ca="1">'Week A'!$AK141</f>
        <v>0</v>
      </c>
      <c r="F89">
        <f ca="1">'Week A'!$AQ141</f>
        <v>0</v>
      </c>
      <c r="G89">
        <f ca="1">'Week A'!$AW141</f>
        <v>0</v>
      </c>
      <c r="H89">
        <f ca="1">'Week A'!$BC141</f>
        <v>0</v>
      </c>
      <c r="I89">
        <f ca="1">'Week A'!$BI141</f>
        <v>0</v>
      </c>
      <c r="J89">
        <f ca="1">'Week A'!$BO141</f>
        <v>0</v>
      </c>
      <c r="K89">
        <f ca="1">'Week A'!$BU141</f>
        <v>0</v>
      </c>
      <c r="L89">
        <f ca="1">'Week B'!$AK141</f>
        <v>0</v>
      </c>
      <c r="M89">
        <f ca="1">'Week B'!$AQ141</f>
        <v>0</v>
      </c>
      <c r="N89">
        <f ca="1">'Week B'!$AW141</f>
        <v>0</v>
      </c>
      <c r="O89">
        <f ca="1">'Week B'!$BC141</f>
        <v>0</v>
      </c>
      <c r="P89">
        <f ca="1">'Week B'!$BI141</f>
        <v>0</v>
      </c>
      <c r="Q89">
        <f ca="1">'Week B'!$BO141</f>
        <v>0</v>
      </c>
      <c r="R89">
        <f ca="1">'Week B'!$BU141</f>
        <v>0</v>
      </c>
      <c r="S89">
        <f ca="1">'Week C'!$AK141</f>
        <v>0</v>
      </c>
      <c r="T89">
        <f ca="1">'Week C'!$AQ141</f>
        <v>0</v>
      </c>
      <c r="U89">
        <f ca="1">'Week C'!$AW141</f>
        <v>0</v>
      </c>
      <c r="V89">
        <f ca="1">'Week C'!$BC141</f>
        <v>0</v>
      </c>
      <c r="W89">
        <f ca="1">'Week C'!$BI141</f>
        <v>0</v>
      </c>
      <c r="X89">
        <f ca="1">'Week C'!$BO141</f>
        <v>0</v>
      </c>
      <c r="Y89">
        <f ca="1">'Week C'!$BU141</f>
        <v>0</v>
      </c>
      <c r="Z89">
        <f ca="1">'Week D'!$AK141</f>
        <v>0</v>
      </c>
      <c r="AA89">
        <f ca="1">'Week D'!$AQ141</f>
        <v>0</v>
      </c>
      <c r="AB89">
        <f ca="1">'Week D'!$AW141</f>
        <v>0</v>
      </c>
      <c r="AC89">
        <f ca="1">'Week D'!$BC141</f>
        <v>0</v>
      </c>
      <c r="AD89">
        <f ca="1">'Week D'!$BI141</f>
        <v>0</v>
      </c>
      <c r="AE89">
        <f ca="1">'Week D'!$BO141</f>
        <v>0</v>
      </c>
      <c r="AF89">
        <f ca="1">'Week D'!$BU141</f>
        <v>0</v>
      </c>
      <c r="AG89">
        <f ca="1">'Week E'!$AK141</f>
        <v>0</v>
      </c>
      <c r="AH89">
        <f ca="1">'Week E'!$AQ141</f>
        <v>0</v>
      </c>
      <c r="AI89">
        <f ca="1">'Week E'!$AW141</f>
        <v>0</v>
      </c>
      <c r="AJ89">
        <f ca="1">'Week E'!$BC141</f>
        <v>0</v>
      </c>
      <c r="AK89">
        <f ca="1">'Week E'!$BI141</f>
        <v>0</v>
      </c>
      <c r="AL89">
        <f ca="1">'Week E'!$BO141</f>
        <v>0</v>
      </c>
      <c r="AM89">
        <f ca="1">'Week E'!$BU141</f>
        <v>0</v>
      </c>
      <c r="AN89">
        <f ca="1">'Week F'!$AK141</f>
        <v>0</v>
      </c>
      <c r="AO89">
        <f ca="1">'Week F'!$AQ141</f>
        <v>0</v>
      </c>
      <c r="AP89">
        <f ca="1">'Week F'!$AW141</f>
        <v>0</v>
      </c>
      <c r="AQ89">
        <f ca="1">'Week F'!$BC141</f>
        <v>0</v>
      </c>
      <c r="AR89">
        <f ca="1">'Week F'!$BI141</f>
        <v>0</v>
      </c>
      <c r="AS89">
        <f ca="1">'Week F'!$BO141</f>
        <v>0</v>
      </c>
      <c r="AT89">
        <f ca="1">'Week F'!$BU141</f>
        <v>0</v>
      </c>
    </row>
    <row r="90" spans="1:46" x14ac:dyDescent="0.2">
      <c r="A90" t="str">
        <f ca="1">'Week A'!AB142</f>
        <v>NAAM</v>
      </c>
      <c r="B90" t="str">
        <f ca="1">'Week A'!AC142</f>
        <v>Voornaam</v>
      </c>
      <c r="C90" t="str">
        <f ca="1">'Week A'!AD142</f>
        <v>Steward</v>
      </c>
      <c r="D90" t="str">
        <f ca="1">'Week A'!AE142</f>
        <v>Student</v>
      </c>
      <c r="E90">
        <f ca="1">'Week A'!$AK142</f>
        <v>0</v>
      </c>
      <c r="F90">
        <f ca="1">'Week A'!$AQ142</f>
        <v>0</v>
      </c>
      <c r="G90">
        <f ca="1">'Week A'!$AW142</f>
        <v>0</v>
      </c>
      <c r="H90">
        <f ca="1">'Week A'!$BC142</f>
        <v>0</v>
      </c>
      <c r="I90">
        <f ca="1">'Week A'!$BI142</f>
        <v>0</v>
      </c>
      <c r="J90">
        <f ca="1">'Week A'!$BO142</f>
        <v>0</v>
      </c>
      <c r="K90">
        <f ca="1">'Week A'!$BU142</f>
        <v>0</v>
      </c>
      <c r="L90">
        <f ca="1">'Week B'!$AK142</f>
        <v>0</v>
      </c>
      <c r="M90">
        <f ca="1">'Week B'!$AQ142</f>
        <v>0</v>
      </c>
      <c r="N90">
        <f ca="1">'Week B'!$AW142</f>
        <v>0</v>
      </c>
      <c r="O90">
        <f ca="1">'Week B'!$BC142</f>
        <v>0</v>
      </c>
      <c r="P90">
        <f ca="1">'Week B'!$BI142</f>
        <v>0</v>
      </c>
      <c r="Q90">
        <f ca="1">'Week B'!$BO142</f>
        <v>0</v>
      </c>
      <c r="R90">
        <f ca="1">'Week B'!$BU142</f>
        <v>0</v>
      </c>
      <c r="S90">
        <f ca="1">'Week C'!$AK142</f>
        <v>0</v>
      </c>
      <c r="T90">
        <f ca="1">'Week C'!$AQ142</f>
        <v>0</v>
      </c>
      <c r="U90">
        <f ca="1">'Week C'!$AW142</f>
        <v>0</v>
      </c>
      <c r="V90">
        <f ca="1">'Week C'!$BC142</f>
        <v>0</v>
      </c>
      <c r="W90">
        <f ca="1">'Week C'!$BI142</f>
        <v>0</v>
      </c>
      <c r="X90">
        <f ca="1">'Week C'!$BO142</f>
        <v>0</v>
      </c>
      <c r="Y90">
        <f ca="1">'Week C'!$BU142</f>
        <v>0</v>
      </c>
      <c r="Z90">
        <f ca="1">'Week D'!$AK142</f>
        <v>0</v>
      </c>
      <c r="AA90">
        <f ca="1">'Week D'!$AQ142</f>
        <v>0</v>
      </c>
      <c r="AB90">
        <f ca="1">'Week D'!$AW142</f>
        <v>0</v>
      </c>
      <c r="AC90">
        <f ca="1">'Week D'!$BC142</f>
        <v>0</v>
      </c>
      <c r="AD90">
        <f ca="1">'Week D'!$BI142</f>
        <v>0</v>
      </c>
      <c r="AE90">
        <f ca="1">'Week D'!$BO142</f>
        <v>0</v>
      </c>
      <c r="AF90">
        <f ca="1">'Week D'!$BU142</f>
        <v>0</v>
      </c>
      <c r="AG90">
        <f ca="1">'Week E'!$AK142</f>
        <v>0</v>
      </c>
      <c r="AH90">
        <f ca="1">'Week E'!$AQ142</f>
        <v>0</v>
      </c>
      <c r="AI90">
        <f ca="1">'Week E'!$AW142</f>
        <v>0</v>
      </c>
      <c r="AJ90">
        <f ca="1">'Week E'!$BC142</f>
        <v>0</v>
      </c>
      <c r="AK90">
        <f ca="1">'Week E'!$BI142</f>
        <v>0</v>
      </c>
      <c r="AL90">
        <f ca="1">'Week E'!$BO142</f>
        <v>0</v>
      </c>
      <c r="AM90">
        <f ca="1">'Week E'!$BU142</f>
        <v>0</v>
      </c>
      <c r="AN90">
        <f ca="1">'Week F'!$AK142</f>
        <v>0</v>
      </c>
      <c r="AO90">
        <f ca="1">'Week F'!$AQ142</f>
        <v>0</v>
      </c>
      <c r="AP90">
        <f ca="1">'Week F'!$AW142</f>
        <v>0</v>
      </c>
      <c r="AQ90">
        <f ca="1">'Week F'!$BC142</f>
        <v>0</v>
      </c>
      <c r="AR90">
        <f ca="1">'Week F'!$BI142</f>
        <v>0</v>
      </c>
      <c r="AS90">
        <f ca="1">'Week F'!$BO142</f>
        <v>0</v>
      </c>
      <c r="AT90">
        <f ca="1">'Week F'!$BU142</f>
        <v>0</v>
      </c>
    </row>
    <row r="91" spans="1:46" x14ac:dyDescent="0.2">
      <c r="A91" t="str">
        <f ca="1">'Week A'!AB143</f>
        <v>NAAM</v>
      </c>
      <c r="B91" t="str">
        <f ca="1">'Week A'!AC143</f>
        <v>Voornaam</v>
      </c>
      <c r="C91" t="str">
        <f ca="1">'Week A'!AD143</f>
        <v>Steward</v>
      </c>
      <c r="D91" t="str">
        <f ca="1">'Week A'!AE143</f>
        <v>Student</v>
      </c>
      <c r="E91">
        <f ca="1">'Week A'!$AK143</f>
        <v>0</v>
      </c>
      <c r="F91">
        <f ca="1">'Week A'!$AQ143</f>
        <v>0</v>
      </c>
      <c r="G91">
        <f ca="1">'Week A'!$AW143</f>
        <v>0</v>
      </c>
      <c r="H91">
        <f ca="1">'Week A'!$BC143</f>
        <v>0</v>
      </c>
      <c r="I91">
        <f ca="1">'Week A'!$BI143</f>
        <v>0</v>
      </c>
      <c r="J91">
        <f ca="1">'Week A'!$BO143</f>
        <v>0</v>
      </c>
      <c r="K91">
        <f ca="1">'Week A'!$BU143</f>
        <v>0</v>
      </c>
      <c r="L91">
        <f ca="1">'Week B'!$AK143</f>
        <v>0</v>
      </c>
      <c r="M91">
        <f ca="1">'Week B'!$AQ143</f>
        <v>0</v>
      </c>
      <c r="N91">
        <f ca="1">'Week B'!$AW143</f>
        <v>0</v>
      </c>
      <c r="O91">
        <f ca="1">'Week B'!$BC143</f>
        <v>0</v>
      </c>
      <c r="P91">
        <f ca="1">'Week B'!$BI143</f>
        <v>0</v>
      </c>
      <c r="Q91">
        <f ca="1">'Week B'!$BO143</f>
        <v>0</v>
      </c>
      <c r="R91">
        <f ca="1">'Week B'!$BU143</f>
        <v>0</v>
      </c>
      <c r="S91">
        <f ca="1">'Week C'!$AK143</f>
        <v>0</v>
      </c>
      <c r="T91">
        <f ca="1">'Week C'!$AQ143</f>
        <v>0</v>
      </c>
      <c r="U91">
        <f ca="1">'Week C'!$AW143</f>
        <v>0</v>
      </c>
      <c r="V91">
        <f ca="1">'Week C'!$BC143</f>
        <v>0</v>
      </c>
      <c r="W91">
        <f ca="1">'Week C'!$BI143</f>
        <v>0</v>
      </c>
      <c r="X91">
        <f ca="1">'Week C'!$BO143</f>
        <v>0</v>
      </c>
      <c r="Y91">
        <f ca="1">'Week C'!$BU143</f>
        <v>0</v>
      </c>
      <c r="Z91">
        <f ca="1">'Week D'!$AK143</f>
        <v>0</v>
      </c>
      <c r="AA91">
        <f ca="1">'Week D'!$AQ143</f>
        <v>0</v>
      </c>
      <c r="AB91">
        <f ca="1">'Week D'!$AW143</f>
        <v>0</v>
      </c>
      <c r="AC91">
        <f ca="1">'Week D'!$BC143</f>
        <v>0</v>
      </c>
      <c r="AD91">
        <f ca="1">'Week D'!$BI143</f>
        <v>0</v>
      </c>
      <c r="AE91">
        <f ca="1">'Week D'!$BO143</f>
        <v>0</v>
      </c>
      <c r="AF91">
        <f ca="1">'Week D'!$BU143</f>
        <v>0</v>
      </c>
      <c r="AG91">
        <f ca="1">'Week E'!$AK143</f>
        <v>0</v>
      </c>
      <c r="AH91">
        <f ca="1">'Week E'!$AQ143</f>
        <v>0</v>
      </c>
      <c r="AI91">
        <f ca="1">'Week E'!$AW143</f>
        <v>0</v>
      </c>
      <c r="AJ91">
        <f ca="1">'Week E'!$BC143</f>
        <v>0</v>
      </c>
      <c r="AK91">
        <f ca="1">'Week E'!$BI143</f>
        <v>0</v>
      </c>
      <c r="AL91">
        <f ca="1">'Week E'!$BO143</f>
        <v>0</v>
      </c>
      <c r="AM91">
        <f ca="1">'Week E'!$BU143</f>
        <v>0</v>
      </c>
      <c r="AN91">
        <f ca="1">'Week F'!$AK143</f>
        <v>0</v>
      </c>
      <c r="AO91">
        <f ca="1">'Week F'!$AQ143</f>
        <v>0</v>
      </c>
      <c r="AP91">
        <f ca="1">'Week F'!$AW143</f>
        <v>0</v>
      </c>
      <c r="AQ91">
        <f ca="1">'Week F'!$BC143</f>
        <v>0</v>
      </c>
      <c r="AR91">
        <f ca="1">'Week F'!$BI143</f>
        <v>0</v>
      </c>
      <c r="AS91">
        <f ca="1">'Week F'!$BO143</f>
        <v>0</v>
      </c>
      <c r="AT91">
        <f ca="1">'Week F'!$BU143</f>
        <v>0</v>
      </c>
    </row>
    <row r="92" spans="1:46" x14ac:dyDescent="0.2">
      <c r="A92" t="str">
        <f ca="1">'Week A'!AB144</f>
        <v>NAAM</v>
      </c>
      <c r="B92" t="str">
        <f ca="1">'Week A'!AC144</f>
        <v>Voornaam</v>
      </c>
      <c r="C92" t="str">
        <f ca="1">'Week A'!AD144</f>
        <v>Steward</v>
      </c>
      <c r="D92" t="str">
        <f ca="1">'Week A'!AE144</f>
        <v>Student</v>
      </c>
      <c r="E92">
        <f ca="1">'Week A'!$AK144</f>
        <v>0</v>
      </c>
      <c r="F92">
        <f ca="1">'Week A'!$AQ144</f>
        <v>0</v>
      </c>
      <c r="G92">
        <f ca="1">'Week A'!$AW144</f>
        <v>0</v>
      </c>
      <c r="H92">
        <f ca="1">'Week A'!$BC144</f>
        <v>0</v>
      </c>
      <c r="I92">
        <f ca="1">'Week A'!$BI144</f>
        <v>0</v>
      </c>
      <c r="J92">
        <f ca="1">'Week A'!$BO144</f>
        <v>0</v>
      </c>
      <c r="K92">
        <f ca="1">'Week A'!$BU144</f>
        <v>0</v>
      </c>
      <c r="L92">
        <f ca="1">'Week B'!$AK144</f>
        <v>0</v>
      </c>
      <c r="M92">
        <f ca="1">'Week B'!$AQ144</f>
        <v>0</v>
      </c>
      <c r="N92">
        <f ca="1">'Week B'!$AW144</f>
        <v>0</v>
      </c>
      <c r="O92">
        <f ca="1">'Week B'!$BC144</f>
        <v>0</v>
      </c>
      <c r="P92">
        <f ca="1">'Week B'!$BI144</f>
        <v>0</v>
      </c>
      <c r="Q92">
        <f ca="1">'Week B'!$BO144</f>
        <v>0</v>
      </c>
      <c r="R92">
        <f ca="1">'Week B'!$BU144</f>
        <v>0</v>
      </c>
      <c r="S92">
        <f ca="1">'Week C'!$AK144</f>
        <v>0</v>
      </c>
      <c r="T92">
        <f ca="1">'Week C'!$AQ144</f>
        <v>0</v>
      </c>
      <c r="U92">
        <f ca="1">'Week C'!$AW144</f>
        <v>0</v>
      </c>
      <c r="V92">
        <f ca="1">'Week C'!$BC144</f>
        <v>0</v>
      </c>
      <c r="W92">
        <f ca="1">'Week C'!$BI144</f>
        <v>0</v>
      </c>
      <c r="X92">
        <f ca="1">'Week C'!$BO144</f>
        <v>0</v>
      </c>
      <c r="Y92">
        <f ca="1">'Week C'!$BU144</f>
        <v>0</v>
      </c>
      <c r="Z92">
        <f ca="1">'Week D'!$AK144</f>
        <v>0</v>
      </c>
      <c r="AA92">
        <f ca="1">'Week D'!$AQ144</f>
        <v>0</v>
      </c>
      <c r="AB92">
        <f ca="1">'Week D'!$AW144</f>
        <v>0</v>
      </c>
      <c r="AC92">
        <f ca="1">'Week D'!$BC144</f>
        <v>0</v>
      </c>
      <c r="AD92">
        <f ca="1">'Week D'!$BI144</f>
        <v>0</v>
      </c>
      <c r="AE92">
        <f ca="1">'Week D'!$BO144</f>
        <v>0</v>
      </c>
      <c r="AF92">
        <f ca="1">'Week D'!$BU144</f>
        <v>0</v>
      </c>
      <c r="AG92">
        <f ca="1">'Week E'!$AK144</f>
        <v>0</v>
      </c>
      <c r="AH92">
        <f ca="1">'Week E'!$AQ144</f>
        <v>0</v>
      </c>
      <c r="AI92">
        <f ca="1">'Week E'!$AW144</f>
        <v>0</v>
      </c>
      <c r="AJ92">
        <f ca="1">'Week E'!$BC144</f>
        <v>0</v>
      </c>
      <c r="AK92">
        <f ca="1">'Week E'!$BI144</f>
        <v>0</v>
      </c>
      <c r="AL92">
        <f ca="1">'Week E'!$BO144</f>
        <v>0</v>
      </c>
      <c r="AM92">
        <f ca="1">'Week E'!$BU144</f>
        <v>0</v>
      </c>
      <c r="AN92">
        <f ca="1">'Week F'!$AK144</f>
        <v>0</v>
      </c>
      <c r="AO92">
        <f ca="1">'Week F'!$AQ144</f>
        <v>0</v>
      </c>
      <c r="AP92">
        <f ca="1">'Week F'!$AW144</f>
        <v>0</v>
      </c>
      <c r="AQ92">
        <f ca="1">'Week F'!$BC144</f>
        <v>0</v>
      </c>
      <c r="AR92">
        <f ca="1">'Week F'!$BI144</f>
        <v>0</v>
      </c>
      <c r="AS92">
        <f ca="1">'Week F'!$BO144</f>
        <v>0</v>
      </c>
      <c r="AT92">
        <f ca="1">'Week F'!$BU144</f>
        <v>0</v>
      </c>
    </row>
    <row r="93" spans="1:46" x14ac:dyDescent="0.2">
      <c r="A93" t="str">
        <f ca="1">'Week A'!AB145</f>
        <v>NAAM</v>
      </c>
      <c r="B93" t="str">
        <f ca="1">'Week A'!AC145</f>
        <v>Voornaam</v>
      </c>
      <c r="C93" t="str">
        <f ca="1">'Week A'!AD145</f>
        <v>Steward</v>
      </c>
      <c r="D93" t="str">
        <f ca="1">'Week A'!AE145</f>
        <v>Student</v>
      </c>
      <c r="E93">
        <f ca="1">'Week A'!$AK145</f>
        <v>0</v>
      </c>
      <c r="F93">
        <f ca="1">'Week A'!$AQ145</f>
        <v>0</v>
      </c>
      <c r="G93">
        <f ca="1">'Week A'!$AW145</f>
        <v>0</v>
      </c>
      <c r="H93">
        <f ca="1">'Week A'!$BC145</f>
        <v>0</v>
      </c>
      <c r="I93">
        <f ca="1">'Week A'!$BI145</f>
        <v>0</v>
      </c>
      <c r="J93">
        <f ca="1">'Week A'!$BO145</f>
        <v>0</v>
      </c>
      <c r="K93">
        <f ca="1">'Week A'!$BU145</f>
        <v>0</v>
      </c>
      <c r="L93">
        <f ca="1">'Week B'!$AK145</f>
        <v>0</v>
      </c>
      <c r="M93">
        <f ca="1">'Week B'!$AQ145</f>
        <v>0</v>
      </c>
      <c r="N93">
        <f ca="1">'Week B'!$AW145</f>
        <v>0</v>
      </c>
      <c r="O93">
        <f ca="1">'Week B'!$BC145</f>
        <v>0</v>
      </c>
      <c r="P93">
        <f ca="1">'Week B'!$BI145</f>
        <v>0</v>
      </c>
      <c r="Q93">
        <f ca="1">'Week B'!$BO145</f>
        <v>0</v>
      </c>
      <c r="R93">
        <f ca="1">'Week B'!$BU145</f>
        <v>0</v>
      </c>
      <c r="S93">
        <f ca="1">'Week C'!$AK145</f>
        <v>0</v>
      </c>
      <c r="T93">
        <f ca="1">'Week C'!$AQ145</f>
        <v>0</v>
      </c>
      <c r="U93">
        <f ca="1">'Week C'!$AW145</f>
        <v>0</v>
      </c>
      <c r="V93">
        <f ca="1">'Week C'!$BC145</f>
        <v>0</v>
      </c>
      <c r="W93">
        <f ca="1">'Week C'!$BI145</f>
        <v>0</v>
      </c>
      <c r="X93">
        <f ca="1">'Week C'!$BO145</f>
        <v>0</v>
      </c>
      <c r="Y93">
        <f ca="1">'Week C'!$BU145</f>
        <v>0</v>
      </c>
      <c r="Z93">
        <f ca="1">'Week D'!$AK145</f>
        <v>0</v>
      </c>
      <c r="AA93">
        <f ca="1">'Week D'!$AQ145</f>
        <v>0</v>
      </c>
      <c r="AB93">
        <f ca="1">'Week D'!$AW145</f>
        <v>0</v>
      </c>
      <c r="AC93">
        <f ca="1">'Week D'!$BC145</f>
        <v>0</v>
      </c>
      <c r="AD93">
        <f ca="1">'Week D'!$BI145</f>
        <v>0</v>
      </c>
      <c r="AE93">
        <f ca="1">'Week D'!$BO145</f>
        <v>0</v>
      </c>
      <c r="AF93">
        <f ca="1">'Week D'!$BU145</f>
        <v>0</v>
      </c>
      <c r="AG93">
        <f ca="1">'Week E'!$AK145</f>
        <v>0</v>
      </c>
      <c r="AH93">
        <f ca="1">'Week E'!$AQ145</f>
        <v>0</v>
      </c>
      <c r="AI93">
        <f ca="1">'Week E'!$AW145</f>
        <v>0</v>
      </c>
      <c r="AJ93">
        <f ca="1">'Week E'!$BC145</f>
        <v>0</v>
      </c>
      <c r="AK93">
        <f ca="1">'Week E'!$BI145</f>
        <v>0</v>
      </c>
      <c r="AL93">
        <f ca="1">'Week E'!$BO145</f>
        <v>0</v>
      </c>
      <c r="AM93">
        <f ca="1">'Week E'!$BU145</f>
        <v>0</v>
      </c>
      <c r="AN93">
        <f ca="1">'Week F'!$AK145</f>
        <v>0</v>
      </c>
      <c r="AO93">
        <f ca="1">'Week F'!$AQ145</f>
        <v>0</v>
      </c>
      <c r="AP93">
        <f ca="1">'Week F'!$AW145</f>
        <v>0</v>
      </c>
      <c r="AQ93">
        <f ca="1">'Week F'!$BC145</f>
        <v>0</v>
      </c>
      <c r="AR93">
        <f ca="1">'Week F'!$BI145</f>
        <v>0</v>
      </c>
      <c r="AS93">
        <f ca="1">'Week F'!$BO145</f>
        <v>0</v>
      </c>
      <c r="AT93">
        <f ca="1">'Week F'!$BU145</f>
        <v>0</v>
      </c>
    </row>
    <row r="94" spans="1:46" x14ac:dyDescent="0.2">
      <c r="A94" t="str">
        <f ca="1">'Week A'!AB146</f>
        <v>NAAM</v>
      </c>
      <c r="B94" t="str">
        <f ca="1">'Week A'!AC146</f>
        <v>Voornaam</v>
      </c>
      <c r="C94" t="str">
        <f ca="1">'Week A'!AD146</f>
        <v>Steward</v>
      </c>
      <c r="D94" t="str">
        <f ca="1">'Week A'!AE146</f>
        <v>Student</v>
      </c>
      <c r="E94">
        <f ca="1">'Week A'!$AK146</f>
        <v>0</v>
      </c>
      <c r="F94">
        <f ca="1">'Week A'!$AQ146</f>
        <v>0</v>
      </c>
      <c r="G94">
        <f ca="1">'Week A'!$AW146</f>
        <v>0</v>
      </c>
      <c r="H94">
        <f ca="1">'Week A'!$BC146</f>
        <v>0</v>
      </c>
      <c r="I94">
        <f ca="1">'Week A'!$BI146</f>
        <v>0</v>
      </c>
      <c r="J94">
        <f ca="1">'Week A'!$BO146</f>
        <v>0</v>
      </c>
      <c r="K94">
        <f ca="1">'Week A'!$BU146</f>
        <v>0</v>
      </c>
      <c r="L94">
        <f ca="1">'Week B'!$AK146</f>
        <v>0</v>
      </c>
      <c r="M94">
        <f ca="1">'Week B'!$AQ146</f>
        <v>0</v>
      </c>
      <c r="N94">
        <f ca="1">'Week B'!$AW146</f>
        <v>0</v>
      </c>
      <c r="O94">
        <f ca="1">'Week B'!$BC146</f>
        <v>0</v>
      </c>
      <c r="P94">
        <f ca="1">'Week B'!$BI146</f>
        <v>0</v>
      </c>
      <c r="Q94">
        <f ca="1">'Week B'!$BO146</f>
        <v>0</v>
      </c>
      <c r="R94">
        <f ca="1">'Week B'!$BU146</f>
        <v>0</v>
      </c>
      <c r="S94">
        <f ca="1">'Week C'!$AK146</f>
        <v>0</v>
      </c>
      <c r="T94">
        <f ca="1">'Week C'!$AQ146</f>
        <v>0</v>
      </c>
      <c r="U94">
        <f ca="1">'Week C'!$AW146</f>
        <v>0</v>
      </c>
      <c r="V94">
        <f ca="1">'Week C'!$BC146</f>
        <v>0</v>
      </c>
      <c r="W94">
        <f ca="1">'Week C'!$BI146</f>
        <v>0</v>
      </c>
      <c r="X94">
        <f ca="1">'Week C'!$BO146</f>
        <v>0</v>
      </c>
      <c r="Y94">
        <f ca="1">'Week C'!$BU146</f>
        <v>0</v>
      </c>
      <c r="Z94">
        <f ca="1">'Week D'!$AK146</f>
        <v>0</v>
      </c>
      <c r="AA94">
        <f ca="1">'Week D'!$AQ146</f>
        <v>0</v>
      </c>
      <c r="AB94">
        <f ca="1">'Week D'!$AW146</f>
        <v>0</v>
      </c>
      <c r="AC94">
        <f ca="1">'Week D'!$BC146</f>
        <v>0</v>
      </c>
      <c r="AD94">
        <f ca="1">'Week D'!$BI146</f>
        <v>0</v>
      </c>
      <c r="AE94">
        <f ca="1">'Week D'!$BO146</f>
        <v>0</v>
      </c>
      <c r="AF94">
        <f ca="1">'Week D'!$BU146</f>
        <v>0</v>
      </c>
      <c r="AG94">
        <f ca="1">'Week E'!$AK146</f>
        <v>0</v>
      </c>
      <c r="AH94">
        <f ca="1">'Week E'!$AQ146</f>
        <v>0</v>
      </c>
      <c r="AI94">
        <f ca="1">'Week E'!$AW146</f>
        <v>0</v>
      </c>
      <c r="AJ94">
        <f ca="1">'Week E'!$BC146</f>
        <v>0</v>
      </c>
      <c r="AK94">
        <f ca="1">'Week E'!$BI146</f>
        <v>0</v>
      </c>
      <c r="AL94">
        <f ca="1">'Week E'!$BO146</f>
        <v>0</v>
      </c>
      <c r="AM94">
        <f ca="1">'Week E'!$BU146</f>
        <v>0</v>
      </c>
      <c r="AN94">
        <f ca="1">'Week F'!$AK146</f>
        <v>0</v>
      </c>
      <c r="AO94">
        <f ca="1">'Week F'!$AQ146</f>
        <v>0</v>
      </c>
      <c r="AP94">
        <f ca="1">'Week F'!$AW146</f>
        <v>0</v>
      </c>
      <c r="AQ94">
        <f ca="1">'Week F'!$BC146</f>
        <v>0</v>
      </c>
      <c r="AR94">
        <f ca="1">'Week F'!$BI146</f>
        <v>0</v>
      </c>
      <c r="AS94">
        <f ca="1">'Week F'!$BO146</f>
        <v>0</v>
      </c>
      <c r="AT94">
        <f ca="1">'Week F'!$BU146</f>
        <v>0</v>
      </c>
    </row>
    <row r="95" spans="1:46" x14ac:dyDescent="0.2">
      <c r="A95" t="str">
        <f ca="1">'Week A'!AB147</f>
        <v>NAAM</v>
      </c>
      <c r="B95" t="str">
        <f ca="1">'Week A'!AC147</f>
        <v>Voornaam</v>
      </c>
      <c r="C95" t="str">
        <f ca="1">'Week A'!AD147</f>
        <v>Steward</v>
      </c>
      <c r="D95" t="str">
        <f ca="1">'Week A'!AE147</f>
        <v>Student</v>
      </c>
      <c r="E95">
        <f ca="1">'Week A'!$AK147</f>
        <v>0</v>
      </c>
      <c r="F95">
        <f ca="1">'Week A'!$AQ147</f>
        <v>0</v>
      </c>
      <c r="G95">
        <f ca="1">'Week A'!$AW147</f>
        <v>0</v>
      </c>
      <c r="H95">
        <f ca="1">'Week A'!$BC147</f>
        <v>0</v>
      </c>
      <c r="I95">
        <f ca="1">'Week A'!$BI147</f>
        <v>0</v>
      </c>
      <c r="J95">
        <f ca="1">'Week A'!$BO147</f>
        <v>0</v>
      </c>
      <c r="K95">
        <f ca="1">'Week A'!$BU147</f>
        <v>0</v>
      </c>
      <c r="L95">
        <f ca="1">'Week B'!$AK147</f>
        <v>0</v>
      </c>
      <c r="M95">
        <f ca="1">'Week B'!$AQ147</f>
        <v>0</v>
      </c>
      <c r="N95">
        <f ca="1">'Week B'!$AW147</f>
        <v>0</v>
      </c>
      <c r="O95">
        <f ca="1">'Week B'!$BC147</f>
        <v>0</v>
      </c>
      <c r="P95">
        <f ca="1">'Week B'!$BI147</f>
        <v>0</v>
      </c>
      <c r="Q95">
        <f ca="1">'Week B'!$BO147</f>
        <v>0</v>
      </c>
      <c r="R95">
        <f ca="1">'Week B'!$BU147</f>
        <v>0</v>
      </c>
      <c r="S95">
        <f ca="1">'Week C'!$AK147</f>
        <v>0</v>
      </c>
      <c r="T95">
        <f ca="1">'Week C'!$AQ147</f>
        <v>0</v>
      </c>
      <c r="U95">
        <f ca="1">'Week C'!$AW147</f>
        <v>0</v>
      </c>
      <c r="V95">
        <f ca="1">'Week C'!$BC147</f>
        <v>0</v>
      </c>
      <c r="W95">
        <f ca="1">'Week C'!$BI147</f>
        <v>0</v>
      </c>
      <c r="X95">
        <f ca="1">'Week C'!$BO147</f>
        <v>0</v>
      </c>
      <c r="Y95">
        <f ca="1">'Week C'!$BU147</f>
        <v>0</v>
      </c>
      <c r="Z95">
        <f ca="1">'Week D'!$AK147</f>
        <v>0</v>
      </c>
      <c r="AA95">
        <f ca="1">'Week D'!$AQ147</f>
        <v>0</v>
      </c>
      <c r="AB95">
        <f ca="1">'Week D'!$AW147</f>
        <v>0</v>
      </c>
      <c r="AC95">
        <f ca="1">'Week D'!$BC147</f>
        <v>0</v>
      </c>
      <c r="AD95">
        <f ca="1">'Week D'!$BI147</f>
        <v>0</v>
      </c>
      <c r="AE95">
        <f ca="1">'Week D'!$BO147</f>
        <v>0</v>
      </c>
      <c r="AF95">
        <f ca="1">'Week D'!$BU147</f>
        <v>0</v>
      </c>
      <c r="AG95">
        <f ca="1">'Week E'!$AK147</f>
        <v>0</v>
      </c>
      <c r="AH95">
        <f ca="1">'Week E'!$AQ147</f>
        <v>0</v>
      </c>
      <c r="AI95">
        <f ca="1">'Week E'!$AW147</f>
        <v>0</v>
      </c>
      <c r="AJ95">
        <f ca="1">'Week E'!$BC147</f>
        <v>0</v>
      </c>
      <c r="AK95">
        <f ca="1">'Week E'!$BI147</f>
        <v>0</v>
      </c>
      <c r="AL95">
        <f ca="1">'Week E'!$BO147</f>
        <v>0</v>
      </c>
      <c r="AM95">
        <f ca="1">'Week E'!$BU147</f>
        <v>0</v>
      </c>
      <c r="AN95">
        <f ca="1">'Week F'!$AK147</f>
        <v>0</v>
      </c>
      <c r="AO95">
        <f ca="1">'Week F'!$AQ147</f>
        <v>0</v>
      </c>
      <c r="AP95">
        <f ca="1">'Week F'!$AW147</f>
        <v>0</v>
      </c>
      <c r="AQ95">
        <f ca="1">'Week F'!$BC147</f>
        <v>0</v>
      </c>
      <c r="AR95">
        <f ca="1">'Week F'!$BI147</f>
        <v>0</v>
      </c>
      <c r="AS95">
        <f ca="1">'Week F'!$BO147</f>
        <v>0</v>
      </c>
      <c r="AT95">
        <f ca="1">'Week F'!$BU147</f>
        <v>0</v>
      </c>
    </row>
    <row r="96" spans="1:46" x14ac:dyDescent="0.2">
      <c r="A96" t="str">
        <f ca="1">'Week A'!AB148</f>
        <v>NAAM</v>
      </c>
      <c r="B96" t="str">
        <f ca="1">'Week A'!AC148</f>
        <v>Voornaam</v>
      </c>
      <c r="C96" t="str">
        <f ca="1">'Week A'!AD148</f>
        <v>Steward</v>
      </c>
      <c r="D96" t="str">
        <f ca="1">'Week A'!AE148</f>
        <v>Student</v>
      </c>
      <c r="E96">
        <f ca="1">'Week A'!$AK148</f>
        <v>0</v>
      </c>
      <c r="F96">
        <f ca="1">'Week A'!$AQ148</f>
        <v>0</v>
      </c>
      <c r="G96">
        <f ca="1">'Week A'!$AW148</f>
        <v>0</v>
      </c>
      <c r="H96">
        <f ca="1">'Week A'!$BC148</f>
        <v>0</v>
      </c>
      <c r="I96">
        <f ca="1">'Week A'!$BI148</f>
        <v>0</v>
      </c>
      <c r="J96">
        <f ca="1">'Week A'!$BO148</f>
        <v>0</v>
      </c>
      <c r="K96">
        <f ca="1">'Week A'!$BU148</f>
        <v>0</v>
      </c>
      <c r="L96">
        <f ca="1">'Week B'!$AK148</f>
        <v>0</v>
      </c>
      <c r="M96">
        <f ca="1">'Week B'!$AQ148</f>
        <v>0</v>
      </c>
      <c r="N96">
        <f ca="1">'Week B'!$AW148</f>
        <v>0</v>
      </c>
      <c r="O96">
        <f ca="1">'Week B'!$BC148</f>
        <v>0</v>
      </c>
      <c r="P96">
        <f ca="1">'Week B'!$BI148</f>
        <v>0</v>
      </c>
      <c r="Q96">
        <f ca="1">'Week B'!$BO148</f>
        <v>0</v>
      </c>
      <c r="R96">
        <f ca="1">'Week B'!$BU148</f>
        <v>0</v>
      </c>
      <c r="S96">
        <f ca="1">'Week C'!$AK148</f>
        <v>0</v>
      </c>
      <c r="T96">
        <f ca="1">'Week C'!$AQ148</f>
        <v>0</v>
      </c>
      <c r="U96">
        <f ca="1">'Week C'!$AW148</f>
        <v>0</v>
      </c>
      <c r="V96">
        <f ca="1">'Week C'!$BC148</f>
        <v>0</v>
      </c>
      <c r="W96">
        <f ca="1">'Week C'!$BI148</f>
        <v>0</v>
      </c>
      <c r="X96">
        <f ca="1">'Week C'!$BO148</f>
        <v>0</v>
      </c>
      <c r="Y96">
        <f ca="1">'Week C'!$BU148</f>
        <v>0</v>
      </c>
      <c r="Z96">
        <f ca="1">'Week D'!$AK148</f>
        <v>0</v>
      </c>
      <c r="AA96">
        <f ca="1">'Week D'!$AQ148</f>
        <v>0</v>
      </c>
      <c r="AB96">
        <f ca="1">'Week D'!$AW148</f>
        <v>0</v>
      </c>
      <c r="AC96">
        <f ca="1">'Week D'!$BC148</f>
        <v>0</v>
      </c>
      <c r="AD96">
        <f ca="1">'Week D'!$BI148</f>
        <v>0</v>
      </c>
      <c r="AE96">
        <f ca="1">'Week D'!$BO148</f>
        <v>0</v>
      </c>
      <c r="AF96">
        <f ca="1">'Week D'!$BU148</f>
        <v>0</v>
      </c>
      <c r="AG96">
        <f ca="1">'Week E'!$AK148</f>
        <v>0</v>
      </c>
      <c r="AH96">
        <f ca="1">'Week E'!$AQ148</f>
        <v>0</v>
      </c>
      <c r="AI96">
        <f ca="1">'Week E'!$AW148</f>
        <v>0</v>
      </c>
      <c r="AJ96">
        <f ca="1">'Week E'!$BC148</f>
        <v>0</v>
      </c>
      <c r="AK96">
        <f ca="1">'Week E'!$BI148</f>
        <v>0</v>
      </c>
      <c r="AL96">
        <f ca="1">'Week E'!$BO148</f>
        <v>0</v>
      </c>
      <c r="AM96">
        <f ca="1">'Week E'!$BU148</f>
        <v>0</v>
      </c>
      <c r="AN96">
        <f ca="1">'Week F'!$AK148</f>
        <v>0</v>
      </c>
      <c r="AO96">
        <f ca="1">'Week F'!$AQ148</f>
        <v>0</v>
      </c>
      <c r="AP96">
        <f ca="1">'Week F'!$AW148</f>
        <v>0</v>
      </c>
      <c r="AQ96">
        <f ca="1">'Week F'!$BC148</f>
        <v>0</v>
      </c>
      <c r="AR96">
        <f ca="1">'Week F'!$BI148</f>
        <v>0</v>
      </c>
      <c r="AS96">
        <f ca="1">'Week F'!$BO148</f>
        <v>0</v>
      </c>
      <c r="AT96">
        <f ca="1">'Week F'!$BU148</f>
        <v>0</v>
      </c>
    </row>
    <row r="97" spans="1:46" x14ac:dyDescent="0.2">
      <c r="A97" t="str">
        <f ca="1">'Week A'!AB149</f>
        <v>NAAM</v>
      </c>
      <c r="B97" t="str">
        <f ca="1">'Week A'!AC149</f>
        <v>Voornaam</v>
      </c>
      <c r="C97" t="str">
        <f ca="1">'Week A'!AD149</f>
        <v>Steward</v>
      </c>
      <c r="D97" t="str">
        <f ca="1">'Week A'!AE149</f>
        <v>Student</v>
      </c>
      <c r="E97">
        <f ca="1">'Week A'!$AK149</f>
        <v>0</v>
      </c>
      <c r="F97">
        <f ca="1">'Week A'!$AQ149</f>
        <v>0</v>
      </c>
      <c r="G97">
        <f ca="1">'Week A'!$AW149</f>
        <v>0</v>
      </c>
      <c r="H97">
        <f ca="1">'Week A'!$BC149</f>
        <v>0</v>
      </c>
      <c r="I97">
        <f ca="1">'Week A'!$BI149</f>
        <v>0</v>
      </c>
      <c r="J97">
        <f ca="1">'Week A'!$BO149</f>
        <v>0</v>
      </c>
      <c r="K97">
        <f ca="1">'Week A'!$BU149</f>
        <v>0</v>
      </c>
      <c r="L97">
        <f ca="1">'Week B'!$AK149</f>
        <v>0</v>
      </c>
      <c r="M97">
        <f ca="1">'Week B'!$AQ149</f>
        <v>0</v>
      </c>
      <c r="N97">
        <f ca="1">'Week B'!$AW149</f>
        <v>0</v>
      </c>
      <c r="O97">
        <f ca="1">'Week B'!$BC149</f>
        <v>0</v>
      </c>
      <c r="P97">
        <f ca="1">'Week B'!$BI149</f>
        <v>0</v>
      </c>
      <c r="Q97">
        <f ca="1">'Week B'!$BO149</f>
        <v>0</v>
      </c>
      <c r="R97">
        <f ca="1">'Week B'!$BU149</f>
        <v>0</v>
      </c>
      <c r="S97">
        <f ca="1">'Week C'!$AK149</f>
        <v>0</v>
      </c>
      <c r="T97">
        <f ca="1">'Week C'!$AQ149</f>
        <v>0</v>
      </c>
      <c r="U97">
        <f ca="1">'Week C'!$AW149</f>
        <v>0</v>
      </c>
      <c r="V97">
        <f ca="1">'Week C'!$BC149</f>
        <v>0</v>
      </c>
      <c r="W97">
        <f ca="1">'Week C'!$BI149</f>
        <v>0</v>
      </c>
      <c r="X97">
        <f ca="1">'Week C'!$BO149</f>
        <v>0</v>
      </c>
      <c r="Y97">
        <f ca="1">'Week C'!$BU149</f>
        <v>0</v>
      </c>
      <c r="Z97">
        <f ca="1">'Week D'!$AK149</f>
        <v>0</v>
      </c>
      <c r="AA97">
        <f ca="1">'Week D'!$AQ149</f>
        <v>0</v>
      </c>
      <c r="AB97">
        <f ca="1">'Week D'!$AW149</f>
        <v>0</v>
      </c>
      <c r="AC97">
        <f ca="1">'Week D'!$BC149</f>
        <v>0</v>
      </c>
      <c r="AD97">
        <f ca="1">'Week D'!$BI149</f>
        <v>0</v>
      </c>
      <c r="AE97">
        <f ca="1">'Week D'!$BO149</f>
        <v>0</v>
      </c>
      <c r="AF97">
        <f ca="1">'Week D'!$BU149</f>
        <v>0</v>
      </c>
      <c r="AG97">
        <f ca="1">'Week E'!$AK149</f>
        <v>0</v>
      </c>
      <c r="AH97">
        <f ca="1">'Week E'!$AQ149</f>
        <v>0</v>
      </c>
      <c r="AI97">
        <f ca="1">'Week E'!$AW149</f>
        <v>0</v>
      </c>
      <c r="AJ97">
        <f ca="1">'Week E'!$BC149</f>
        <v>0</v>
      </c>
      <c r="AK97">
        <f ca="1">'Week E'!$BI149</f>
        <v>0</v>
      </c>
      <c r="AL97">
        <f ca="1">'Week E'!$BO149</f>
        <v>0</v>
      </c>
      <c r="AM97">
        <f ca="1">'Week E'!$BU149</f>
        <v>0</v>
      </c>
      <c r="AN97">
        <f ca="1">'Week F'!$AK149</f>
        <v>0</v>
      </c>
      <c r="AO97">
        <f ca="1">'Week F'!$AQ149</f>
        <v>0</v>
      </c>
      <c r="AP97">
        <f ca="1">'Week F'!$AW149</f>
        <v>0</v>
      </c>
      <c r="AQ97">
        <f ca="1">'Week F'!$BC149</f>
        <v>0</v>
      </c>
      <c r="AR97">
        <f ca="1">'Week F'!$BI149</f>
        <v>0</v>
      </c>
      <c r="AS97">
        <f ca="1">'Week F'!$BO149</f>
        <v>0</v>
      </c>
      <c r="AT97">
        <f ca="1">'Week F'!$BU149</f>
        <v>0</v>
      </c>
    </row>
    <row r="98" spans="1:46" x14ac:dyDescent="0.2">
      <c r="A98" t="str">
        <f ca="1">'Week A'!AB150</f>
        <v>NAAM</v>
      </c>
      <c r="B98" t="str">
        <f ca="1">'Week A'!AC150</f>
        <v>Voornaam</v>
      </c>
      <c r="C98" t="str">
        <f ca="1">'Week A'!AD150</f>
        <v>Steward</v>
      </c>
      <c r="D98" t="str">
        <f ca="1">'Week A'!AE150</f>
        <v>Student</v>
      </c>
      <c r="E98">
        <f ca="1">'Week A'!$AK150</f>
        <v>0</v>
      </c>
      <c r="F98">
        <f ca="1">'Week A'!$AQ150</f>
        <v>0</v>
      </c>
      <c r="G98">
        <f ca="1">'Week A'!$AW150</f>
        <v>0</v>
      </c>
      <c r="H98">
        <f ca="1">'Week A'!$BC150</f>
        <v>0</v>
      </c>
      <c r="I98">
        <f ca="1">'Week A'!$BI150</f>
        <v>0</v>
      </c>
      <c r="J98">
        <f ca="1">'Week A'!$BO150</f>
        <v>0</v>
      </c>
      <c r="K98">
        <f ca="1">'Week A'!$BU150</f>
        <v>0</v>
      </c>
      <c r="L98">
        <f ca="1">'Week B'!$AK150</f>
        <v>0</v>
      </c>
      <c r="M98">
        <f ca="1">'Week B'!$AQ150</f>
        <v>0</v>
      </c>
      <c r="N98">
        <f ca="1">'Week B'!$AW150</f>
        <v>0</v>
      </c>
      <c r="O98">
        <f ca="1">'Week B'!$BC150</f>
        <v>0</v>
      </c>
      <c r="P98">
        <f ca="1">'Week B'!$BI150</f>
        <v>0</v>
      </c>
      <c r="Q98">
        <f ca="1">'Week B'!$BO150</f>
        <v>0</v>
      </c>
      <c r="R98">
        <f ca="1">'Week B'!$BU150</f>
        <v>0</v>
      </c>
      <c r="S98">
        <f ca="1">'Week C'!$AK150</f>
        <v>0</v>
      </c>
      <c r="T98">
        <f ca="1">'Week C'!$AQ150</f>
        <v>0</v>
      </c>
      <c r="U98">
        <f ca="1">'Week C'!$AW150</f>
        <v>0</v>
      </c>
      <c r="V98">
        <f ca="1">'Week C'!$BC150</f>
        <v>0</v>
      </c>
      <c r="W98">
        <f ca="1">'Week C'!$BI150</f>
        <v>0</v>
      </c>
      <c r="X98">
        <f ca="1">'Week C'!$BO150</f>
        <v>0</v>
      </c>
      <c r="Y98">
        <f ca="1">'Week C'!$BU150</f>
        <v>0</v>
      </c>
      <c r="Z98">
        <f ca="1">'Week D'!$AK150</f>
        <v>0</v>
      </c>
      <c r="AA98">
        <f ca="1">'Week D'!$AQ150</f>
        <v>0</v>
      </c>
      <c r="AB98">
        <f ca="1">'Week D'!$AW150</f>
        <v>0</v>
      </c>
      <c r="AC98">
        <f ca="1">'Week D'!$BC150</f>
        <v>0</v>
      </c>
      <c r="AD98">
        <f ca="1">'Week D'!$BI150</f>
        <v>0</v>
      </c>
      <c r="AE98">
        <f ca="1">'Week D'!$BO150</f>
        <v>0</v>
      </c>
      <c r="AF98">
        <f ca="1">'Week D'!$BU150</f>
        <v>0</v>
      </c>
      <c r="AG98">
        <f ca="1">'Week E'!$AK150</f>
        <v>0</v>
      </c>
      <c r="AH98">
        <f ca="1">'Week E'!$AQ150</f>
        <v>0</v>
      </c>
      <c r="AI98">
        <f ca="1">'Week E'!$AW150</f>
        <v>0</v>
      </c>
      <c r="AJ98">
        <f ca="1">'Week E'!$BC150</f>
        <v>0</v>
      </c>
      <c r="AK98">
        <f ca="1">'Week E'!$BI150</f>
        <v>0</v>
      </c>
      <c r="AL98">
        <f ca="1">'Week E'!$BO150</f>
        <v>0</v>
      </c>
      <c r="AM98">
        <f ca="1">'Week E'!$BU150</f>
        <v>0</v>
      </c>
      <c r="AN98">
        <f ca="1">'Week F'!$AK150</f>
        <v>0</v>
      </c>
      <c r="AO98">
        <f ca="1">'Week F'!$AQ150</f>
        <v>0</v>
      </c>
      <c r="AP98">
        <f ca="1">'Week F'!$AW150</f>
        <v>0</v>
      </c>
      <c r="AQ98">
        <f ca="1">'Week F'!$BC150</f>
        <v>0</v>
      </c>
      <c r="AR98">
        <f ca="1">'Week F'!$BI150</f>
        <v>0</v>
      </c>
      <c r="AS98">
        <f ca="1">'Week F'!$BO150</f>
        <v>0</v>
      </c>
      <c r="AT98">
        <f ca="1">'Week F'!$BU150</f>
        <v>0</v>
      </c>
    </row>
    <row r="99" spans="1:46" x14ac:dyDescent="0.2">
      <c r="A99" t="str">
        <f ca="1">'Week A'!AB151</f>
        <v>NAAM</v>
      </c>
      <c r="B99" t="str">
        <f ca="1">'Week A'!AC151</f>
        <v>Voornaam</v>
      </c>
      <c r="C99" t="str">
        <f ca="1">'Week A'!AD151</f>
        <v>Steward</v>
      </c>
      <c r="D99" t="str">
        <f ca="1">'Week A'!AE151</f>
        <v>Student</v>
      </c>
      <c r="E99">
        <f ca="1">'Week A'!$AK151</f>
        <v>0</v>
      </c>
      <c r="F99">
        <f ca="1">'Week A'!$AQ151</f>
        <v>0</v>
      </c>
      <c r="G99">
        <f ca="1">'Week A'!$AW151</f>
        <v>0</v>
      </c>
      <c r="H99">
        <f ca="1">'Week A'!$BC151</f>
        <v>0</v>
      </c>
      <c r="I99">
        <f ca="1">'Week A'!$BI151</f>
        <v>0</v>
      </c>
      <c r="J99">
        <f ca="1">'Week A'!$BO151</f>
        <v>0</v>
      </c>
      <c r="K99">
        <f ca="1">'Week A'!$BU151</f>
        <v>0</v>
      </c>
      <c r="L99">
        <f ca="1">'Week B'!$AK151</f>
        <v>0</v>
      </c>
      <c r="M99">
        <f ca="1">'Week B'!$AQ151</f>
        <v>0</v>
      </c>
      <c r="N99">
        <f ca="1">'Week B'!$AW151</f>
        <v>0</v>
      </c>
      <c r="O99">
        <f ca="1">'Week B'!$BC151</f>
        <v>0</v>
      </c>
      <c r="P99">
        <f ca="1">'Week B'!$BI151</f>
        <v>0</v>
      </c>
      <c r="Q99">
        <f ca="1">'Week B'!$BO151</f>
        <v>0</v>
      </c>
      <c r="R99">
        <f ca="1">'Week B'!$BU151</f>
        <v>0</v>
      </c>
      <c r="S99">
        <f ca="1">'Week C'!$AK151</f>
        <v>0</v>
      </c>
      <c r="T99">
        <f ca="1">'Week C'!$AQ151</f>
        <v>0</v>
      </c>
      <c r="U99">
        <f ca="1">'Week C'!$AW151</f>
        <v>0</v>
      </c>
      <c r="V99">
        <f ca="1">'Week C'!$BC151</f>
        <v>0</v>
      </c>
      <c r="W99">
        <f ca="1">'Week C'!$BI151</f>
        <v>0</v>
      </c>
      <c r="X99">
        <f ca="1">'Week C'!$BO151</f>
        <v>0</v>
      </c>
      <c r="Y99">
        <f ca="1">'Week C'!$BU151</f>
        <v>0</v>
      </c>
      <c r="Z99">
        <f ca="1">'Week D'!$AK151</f>
        <v>0</v>
      </c>
      <c r="AA99">
        <f ca="1">'Week D'!$AQ151</f>
        <v>0</v>
      </c>
      <c r="AB99">
        <f ca="1">'Week D'!$AW151</f>
        <v>0</v>
      </c>
      <c r="AC99">
        <f ca="1">'Week D'!$BC151</f>
        <v>0</v>
      </c>
      <c r="AD99">
        <f ca="1">'Week D'!$BI151</f>
        <v>0</v>
      </c>
      <c r="AE99">
        <f ca="1">'Week D'!$BO151</f>
        <v>0</v>
      </c>
      <c r="AF99">
        <f ca="1">'Week D'!$BU151</f>
        <v>0</v>
      </c>
      <c r="AG99">
        <f ca="1">'Week E'!$AK151</f>
        <v>0</v>
      </c>
      <c r="AH99">
        <f ca="1">'Week E'!$AQ151</f>
        <v>0</v>
      </c>
      <c r="AI99">
        <f ca="1">'Week E'!$AW151</f>
        <v>0</v>
      </c>
      <c r="AJ99">
        <f ca="1">'Week E'!$BC151</f>
        <v>0</v>
      </c>
      <c r="AK99">
        <f ca="1">'Week E'!$BI151</f>
        <v>0</v>
      </c>
      <c r="AL99">
        <f ca="1">'Week E'!$BO151</f>
        <v>0</v>
      </c>
      <c r="AM99">
        <f ca="1">'Week E'!$BU151</f>
        <v>0</v>
      </c>
      <c r="AN99">
        <f ca="1">'Week F'!$AK151</f>
        <v>0</v>
      </c>
      <c r="AO99">
        <f ca="1">'Week F'!$AQ151</f>
        <v>0</v>
      </c>
      <c r="AP99">
        <f ca="1">'Week F'!$AW151</f>
        <v>0</v>
      </c>
      <c r="AQ99">
        <f ca="1">'Week F'!$BC151</f>
        <v>0</v>
      </c>
      <c r="AR99">
        <f ca="1">'Week F'!$BI151</f>
        <v>0</v>
      </c>
      <c r="AS99">
        <f ca="1">'Week F'!$BO151</f>
        <v>0</v>
      </c>
      <c r="AT99">
        <f ca="1">'Week F'!$BU151</f>
        <v>0</v>
      </c>
    </row>
    <row r="100" spans="1:46" x14ac:dyDescent="0.2">
      <c r="A100" t="str">
        <f ca="1">'Week A'!AB152</f>
        <v>NAAM</v>
      </c>
      <c r="B100" t="str">
        <f ca="1">'Week A'!AC152</f>
        <v>Voornaam</v>
      </c>
      <c r="C100" t="str">
        <f ca="1">'Week A'!AD152</f>
        <v>Steward</v>
      </c>
      <c r="D100" t="str">
        <f ca="1">'Week A'!AE152</f>
        <v>Student</v>
      </c>
      <c r="E100">
        <f ca="1">'Week A'!$AK152</f>
        <v>0</v>
      </c>
      <c r="F100">
        <f ca="1">'Week A'!$AQ152</f>
        <v>0</v>
      </c>
      <c r="G100">
        <f ca="1">'Week A'!$AW152</f>
        <v>0</v>
      </c>
      <c r="H100">
        <f ca="1">'Week A'!$BC152</f>
        <v>0</v>
      </c>
      <c r="I100">
        <f ca="1">'Week A'!$BI152</f>
        <v>0</v>
      </c>
      <c r="J100">
        <f ca="1">'Week A'!$BO152</f>
        <v>0</v>
      </c>
      <c r="K100">
        <f ca="1">'Week A'!$BU152</f>
        <v>0</v>
      </c>
      <c r="L100">
        <f ca="1">'Week B'!$AK152</f>
        <v>0</v>
      </c>
      <c r="M100">
        <f ca="1">'Week B'!$AQ152</f>
        <v>0</v>
      </c>
      <c r="N100">
        <f ca="1">'Week B'!$AW152</f>
        <v>0</v>
      </c>
      <c r="O100">
        <f ca="1">'Week B'!$BC152</f>
        <v>0</v>
      </c>
      <c r="P100">
        <f ca="1">'Week B'!$BI152</f>
        <v>0</v>
      </c>
      <c r="Q100">
        <f ca="1">'Week B'!$BO152</f>
        <v>0</v>
      </c>
      <c r="R100">
        <f ca="1">'Week B'!$BU152</f>
        <v>0</v>
      </c>
      <c r="S100">
        <f ca="1">'Week C'!$AK152</f>
        <v>0</v>
      </c>
      <c r="T100">
        <f ca="1">'Week C'!$AQ152</f>
        <v>0</v>
      </c>
      <c r="U100">
        <f ca="1">'Week C'!$AW152</f>
        <v>0</v>
      </c>
      <c r="V100">
        <f ca="1">'Week C'!$BC152</f>
        <v>0</v>
      </c>
      <c r="W100">
        <f ca="1">'Week C'!$BI152</f>
        <v>0</v>
      </c>
      <c r="X100">
        <f ca="1">'Week C'!$BO152</f>
        <v>0</v>
      </c>
      <c r="Y100">
        <f ca="1">'Week C'!$BU152</f>
        <v>0</v>
      </c>
      <c r="Z100">
        <f ca="1">'Week D'!$AK152</f>
        <v>0</v>
      </c>
      <c r="AA100">
        <f ca="1">'Week D'!$AQ152</f>
        <v>0</v>
      </c>
      <c r="AB100">
        <f ca="1">'Week D'!$AW152</f>
        <v>0</v>
      </c>
      <c r="AC100">
        <f ca="1">'Week D'!$BC152</f>
        <v>0</v>
      </c>
      <c r="AD100">
        <f ca="1">'Week D'!$BI152</f>
        <v>0</v>
      </c>
      <c r="AE100">
        <f ca="1">'Week D'!$BO152</f>
        <v>0</v>
      </c>
      <c r="AF100">
        <f ca="1">'Week D'!$BU152</f>
        <v>0</v>
      </c>
      <c r="AG100">
        <f ca="1">'Week E'!$AK152</f>
        <v>0</v>
      </c>
      <c r="AH100">
        <f ca="1">'Week E'!$AQ152</f>
        <v>0</v>
      </c>
      <c r="AI100">
        <f ca="1">'Week E'!$AW152</f>
        <v>0</v>
      </c>
      <c r="AJ100">
        <f ca="1">'Week E'!$BC152</f>
        <v>0</v>
      </c>
      <c r="AK100">
        <f ca="1">'Week E'!$BI152</f>
        <v>0</v>
      </c>
      <c r="AL100">
        <f ca="1">'Week E'!$BO152</f>
        <v>0</v>
      </c>
      <c r="AM100">
        <f ca="1">'Week E'!$BU152</f>
        <v>0</v>
      </c>
      <c r="AN100">
        <f ca="1">'Week F'!$AK152</f>
        <v>0</v>
      </c>
      <c r="AO100">
        <f ca="1">'Week F'!$AQ152</f>
        <v>0</v>
      </c>
      <c r="AP100">
        <f ca="1">'Week F'!$AW152</f>
        <v>0</v>
      </c>
      <c r="AQ100">
        <f ca="1">'Week F'!$BC152</f>
        <v>0</v>
      </c>
      <c r="AR100">
        <f ca="1">'Week F'!$BI152</f>
        <v>0</v>
      </c>
      <c r="AS100">
        <f ca="1">'Week F'!$BO152</f>
        <v>0</v>
      </c>
      <c r="AT100">
        <f ca="1">'Week F'!$BU152</f>
        <v>0</v>
      </c>
    </row>
    <row r="101" spans="1:46" x14ac:dyDescent="0.2">
      <c r="A101" t="str">
        <f ca="1">'Week A'!AB153</f>
        <v>NAAM</v>
      </c>
      <c r="B101" t="str">
        <f ca="1">'Week A'!AC153</f>
        <v>Voornaam</v>
      </c>
      <c r="C101" t="str">
        <f ca="1">'Week A'!AD153</f>
        <v>Steward</v>
      </c>
      <c r="D101" t="str">
        <f ca="1">'Week A'!AE153</f>
        <v>Student</v>
      </c>
      <c r="E101">
        <f ca="1">'Week A'!$AK153</f>
        <v>0</v>
      </c>
      <c r="F101">
        <f ca="1">'Week A'!$AQ153</f>
        <v>0</v>
      </c>
      <c r="G101">
        <f ca="1">'Week A'!$AW153</f>
        <v>0</v>
      </c>
      <c r="H101">
        <f ca="1">'Week A'!$BC153</f>
        <v>0</v>
      </c>
      <c r="I101">
        <f ca="1">'Week A'!$BI153</f>
        <v>0</v>
      </c>
      <c r="J101">
        <f ca="1">'Week A'!$BO153</f>
        <v>0</v>
      </c>
      <c r="K101">
        <f ca="1">'Week A'!$BU153</f>
        <v>0</v>
      </c>
      <c r="L101">
        <f ca="1">'Week B'!$AK153</f>
        <v>0</v>
      </c>
      <c r="M101">
        <f ca="1">'Week B'!$AQ153</f>
        <v>0</v>
      </c>
      <c r="N101">
        <f ca="1">'Week B'!$AW153</f>
        <v>0</v>
      </c>
      <c r="O101">
        <f ca="1">'Week B'!$BC153</f>
        <v>0</v>
      </c>
      <c r="P101">
        <f ca="1">'Week B'!$BI153</f>
        <v>0</v>
      </c>
      <c r="Q101">
        <f ca="1">'Week B'!$BO153</f>
        <v>0</v>
      </c>
      <c r="R101">
        <f ca="1">'Week B'!$BU153</f>
        <v>0</v>
      </c>
      <c r="S101">
        <f ca="1">'Week C'!$AK153</f>
        <v>0</v>
      </c>
      <c r="T101">
        <f ca="1">'Week C'!$AQ153</f>
        <v>0</v>
      </c>
      <c r="U101">
        <f ca="1">'Week C'!$AW153</f>
        <v>0</v>
      </c>
      <c r="V101">
        <f ca="1">'Week C'!$BC153</f>
        <v>0</v>
      </c>
      <c r="W101">
        <f ca="1">'Week C'!$BI153</f>
        <v>0</v>
      </c>
      <c r="X101">
        <f ca="1">'Week C'!$BO153</f>
        <v>0</v>
      </c>
      <c r="Y101">
        <f ca="1">'Week C'!$BU153</f>
        <v>0</v>
      </c>
      <c r="Z101">
        <f ca="1">'Week D'!$AK153</f>
        <v>0</v>
      </c>
      <c r="AA101">
        <f ca="1">'Week D'!$AQ153</f>
        <v>0</v>
      </c>
      <c r="AB101">
        <f ca="1">'Week D'!$AW153</f>
        <v>0</v>
      </c>
      <c r="AC101">
        <f ca="1">'Week D'!$BC153</f>
        <v>0</v>
      </c>
      <c r="AD101">
        <f ca="1">'Week D'!$BI153</f>
        <v>0</v>
      </c>
      <c r="AE101">
        <f ca="1">'Week D'!$BO153</f>
        <v>0</v>
      </c>
      <c r="AF101">
        <f ca="1">'Week D'!$BU153</f>
        <v>0</v>
      </c>
      <c r="AG101">
        <f ca="1">'Week E'!$AK153</f>
        <v>0</v>
      </c>
      <c r="AH101">
        <f ca="1">'Week E'!$AQ153</f>
        <v>0</v>
      </c>
      <c r="AI101">
        <f ca="1">'Week E'!$AW153</f>
        <v>0</v>
      </c>
      <c r="AJ101">
        <f ca="1">'Week E'!$BC153</f>
        <v>0</v>
      </c>
      <c r="AK101">
        <f ca="1">'Week E'!$BI153</f>
        <v>0</v>
      </c>
      <c r="AL101">
        <f ca="1">'Week E'!$BO153</f>
        <v>0</v>
      </c>
      <c r="AM101">
        <f ca="1">'Week E'!$BU153</f>
        <v>0</v>
      </c>
      <c r="AN101">
        <f ca="1">'Week F'!$AK153</f>
        <v>0</v>
      </c>
      <c r="AO101">
        <f ca="1">'Week F'!$AQ153</f>
        <v>0</v>
      </c>
      <c r="AP101">
        <f ca="1">'Week F'!$AW153</f>
        <v>0</v>
      </c>
      <c r="AQ101">
        <f ca="1">'Week F'!$BC153</f>
        <v>0</v>
      </c>
      <c r="AR101">
        <f ca="1">'Week F'!$BI153</f>
        <v>0</v>
      </c>
      <c r="AS101">
        <f ca="1">'Week F'!$BO153</f>
        <v>0</v>
      </c>
      <c r="AT101">
        <f ca="1">'Week F'!$BU153</f>
        <v>0</v>
      </c>
    </row>
    <row r="102" spans="1:46" x14ac:dyDescent="0.2">
      <c r="A102" t="str">
        <f ca="1">'Week A'!AB154</f>
        <v>NAAM</v>
      </c>
      <c r="B102" t="str">
        <f ca="1">'Week A'!AC154</f>
        <v>Voornaam</v>
      </c>
      <c r="C102" t="str">
        <f ca="1">'Week A'!AD154</f>
        <v>Steward</v>
      </c>
      <c r="D102" t="str">
        <f ca="1">'Week A'!AE154</f>
        <v>Student</v>
      </c>
      <c r="E102">
        <f ca="1">'Week A'!$AK154</f>
        <v>0</v>
      </c>
      <c r="F102">
        <f ca="1">'Week A'!$AQ154</f>
        <v>0</v>
      </c>
      <c r="G102">
        <f ca="1">'Week A'!$AW154</f>
        <v>0</v>
      </c>
      <c r="H102">
        <f ca="1">'Week A'!$BC154</f>
        <v>0</v>
      </c>
      <c r="I102">
        <f ca="1">'Week A'!$BI154</f>
        <v>0</v>
      </c>
      <c r="J102">
        <f ca="1">'Week A'!$BO154</f>
        <v>0</v>
      </c>
      <c r="K102">
        <f ca="1">'Week A'!$BU154</f>
        <v>0</v>
      </c>
      <c r="L102">
        <f ca="1">'Week B'!$AK154</f>
        <v>0</v>
      </c>
      <c r="M102">
        <f ca="1">'Week B'!$AQ154</f>
        <v>0</v>
      </c>
      <c r="N102">
        <f ca="1">'Week B'!$AW154</f>
        <v>0</v>
      </c>
      <c r="O102">
        <f ca="1">'Week B'!$BC154</f>
        <v>0</v>
      </c>
      <c r="P102">
        <f ca="1">'Week B'!$BI154</f>
        <v>0</v>
      </c>
      <c r="Q102">
        <f ca="1">'Week B'!$BO154</f>
        <v>0</v>
      </c>
      <c r="R102">
        <f ca="1">'Week B'!$BU154</f>
        <v>0</v>
      </c>
      <c r="S102">
        <f ca="1">'Week C'!$AK154</f>
        <v>0</v>
      </c>
      <c r="T102">
        <f ca="1">'Week C'!$AQ154</f>
        <v>0</v>
      </c>
      <c r="U102">
        <f ca="1">'Week C'!$AW154</f>
        <v>0</v>
      </c>
      <c r="V102">
        <f ca="1">'Week C'!$BC154</f>
        <v>0</v>
      </c>
      <c r="W102">
        <f ca="1">'Week C'!$BI154</f>
        <v>0</v>
      </c>
      <c r="X102">
        <f ca="1">'Week C'!$BO154</f>
        <v>0</v>
      </c>
      <c r="Y102">
        <f ca="1">'Week C'!$BU154</f>
        <v>0</v>
      </c>
      <c r="Z102">
        <f ca="1">'Week D'!$AK154</f>
        <v>0</v>
      </c>
      <c r="AA102">
        <f ca="1">'Week D'!$AQ154</f>
        <v>0</v>
      </c>
      <c r="AB102">
        <f ca="1">'Week D'!$AW154</f>
        <v>0</v>
      </c>
      <c r="AC102">
        <f ca="1">'Week D'!$BC154</f>
        <v>0</v>
      </c>
      <c r="AD102">
        <f ca="1">'Week D'!$BI154</f>
        <v>0</v>
      </c>
      <c r="AE102">
        <f ca="1">'Week D'!$BO154</f>
        <v>0</v>
      </c>
      <c r="AF102">
        <f ca="1">'Week D'!$BU154</f>
        <v>0</v>
      </c>
      <c r="AG102">
        <f ca="1">'Week E'!$AK154</f>
        <v>0</v>
      </c>
      <c r="AH102">
        <f ca="1">'Week E'!$AQ154</f>
        <v>0</v>
      </c>
      <c r="AI102">
        <f ca="1">'Week E'!$AW154</f>
        <v>0</v>
      </c>
      <c r="AJ102">
        <f ca="1">'Week E'!$BC154</f>
        <v>0</v>
      </c>
      <c r="AK102">
        <f ca="1">'Week E'!$BI154</f>
        <v>0</v>
      </c>
      <c r="AL102">
        <f ca="1">'Week E'!$BO154</f>
        <v>0</v>
      </c>
      <c r="AM102">
        <f ca="1">'Week E'!$BU154</f>
        <v>0</v>
      </c>
      <c r="AN102">
        <f ca="1">'Week F'!$AK154</f>
        <v>0</v>
      </c>
      <c r="AO102">
        <f ca="1">'Week F'!$AQ154</f>
        <v>0</v>
      </c>
      <c r="AP102">
        <f ca="1">'Week F'!$AW154</f>
        <v>0</v>
      </c>
      <c r="AQ102">
        <f ca="1">'Week F'!$BC154</f>
        <v>0</v>
      </c>
      <c r="AR102">
        <f ca="1">'Week F'!$BI154</f>
        <v>0</v>
      </c>
      <c r="AS102">
        <f ca="1">'Week F'!$BO154</f>
        <v>0</v>
      </c>
      <c r="AT102">
        <f ca="1">'Week F'!$BU154</f>
        <v>0</v>
      </c>
    </row>
  </sheetData>
  <sheetProtection sheet="1" objects="1" scenarios="1"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0"/>
  </sheetPr>
  <dimension ref="A1:AM106"/>
  <sheetViews>
    <sheetView workbookViewId="0">
      <selection activeCell="D3" sqref="D3"/>
    </sheetView>
  </sheetViews>
  <sheetFormatPr defaultRowHeight="12.75" x14ac:dyDescent="0.2"/>
  <cols>
    <col min="1" max="2" width="12.7109375" customWidth="1"/>
    <col min="3" max="3" width="25.85546875" customWidth="1"/>
    <col min="4" max="4" width="10.28515625" customWidth="1"/>
    <col min="5" max="5" width="5.7109375" style="31" customWidth="1"/>
    <col min="6" max="6" width="7.7109375" customWidth="1"/>
    <col min="7" max="7" width="5.7109375" style="31" customWidth="1"/>
    <col min="8" max="8" width="7.7109375" customWidth="1"/>
    <col min="9" max="9" width="5.7109375" customWidth="1"/>
    <col min="10" max="10" width="7.7109375" customWidth="1"/>
    <col min="11" max="11" width="5.7109375" customWidth="1"/>
    <col min="12" max="12" width="7.7109375" customWidth="1"/>
    <col min="13" max="13" width="5.7109375" customWidth="1"/>
    <col min="14" max="14" width="7.7109375" customWidth="1"/>
    <col min="15" max="15" width="5.7109375" customWidth="1"/>
    <col min="16" max="16" width="7.7109375" customWidth="1"/>
    <col min="17" max="17" width="5.7109375" customWidth="1"/>
    <col min="18" max="18" width="7.7109375" customWidth="1"/>
    <col min="19" max="19" width="5.7109375" customWidth="1"/>
    <col min="20" max="20" width="7.7109375" customWidth="1"/>
    <col min="21" max="21" width="5.7109375" customWidth="1"/>
    <col min="22" max="22" width="7.7109375" customWidth="1"/>
    <col min="23" max="23" width="5.7109375" customWidth="1"/>
    <col min="24" max="24" width="7.7109375" customWidth="1"/>
    <col min="25" max="25" width="5.7109375" customWidth="1"/>
    <col min="26" max="26" width="7.7109375" customWidth="1"/>
    <col min="27" max="72" width="12.7109375" customWidth="1"/>
  </cols>
  <sheetData>
    <row r="1" spans="1:39" x14ac:dyDescent="0.2">
      <c r="A1" s="16" t="s">
        <v>153</v>
      </c>
      <c r="D1" s="6"/>
      <c r="E1" s="18"/>
      <c r="F1" s="6"/>
      <c r="G1" s="18"/>
      <c r="H1" s="6"/>
    </row>
    <row r="2" spans="1:39" x14ac:dyDescent="0.2">
      <c r="A2" s="16"/>
      <c r="D2" s="6"/>
      <c r="E2" s="18"/>
      <c r="F2" s="6"/>
      <c r="G2" s="18"/>
      <c r="H2" s="6"/>
    </row>
    <row r="3" spans="1:39" x14ac:dyDescent="0.2">
      <c r="A3" s="16"/>
      <c r="C3" s="6" t="s">
        <v>145</v>
      </c>
      <c r="D3" s="105">
        <v>45536</v>
      </c>
      <c r="E3" s="18"/>
      <c r="F3" s="6"/>
      <c r="G3" s="18"/>
      <c r="H3" s="6"/>
    </row>
    <row r="4" spans="1:39" x14ac:dyDescent="0.2">
      <c r="A4" s="6"/>
      <c r="B4" s="18"/>
      <c r="C4" s="6" t="s">
        <v>146</v>
      </c>
      <c r="D4" s="105">
        <v>45565</v>
      </c>
      <c r="E4" s="18"/>
      <c r="F4" s="6"/>
      <c r="G4" s="18"/>
      <c r="H4" s="6"/>
    </row>
    <row r="5" spans="1:39" x14ac:dyDescent="0.2">
      <c r="A5" s="16"/>
      <c r="D5" s="6"/>
      <c r="E5" s="116" t="s">
        <v>147</v>
      </c>
      <c r="F5" s="115"/>
      <c r="G5" s="116" t="s">
        <v>150</v>
      </c>
      <c r="H5" s="115"/>
      <c r="I5" s="115" t="str">
        <f>Definities!$E$4</f>
        <v>Verlof</v>
      </c>
      <c r="J5" s="115"/>
      <c r="K5" s="115" t="str">
        <f>Definities!$E$5</f>
        <v>Recup</v>
      </c>
      <c r="L5" s="115"/>
      <c r="M5" s="115" t="str">
        <f>Definities!$E$6</f>
        <v>Ziek</v>
      </c>
      <c r="N5" s="115"/>
      <c r="O5" s="115" t="str">
        <f>Definities!$E$7</f>
        <v>Feestdag</v>
      </c>
      <c r="P5" s="115"/>
      <c r="Q5" s="115" t="str">
        <f>Definities!$E$8</f>
        <v>Onw.Afw.</v>
      </c>
      <c r="R5" s="115"/>
      <c r="S5" s="115" t="str">
        <f>Definities!$E$9</f>
        <v>Toeg.Afw.</v>
      </c>
      <c r="T5" s="115"/>
      <c r="U5" s="115" t="str">
        <f>Definities!$E$10</f>
        <v>Kl. Verlet</v>
      </c>
      <c r="V5" s="115"/>
      <c r="W5" s="115" t="str">
        <f>Definities!$E$11</f>
        <v>Fam. Verlof</v>
      </c>
      <c r="X5" s="115"/>
      <c r="Y5" s="115" t="str">
        <f>Definities!$E$12</f>
        <v>Andere</v>
      </c>
      <c r="Z5" s="115"/>
    </row>
    <row r="6" spans="1:39" x14ac:dyDescent="0.2">
      <c r="A6" t="s">
        <v>58</v>
      </c>
      <c r="B6" t="s">
        <v>103</v>
      </c>
      <c r="C6" t="s">
        <v>15</v>
      </c>
      <c r="D6" t="s">
        <v>16</v>
      </c>
      <c r="E6" s="98" t="s">
        <v>148</v>
      </c>
      <c r="F6" s="98" t="s">
        <v>149</v>
      </c>
      <c r="G6" s="98" t="s">
        <v>148</v>
      </c>
      <c r="H6" s="98" t="s">
        <v>149</v>
      </c>
      <c r="I6" s="98" t="s">
        <v>148</v>
      </c>
      <c r="J6" s="98" t="s">
        <v>149</v>
      </c>
      <c r="K6" s="98" t="s">
        <v>148</v>
      </c>
      <c r="L6" s="98" t="s">
        <v>149</v>
      </c>
      <c r="M6" s="98" t="s">
        <v>148</v>
      </c>
      <c r="N6" s="98" t="s">
        <v>149</v>
      </c>
      <c r="O6" s="98" t="s">
        <v>148</v>
      </c>
      <c r="P6" s="98" t="s">
        <v>149</v>
      </c>
      <c r="Q6" s="98" t="s">
        <v>148</v>
      </c>
      <c r="R6" s="98" t="s">
        <v>149</v>
      </c>
      <c r="S6" s="98" t="s">
        <v>148</v>
      </c>
      <c r="T6" s="98" t="s">
        <v>149</v>
      </c>
      <c r="U6" s="98" t="s">
        <v>148</v>
      </c>
      <c r="V6" s="98" t="s">
        <v>149</v>
      </c>
      <c r="W6" s="98" t="s">
        <v>148</v>
      </c>
      <c r="X6" s="98" t="s">
        <v>149</v>
      </c>
      <c r="Y6" s="98" t="s">
        <v>148</v>
      </c>
      <c r="Z6" s="98" t="s">
        <v>149</v>
      </c>
      <c r="AA6" s="18"/>
      <c r="AB6" s="18"/>
      <c r="AC6" s="18"/>
      <c r="AD6" s="18"/>
      <c r="AE6" s="18"/>
      <c r="AF6" s="18"/>
      <c r="AG6" s="18"/>
      <c r="AH6" s="18"/>
      <c r="AI6" s="18"/>
      <c r="AJ6" s="18"/>
      <c r="AK6" s="18"/>
      <c r="AL6" s="18"/>
      <c r="AM6" s="18"/>
    </row>
    <row r="7" spans="1:39" x14ac:dyDescent="0.2">
      <c r="A7" t="str">
        <f ca="1">'Week A'!AB55</f>
        <v>Van Assche</v>
      </c>
      <c r="B7" t="str">
        <f ca="1">'Week A'!AC55</f>
        <v>Steven</v>
      </c>
      <c r="C7" t="str">
        <f ca="1">'Week A'!AD55</f>
        <v>Theatre Manager</v>
      </c>
      <c r="D7" t="str">
        <f ca="1">'Week A'!AE55</f>
        <v>Bediende</v>
      </c>
      <c r="E7">
        <f ca="1">COUNTIFS('Maand-gepland'!$E3:$AT3,"&gt;0",'Maand-gepland'!$E$2:$AT$2,"&gt;="&amp;$D$3,'Maand-gepland'!$E$2:$AT$2,"&lt;="&amp;$D$4)</f>
        <v>0</v>
      </c>
      <c r="F7" s="31">
        <f>SUMIFS('Maand-gepland'!$E3:$AT3,'Maand-gepland'!$E$2:$AT$2,"&gt;="&amp;$D$3,'Maand-gepland'!$E$2:$AT$2,"&lt;="&amp;$D$4)</f>
        <v>0</v>
      </c>
      <c r="G7">
        <f ca="1">COUNTIFS('Maand-gepland'!$E3:$AT3,"&gt;0",'Maand-gepland'!$E$2:$AT$2,"&gt;="&amp;$D$3,'Maand-gepland'!$E$2:$AT$2,"&lt;="&amp;$D$4,'Maand-prestatie'!$E3:$AT3,"=0")</f>
        <v>0</v>
      </c>
      <c r="H7" s="31">
        <f>SUMIFS('Maand-gepland'!$E3:$AT3,'Maand-gepland'!$E$2:$AT$2,"&gt;="&amp;$D$3,'Maand-gepland'!$E$2:$AT$2,"&lt;="&amp;$D$4,'Maand-prestatie'!$E3:$AT3,"=0")</f>
        <v>0</v>
      </c>
      <c r="I7">
        <f ca="1">COUNTIFS('Maand-gepland'!$E3:$AT3,"&gt;0",'Maand-gepland'!$E$2:$AT$2,"&gt;="&amp;$D$3,'Maand-gepland'!$E$2:$AT$2,"&lt;="&amp;$D$4,'Maand-prestatie'!$E3:$AT3,"="&amp;I$5)</f>
        <v>0</v>
      </c>
      <c r="J7" s="31">
        <f>SUMIFS('Maand-gepland'!$E3:$AT3,'Maand-gepland'!$E$2:$AT$2,"&gt;="&amp;$D$3,'Maand-gepland'!$E$2:$AT$2,"&lt;="&amp;$D$4,'Maand-prestatie'!$E3:$AT3,"="&amp;I$5)</f>
        <v>0</v>
      </c>
      <c r="K7">
        <f ca="1">COUNTIFS('Maand-gepland'!$E3:$AT3,"&gt;0",'Maand-gepland'!$E$2:$AT$2,"&gt;="&amp;$D$3,'Maand-gepland'!$E$2:$AT$2,"&lt;="&amp;$D$4,'Maand-prestatie'!$E3:$AT3,"="&amp;K$5)</f>
        <v>0</v>
      </c>
      <c r="L7" s="31">
        <f>SUMIFS('Maand-gepland'!$E3:$AT3,'Maand-gepland'!$E$2:$AT$2,"&gt;="&amp;$D$3,'Maand-gepland'!$E$2:$AT$2,"&lt;="&amp;$D$4,'Maand-prestatie'!$E3:$AT3,"="&amp;K$5)</f>
        <v>0</v>
      </c>
      <c r="M7">
        <f ca="1">COUNTIFS('Maand-gepland'!$E3:$AT3,"&gt;0",'Maand-gepland'!$E$2:$AT$2,"&gt;="&amp;$D$3,'Maand-gepland'!$E$2:$AT$2,"&lt;="&amp;$D$4,'Maand-prestatie'!$E3:$AT3,"="&amp;M$5)</f>
        <v>0</v>
      </c>
      <c r="N7" s="31">
        <f>SUMIFS('Maand-gepland'!$E3:$AT3,'Maand-gepland'!$E$2:$AT$2,"&gt;="&amp;$D$3,'Maand-gepland'!$E$2:$AT$2,"&lt;="&amp;$D$4,'Maand-prestatie'!$E3:$AT3,"="&amp;M$5)</f>
        <v>0</v>
      </c>
      <c r="O7">
        <f ca="1">COUNTIFS('Maand-gepland'!$E3:$AT3,"&gt;0",'Maand-gepland'!$E$2:$AT$2,"&gt;="&amp;$D$3,'Maand-gepland'!$E$2:$AT$2,"&lt;="&amp;$D$4,'Maand-prestatie'!$E3:$AT3,"="&amp;O$5)</f>
        <v>0</v>
      </c>
      <c r="P7" s="31">
        <f>SUMIFS('Maand-gepland'!$E3:$AT3,'Maand-gepland'!$E$2:$AT$2,"&gt;="&amp;$D$3,'Maand-gepland'!$E$2:$AT$2,"&lt;="&amp;$D$4,'Maand-prestatie'!$E3:$AT3,"="&amp;O$5)</f>
        <v>0</v>
      </c>
      <c r="Q7">
        <f ca="1">COUNTIFS('Maand-gepland'!$E3:$AT3,"&gt;0",'Maand-gepland'!$E$2:$AT$2,"&gt;="&amp;$D$3,'Maand-gepland'!$E$2:$AT$2,"&lt;="&amp;$D$4,'Maand-prestatie'!$E3:$AT3,"="&amp;Q$5)</f>
        <v>0</v>
      </c>
      <c r="R7" s="31">
        <f>SUMIFS('Maand-gepland'!$E3:$AT3,'Maand-gepland'!$E$2:$AT$2,"&gt;="&amp;$D$3,'Maand-gepland'!$E$2:$AT$2,"&lt;="&amp;$D$4,'Maand-prestatie'!$E3:$AT3,"="&amp;Q$5)</f>
        <v>0</v>
      </c>
      <c r="S7">
        <f ca="1">COUNTIFS('Maand-gepland'!$E3:$AT3,"&gt;0",'Maand-gepland'!$E$2:$AT$2,"&gt;="&amp;$D$3,'Maand-gepland'!$E$2:$AT$2,"&lt;="&amp;$D$4,'Maand-prestatie'!$E3:$AT3,"="&amp;S$5)</f>
        <v>0</v>
      </c>
      <c r="T7" s="31">
        <f>SUMIFS('Maand-gepland'!$E3:$AT3,'Maand-gepland'!$E$2:$AT$2,"&gt;="&amp;$D$3,'Maand-gepland'!$E$2:$AT$2,"&lt;="&amp;$D$4,'Maand-prestatie'!$E3:$AT3,"="&amp;S$5)</f>
        <v>0</v>
      </c>
      <c r="U7">
        <f ca="1">COUNTIFS('Maand-gepland'!$E3:$AT3,"&gt;0",'Maand-gepland'!$E$2:$AT$2,"&gt;="&amp;$D$3,'Maand-gepland'!$E$2:$AT$2,"&lt;="&amp;$D$4,'Maand-prestatie'!$E3:$AT3,"="&amp;U$5)</f>
        <v>0</v>
      </c>
      <c r="V7" s="31">
        <f>SUMIFS('Maand-gepland'!$E3:$AT3,'Maand-gepland'!$E$2:$AT$2,"&gt;="&amp;$D$3,'Maand-gepland'!$E$2:$AT$2,"&lt;="&amp;$D$4,'Maand-prestatie'!$E3:$AT3,"="&amp;U$5)</f>
        <v>0</v>
      </c>
      <c r="W7">
        <f ca="1">COUNTIFS('Maand-gepland'!$E3:$AT3,"&gt;0",'Maand-gepland'!$E$2:$AT$2,"&gt;="&amp;$D$3,'Maand-gepland'!$E$2:$AT$2,"&lt;="&amp;$D$4,'Maand-prestatie'!$E3:$AT3,"="&amp;W$5)</f>
        <v>0</v>
      </c>
      <c r="X7" s="31">
        <f>SUMIFS('Maand-gepland'!$E3:$AT3,'Maand-gepland'!$E$2:$AT$2,"&gt;="&amp;$D$3,'Maand-gepland'!$E$2:$AT$2,"&lt;="&amp;$D$4,'Maand-prestatie'!$E3:$AT3,"="&amp;W$5)</f>
        <v>0</v>
      </c>
      <c r="Y7">
        <f ca="1">COUNTIFS('Maand-gepland'!$E3:$AT3,"&gt;0",'Maand-gepland'!$E$2:$AT$2,"&gt;="&amp;$D$3,'Maand-gepland'!$E$2:$AT$2,"&lt;="&amp;$D$4,'Maand-prestatie'!$E3:$AT3,"="&amp;Y$5)</f>
        <v>0</v>
      </c>
      <c r="Z7" s="31">
        <f>SUMIFS('Maand-gepland'!$E3:$AT3,'Maand-gepland'!$E$2:$AT$2,"&gt;="&amp;$D$3,'Maand-gepland'!$E$2:$AT$2,"&lt;="&amp;$D$4,'Maand-prestatie'!$E3:$AT3,"="&amp;Y$5)</f>
        <v>0</v>
      </c>
      <c r="AA7" s="31"/>
      <c r="AB7" s="31"/>
      <c r="AC7" s="31"/>
      <c r="AD7" s="31"/>
      <c r="AE7" s="31"/>
      <c r="AF7" s="31"/>
      <c r="AG7" s="31"/>
      <c r="AH7" s="31"/>
      <c r="AI7" s="31"/>
      <c r="AJ7" s="31"/>
      <c r="AK7" s="31"/>
      <c r="AL7" s="31"/>
      <c r="AM7" s="31"/>
    </row>
    <row r="8" spans="1:39" x14ac:dyDescent="0.2">
      <c r="A8" t="str">
        <f ca="1">'Week A'!AB56</f>
        <v>Verschueren</v>
      </c>
      <c r="B8" t="str">
        <f ca="1">'Week A'!AC56</f>
        <v>Bettina</v>
      </c>
      <c r="C8" t="str">
        <f ca="1">'Week A'!AD56</f>
        <v>B2B-Secretaresse</v>
      </c>
      <c r="D8" t="str">
        <f ca="1">'Week A'!AE56</f>
        <v>Bediende</v>
      </c>
      <c r="E8">
        <f ca="1">COUNTIFS('Maand-gepland'!$E4:$AT4,"&gt;0",'Maand-gepland'!$E$2:$AT$2,"&gt;="&amp;$D$3,'Maand-gepland'!$E$2:$AT$2,"&lt;="&amp;$D$4)</f>
        <v>0</v>
      </c>
      <c r="F8" s="31">
        <f>SUMIFS('Maand-gepland'!$E4:$AT4,'Maand-gepland'!$E$2:$AT$2,"&gt;="&amp;$D$3,'Maand-gepland'!$E$2:$AT$2,"&lt;="&amp;$D$4)</f>
        <v>0</v>
      </c>
      <c r="G8">
        <f ca="1">COUNTIFS('Maand-gepland'!$E4:$AT4,"&gt;0",'Maand-gepland'!$E$2:$AT$2,"&gt;="&amp;$D$3,'Maand-gepland'!$E$2:$AT$2,"&lt;="&amp;$D$4,'Maand-prestatie'!$E4:$AT4,"=0")</f>
        <v>0</v>
      </c>
      <c r="H8" s="31">
        <f>SUMIFS('Maand-gepland'!$E4:$AT4,'Maand-gepland'!$E$2:$AT$2,"&gt;="&amp;$D$3,'Maand-gepland'!$E$2:$AT$2,"&lt;="&amp;$D$4,'Maand-prestatie'!$E4:$AT4,"=0")</f>
        <v>0</v>
      </c>
      <c r="I8">
        <f ca="1">COUNTIFS('Maand-gepland'!$E4:$AT4,"&gt;0",'Maand-gepland'!$E$2:$AT$2,"&gt;="&amp;$D$3,'Maand-gepland'!$E$2:$AT$2,"&lt;="&amp;$D$4,'Maand-prestatie'!$E4:$AT4,"="&amp;I$5)</f>
        <v>0</v>
      </c>
      <c r="J8" s="31">
        <f>SUMIFS('Maand-gepland'!$E4:$AT4,'Maand-gepland'!$E$2:$AT$2,"&gt;="&amp;$D$3,'Maand-gepland'!$E$2:$AT$2,"&lt;="&amp;$D$4,'Maand-prestatie'!$E4:$AT4,"="&amp;I$5)</f>
        <v>0</v>
      </c>
      <c r="K8">
        <f ca="1">COUNTIFS('Maand-gepland'!$E4:$AT4,"&gt;0",'Maand-gepland'!$E$2:$AT$2,"&gt;="&amp;$D$3,'Maand-gepland'!$E$2:$AT$2,"&lt;="&amp;$D$4,'Maand-prestatie'!$E4:$AT4,"="&amp;K$5)</f>
        <v>0</v>
      </c>
      <c r="L8" s="31">
        <f>SUMIFS('Maand-gepland'!$E4:$AT4,'Maand-gepland'!$E$2:$AT$2,"&gt;="&amp;$D$3,'Maand-gepland'!$E$2:$AT$2,"&lt;="&amp;$D$4,'Maand-prestatie'!$E4:$AT4,"="&amp;K$5)</f>
        <v>0</v>
      </c>
      <c r="M8">
        <f ca="1">COUNTIFS('Maand-gepland'!$E4:$AT4,"&gt;0",'Maand-gepland'!$E$2:$AT$2,"&gt;="&amp;$D$3,'Maand-gepland'!$E$2:$AT$2,"&lt;="&amp;$D$4,'Maand-prestatie'!$E4:$AT4,"="&amp;M$5)</f>
        <v>0</v>
      </c>
      <c r="N8" s="31">
        <f>SUMIFS('Maand-gepland'!$E4:$AT4,'Maand-gepland'!$E$2:$AT$2,"&gt;="&amp;$D$3,'Maand-gepland'!$E$2:$AT$2,"&lt;="&amp;$D$4,'Maand-prestatie'!$E4:$AT4,"="&amp;M$5)</f>
        <v>0</v>
      </c>
      <c r="O8">
        <f ca="1">COUNTIFS('Maand-gepland'!$E4:$AT4,"&gt;0",'Maand-gepland'!$E$2:$AT$2,"&gt;="&amp;$D$3,'Maand-gepland'!$E$2:$AT$2,"&lt;="&amp;$D$4,'Maand-prestatie'!$E4:$AT4,"="&amp;O$5)</f>
        <v>0</v>
      </c>
      <c r="P8" s="31">
        <f>SUMIFS('Maand-gepland'!$E4:$AT4,'Maand-gepland'!$E$2:$AT$2,"&gt;="&amp;$D$3,'Maand-gepland'!$E$2:$AT$2,"&lt;="&amp;$D$4,'Maand-prestatie'!$E4:$AT4,"="&amp;O$5)</f>
        <v>0</v>
      </c>
      <c r="Q8">
        <f ca="1">COUNTIFS('Maand-gepland'!$E4:$AT4,"&gt;0",'Maand-gepland'!$E$2:$AT$2,"&gt;="&amp;$D$3,'Maand-gepland'!$E$2:$AT$2,"&lt;="&amp;$D$4,'Maand-prestatie'!$E4:$AT4,"="&amp;Q$5)</f>
        <v>0</v>
      </c>
      <c r="R8" s="31">
        <f>SUMIFS('Maand-gepland'!$E4:$AT4,'Maand-gepland'!$E$2:$AT$2,"&gt;="&amp;$D$3,'Maand-gepland'!$E$2:$AT$2,"&lt;="&amp;$D$4,'Maand-prestatie'!$E4:$AT4,"="&amp;Q$5)</f>
        <v>0</v>
      </c>
      <c r="S8">
        <f ca="1">COUNTIFS('Maand-gepland'!$E4:$AT4,"&gt;0",'Maand-gepland'!$E$2:$AT$2,"&gt;="&amp;$D$3,'Maand-gepland'!$E$2:$AT$2,"&lt;="&amp;$D$4,'Maand-prestatie'!$E4:$AT4,"="&amp;S$5)</f>
        <v>0</v>
      </c>
      <c r="T8" s="31">
        <f>SUMIFS('Maand-gepland'!$E4:$AT4,'Maand-gepland'!$E$2:$AT$2,"&gt;="&amp;$D$3,'Maand-gepland'!$E$2:$AT$2,"&lt;="&amp;$D$4,'Maand-prestatie'!$E4:$AT4,"="&amp;S$5)</f>
        <v>0</v>
      </c>
      <c r="U8">
        <f ca="1">COUNTIFS('Maand-gepland'!$E4:$AT4,"&gt;0",'Maand-gepland'!$E$2:$AT$2,"&gt;="&amp;$D$3,'Maand-gepland'!$E$2:$AT$2,"&lt;="&amp;$D$4,'Maand-prestatie'!$E4:$AT4,"="&amp;U$5)</f>
        <v>0</v>
      </c>
      <c r="V8" s="31">
        <f>SUMIFS('Maand-gepland'!$E4:$AT4,'Maand-gepland'!$E$2:$AT$2,"&gt;="&amp;$D$3,'Maand-gepland'!$E$2:$AT$2,"&lt;="&amp;$D$4,'Maand-prestatie'!$E4:$AT4,"="&amp;U$5)</f>
        <v>0</v>
      </c>
      <c r="W8">
        <f ca="1">COUNTIFS('Maand-gepland'!$E4:$AT4,"&gt;0",'Maand-gepland'!$E$2:$AT$2,"&gt;="&amp;$D$3,'Maand-gepland'!$E$2:$AT$2,"&lt;="&amp;$D$4,'Maand-prestatie'!$E4:$AT4,"="&amp;W$5)</f>
        <v>0</v>
      </c>
      <c r="X8" s="31">
        <f>SUMIFS('Maand-gepland'!$E4:$AT4,'Maand-gepland'!$E$2:$AT$2,"&gt;="&amp;$D$3,'Maand-gepland'!$E$2:$AT$2,"&lt;="&amp;$D$4,'Maand-prestatie'!$E4:$AT4,"="&amp;W$5)</f>
        <v>0</v>
      </c>
      <c r="Y8">
        <f ca="1">COUNTIFS('Maand-gepland'!$E4:$AT4,"&gt;0",'Maand-gepland'!$E$2:$AT$2,"&gt;="&amp;$D$3,'Maand-gepland'!$E$2:$AT$2,"&lt;="&amp;$D$4,'Maand-prestatie'!$E4:$AT4,"="&amp;Y$5)</f>
        <v>0</v>
      </c>
      <c r="Z8" s="31">
        <f>SUMIFS('Maand-gepland'!$E4:$AT4,'Maand-gepland'!$E$2:$AT$2,"&gt;="&amp;$D$3,'Maand-gepland'!$E$2:$AT$2,"&lt;="&amp;$D$4,'Maand-prestatie'!$E4:$AT4,"="&amp;Y$5)</f>
        <v>0</v>
      </c>
      <c r="AA8" s="31"/>
      <c r="AB8" s="31"/>
      <c r="AC8" s="31"/>
      <c r="AD8" s="31"/>
      <c r="AE8" s="31"/>
      <c r="AF8" s="31"/>
      <c r="AG8" s="31"/>
      <c r="AH8" s="31"/>
      <c r="AI8" s="31"/>
      <c r="AJ8" s="31"/>
      <c r="AK8" s="31"/>
      <c r="AL8" s="31"/>
      <c r="AM8" s="31"/>
    </row>
    <row r="9" spans="1:39" x14ac:dyDescent="0.2">
      <c r="A9" t="str">
        <f ca="1">'Week A'!AB57</f>
        <v>Broeckhoven</v>
      </c>
      <c r="B9" t="str">
        <f ca="1">'Week A'!AC57</f>
        <v>Sam</v>
      </c>
      <c r="C9" t="str">
        <f ca="1">'Week A'!AD57</f>
        <v>Assistant Theatre Manager</v>
      </c>
      <c r="D9" t="str">
        <f ca="1">'Week A'!AE57</f>
        <v>Bediende</v>
      </c>
      <c r="E9">
        <f ca="1">COUNTIFS('Maand-gepland'!$E5:$AT5,"&gt;0",'Maand-gepland'!$E$2:$AT$2,"&gt;="&amp;$D$3,'Maand-gepland'!$E$2:$AT$2,"&lt;="&amp;$D$4)</f>
        <v>0</v>
      </c>
      <c r="F9" s="31">
        <f>SUMIFS('Maand-gepland'!$E5:$AT5,'Maand-gepland'!$E$2:$AT$2,"&gt;="&amp;$D$3,'Maand-gepland'!$E$2:$AT$2,"&lt;="&amp;$D$4)</f>
        <v>0</v>
      </c>
      <c r="G9">
        <f ca="1">COUNTIFS('Maand-gepland'!$E5:$AT5,"&gt;0",'Maand-gepland'!$E$2:$AT$2,"&gt;="&amp;$D$3,'Maand-gepland'!$E$2:$AT$2,"&lt;="&amp;$D$4,'Maand-prestatie'!$E5:$AT5,"=0")</f>
        <v>0</v>
      </c>
      <c r="H9" s="31">
        <f>SUMIFS('Maand-gepland'!$E5:$AT5,'Maand-gepland'!$E$2:$AT$2,"&gt;="&amp;$D$3,'Maand-gepland'!$E$2:$AT$2,"&lt;="&amp;$D$4,'Maand-prestatie'!$E5:$AT5,"=0")</f>
        <v>0</v>
      </c>
      <c r="I9">
        <f ca="1">COUNTIFS('Maand-gepland'!$E5:$AT5,"&gt;0",'Maand-gepland'!$E$2:$AT$2,"&gt;="&amp;$D$3,'Maand-gepland'!$E$2:$AT$2,"&lt;="&amp;$D$4,'Maand-prestatie'!$E5:$AT5,"="&amp;I$5)</f>
        <v>0</v>
      </c>
      <c r="J9" s="31">
        <f>SUMIFS('Maand-gepland'!$E5:$AT5,'Maand-gepland'!$E$2:$AT$2,"&gt;="&amp;$D$3,'Maand-gepland'!$E$2:$AT$2,"&lt;="&amp;$D$4,'Maand-prestatie'!$E5:$AT5,"="&amp;I$5)</f>
        <v>0</v>
      </c>
      <c r="K9">
        <f ca="1">COUNTIFS('Maand-gepland'!$E5:$AT5,"&gt;0",'Maand-gepland'!$E$2:$AT$2,"&gt;="&amp;$D$3,'Maand-gepland'!$E$2:$AT$2,"&lt;="&amp;$D$4,'Maand-prestatie'!$E5:$AT5,"="&amp;K$5)</f>
        <v>0</v>
      </c>
      <c r="L9" s="31">
        <f>SUMIFS('Maand-gepland'!$E5:$AT5,'Maand-gepland'!$E$2:$AT$2,"&gt;="&amp;$D$3,'Maand-gepland'!$E$2:$AT$2,"&lt;="&amp;$D$4,'Maand-prestatie'!$E5:$AT5,"="&amp;K$5)</f>
        <v>0</v>
      </c>
      <c r="M9">
        <f ca="1">COUNTIFS('Maand-gepland'!$E5:$AT5,"&gt;0",'Maand-gepland'!$E$2:$AT$2,"&gt;="&amp;$D$3,'Maand-gepland'!$E$2:$AT$2,"&lt;="&amp;$D$4,'Maand-prestatie'!$E5:$AT5,"="&amp;M$5)</f>
        <v>0</v>
      </c>
      <c r="N9" s="31">
        <f>SUMIFS('Maand-gepland'!$E5:$AT5,'Maand-gepland'!$E$2:$AT$2,"&gt;="&amp;$D$3,'Maand-gepland'!$E$2:$AT$2,"&lt;="&amp;$D$4,'Maand-prestatie'!$E5:$AT5,"="&amp;M$5)</f>
        <v>0</v>
      </c>
      <c r="O9">
        <f ca="1">COUNTIFS('Maand-gepland'!$E5:$AT5,"&gt;0",'Maand-gepland'!$E$2:$AT$2,"&gt;="&amp;$D$3,'Maand-gepland'!$E$2:$AT$2,"&lt;="&amp;$D$4,'Maand-prestatie'!$E5:$AT5,"="&amp;O$5)</f>
        <v>0</v>
      </c>
      <c r="P9" s="31">
        <f>SUMIFS('Maand-gepland'!$E5:$AT5,'Maand-gepland'!$E$2:$AT$2,"&gt;="&amp;$D$3,'Maand-gepland'!$E$2:$AT$2,"&lt;="&amp;$D$4,'Maand-prestatie'!$E5:$AT5,"="&amp;O$5)</f>
        <v>0</v>
      </c>
      <c r="Q9">
        <f ca="1">COUNTIFS('Maand-gepland'!$E5:$AT5,"&gt;0",'Maand-gepland'!$E$2:$AT$2,"&gt;="&amp;$D$3,'Maand-gepland'!$E$2:$AT$2,"&lt;="&amp;$D$4,'Maand-prestatie'!$E5:$AT5,"="&amp;Q$5)</f>
        <v>0</v>
      </c>
      <c r="R9" s="31">
        <f>SUMIFS('Maand-gepland'!$E5:$AT5,'Maand-gepland'!$E$2:$AT$2,"&gt;="&amp;$D$3,'Maand-gepland'!$E$2:$AT$2,"&lt;="&amp;$D$4,'Maand-prestatie'!$E5:$AT5,"="&amp;Q$5)</f>
        <v>0</v>
      </c>
      <c r="S9">
        <f ca="1">COUNTIFS('Maand-gepland'!$E5:$AT5,"&gt;0",'Maand-gepland'!$E$2:$AT$2,"&gt;="&amp;$D$3,'Maand-gepland'!$E$2:$AT$2,"&lt;="&amp;$D$4,'Maand-prestatie'!$E5:$AT5,"="&amp;S$5)</f>
        <v>0</v>
      </c>
      <c r="T9" s="31">
        <f>SUMIFS('Maand-gepland'!$E5:$AT5,'Maand-gepland'!$E$2:$AT$2,"&gt;="&amp;$D$3,'Maand-gepland'!$E$2:$AT$2,"&lt;="&amp;$D$4,'Maand-prestatie'!$E5:$AT5,"="&amp;S$5)</f>
        <v>0</v>
      </c>
      <c r="U9">
        <f ca="1">COUNTIFS('Maand-gepland'!$E5:$AT5,"&gt;0",'Maand-gepland'!$E$2:$AT$2,"&gt;="&amp;$D$3,'Maand-gepland'!$E$2:$AT$2,"&lt;="&amp;$D$4,'Maand-prestatie'!$E5:$AT5,"="&amp;U$5)</f>
        <v>0</v>
      </c>
      <c r="V9" s="31">
        <f>SUMIFS('Maand-gepland'!$E5:$AT5,'Maand-gepland'!$E$2:$AT$2,"&gt;="&amp;$D$3,'Maand-gepland'!$E$2:$AT$2,"&lt;="&amp;$D$4,'Maand-prestatie'!$E5:$AT5,"="&amp;U$5)</f>
        <v>0</v>
      </c>
      <c r="W9">
        <f ca="1">COUNTIFS('Maand-gepland'!$E5:$AT5,"&gt;0",'Maand-gepland'!$E$2:$AT$2,"&gt;="&amp;$D$3,'Maand-gepland'!$E$2:$AT$2,"&lt;="&amp;$D$4,'Maand-prestatie'!$E5:$AT5,"="&amp;W$5)</f>
        <v>0</v>
      </c>
      <c r="X9" s="31">
        <f>SUMIFS('Maand-gepland'!$E5:$AT5,'Maand-gepland'!$E$2:$AT$2,"&gt;="&amp;$D$3,'Maand-gepland'!$E$2:$AT$2,"&lt;="&amp;$D$4,'Maand-prestatie'!$E5:$AT5,"="&amp;W$5)</f>
        <v>0</v>
      </c>
      <c r="Y9">
        <f ca="1">COUNTIFS('Maand-gepland'!$E5:$AT5,"&gt;0",'Maand-gepland'!$E$2:$AT$2,"&gt;="&amp;$D$3,'Maand-gepland'!$E$2:$AT$2,"&lt;="&amp;$D$4,'Maand-prestatie'!$E5:$AT5,"="&amp;Y$5)</f>
        <v>0</v>
      </c>
      <c r="Z9" s="31">
        <f>SUMIFS('Maand-gepland'!$E5:$AT5,'Maand-gepland'!$E$2:$AT$2,"&gt;="&amp;$D$3,'Maand-gepland'!$E$2:$AT$2,"&lt;="&amp;$D$4,'Maand-prestatie'!$E5:$AT5,"="&amp;Y$5)</f>
        <v>0</v>
      </c>
      <c r="AA9" s="31"/>
      <c r="AB9" s="31"/>
      <c r="AC9" s="31"/>
      <c r="AD9" s="31"/>
      <c r="AE9" s="31"/>
      <c r="AF9" s="31"/>
      <c r="AG9" s="31"/>
      <c r="AH9" s="31"/>
      <c r="AI9" s="31"/>
      <c r="AJ9" s="31"/>
      <c r="AK9" s="31"/>
      <c r="AL9" s="31"/>
      <c r="AM9" s="31"/>
    </row>
    <row r="10" spans="1:39" x14ac:dyDescent="0.2">
      <c r="A10" t="str">
        <f ca="1">'Week A'!AB58</f>
        <v>Van Kelst</v>
      </c>
      <c r="B10" t="str">
        <f ca="1">'Week A'!AC58</f>
        <v>Stef</v>
      </c>
      <c r="C10" t="str">
        <f ca="1">'Week A'!AD58</f>
        <v>Assistant Theatre Manager</v>
      </c>
      <c r="D10" t="str">
        <f ca="1">'Week A'!AE58</f>
        <v>Bediende</v>
      </c>
      <c r="E10">
        <f ca="1">COUNTIFS('Maand-gepland'!$E6:$AT6,"&gt;0",'Maand-gepland'!$E$2:$AT$2,"&gt;="&amp;$D$3,'Maand-gepland'!$E$2:$AT$2,"&lt;="&amp;$D$4)</f>
        <v>0</v>
      </c>
      <c r="F10" s="31">
        <f>SUMIFS('Maand-gepland'!$E6:$AT6,'Maand-gepland'!$E$2:$AT$2,"&gt;="&amp;$D$3,'Maand-gepland'!$E$2:$AT$2,"&lt;="&amp;$D$4)</f>
        <v>0</v>
      </c>
      <c r="G10">
        <f ca="1">COUNTIFS('Maand-gepland'!$E6:$AT6,"&gt;0",'Maand-gepland'!$E$2:$AT$2,"&gt;="&amp;$D$3,'Maand-gepland'!$E$2:$AT$2,"&lt;="&amp;$D$4,'Maand-prestatie'!$E6:$AT6,"=0")</f>
        <v>0</v>
      </c>
      <c r="H10" s="31">
        <f>SUMIFS('Maand-gepland'!$E6:$AT6,'Maand-gepland'!$E$2:$AT$2,"&gt;="&amp;$D$3,'Maand-gepland'!$E$2:$AT$2,"&lt;="&amp;$D$4,'Maand-prestatie'!$E6:$AT6,"=0")</f>
        <v>0</v>
      </c>
      <c r="I10">
        <f ca="1">COUNTIFS('Maand-gepland'!$E6:$AT6,"&gt;0",'Maand-gepland'!$E$2:$AT$2,"&gt;="&amp;$D$3,'Maand-gepland'!$E$2:$AT$2,"&lt;="&amp;$D$4,'Maand-prestatie'!$E6:$AT6,"="&amp;I$5)</f>
        <v>0</v>
      </c>
      <c r="J10" s="31">
        <f>SUMIFS('Maand-gepland'!$E6:$AT6,'Maand-gepland'!$E$2:$AT$2,"&gt;="&amp;$D$3,'Maand-gepland'!$E$2:$AT$2,"&lt;="&amp;$D$4,'Maand-prestatie'!$E6:$AT6,"="&amp;I$5)</f>
        <v>0</v>
      </c>
      <c r="K10">
        <f ca="1">COUNTIFS('Maand-gepland'!$E6:$AT6,"&gt;0",'Maand-gepland'!$E$2:$AT$2,"&gt;="&amp;$D$3,'Maand-gepland'!$E$2:$AT$2,"&lt;="&amp;$D$4,'Maand-prestatie'!$E6:$AT6,"="&amp;K$5)</f>
        <v>0</v>
      </c>
      <c r="L10" s="31">
        <f>SUMIFS('Maand-gepland'!$E6:$AT6,'Maand-gepland'!$E$2:$AT$2,"&gt;="&amp;$D$3,'Maand-gepland'!$E$2:$AT$2,"&lt;="&amp;$D$4,'Maand-prestatie'!$E6:$AT6,"="&amp;K$5)</f>
        <v>0</v>
      </c>
      <c r="M10">
        <f ca="1">COUNTIFS('Maand-gepland'!$E6:$AT6,"&gt;0",'Maand-gepland'!$E$2:$AT$2,"&gt;="&amp;$D$3,'Maand-gepland'!$E$2:$AT$2,"&lt;="&amp;$D$4,'Maand-prestatie'!$E6:$AT6,"="&amp;M$5)</f>
        <v>0</v>
      </c>
      <c r="N10" s="31">
        <f>SUMIFS('Maand-gepland'!$E6:$AT6,'Maand-gepland'!$E$2:$AT$2,"&gt;="&amp;$D$3,'Maand-gepland'!$E$2:$AT$2,"&lt;="&amp;$D$4,'Maand-prestatie'!$E6:$AT6,"="&amp;M$5)</f>
        <v>0</v>
      </c>
      <c r="O10">
        <f ca="1">COUNTIFS('Maand-gepland'!$E6:$AT6,"&gt;0",'Maand-gepland'!$E$2:$AT$2,"&gt;="&amp;$D$3,'Maand-gepland'!$E$2:$AT$2,"&lt;="&amp;$D$4,'Maand-prestatie'!$E6:$AT6,"="&amp;O$5)</f>
        <v>0</v>
      </c>
      <c r="P10" s="31">
        <f>SUMIFS('Maand-gepland'!$E6:$AT6,'Maand-gepland'!$E$2:$AT$2,"&gt;="&amp;$D$3,'Maand-gepland'!$E$2:$AT$2,"&lt;="&amp;$D$4,'Maand-prestatie'!$E6:$AT6,"="&amp;O$5)</f>
        <v>0</v>
      </c>
      <c r="Q10">
        <f ca="1">COUNTIFS('Maand-gepland'!$E6:$AT6,"&gt;0",'Maand-gepland'!$E$2:$AT$2,"&gt;="&amp;$D$3,'Maand-gepland'!$E$2:$AT$2,"&lt;="&amp;$D$4,'Maand-prestatie'!$E6:$AT6,"="&amp;Q$5)</f>
        <v>0</v>
      </c>
      <c r="R10" s="31">
        <f>SUMIFS('Maand-gepland'!$E6:$AT6,'Maand-gepland'!$E$2:$AT$2,"&gt;="&amp;$D$3,'Maand-gepland'!$E$2:$AT$2,"&lt;="&amp;$D$4,'Maand-prestatie'!$E6:$AT6,"="&amp;Q$5)</f>
        <v>0</v>
      </c>
      <c r="S10">
        <f ca="1">COUNTIFS('Maand-gepland'!$E6:$AT6,"&gt;0",'Maand-gepland'!$E$2:$AT$2,"&gt;="&amp;$D$3,'Maand-gepland'!$E$2:$AT$2,"&lt;="&amp;$D$4,'Maand-prestatie'!$E6:$AT6,"="&amp;S$5)</f>
        <v>0</v>
      </c>
      <c r="T10" s="31">
        <f>SUMIFS('Maand-gepland'!$E6:$AT6,'Maand-gepland'!$E$2:$AT$2,"&gt;="&amp;$D$3,'Maand-gepland'!$E$2:$AT$2,"&lt;="&amp;$D$4,'Maand-prestatie'!$E6:$AT6,"="&amp;S$5)</f>
        <v>0</v>
      </c>
      <c r="U10">
        <f ca="1">COUNTIFS('Maand-gepland'!$E6:$AT6,"&gt;0",'Maand-gepland'!$E$2:$AT$2,"&gt;="&amp;$D$3,'Maand-gepland'!$E$2:$AT$2,"&lt;="&amp;$D$4,'Maand-prestatie'!$E6:$AT6,"="&amp;U$5)</f>
        <v>0</v>
      </c>
      <c r="V10" s="31">
        <f>SUMIFS('Maand-gepland'!$E6:$AT6,'Maand-gepland'!$E$2:$AT$2,"&gt;="&amp;$D$3,'Maand-gepland'!$E$2:$AT$2,"&lt;="&amp;$D$4,'Maand-prestatie'!$E6:$AT6,"="&amp;U$5)</f>
        <v>0</v>
      </c>
      <c r="W10">
        <f ca="1">COUNTIFS('Maand-gepland'!$E6:$AT6,"&gt;0",'Maand-gepland'!$E$2:$AT$2,"&gt;="&amp;$D$3,'Maand-gepland'!$E$2:$AT$2,"&lt;="&amp;$D$4,'Maand-prestatie'!$E6:$AT6,"="&amp;W$5)</f>
        <v>0</v>
      </c>
      <c r="X10" s="31">
        <f>SUMIFS('Maand-gepland'!$E6:$AT6,'Maand-gepland'!$E$2:$AT$2,"&gt;="&amp;$D$3,'Maand-gepland'!$E$2:$AT$2,"&lt;="&amp;$D$4,'Maand-prestatie'!$E6:$AT6,"="&amp;W$5)</f>
        <v>0</v>
      </c>
      <c r="Y10">
        <f ca="1">COUNTIFS('Maand-gepland'!$E6:$AT6,"&gt;0",'Maand-gepland'!$E$2:$AT$2,"&gt;="&amp;$D$3,'Maand-gepland'!$E$2:$AT$2,"&lt;="&amp;$D$4,'Maand-prestatie'!$E6:$AT6,"="&amp;Y$5)</f>
        <v>0</v>
      </c>
      <c r="Z10" s="31">
        <f>SUMIFS('Maand-gepland'!$E6:$AT6,'Maand-gepland'!$E$2:$AT$2,"&gt;="&amp;$D$3,'Maand-gepland'!$E$2:$AT$2,"&lt;="&amp;$D$4,'Maand-prestatie'!$E6:$AT6,"="&amp;Y$5)</f>
        <v>0</v>
      </c>
      <c r="AA10" s="31"/>
      <c r="AB10" s="31"/>
      <c r="AC10" s="31"/>
      <c r="AD10" s="31"/>
      <c r="AE10" s="31"/>
      <c r="AF10" s="31"/>
      <c r="AG10" s="31"/>
      <c r="AH10" s="31"/>
      <c r="AI10" s="31"/>
      <c r="AJ10" s="31"/>
      <c r="AK10" s="31"/>
      <c r="AL10" s="31"/>
      <c r="AM10" s="31"/>
    </row>
    <row r="11" spans="1:39" x14ac:dyDescent="0.2">
      <c r="A11" t="str">
        <f ca="1">'Week A'!AB59</f>
        <v>Broeckhoven</v>
      </c>
      <c r="B11" t="str">
        <f ca="1">'Week A'!AC59</f>
        <v>Margo</v>
      </c>
      <c r="C11" t="str">
        <f ca="1">'Week A'!AD59</f>
        <v>Hoofdoperateur</v>
      </c>
      <c r="D11" t="str">
        <f ca="1">'Week A'!AE59</f>
        <v>Bediende</v>
      </c>
      <c r="E11">
        <f ca="1">COUNTIFS('Maand-gepland'!$E7:$AT7,"&gt;0",'Maand-gepland'!$E$2:$AT$2,"&gt;="&amp;$D$3,'Maand-gepland'!$E$2:$AT$2,"&lt;="&amp;$D$4)</f>
        <v>0</v>
      </c>
      <c r="F11" s="31">
        <f>SUMIFS('Maand-gepland'!$E7:$AT7,'Maand-gepland'!$E$2:$AT$2,"&gt;="&amp;$D$3,'Maand-gepland'!$E$2:$AT$2,"&lt;="&amp;$D$4)</f>
        <v>0</v>
      </c>
      <c r="G11">
        <f ca="1">COUNTIFS('Maand-gepland'!$E7:$AT7,"&gt;0",'Maand-gepland'!$E$2:$AT$2,"&gt;="&amp;$D$3,'Maand-gepland'!$E$2:$AT$2,"&lt;="&amp;$D$4,'Maand-prestatie'!$E7:$AT7,"=0")</f>
        <v>0</v>
      </c>
      <c r="H11" s="31">
        <f>SUMIFS('Maand-gepland'!$E7:$AT7,'Maand-gepland'!$E$2:$AT$2,"&gt;="&amp;$D$3,'Maand-gepland'!$E$2:$AT$2,"&lt;="&amp;$D$4,'Maand-prestatie'!$E7:$AT7,"=0")</f>
        <v>0</v>
      </c>
      <c r="I11">
        <f ca="1">COUNTIFS('Maand-gepland'!$E7:$AT7,"&gt;0",'Maand-gepland'!$E$2:$AT$2,"&gt;="&amp;$D$3,'Maand-gepland'!$E$2:$AT$2,"&lt;="&amp;$D$4,'Maand-prestatie'!$E7:$AT7,"="&amp;I$5)</f>
        <v>0</v>
      </c>
      <c r="J11" s="31">
        <f>SUMIFS('Maand-gepland'!$E7:$AT7,'Maand-gepland'!$E$2:$AT$2,"&gt;="&amp;$D$3,'Maand-gepland'!$E$2:$AT$2,"&lt;="&amp;$D$4,'Maand-prestatie'!$E7:$AT7,"="&amp;I$5)</f>
        <v>0</v>
      </c>
      <c r="K11">
        <f ca="1">COUNTIFS('Maand-gepland'!$E7:$AT7,"&gt;0",'Maand-gepland'!$E$2:$AT$2,"&gt;="&amp;$D$3,'Maand-gepland'!$E$2:$AT$2,"&lt;="&amp;$D$4,'Maand-prestatie'!$E7:$AT7,"="&amp;K$5)</f>
        <v>0</v>
      </c>
      <c r="L11" s="31">
        <f>SUMIFS('Maand-gepland'!$E7:$AT7,'Maand-gepland'!$E$2:$AT$2,"&gt;="&amp;$D$3,'Maand-gepland'!$E$2:$AT$2,"&lt;="&amp;$D$4,'Maand-prestatie'!$E7:$AT7,"="&amp;K$5)</f>
        <v>0</v>
      </c>
      <c r="M11">
        <f ca="1">COUNTIFS('Maand-gepland'!$E7:$AT7,"&gt;0",'Maand-gepland'!$E$2:$AT$2,"&gt;="&amp;$D$3,'Maand-gepland'!$E$2:$AT$2,"&lt;="&amp;$D$4,'Maand-prestatie'!$E7:$AT7,"="&amp;M$5)</f>
        <v>0</v>
      </c>
      <c r="N11" s="31">
        <f>SUMIFS('Maand-gepland'!$E7:$AT7,'Maand-gepland'!$E$2:$AT$2,"&gt;="&amp;$D$3,'Maand-gepland'!$E$2:$AT$2,"&lt;="&amp;$D$4,'Maand-prestatie'!$E7:$AT7,"="&amp;M$5)</f>
        <v>0</v>
      </c>
      <c r="O11">
        <f ca="1">COUNTIFS('Maand-gepland'!$E7:$AT7,"&gt;0",'Maand-gepland'!$E$2:$AT$2,"&gt;="&amp;$D$3,'Maand-gepland'!$E$2:$AT$2,"&lt;="&amp;$D$4,'Maand-prestatie'!$E7:$AT7,"="&amp;O$5)</f>
        <v>0</v>
      </c>
      <c r="P11" s="31">
        <f>SUMIFS('Maand-gepland'!$E7:$AT7,'Maand-gepland'!$E$2:$AT$2,"&gt;="&amp;$D$3,'Maand-gepland'!$E$2:$AT$2,"&lt;="&amp;$D$4,'Maand-prestatie'!$E7:$AT7,"="&amp;O$5)</f>
        <v>0</v>
      </c>
      <c r="Q11">
        <f ca="1">COUNTIFS('Maand-gepland'!$E7:$AT7,"&gt;0",'Maand-gepland'!$E$2:$AT$2,"&gt;="&amp;$D$3,'Maand-gepland'!$E$2:$AT$2,"&lt;="&amp;$D$4,'Maand-prestatie'!$E7:$AT7,"="&amp;Q$5)</f>
        <v>0</v>
      </c>
      <c r="R11" s="31">
        <f>SUMIFS('Maand-gepland'!$E7:$AT7,'Maand-gepland'!$E$2:$AT$2,"&gt;="&amp;$D$3,'Maand-gepland'!$E$2:$AT$2,"&lt;="&amp;$D$4,'Maand-prestatie'!$E7:$AT7,"="&amp;Q$5)</f>
        <v>0</v>
      </c>
      <c r="S11">
        <f ca="1">COUNTIFS('Maand-gepland'!$E7:$AT7,"&gt;0",'Maand-gepland'!$E$2:$AT$2,"&gt;="&amp;$D$3,'Maand-gepland'!$E$2:$AT$2,"&lt;="&amp;$D$4,'Maand-prestatie'!$E7:$AT7,"="&amp;S$5)</f>
        <v>0</v>
      </c>
      <c r="T11" s="31">
        <f>SUMIFS('Maand-gepland'!$E7:$AT7,'Maand-gepland'!$E$2:$AT$2,"&gt;="&amp;$D$3,'Maand-gepland'!$E$2:$AT$2,"&lt;="&amp;$D$4,'Maand-prestatie'!$E7:$AT7,"="&amp;S$5)</f>
        <v>0</v>
      </c>
      <c r="U11">
        <f ca="1">COUNTIFS('Maand-gepland'!$E7:$AT7,"&gt;0",'Maand-gepland'!$E$2:$AT$2,"&gt;="&amp;$D$3,'Maand-gepland'!$E$2:$AT$2,"&lt;="&amp;$D$4,'Maand-prestatie'!$E7:$AT7,"="&amp;U$5)</f>
        <v>0</v>
      </c>
      <c r="V11" s="31">
        <f>SUMIFS('Maand-gepland'!$E7:$AT7,'Maand-gepland'!$E$2:$AT$2,"&gt;="&amp;$D$3,'Maand-gepland'!$E$2:$AT$2,"&lt;="&amp;$D$4,'Maand-prestatie'!$E7:$AT7,"="&amp;U$5)</f>
        <v>0</v>
      </c>
      <c r="W11">
        <f ca="1">COUNTIFS('Maand-gepland'!$E7:$AT7,"&gt;0",'Maand-gepland'!$E$2:$AT$2,"&gt;="&amp;$D$3,'Maand-gepland'!$E$2:$AT$2,"&lt;="&amp;$D$4,'Maand-prestatie'!$E7:$AT7,"="&amp;W$5)</f>
        <v>0</v>
      </c>
      <c r="X11" s="31">
        <f>SUMIFS('Maand-gepland'!$E7:$AT7,'Maand-gepland'!$E$2:$AT$2,"&gt;="&amp;$D$3,'Maand-gepland'!$E$2:$AT$2,"&lt;="&amp;$D$4,'Maand-prestatie'!$E7:$AT7,"="&amp;W$5)</f>
        <v>0</v>
      </c>
      <c r="Y11">
        <f ca="1">COUNTIFS('Maand-gepland'!$E7:$AT7,"&gt;0",'Maand-gepland'!$E$2:$AT$2,"&gt;="&amp;$D$3,'Maand-gepland'!$E$2:$AT$2,"&lt;="&amp;$D$4,'Maand-prestatie'!$E7:$AT7,"="&amp;Y$5)</f>
        <v>0</v>
      </c>
      <c r="Z11" s="31">
        <f>SUMIFS('Maand-gepland'!$E7:$AT7,'Maand-gepland'!$E$2:$AT$2,"&gt;="&amp;$D$3,'Maand-gepland'!$E$2:$AT$2,"&lt;="&amp;$D$4,'Maand-prestatie'!$E7:$AT7,"="&amp;Y$5)</f>
        <v>0</v>
      </c>
      <c r="AA11" s="31"/>
      <c r="AB11" s="31"/>
      <c r="AC11" s="31"/>
      <c r="AD11" s="31"/>
      <c r="AE11" s="31"/>
      <c r="AF11" s="31"/>
      <c r="AG11" s="31"/>
      <c r="AH11" s="31"/>
      <c r="AI11" s="31"/>
      <c r="AJ11" s="31"/>
      <c r="AK11" s="31"/>
      <c r="AL11" s="31"/>
      <c r="AM11" s="31"/>
    </row>
    <row r="12" spans="1:39" x14ac:dyDescent="0.2">
      <c r="A12" t="str">
        <f ca="1">'Week A'!AB60</f>
        <v>Bougrine</v>
      </c>
      <c r="B12" t="str">
        <f ca="1">'Week A'!AC60</f>
        <v>Leila</v>
      </c>
      <c r="C12" t="str">
        <f ca="1">'Week A'!AD60</f>
        <v>Onderhoudstechnieker</v>
      </c>
      <c r="D12" t="str">
        <f ca="1">'Week A'!AE60</f>
        <v>Arbeider</v>
      </c>
      <c r="E12">
        <f ca="1">COUNTIFS('Maand-gepland'!$E8:$AT8,"&gt;0",'Maand-gepland'!$E$2:$AT$2,"&gt;="&amp;$D$3,'Maand-gepland'!$E$2:$AT$2,"&lt;="&amp;$D$4)</f>
        <v>0</v>
      </c>
      <c r="F12" s="31">
        <f>SUMIFS('Maand-gepland'!$E8:$AT8,'Maand-gepland'!$E$2:$AT$2,"&gt;="&amp;$D$3,'Maand-gepland'!$E$2:$AT$2,"&lt;="&amp;$D$4)</f>
        <v>0</v>
      </c>
      <c r="G12">
        <f ca="1">COUNTIFS('Maand-gepland'!$E8:$AT8,"&gt;0",'Maand-gepland'!$E$2:$AT$2,"&gt;="&amp;$D$3,'Maand-gepland'!$E$2:$AT$2,"&lt;="&amp;$D$4,'Maand-prestatie'!$E8:$AT8,"=0")</f>
        <v>0</v>
      </c>
      <c r="H12" s="31">
        <f>SUMIFS('Maand-gepland'!$E8:$AT8,'Maand-gepland'!$E$2:$AT$2,"&gt;="&amp;$D$3,'Maand-gepland'!$E$2:$AT$2,"&lt;="&amp;$D$4,'Maand-prestatie'!$E8:$AT8,"=0")</f>
        <v>0</v>
      </c>
      <c r="I12">
        <f ca="1">COUNTIFS('Maand-gepland'!$E8:$AT8,"&gt;0",'Maand-gepland'!$E$2:$AT$2,"&gt;="&amp;$D$3,'Maand-gepland'!$E$2:$AT$2,"&lt;="&amp;$D$4,'Maand-prestatie'!$E8:$AT8,"="&amp;I$5)</f>
        <v>0</v>
      </c>
      <c r="J12" s="31">
        <f>SUMIFS('Maand-gepland'!$E8:$AT8,'Maand-gepland'!$E$2:$AT$2,"&gt;="&amp;$D$3,'Maand-gepland'!$E$2:$AT$2,"&lt;="&amp;$D$4,'Maand-prestatie'!$E8:$AT8,"="&amp;I$5)</f>
        <v>0</v>
      </c>
      <c r="K12">
        <f ca="1">COUNTIFS('Maand-gepland'!$E8:$AT8,"&gt;0",'Maand-gepland'!$E$2:$AT$2,"&gt;="&amp;$D$3,'Maand-gepland'!$E$2:$AT$2,"&lt;="&amp;$D$4,'Maand-prestatie'!$E8:$AT8,"="&amp;K$5)</f>
        <v>0</v>
      </c>
      <c r="L12" s="31">
        <f>SUMIFS('Maand-gepland'!$E8:$AT8,'Maand-gepland'!$E$2:$AT$2,"&gt;="&amp;$D$3,'Maand-gepland'!$E$2:$AT$2,"&lt;="&amp;$D$4,'Maand-prestatie'!$E8:$AT8,"="&amp;K$5)</f>
        <v>0</v>
      </c>
      <c r="M12">
        <f ca="1">COUNTIFS('Maand-gepland'!$E8:$AT8,"&gt;0",'Maand-gepland'!$E$2:$AT$2,"&gt;="&amp;$D$3,'Maand-gepland'!$E$2:$AT$2,"&lt;="&amp;$D$4,'Maand-prestatie'!$E8:$AT8,"="&amp;M$5)</f>
        <v>0</v>
      </c>
      <c r="N12" s="31">
        <f>SUMIFS('Maand-gepland'!$E8:$AT8,'Maand-gepland'!$E$2:$AT$2,"&gt;="&amp;$D$3,'Maand-gepland'!$E$2:$AT$2,"&lt;="&amp;$D$4,'Maand-prestatie'!$E8:$AT8,"="&amp;M$5)</f>
        <v>0</v>
      </c>
      <c r="O12">
        <f ca="1">COUNTIFS('Maand-gepland'!$E8:$AT8,"&gt;0",'Maand-gepland'!$E$2:$AT$2,"&gt;="&amp;$D$3,'Maand-gepland'!$E$2:$AT$2,"&lt;="&amp;$D$4,'Maand-prestatie'!$E8:$AT8,"="&amp;O$5)</f>
        <v>0</v>
      </c>
      <c r="P12" s="31">
        <f>SUMIFS('Maand-gepland'!$E8:$AT8,'Maand-gepland'!$E$2:$AT$2,"&gt;="&amp;$D$3,'Maand-gepland'!$E$2:$AT$2,"&lt;="&amp;$D$4,'Maand-prestatie'!$E8:$AT8,"="&amp;O$5)</f>
        <v>0</v>
      </c>
      <c r="Q12">
        <f ca="1">COUNTIFS('Maand-gepland'!$E8:$AT8,"&gt;0",'Maand-gepland'!$E$2:$AT$2,"&gt;="&amp;$D$3,'Maand-gepland'!$E$2:$AT$2,"&lt;="&amp;$D$4,'Maand-prestatie'!$E8:$AT8,"="&amp;Q$5)</f>
        <v>0</v>
      </c>
      <c r="R12" s="31">
        <f>SUMIFS('Maand-gepland'!$E8:$AT8,'Maand-gepland'!$E$2:$AT$2,"&gt;="&amp;$D$3,'Maand-gepland'!$E$2:$AT$2,"&lt;="&amp;$D$4,'Maand-prestatie'!$E8:$AT8,"="&amp;Q$5)</f>
        <v>0</v>
      </c>
      <c r="S12">
        <f ca="1">COUNTIFS('Maand-gepland'!$E8:$AT8,"&gt;0",'Maand-gepland'!$E$2:$AT$2,"&gt;="&amp;$D$3,'Maand-gepland'!$E$2:$AT$2,"&lt;="&amp;$D$4,'Maand-prestatie'!$E8:$AT8,"="&amp;S$5)</f>
        <v>0</v>
      </c>
      <c r="T12" s="31">
        <f>SUMIFS('Maand-gepland'!$E8:$AT8,'Maand-gepland'!$E$2:$AT$2,"&gt;="&amp;$D$3,'Maand-gepland'!$E$2:$AT$2,"&lt;="&amp;$D$4,'Maand-prestatie'!$E8:$AT8,"="&amp;S$5)</f>
        <v>0</v>
      </c>
      <c r="U12">
        <f ca="1">COUNTIFS('Maand-gepland'!$E8:$AT8,"&gt;0",'Maand-gepland'!$E$2:$AT$2,"&gt;="&amp;$D$3,'Maand-gepland'!$E$2:$AT$2,"&lt;="&amp;$D$4,'Maand-prestatie'!$E8:$AT8,"="&amp;U$5)</f>
        <v>0</v>
      </c>
      <c r="V12" s="31">
        <f>SUMIFS('Maand-gepland'!$E8:$AT8,'Maand-gepland'!$E$2:$AT$2,"&gt;="&amp;$D$3,'Maand-gepland'!$E$2:$AT$2,"&lt;="&amp;$D$4,'Maand-prestatie'!$E8:$AT8,"="&amp;U$5)</f>
        <v>0</v>
      </c>
      <c r="W12">
        <f ca="1">COUNTIFS('Maand-gepland'!$E8:$AT8,"&gt;0",'Maand-gepland'!$E$2:$AT$2,"&gt;="&amp;$D$3,'Maand-gepland'!$E$2:$AT$2,"&lt;="&amp;$D$4,'Maand-prestatie'!$E8:$AT8,"="&amp;W$5)</f>
        <v>0</v>
      </c>
      <c r="X12" s="31">
        <f>SUMIFS('Maand-gepland'!$E8:$AT8,'Maand-gepland'!$E$2:$AT$2,"&gt;="&amp;$D$3,'Maand-gepland'!$E$2:$AT$2,"&lt;="&amp;$D$4,'Maand-prestatie'!$E8:$AT8,"="&amp;W$5)</f>
        <v>0</v>
      </c>
      <c r="Y12">
        <f ca="1">COUNTIFS('Maand-gepland'!$E8:$AT8,"&gt;0",'Maand-gepland'!$E$2:$AT$2,"&gt;="&amp;$D$3,'Maand-gepland'!$E$2:$AT$2,"&lt;="&amp;$D$4,'Maand-prestatie'!$E8:$AT8,"="&amp;Y$5)</f>
        <v>0</v>
      </c>
      <c r="Z12" s="31">
        <f>SUMIFS('Maand-gepland'!$E8:$AT8,'Maand-gepland'!$E$2:$AT$2,"&gt;="&amp;$D$3,'Maand-gepland'!$E$2:$AT$2,"&lt;="&amp;$D$4,'Maand-prestatie'!$E8:$AT8,"="&amp;Y$5)</f>
        <v>0</v>
      </c>
      <c r="AA12" s="31"/>
      <c r="AB12" s="31"/>
      <c r="AC12" s="31"/>
      <c r="AD12" s="31"/>
      <c r="AE12" s="31"/>
      <c r="AF12" s="31"/>
      <c r="AG12" s="31"/>
      <c r="AH12" s="31"/>
      <c r="AI12" s="31"/>
      <c r="AJ12" s="31"/>
      <c r="AK12" s="31"/>
      <c r="AL12" s="31"/>
      <c r="AM12" s="31"/>
    </row>
    <row r="13" spans="1:39" x14ac:dyDescent="0.2">
      <c r="A13" t="str">
        <f ca="1">'Week A'!AB61</f>
        <v>Vanlommel</v>
      </c>
      <c r="B13" t="str">
        <f ca="1">'Week A'!AC61</f>
        <v>Benny</v>
      </c>
      <c r="C13" t="str">
        <f ca="1">'Week A'!AD61</f>
        <v>Operateur</v>
      </c>
      <c r="D13" t="str">
        <f ca="1">'Week A'!AE61</f>
        <v>Arbeider</v>
      </c>
      <c r="E13">
        <f ca="1">COUNTIFS('Maand-gepland'!$E9:$AT9,"&gt;0",'Maand-gepland'!$E$2:$AT$2,"&gt;="&amp;$D$3,'Maand-gepland'!$E$2:$AT$2,"&lt;="&amp;$D$4)</f>
        <v>0</v>
      </c>
      <c r="F13" s="31">
        <f>SUMIFS('Maand-gepland'!$E9:$AT9,'Maand-gepland'!$E$2:$AT$2,"&gt;="&amp;$D$3,'Maand-gepland'!$E$2:$AT$2,"&lt;="&amp;$D$4)</f>
        <v>0</v>
      </c>
      <c r="G13">
        <f ca="1">COUNTIFS('Maand-gepland'!$E9:$AT9,"&gt;0",'Maand-gepland'!$E$2:$AT$2,"&gt;="&amp;$D$3,'Maand-gepland'!$E$2:$AT$2,"&lt;="&amp;$D$4,'Maand-prestatie'!$E9:$AT9,"=0")</f>
        <v>0</v>
      </c>
      <c r="H13" s="31">
        <f>SUMIFS('Maand-gepland'!$E9:$AT9,'Maand-gepland'!$E$2:$AT$2,"&gt;="&amp;$D$3,'Maand-gepland'!$E$2:$AT$2,"&lt;="&amp;$D$4,'Maand-prestatie'!$E9:$AT9,"=0")</f>
        <v>0</v>
      </c>
      <c r="I13">
        <f ca="1">COUNTIFS('Maand-gepland'!$E9:$AT9,"&gt;0",'Maand-gepland'!$E$2:$AT$2,"&gt;="&amp;$D$3,'Maand-gepland'!$E$2:$AT$2,"&lt;="&amp;$D$4,'Maand-prestatie'!$E9:$AT9,"="&amp;I$5)</f>
        <v>0</v>
      </c>
      <c r="J13" s="31">
        <f>SUMIFS('Maand-gepland'!$E9:$AT9,'Maand-gepland'!$E$2:$AT$2,"&gt;="&amp;$D$3,'Maand-gepland'!$E$2:$AT$2,"&lt;="&amp;$D$4,'Maand-prestatie'!$E9:$AT9,"="&amp;I$5)</f>
        <v>0</v>
      </c>
      <c r="K13">
        <f ca="1">COUNTIFS('Maand-gepland'!$E9:$AT9,"&gt;0",'Maand-gepland'!$E$2:$AT$2,"&gt;="&amp;$D$3,'Maand-gepland'!$E$2:$AT$2,"&lt;="&amp;$D$4,'Maand-prestatie'!$E9:$AT9,"="&amp;K$5)</f>
        <v>0</v>
      </c>
      <c r="L13" s="31">
        <f>SUMIFS('Maand-gepland'!$E9:$AT9,'Maand-gepland'!$E$2:$AT$2,"&gt;="&amp;$D$3,'Maand-gepland'!$E$2:$AT$2,"&lt;="&amp;$D$4,'Maand-prestatie'!$E9:$AT9,"="&amp;K$5)</f>
        <v>0</v>
      </c>
      <c r="M13">
        <f ca="1">COUNTIFS('Maand-gepland'!$E9:$AT9,"&gt;0",'Maand-gepland'!$E$2:$AT$2,"&gt;="&amp;$D$3,'Maand-gepland'!$E$2:$AT$2,"&lt;="&amp;$D$4,'Maand-prestatie'!$E9:$AT9,"="&amp;M$5)</f>
        <v>0</v>
      </c>
      <c r="N13" s="31">
        <f>SUMIFS('Maand-gepland'!$E9:$AT9,'Maand-gepland'!$E$2:$AT$2,"&gt;="&amp;$D$3,'Maand-gepland'!$E$2:$AT$2,"&lt;="&amp;$D$4,'Maand-prestatie'!$E9:$AT9,"="&amp;M$5)</f>
        <v>0</v>
      </c>
      <c r="O13">
        <f ca="1">COUNTIFS('Maand-gepland'!$E9:$AT9,"&gt;0",'Maand-gepland'!$E$2:$AT$2,"&gt;="&amp;$D$3,'Maand-gepland'!$E$2:$AT$2,"&lt;="&amp;$D$4,'Maand-prestatie'!$E9:$AT9,"="&amp;O$5)</f>
        <v>0</v>
      </c>
      <c r="P13" s="31">
        <f>SUMIFS('Maand-gepland'!$E9:$AT9,'Maand-gepland'!$E$2:$AT$2,"&gt;="&amp;$D$3,'Maand-gepland'!$E$2:$AT$2,"&lt;="&amp;$D$4,'Maand-prestatie'!$E9:$AT9,"="&amp;O$5)</f>
        <v>0</v>
      </c>
      <c r="Q13">
        <f ca="1">COUNTIFS('Maand-gepland'!$E9:$AT9,"&gt;0",'Maand-gepland'!$E$2:$AT$2,"&gt;="&amp;$D$3,'Maand-gepland'!$E$2:$AT$2,"&lt;="&amp;$D$4,'Maand-prestatie'!$E9:$AT9,"="&amp;Q$5)</f>
        <v>0</v>
      </c>
      <c r="R13" s="31">
        <f>SUMIFS('Maand-gepland'!$E9:$AT9,'Maand-gepland'!$E$2:$AT$2,"&gt;="&amp;$D$3,'Maand-gepland'!$E$2:$AT$2,"&lt;="&amp;$D$4,'Maand-prestatie'!$E9:$AT9,"="&amp;Q$5)</f>
        <v>0</v>
      </c>
      <c r="S13">
        <f ca="1">COUNTIFS('Maand-gepland'!$E9:$AT9,"&gt;0",'Maand-gepland'!$E$2:$AT$2,"&gt;="&amp;$D$3,'Maand-gepland'!$E$2:$AT$2,"&lt;="&amp;$D$4,'Maand-prestatie'!$E9:$AT9,"="&amp;S$5)</f>
        <v>0</v>
      </c>
      <c r="T13" s="31">
        <f>SUMIFS('Maand-gepland'!$E9:$AT9,'Maand-gepland'!$E$2:$AT$2,"&gt;="&amp;$D$3,'Maand-gepland'!$E$2:$AT$2,"&lt;="&amp;$D$4,'Maand-prestatie'!$E9:$AT9,"="&amp;S$5)</f>
        <v>0</v>
      </c>
      <c r="U13">
        <f ca="1">COUNTIFS('Maand-gepland'!$E9:$AT9,"&gt;0",'Maand-gepland'!$E$2:$AT$2,"&gt;="&amp;$D$3,'Maand-gepland'!$E$2:$AT$2,"&lt;="&amp;$D$4,'Maand-prestatie'!$E9:$AT9,"="&amp;U$5)</f>
        <v>0</v>
      </c>
      <c r="V13" s="31">
        <f>SUMIFS('Maand-gepland'!$E9:$AT9,'Maand-gepland'!$E$2:$AT$2,"&gt;="&amp;$D$3,'Maand-gepland'!$E$2:$AT$2,"&lt;="&amp;$D$4,'Maand-prestatie'!$E9:$AT9,"="&amp;U$5)</f>
        <v>0</v>
      </c>
      <c r="W13">
        <f ca="1">COUNTIFS('Maand-gepland'!$E9:$AT9,"&gt;0",'Maand-gepland'!$E$2:$AT$2,"&gt;="&amp;$D$3,'Maand-gepland'!$E$2:$AT$2,"&lt;="&amp;$D$4,'Maand-prestatie'!$E9:$AT9,"="&amp;W$5)</f>
        <v>0</v>
      </c>
      <c r="X13" s="31">
        <f>SUMIFS('Maand-gepland'!$E9:$AT9,'Maand-gepland'!$E$2:$AT$2,"&gt;="&amp;$D$3,'Maand-gepland'!$E$2:$AT$2,"&lt;="&amp;$D$4,'Maand-prestatie'!$E9:$AT9,"="&amp;W$5)</f>
        <v>0</v>
      </c>
      <c r="Y13">
        <f ca="1">COUNTIFS('Maand-gepland'!$E9:$AT9,"&gt;0",'Maand-gepland'!$E$2:$AT$2,"&gt;="&amp;$D$3,'Maand-gepland'!$E$2:$AT$2,"&lt;="&amp;$D$4,'Maand-prestatie'!$E9:$AT9,"="&amp;Y$5)</f>
        <v>0</v>
      </c>
      <c r="Z13" s="31">
        <f>SUMIFS('Maand-gepland'!$E9:$AT9,'Maand-gepland'!$E$2:$AT$2,"&gt;="&amp;$D$3,'Maand-gepland'!$E$2:$AT$2,"&lt;="&amp;$D$4,'Maand-prestatie'!$E9:$AT9,"="&amp;Y$5)</f>
        <v>0</v>
      </c>
      <c r="AA13" s="31"/>
      <c r="AB13" s="31"/>
      <c r="AC13" s="31"/>
      <c r="AD13" s="31"/>
      <c r="AE13" s="31"/>
      <c r="AF13" s="31"/>
      <c r="AG13" s="31"/>
      <c r="AH13" s="31"/>
      <c r="AI13" s="31"/>
      <c r="AJ13" s="31"/>
      <c r="AK13" s="31"/>
      <c r="AL13" s="31"/>
      <c r="AM13" s="31"/>
    </row>
    <row r="14" spans="1:39" x14ac:dyDescent="0.2">
      <c r="A14" t="str">
        <f ca="1">'Week A'!AB62</f>
        <v>Bentla</v>
      </c>
      <c r="B14" t="str">
        <f ca="1">'Week A'!AC62</f>
        <v>Imane</v>
      </c>
      <c r="C14" t="str">
        <f ca="1">'Week A'!AD62</f>
        <v>Steward</v>
      </c>
      <c r="D14" t="str">
        <f ca="1">'Week A'!AE62</f>
        <v>Arbeider</v>
      </c>
      <c r="E14">
        <f ca="1">COUNTIFS('Maand-gepland'!$E10:$AT10,"&gt;0",'Maand-gepland'!$E$2:$AT$2,"&gt;="&amp;$D$3,'Maand-gepland'!$E$2:$AT$2,"&lt;="&amp;$D$4)</f>
        <v>0</v>
      </c>
      <c r="F14" s="31">
        <f>SUMIFS('Maand-gepland'!$E10:$AT10,'Maand-gepland'!$E$2:$AT$2,"&gt;="&amp;$D$3,'Maand-gepland'!$E$2:$AT$2,"&lt;="&amp;$D$4)</f>
        <v>0</v>
      </c>
      <c r="G14">
        <f ca="1">COUNTIFS('Maand-gepland'!$E10:$AT10,"&gt;0",'Maand-gepland'!$E$2:$AT$2,"&gt;="&amp;$D$3,'Maand-gepland'!$E$2:$AT$2,"&lt;="&amp;$D$4,'Maand-prestatie'!$E10:$AT10,"=0")</f>
        <v>0</v>
      </c>
      <c r="H14" s="31">
        <f>SUMIFS('Maand-gepland'!$E10:$AT10,'Maand-gepland'!$E$2:$AT$2,"&gt;="&amp;$D$3,'Maand-gepland'!$E$2:$AT$2,"&lt;="&amp;$D$4,'Maand-prestatie'!$E10:$AT10,"=0")</f>
        <v>0</v>
      </c>
      <c r="I14">
        <f ca="1">COUNTIFS('Maand-gepland'!$E10:$AT10,"&gt;0",'Maand-gepland'!$E$2:$AT$2,"&gt;="&amp;$D$3,'Maand-gepland'!$E$2:$AT$2,"&lt;="&amp;$D$4,'Maand-prestatie'!$E10:$AT10,"="&amp;I$5)</f>
        <v>0</v>
      </c>
      <c r="J14" s="31">
        <f>SUMIFS('Maand-gepland'!$E10:$AT10,'Maand-gepland'!$E$2:$AT$2,"&gt;="&amp;$D$3,'Maand-gepland'!$E$2:$AT$2,"&lt;="&amp;$D$4,'Maand-prestatie'!$E10:$AT10,"="&amp;I$5)</f>
        <v>0</v>
      </c>
      <c r="K14">
        <f ca="1">COUNTIFS('Maand-gepland'!$E10:$AT10,"&gt;0",'Maand-gepland'!$E$2:$AT$2,"&gt;="&amp;$D$3,'Maand-gepland'!$E$2:$AT$2,"&lt;="&amp;$D$4,'Maand-prestatie'!$E10:$AT10,"="&amp;K$5)</f>
        <v>0</v>
      </c>
      <c r="L14" s="31">
        <f>SUMIFS('Maand-gepland'!$E10:$AT10,'Maand-gepland'!$E$2:$AT$2,"&gt;="&amp;$D$3,'Maand-gepland'!$E$2:$AT$2,"&lt;="&amp;$D$4,'Maand-prestatie'!$E10:$AT10,"="&amp;K$5)</f>
        <v>0</v>
      </c>
      <c r="M14">
        <f ca="1">COUNTIFS('Maand-gepland'!$E10:$AT10,"&gt;0",'Maand-gepland'!$E$2:$AT$2,"&gt;="&amp;$D$3,'Maand-gepland'!$E$2:$AT$2,"&lt;="&amp;$D$4,'Maand-prestatie'!$E10:$AT10,"="&amp;M$5)</f>
        <v>0</v>
      </c>
      <c r="N14" s="31">
        <f>SUMIFS('Maand-gepland'!$E10:$AT10,'Maand-gepland'!$E$2:$AT$2,"&gt;="&amp;$D$3,'Maand-gepland'!$E$2:$AT$2,"&lt;="&amp;$D$4,'Maand-prestatie'!$E10:$AT10,"="&amp;M$5)</f>
        <v>0</v>
      </c>
      <c r="O14">
        <f ca="1">COUNTIFS('Maand-gepland'!$E10:$AT10,"&gt;0",'Maand-gepland'!$E$2:$AT$2,"&gt;="&amp;$D$3,'Maand-gepland'!$E$2:$AT$2,"&lt;="&amp;$D$4,'Maand-prestatie'!$E10:$AT10,"="&amp;O$5)</f>
        <v>0</v>
      </c>
      <c r="P14" s="31">
        <f>SUMIFS('Maand-gepland'!$E10:$AT10,'Maand-gepland'!$E$2:$AT$2,"&gt;="&amp;$D$3,'Maand-gepland'!$E$2:$AT$2,"&lt;="&amp;$D$4,'Maand-prestatie'!$E10:$AT10,"="&amp;O$5)</f>
        <v>0</v>
      </c>
      <c r="Q14">
        <f ca="1">COUNTIFS('Maand-gepland'!$E10:$AT10,"&gt;0",'Maand-gepland'!$E$2:$AT$2,"&gt;="&amp;$D$3,'Maand-gepland'!$E$2:$AT$2,"&lt;="&amp;$D$4,'Maand-prestatie'!$E10:$AT10,"="&amp;Q$5)</f>
        <v>0</v>
      </c>
      <c r="R14" s="31">
        <f>SUMIFS('Maand-gepland'!$E10:$AT10,'Maand-gepland'!$E$2:$AT$2,"&gt;="&amp;$D$3,'Maand-gepland'!$E$2:$AT$2,"&lt;="&amp;$D$4,'Maand-prestatie'!$E10:$AT10,"="&amp;Q$5)</f>
        <v>0</v>
      </c>
      <c r="S14">
        <f ca="1">COUNTIFS('Maand-gepland'!$E10:$AT10,"&gt;0",'Maand-gepland'!$E$2:$AT$2,"&gt;="&amp;$D$3,'Maand-gepland'!$E$2:$AT$2,"&lt;="&amp;$D$4,'Maand-prestatie'!$E10:$AT10,"="&amp;S$5)</f>
        <v>0</v>
      </c>
      <c r="T14" s="31">
        <f>SUMIFS('Maand-gepland'!$E10:$AT10,'Maand-gepland'!$E$2:$AT$2,"&gt;="&amp;$D$3,'Maand-gepland'!$E$2:$AT$2,"&lt;="&amp;$D$4,'Maand-prestatie'!$E10:$AT10,"="&amp;S$5)</f>
        <v>0</v>
      </c>
      <c r="U14">
        <f ca="1">COUNTIFS('Maand-gepland'!$E10:$AT10,"&gt;0",'Maand-gepland'!$E$2:$AT$2,"&gt;="&amp;$D$3,'Maand-gepland'!$E$2:$AT$2,"&lt;="&amp;$D$4,'Maand-prestatie'!$E10:$AT10,"="&amp;U$5)</f>
        <v>0</v>
      </c>
      <c r="V14" s="31">
        <f>SUMIFS('Maand-gepland'!$E10:$AT10,'Maand-gepland'!$E$2:$AT$2,"&gt;="&amp;$D$3,'Maand-gepland'!$E$2:$AT$2,"&lt;="&amp;$D$4,'Maand-prestatie'!$E10:$AT10,"="&amp;U$5)</f>
        <v>0</v>
      </c>
      <c r="W14">
        <f ca="1">COUNTIFS('Maand-gepland'!$E10:$AT10,"&gt;0",'Maand-gepland'!$E$2:$AT$2,"&gt;="&amp;$D$3,'Maand-gepland'!$E$2:$AT$2,"&lt;="&amp;$D$4,'Maand-prestatie'!$E10:$AT10,"="&amp;W$5)</f>
        <v>0</v>
      </c>
      <c r="X14" s="31">
        <f>SUMIFS('Maand-gepland'!$E10:$AT10,'Maand-gepland'!$E$2:$AT$2,"&gt;="&amp;$D$3,'Maand-gepland'!$E$2:$AT$2,"&lt;="&amp;$D$4,'Maand-prestatie'!$E10:$AT10,"="&amp;W$5)</f>
        <v>0</v>
      </c>
      <c r="Y14">
        <f ca="1">COUNTIFS('Maand-gepland'!$E10:$AT10,"&gt;0",'Maand-gepland'!$E$2:$AT$2,"&gt;="&amp;$D$3,'Maand-gepland'!$E$2:$AT$2,"&lt;="&amp;$D$4,'Maand-prestatie'!$E10:$AT10,"="&amp;Y$5)</f>
        <v>0</v>
      </c>
      <c r="Z14" s="31">
        <f>SUMIFS('Maand-gepland'!$E10:$AT10,'Maand-gepland'!$E$2:$AT$2,"&gt;="&amp;$D$3,'Maand-gepland'!$E$2:$AT$2,"&lt;="&amp;$D$4,'Maand-prestatie'!$E10:$AT10,"="&amp;Y$5)</f>
        <v>0</v>
      </c>
      <c r="AA14" s="31"/>
      <c r="AB14" s="31"/>
      <c r="AC14" s="31"/>
      <c r="AD14" s="31"/>
      <c r="AE14" s="31"/>
      <c r="AF14" s="31"/>
      <c r="AG14" s="31"/>
      <c r="AH14" s="31"/>
      <c r="AI14" s="31"/>
      <c r="AJ14" s="31"/>
      <c r="AK14" s="31"/>
      <c r="AL14" s="31"/>
      <c r="AM14" s="31"/>
    </row>
    <row r="15" spans="1:39" x14ac:dyDescent="0.2">
      <c r="A15" t="str">
        <f ca="1">'Week A'!AB63</f>
        <v>Herreman</v>
      </c>
      <c r="B15" t="str">
        <f ca="1">'Week A'!AC63</f>
        <v>Astrid</v>
      </c>
      <c r="C15" t="str">
        <f ca="1">'Week A'!AD63</f>
        <v>Steward</v>
      </c>
      <c r="D15" t="str">
        <f ca="1">'Week A'!AE63</f>
        <v>Student</v>
      </c>
      <c r="E15">
        <f ca="1">COUNTIFS('Maand-gepland'!$E11:$AT11,"&gt;0",'Maand-gepland'!$E$2:$AT$2,"&gt;="&amp;$D$3,'Maand-gepland'!$E$2:$AT$2,"&lt;="&amp;$D$4)</f>
        <v>0</v>
      </c>
      <c r="F15" s="31">
        <f>SUMIFS('Maand-gepland'!$E11:$AT11,'Maand-gepland'!$E$2:$AT$2,"&gt;="&amp;$D$3,'Maand-gepland'!$E$2:$AT$2,"&lt;="&amp;$D$4)</f>
        <v>0</v>
      </c>
      <c r="G15">
        <f ca="1">COUNTIFS('Maand-gepland'!$E11:$AT11,"&gt;0",'Maand-gepland'!$E$2:$AT$2,"&gt;="&amp;$D$3,'Maand-gepland'!$E$2:$AT$2,"&lt;="&amp;$D$4,'Maand-prestatie'!$E11:$AT11,"=0")</f>
        <v>0</v>
      </c>
      <c r="H15" s="31">
        <f>SUMIFS('Maand-gepland'!$E11:$AT11,'Maand-gepland'!$E$2:$AT$2,"&gt;="&amp;$D$3,'Maand-gepland'!$E$2:$AT$2,"&lt;="&amp;$D$4,'Maand-prestatie'!$E11:$AT11,"=0")</f>
        <v>0</v>
      </c>
      <c r="I15">
        <f ca="1">COUNTIFS('Maand-gepland'!$E11:$AT11,"&gt;0",'Maand-gepland'!$E$2:$AT$2,"&gt;="&amp;$D$3,'Maand-gepland'!$E$2:$AT$2,"&lt;="&amp;$D$4,'Maand-prestatie'!$E11:$AT11,"="&amp;I$5)</f>
        <v>0</v>
      </c>
      <c r="J15" s="31">
        <f>SUMIFS('Maand-gepland'!$E11:$AT11,'Maand-gepland'!$E$2:$AT$2,"&gt;="&amp;$D$3,'Maand-gepland'!$E$2:$AT$2,"&lt;="&amp;$D$4,'Maand-prestatie'!$E11:$AT11,"="&amp;I$5)</f>
        <v>0</v>
      </c>
      <c r="K15">
        <f ca="1">COUNTIFS('Maand-gepland'!$E11:$AT11,"&gt;0",'Maand-gepland'!$E$2:$AT$2,"&gt;="&amp;$D$3,'Maand-gepland'!$E$2:$AT$2,"&lt;="&amp;$D$4,'Maand-prestatie'!$E11:$AT11,"="&amp;K$5)</f>
        <v>0</v>
      </c>
      <c r="L15" s="31">
        <f>SUMIFS('Maand-gepland'!$E11:$AT11,'Maand-gepland'!$E$2:$AT$2,"&gt;="&amp;$D$3,'Maand-gepland'!$E$2:$AT$2,"&lt;="&amp;$D$4,'Maand-prestatie'!$E11:$AT11,"="&amp;K$5)</f>
        <v>0</v>
      </c>
      <c r="M15">
        <f ca="1">COUNTIFS('Maand-gepland'!$E11:$AT11,"&gt;0",'Maand-gepland'!$E$2:$AT$2,"&gt;="&amp;$D$3,'Maand-gepland'!$E$2:$AT$2,"&lt;="&amp;$D$4,'Maand-prestatie'!$E11:$AT11,"="&amp;M$5)</f>
        <v>0</v>
      </c>
      <c r="N15" s="31">
        <f>SUMIFS('Maand-gepland'!$E11:$AT11,'Maand-gepland'!$E$2:$AT$2,"&gt;="&amp;$D$3,'Maand-gepland'!$E$2:$AT$2,"&lt;="&amp;$D$4,'Maand-prestatie'!$E11:$AT11,"="&amp;M$5)</f>
        <v>0</v>
      </c>
      <c r="O15">
        <f ca="1">COUNTIFS('Maand-gepland'!$E11:$AT11,"&gt;0",'Maand-gepland'!$E$2:$AT$2,"&gt;="&amp;$D$3,'Maand-gepland'!$E$2:$AT$2,"&lt;="&amp;$D$4,'Maand-prestatie'!$E11:$AT11,"="&amp;O$5)</f>
        <v>0</v>
      </c>
      <c r="P15" s="31">
        <f>SUMIFS('Maand-gepland'!$E11:$AT11,'Maand-gepland'!$E$2:$AT$2,"&gt;="&amp;$D$3,'Maand-gepland'!$E$2:$AT$2,"&lt;="&amp;$D$4,'Maand-prestatie'!$E11:$AT11,"="&amp;O$5)</f>
        <v>0</v>
      </c>
      <c r="Q15">
        <f ca="1">COUNTIFS('Maand-gepland'!$E11:$AT11,"&gt;0",'Maand-gepland'!$E$2:$AT$2,"&gt;="&amp;$D$3,'Maand-gepland'!$E$2:$AT$2,"&lt;="&amp;$D$4,'Maand-prestatie'!$E11:$AT11,"="&amp;Q$5)</f>
        <v>0</v>
      </c>
      <c r="R15" s="31">
        <f>SUMIFS('Maand-gepland'!$E11:$AT11,'Maand-gepland'!$E$2:$AT$2,"&gt;="&amp;$D$3,'Maand-gepland'!$E$2:$AT$2,"&lt;="&amp;$D$4,'Maand-prestatie'!$E11:$AT11,"="&amp;Q$5)</f>
        <v>0</v>
      </c>
      <c r="S15">
        <f ca="1">COUNTIFS('Maand-gepland'!$E11:$AT11,"&gt;0",'Maand-gepland'!$E$2:$AT$2,"&gt;="&amp;$D$3,'Maand-gepland'!$E$2:$AT$2,"&lt;="&amp;$D$4,'Maand-prestatie'!$E11:$AT11,"="&amp;S$5)</f>
        <v>0</v>
      </c>
      <c r="T15" s="31">
        <f>SUMIFS('Maand-gepland'!$E11:$AT11,'Maand-gepland'!$E$2:$AT$2,"&gt;="&amp;$D$3,'Maand-gepland'!$E$2:$AT$2,"&lt;="&amp;$D$4,'Maand-prestatie'!$E11:$AT11,"="&amp;S$5)</f>
        <v>0</v>
      </c>
      <c r="U15">
        <f ca="1">COUNTIFS('Maand-gepland'!$E11:$AT11,"&gt;0",'Maand-gepland'!$E$2:$AT$2,"&gt;="&amp;$D$3,'Maand-gepland'!$E$2:$AT$2,"&lt;="&amp;$D$4,'Maand-prestatie'!$E11:$AT11,"="&amp;U$5)</f>
        <v>0</v>
      </c>
      <c r="V15" s="31">
        <f>SUMIFS('Maand-gepland'!$E11:$AT11,'Maand-gepland'!$E$2:$AT$2,"&gt;="&amp;$D$3,'Maand-gepland'!$E$2:$AT$2,"&lt;="&amp;$D$4,'Maand-prestatie'!$E11:$AT11,"="&amp;U$5)</f>
        <v>0</v>
      </c>
      <c r="W15">
        <f ca="1">COUNTIFS('Maand-gepland'!$E11:$AT11,"&gt;0",'Maand-gepland'!$E$2:$AT$2,"&gt;="&amp;$D$3,'Maand-gepland'!$E$2:$AT$2,"&lt;="&amp;$D$4,'Maand-prestatie'!$E11:$AT11,"="&amp;W$5)</f>
        <v>0</v>
      </c>
      <c r="X15" s="31">
        <f>SUMIFS('Maand-gepland'!$E11:$AT11,'Maand-gepland'!$E$2:$AT$2,"&gt;="&amp;$D$3,'Maand-gepland'!$E$2:$AT$2,"&lt;="&amp;$D$4,'Maand-prestatie'!$E11:$AT11,"="&amp;W$5)</f>
        <v>0</v>
      </c>
      <c r="Y15">
        <f ca="1">COUNTIFS('Maand-gepland'!$E11:$AT11,"&gt;0",'Maand-gepland'!$E$2:$AT$2,"&gt;="&amp;$D$3,'Maand-gepland'!$E$2:$AT$2,"&lt;="&amp;$D$4,'Maand-prestatie'!$E11:$AT11,"="&amp;Y$5)</f>
        <v>0</v>
      </c>
      <c r="Z15" s="31">
        <f>SUMIFS('Maand-gepland'!$E11:$AT11,'Maand-gepland'!$E$2:$AT$2,"&gt;="&amp;$D$3,'Maand-gepland'!$E$2:$AT$2,"&lt;="&amp;$D$4,'Maand-prestatie'!$E11:$AT11,"="&amp;Y$5)</f>
        <v>0</v>
      </c>
      <c r="AA15" s="31"/>
      <c r="AB15" s="31"/>
      <c r="AC15" s="31"/>
      <c r="AD15" s="31"/>
      <c r="AE15" s="31"/>
      <c r="AF15" s="31"/>
      <c r="AG15" s="31"/>
      <c r="AH15" s="31"/>
      <c r="AI15" s="31"/>
      <c r="AJ15" s="31"/>
      <c r="AK15" s="31"/>
      <c r="AL15" s="31"/>
      <c r="AM15" s="31"/>
    </row>
    <row r="16" spans="1:39" x14ac:dyDescent="0.2">
      <c r="A16" t="str">
        <f ca="1">'Week A'!AB64</f>
        <v>Tarakhchyan</v>
      </c>
      <c r="B16" t="str">
        <f ca="1">'Week A'!AC64</f>
        <v>Avetis</v>
      </c>
      <c r="C16" t="str">
        <f ca="1">'Week A'!AD64</f>
        <v>Steward</v>
      </c>
      <c r="D16" t="str">
        <f ca="1">'Week A'!AE64</f>
        <v>Student</v>
      </c>
      <c r="E16">
        <f ca="1">COUNTIFS('Maand-gepland'!$E12:$AT12,"&gt;0",'Maand-gepland'!$E$2:$AT$2,"&gt;="&amp;$D$3,'Maand-gepland'!$E$2:$AT$2,"&lt;="&amp;$D$4)</f>
        <v>0</v>
      </c>
      <c r="F16" s="31">
        <f>SUMIFS('Maand-gepland'!$E12:$AT12,'Maand-gepland'!$E$2:$AT$2,"&gt;="&amp;$D$3,'Maand-gepland'!$E$2:$AT$2,"&lt;="&amp;$D$4)</f>
        <v>0</v>
      </c>
      <c r="G16">
        <f ca="1">COUNTIFS('Maand-gepland'!$E12:$AT12,"&gt;0",'Maand-gepland'!$E$2:$AT$2,"&gt;="&amp;$D$3,'Maand-gepland'!$E$2:$AT$2,"&lt;="&amp;$D$4,'Maand-prestatie'!$E12:$AT12,"=0")</f>
        <v>0</v>
      </c>
      <c r="H16" s="31">
        <f>SUMIFS('Maand-gepland'!$E12:$AT12,'Maand-gepland'!$E$2:$AT$2,"&gt;="&amp;$D$3,'Maand-gepland'!$E$2:$AT$2,"&lt;="&amp;$D$4,'Maand-prestatie'!$E12:$AT12,"=0")</f>
        <v>0</v>
      </c>
      <c r="I16">
        <f ca="1">COUNTIFS('Maand-gepland'!$E12:$AT12,"&gt;0",'Maand-gepland'!$E$2:$AT$2,"&gt;="&amp;$D$3,'Maand-gepland'!$E$2:$AT$2,"&lt;="&amp;$D$4,'Maand-prestatie'!$E12:$AT12,"="&amp;I$5)</f>
        <v>0</v>
      </c>
      <c r="J16" s="31">
        <f>SUMIFS('Maand-gepland'!$E12:$AT12,'Maand-gepland'!$E$2:$AT$2,"&gt;="&amp;$D$3,'Maand-gepland'!$E$2:$AT$2,"&lt;="&amp;$D$4,'Maand-prestatie'!$E12:$AT12,"="&amp;I$5)</f>
        <v>0</v>
      </c>
      <c r="K16">
        <f ca="1">COUNTIFS('Maand-gepland'!$E12:$AT12,"&gt;0",'Maand-gepland'!$E$2:$AT$2,"&gt;="&amp;$D$3,'Maand-gepland'!$E$2:$AT$2,"&lt;="&amp;$D$4,'Maand-prestatie'!$E12:$AT12,"="&amp;K$5)</f>
        <v>0</v>
      </c>
      <c r="L16" s="31">
        <f>SUMIFS('Maand-gepland'!$E12:$AT12,'Maand-gepland'!$E$2:$AT$2,"&gt;="&amp;$D$3,'Maand-gepland'!$E$2:$AT$2,"&lt;="&amp;$D$4,'Maand-prestatie'!$E12:$AT12,"="&amp;K$5)</f>
        <v>0</v>
      </c>
      <c r="M16">
        <f ca="1">COUNTIFS('Maand-gepland'!$E12:$AT12,"&gt;0",'Maand-gepland'!$E$2:$AT$2,"&gt;="&amp;$D$3,'Maand-gepland'!$E$2:$AT$2,"&lt;="&amp;$D$4,'Maand-prestatie'!$E12:$AT12,"="&amp;M$5)</f>
        <v>0</v>
      </c>
      <c r="N16" s="31">
        <f>SUMIFS('Maand-gepland'!$E12:$AT12,'Maand-gepland'!$E$2:$AT$2,"&gt;="&amp;$D$3,'Maand-gepland'!$E$2:$AT$2,"&lt;="&amp;$D$4,'Maand-prestatie'!$E12:$AT12,"="&amp;M$5)</f>
        <v>0</v>
      </c>
      <c r="O16">
        <f ca="1">COUNTIFS('Maand-gepland'!$E12:$AT12,"&gt;0",'Maand-gepland'!$E$2:$AT$2,"&gt;="&amp;$D$3,'Maand-gepland'!$E$2:$AT$2,"&lt;="&amp;$D$4,'Maand-prestatie'!$E12:$AT12,"="&amp;O$5)</f>
        <v>0</v>
      </c>
      <c r="P16" s="31">
        <f>SUMIFS('Maand-gepland'!$E12:$AT12,'Maand-gepland'!$E$2:$AT$2,"&gt;="&amp;$D$3,'Maand-gepland'!$E$2:$AT$2,"&lt;="&amp;$D$4,'Maand-prestatie'!$E12:$AT12,"="&amp;O$5)</f>
        <v>0</v>
      </c>
      <c r="Q16">
        <f ca="1">COUNTIFS('Maand-gepland'!$E12:$AT12,"&gt;0",'Maand-gepland'!$E$2:$AT$2,"&gt;="&amp;$D$3,'Maand-gepland'!$E$2:$AT$2,"&lt;="&amp;$D$4,'Maand-prestatie'!$E12:$AT12,"="&amp;Q$5)</f>
        <v>0</v>
      </c>
      <c r="R16" s="31">
        <f>SUMIFS('Maand-gepland'!$E12:$AT12,'Maand-gepland'!$E$2:$AT$2,"&gt;="&amp;$D$3,'Maand-gepland'!$E$2:$AT$2,"&lt;="&amp;$D$4,'Maand-prestatie'!$E12:$AT12,"="&amp;Q$5)</f>
        <v>0</v>
      </c>
      <c r="S16">
        <f ca="1">COUNTIFS('Maand-gepland'!$E12:$AT12,"&gt;0",'Maand-gepland'!$E$2:$AT$2,"&gt;="&amp;$D$3,'Maand-gepland'!$E$2:$AT$2,"&lt;="&amp;$D$4,'Maand-prestatie'!$E12:$AT12,"="&amp;S$5)</f>
        <v>0</v>
      </c>
      <c r="T16" s="31">
        <f>SUMIFS('Maand-gepland'!$E12:$AT12,'Maand-gepland'!$E$2:$AT$2,"&gt;="&amp;$D$3,'Maand-gepland'!$E$2:$AT$2,"&lt;="&amp;$D$4,'Maand-prestatie'!$E12:$AT12,"="&amp;S$5)</f>
        <v>0</v>
      </c>
      <c r="U16">
        <f ca="1">COUNTIFS('Maand-gepland'!$E12:$AT12,"&gt;0",'Maand-gepland'!$E$2:$AT$2,"&gt;="&amp;$D$3,'Maand-gepland'!$E$2:$AT$2,"&lt;="&amp;$D$4,'Maand-prestatie'!$E12:$AT12,"="&amp;U$5)</f>
        <v>0</v>
      </c>
      <c r="V16" s="31">
        <f>SUMIFS('Maand-gepland'!$E12:$AT12,'Maand-gepland'!$E$2:$AT$2,"&gt;="&amp;$D$3,'Maand-gepland'!$E$2:$AT$2,"&lt;="&amp;$D$4,'Maand-prestatie'!$E12:$AT12,"="&amp;U$5)</f>
        <v>0</v>
      </c>
      <c r="W16">
        <f ca="1">COUNTIFS('Maand-gepland'!$E12:$AT12,"&gt;0",'Maand-gepland'!$E$2:$AT$2,"&gt;="&amp;$D$3,'Maand-gepland'!$E$2:$AT$2,"&lt;="&amp;$D$4,'Maand-prestatie'!$E12:$AT12,"="&amp;W$5)</f>
        <v>0</v>
      </c>
      <c r="X16" s="31">
        <f>SUMIFS('Maand-gepland'!$E12:$AT12,'Maand-gepland'!$E$2:$AT$2,"&gt;="&amp;$D$3,'Maand-gepland'!$E$2:$AT$2,"&lt;="&amp;$D$4,'Maand-prestatie'!$E12:$AT12,"="&amp;W$5)</f>
        <v>0</v>
      </c>
      <c r="Y16">
        <f ca="1">COUNTIFS('Maand-gepland'!$E12:$AT12,"&gt;0",'Maand-gepland'!$E$2:$AT$2,"&gt;="&amp;$D$3,'Maand-gepland'!$E$2:$AT$2,"&lt;="&amp;$D$4,'Maand-prestatie'!$E12:$AT12,"="&amp;Y$5)</f>
        <v>0</v>
      </c>
      <c r="Z16" s="31">
        <f>SUMIFS('Maand-gepland'!$E12:$AT12,'Maand-gepland'!$E$2:$AT$2,"&gt;="&amp;$D$3,'Maand-gepland'!$E$2:$AT$2,"&lt;="&amp;$D$4,'Maand-prestatie'!$E12:$AT12,"="&amp;Y$5)</f>
        <v>0</v>
      </c>
      <c r="AA16" s="31"/>
      <c r="AB16" s="31"/>
      <c r="AC16" s="31"/>
      <c r="AD16" s="31"/>
      <c r="AE16" s="31"/>
      <c r="AF16" s="31"/>
      <c r="AG16" s="31"/>
      <c r="AH16" s="31"/>
      <c r="AI16" s="31"/>
      <c r="AJ16" s="31"/>
      <c r="AK16" s="31"/>
      <c r="AL16" s="31"/>
      <c r="AM16" s="31"/>
    </row>
    <row r="17" spans="1:39" x14ac:dyDescent="0.2">
      <c r="A17" t="str">
        <f ca="1">'Week A'!AB65</f>
        <v>Taous</v>
      </c>
      <c r="B17" t="str">
        <f ca="1">'Week A'!AC65</f>
        <v>Anass</v>
      </c>
      <c r="C17" t="str">
        <f ca="1">'Week A'!AD65</f>
        <v>Steward</v>
      </c>
      <c r="D17" t="str">
        <f ca="1">'Week A'!AE65</f>
        <v>Student</v>
      </c>
      <c r="E17">
        <f ca="1">COUNTIFS('Maand-gepland'!$E13:$AT13,"&gt;0",'Maand-gepland'!$E$2:$AT$2,"&gt;="&amp;$D$3,'Maand-gepland'!$E$2:$AT$2,"&lt;="&amp;$D$4)</f>
        <v>0</v>
      </c>
      <c r="F17" s="31">
        <f>SUMIFS('Maand-gepland'!$E13:$AT13,'Maand-gepland'!$E$2:$AT$2,"&gt;="&amp;$D$3,'Maand-gepland'!$E$2:$AT$2,"&lt;="&amp;$D$4)</f>
        <v>0</v>
      </c>
      <c r="G17">
        <f ca="1">COUNTIFS('Maand-gepland'!$E13:$AT13,"&gt;0",'Maand-gepland'!$E$2:$AT$2,"&gt;="&amp;$D$3,'Maand-gepland'!$E$2:$AT$2,"&lt;="&amp;$D$4,'Maand-prestatie'!$E13:$AT13,"=0")</f>
        <v>0</v>
      </c>
      <c r="H17" s="31">
        <f>SUMIFS('Maand-gepland'!$E13:$AT13,'Maand-gepland'!$E$2:$AT$2,"&gt;="&amp;$D$3,'Maand-gepland'!$E$2:$AT$2,"&lt;="&amp;$D$4,'Maand-prestatie'!$E13:$AT13,"=0")</f>
        <v>0</v>
      </c>
      <c r="I17">
        <f ca="1">COUNTIFS('Maand-gepland'!$E13:$AT13,"&gt;0",'Maand-gepland'!$E$2:$AT$2,"&gt;="&amp;$D$3,'Maand-gepland'!$E$2:$AT$2,"&lt;="&amp;$D$4,'Maand-prestatie'!$E13:$AT13,"="&amp;I$5)</f>
        <v>0</v>
      </c>
      <c r="J17" s="31">
        <f>SUMIFS('Maand-gepland'!$E13:$AT13,'Maand-gepland'!$E$2:$AT$2,"&gt;="&amp;$D$3,'Maand-gepland'!$E$2:$AT$2,"&lt;="&amp;$D$4,'Maand-prestatie'!$E13:$AT13,"="&amp;I$5)</f>
        <v>0</v>
      </c>
      <c r="K17">
        <f ca="1">COUNTIFS('Maand-gepland'!$E13:$AT13,"&gt;0",'Maand-gepland'!$E$2:$AT$2,"&gt;="&amp;$D$3,'Maand-gepland'!$E$2:$AT$2,"&lt;="&amp;$D$4,'Maand-prestatie'!$E13:$AT13,"="&amp;K$5)</f>
        <v>0</v>
      </c>
      <c r="L17" s="31">
        <f>SUMIFS('Maand-gepland'!$E13:$AT13,'Maand-gepland'!$E$2:$AT$2,"&gt;="&amp;$D$3,'Maand-gepland'!$E$2:$AT$2,"&lt;="&amp;$D$4,'Maand-prestatie'!$E13:$AT13,"="&amp;K$5)</f>
        <v>0</v>
      </c>
      <c r="M17">
        <f ca="1">COUNTIFS('Maand-gepland'!$E13:$AT13,"&gt;0",'Maand-gepland'!$E$2:$AT$2,"&gt;="&amp;$D$3,'Maand-gepland'!$E$2:$AT$2,"&lt;="&amp;$D$4,'Maand-prestatie'!$E13:$AT13,"="&amp;M$5)</f>
        <v>0</v>
      </c>
      <c r="N17" s="31">
        <f>SUMIFS('Maand-gepland'!$E13:$AT13,'Maand-gepland'!$E$2:$AT$2,"&gt;="&amp;$D$3,'Maand-gepland'!$E$2:$AT$2,"&lt;="&amp;$D$4,'Maand-prestatie'!$E13:$AT13,"="&amp;M$5)</f>
        <v>0</v>
      </c>
      <c r="O17">
        <f ca="1">COUNTIFS('Maand-gepland'!$E13:$AT13,"&gt;0",'Maand-gepland'!$E$2:$AT$2,"&gt;="&amp;$D$3,'Maand-gepland'!$E$2:$AT$2,"&lt;="&amp;$D$4,'Maand-prestatie'!$E13:$AT13,"="&amp;O$5)</f>
        <v>0</v>
      </c>
      <c r="P17" s="31">
        <f>SUMIFS('Maand-gepland'!$E13:$AT13,'Maand-gepland'!$E$2:$AT$2,"&gt;="&amp;$D$3,'Maand-gepland'!$E$2:$AT$2,"&lt;="&amp;$D$4,'Maand-prestatie'!$E13:$AT13,"="&amp;O$5)</f>
        <v>0</v>
      </c>
      <c r="Q17">
        <f ca="1">COUNTIFS('Maand-gepland'!$E13:$AT13,"&gt;0",'Maand-gepland'!$E$2:$AT$2,"&gt;="&amp;$D$3,'Maand-gepland'!$E$2:$AT$2,"&lt;="&amp;$D$4,'Maand-prestatie'!$E13:$AT13,"="&amp;Q$5)</f>
        <v>0</v>
      </c>
      <c r="R17" s="31">
        <f>SUMIFS('Maand-gepland'!$E13:$AT13,'Maand-gepland'!$E$2:$AT$2,"&gt;="&amp;$D$3,'Maand-gepland'!$E$2:$AT$2,"&lt;="&amp;$D$4,'Maand-prestatie'!$E13:$AT13,"="&amp;Q$5)</f>
        <v>0</v>
      </c>
      <c r="S17">
        <f ca="1">COUNTIFS('Maand-gepland'!$E13:$AT13,"&gt;0",'Maand-gepland'!$E$2:$AT$2,"&gt;="&amp;$D$3,'Maand-gepland'!$E$2:$AT$2,"&lt;="&amp;$D$4,'Maand-prestatie'!$E13:$AT13,"="&amp;S$5)</f>
        <v>0</v>
      </c>
      <c r="T17" s="31">
        <f>SUMIFS('Maand-gepland'!$E13:$AT13,'Maand-gepland'!$E$2:$AT$2,"&gt;="&amp;$D$3,'Maand-gepland'!$E$2:$AT$2,"&lt;="&amp;$D$4,'Maand-prestatie'!$E13:$AT13,"="&amp;S$5)</f>
        <v>0</v>
      </c>
      <c r="U17">
        <f ca="1">COUNTIFS('Maand-gepland'!$E13:$AT13,"&gt;0",'Maand-gepland'!$E$2:$AT$2,"&gt;="&amp;$D$3,'Maand-gepland'!$E$2:$AT$2,"&lt;="&amp;$D$4,'Maand-prestatie'!$E13:$AT13,"="&amp;U$5)</f>
        <v>0</v>
      </c>
      <c r="V17" s="31">
        <f>SUMIFS('Maand-gepland'!$E13:$AT13,'Maand-gepland'!$E$2:$AT$2,"&gt;="&amp;$D$3,'Maand-gepland'!$E$2:$AT$2,"&lt;="&amp;$D$4,'Maand-prestatie'!$E13:$AT13,"="&amp;U$5)</f>
        <v>0</v>
      </c>
      <c r="W17">
        <f ca="1">COUNTIFS('Maand-gepland'!$E13:$AT13,"&gt;0",'Maand-gepland'!$E$2:$AT$2,"&gt;="&amp;$D$3,'Maand-gepland'!$E$2:$AT$2,"&lt;="&amp;$D$4,'Maand-prestatie'!$E13:$AT13,"="&amp;W$5)</f>
        <v>0</v>
      </c>
      <c r="X17" s="31">
        <f>SUMIFS('Maand-gepland'!$E13:$AT13,'Maand-gepland'!$E$2:$AT$2,"&gt;="&amp;$D$3,'Maand-gepland'!$E$2:$AT$2,"&lt;="&amp;$D$4,'Maand-prestatie'!$E13:$AT13,"="&amp;W$5)</f>
        <v>0</v>
      </c>
      <c r="Y17">
        <f ca="1">COUNTIFS('Maand-gepland'!$E13:$AT13,"&gt;0",'Maand-gepland'!$E$2:$AT$2,"&gt;="&amp;$D$3,'Maand-gepland'!$E$2:$AT$2,"&lt;="&amp;$D$4,'Maand-prestatie'!$E13:$AT13,"="&amp;Y$5)</f>
        <v>0</v>
      </c>
      <c r="Z17" s="31">
        <f>SUMIFS('Maand-gepland'!$E13:$AT13,'Maand-gepland'!$E$2:$AT$2,"&gt;="&amp;$D$3,'Maand-gepland'!$E$2:$AT$2,"&lt;="&amp;$D$4,'Maand-prestatie'!$E13:$AT13,"="&amp;Y$5)</f>
        <v>0</v>
      </c>
      <c r="AA17" s="31"/>
      <c r="AB17" s="31"/>
      <c r="AC17" s="31"/>
      <c r="AD17" s="31"/>
      <c r="AE17" s="31"/>
      <c r="AF17" s="31"/>
      <c r="AG17" s="31"/>
      <c r="AH17" s="31"/>
      <c r="AI17" s="31"/>
      <c r="AJ17" s="31"/>
      <c r="AK17" s="31"/>
      <c r="AL17" s="31"/>
      <c r="AM17" s="31"/>
    </row>
    <row r="18" spans="1:39" x14ac:dyDescent="0.2">
      <c r="A18" t="str">
        <f ca="1">'Week A'!AB66</f>
        <v>Rabhi</v>
      </c>
      <c r="B18" t="str">
        <f ca="1">'Week A'!AC66</f>
        <v>Abdelillah</v>
      </c>
      <c r="C18" t="str">
        <f ca="1">'Week A'!AD66</f>
        <v>Steward</v>
      </c>
      <c r="D18" t="str">
        <f ca="1">'Week A'!AE66</f>
        <v>Student</v>
      </c>
      <c r="E18">
        <f ca="1">COUNTIFS('Maand-gepland'!$E14:$AT14,"&gt;0",'Maand-gepland'!$E$2:$AT$2,"&gt;="&amp;$D$3,'Maand-gepland'!$E$2:$AT$2,"&lt;="&amp;$D$4)</f>
        <v>0</v>
      </c>
      <c r="F18" s="31">
        <f>SUMIFS('Maand-gepland'!$E14:$AT14,'Maand-gepland'!$E$2:$AT$2,"&gt;="&amp;$D$3,'Maand-gepland'!$E$2:$AT$2,"&lt;="&amp;$D$4)</f>
        <v>0</v>
      </c>
      <c r="G18">
        <f ca="1">COUNTIFS('Maand-gepland'!$E14:$AT14,"&gt;0",'Maand-gepland'!$E$2:$AT$2,"&gt;="&amp;$D$3,'Maand-gepland'!$E$2:$AT$2,"&lt;="&amp;$D$4,'Maand-prestatie'!$E14:$AT14,"=0")</f>
        <v>0</v>
      </c>
      <c r="H18" s="31">
        <f>SUMIFS('Maand-gepland'!$E14:$AT14,'Maand-gepland'!$E$2:$AT$2,"&gt;="&amp;$D$3,'Maand-gepland'!$E$2:$AT$2,"&lt;="&amp;$D$4,'Maand-prestatie'!$E14:$AT14,"=0")</f>
        <v>0</v>
      </c>
      <c r="I18">
        <f ca="1">COUNTIFS('Maand-gepland'!$E14:$AT14,"&gt;0",'Maand-gepland'!$E$2:$AT$2,"&gt;="&amp;$D$3,'Maand-gepland'!$E$2:$AT$2,"&lt;="&amp;$D$4,'Maand-prestatie'!$E14:$AT14,"="&amp;I$5)</f>
        <v>0</v>
      </c>
      <c r="J18" s="31">
        <f>SUMIFS('Maand-gepland'!$E14:$AT14,'Maand-gepland'!$E$2:$AT$2,"&gt;="&amp;$D$3,'Maand-gepland'!$E$2:$AT$2,"&lt;="&amp;$D$4,'Maand-prestatie'!$E14:$AT14,"="&amp;I$5)</f>
        <v>0</v>
      </c>
      <c r="K18">
        <f ca="1">COUNTIFS('Maand-gepland'!$E14:$AT14,"&gt;0",'Maand-gepland'!$E$2:$AT$2,"&gt;="&amp;$D$3,'Maand-gepland'!$E$2:$AT$2,"&lt;="&amp;$D$4,'Maand-prestatie'!$E14:$AT14,"="&amp;K$5)</f>
        <v>0</v>
      </c>
      <c r="L18" s="31">
        <f>SUMIFS('Maand-gepland'!$E14:$AT14,'Maand-gepland'!$E$2:$AT$2,"&gt;="&amp;$D$3,'Maand-gepland'!$E$2:$AT$2,"&lt;="&amp;$D$4,'Maand-prestatie'!$E14:$AT14,"="&amp;K$5)</f>
        <v>0</v>
      </c>
      <c r="M18">
        <f ca="1">COUNTIFS('Maand-gepland'!$E14:$AT14,"&gt;0",'Maand-gepland'!$E$2:$AT$2,"&gt;="&amp;$D$3,'Maand-gepland'!$E$2:$AT$2,"&lt;="&amp;$D$4,'Maand-prestatie'!$E14:$AT14,"="&amp;M$5)</f>
        <v>0</v>
      </c>
      <c r="N18" s="31">
        <f>SUMIFS('Maand-gepland'!$E14:$AT14,'Maand-gepland'!$E$2:$AT$2,"&gt;="&amp;$D$3,'Maand-gepland'!$E$2:$AT$2,"&lt;="&amp;$D$4,'Maand-prestatie'!$E14:$AT14,"="&amp;M$5)</f>
        <v>0</v>
      </c>
      <c r="O18">
        <f ca="1">COUNTIFS('Maand-gepland'!$E14:$AT14,"&gt;0",'Maand-gepland'!$E$2:$AT$2,"&gt;="&amp;$D$3,'Maand-gepland'!$E$2:$AT$2,"&lt;="&amp;$D$4,'Maand-prestatie'!$E14:$AT14,"="&amp;O$5)</f>
        <v>0</v>
      </c>
      <c r="P18" s="31">
        <f>SUMIFS('Maand-gepland'!$E14:$AT14,'Maand-gepland'!$E$2:$AT$2,"&gt;="&amp;$D$3,'Maand-gepland'!$E$2:$AT$2,"&lt;="&amp;$D$4,'Maand-prestatie'!$E14:$AT14,"="&amp;O$5)</f>
        <v>0</v>
      </c>
      <c r="Q18">
        <f ca="1">COUNTIFS('Maand-gepland'!$E14:$AT14,"&gt;0",'Maand-gepland'!$E$2:$AT$2,"&gt;="&amp;$D$3,'Maand-gepland'!$E$2:$AT$2,"&lt;="&amp;$D$4,'Maand-prestatie'!$E14:$AT14,"="&amp;Q$5)</f>
        <v>0</v>
      </c>
      <c r="R18" s="31">
        <f>SUMIFS('Maand-gepland'!$E14:$AT14,'Maand-gepland'!$E$2:$AT$2,"&gt;="&amp;$D$3,'Maand-gepland'!$E$2:$AT$2,"&lt;="&amp;$D$4,'Maand-prestatie'!$E14:$AT14,"="&amp;Q$5)</f>
        <v>0</v>
      </c>
      <c r="S18">
        <f ca="1">COUNTIFS('Maand-gepland'!$E14:$AT14,"&gt;0",'Maand-gepland'!$E$2:$AT$2,"&gt;="&amp;$D$3,'Maand-gepland'!$E$2:$AT$2,"&lt;="&amp;$D$4,'Maand-prestatie'!$E14:$AT14,"="&amp;S$5)</f>
        <v>0</v>
      </c>
      <c r="T18" s="31">
        <f>SUMIFS('Maand-gepland'!$E14:$AT14,'Maand-gepland'!$E$2:$AT$2,"&gt;="&amp;$D$3,'Maand-gepland'!$E$2:$AT$2,"&lt;="&amp;$D$4,'Maand-prestatie'!$E14:$AT14,"="&amp;S$5)</f>
        <v>0</v>
      </c>
      <c r="U18">
        <f ca="1">COUNTIFS('Maand-gepland'!$E14:$AT14,"&gt;0",'Maand-gepland'!$E$2:$AT$2,"&gt;="&amp;$D$3,'Maand-gepland'!$E$2:$AT$2,"&lt;="&amp;$D$4,'Maand-prestatie'!$E14:$AT14,"="&amp;U$5)</f>
        <v>0</v>
      </c>
      <c r="V18" s="31">
        <f>SUMIFS('Maand-gepland'!$E14:$AT14,'Maand-gepland'!$E$2:$AT$2,"&gt;="&amp;$D$3,'Maand-gepland'!$E$2:$AT$2,"&lt;="&amp;$D$4,'Maand-prestatie'!$E14:$AT14,"="&amp;U$5)</f>
        <v>0</v>
      </c>
      <c r="W18">
        <f ca="1">COUNTIFS('Maand-gepland'!$E14:$AT14,"&gt;0",'Maand-gepland'!$E$2:$AT$2,"&gt;="&amp;$D$3,'Maand-gepland'!$E$2:$AT$2,"&lt;="&amp;$D$4,'Maand-prestatie'!$E14:$AT14,"="&amp;W$5)</f>
        <v>0</v>
      </c>
      <c r="X18" s="31">
        <f>SUMIFS('Maand-gepland'!$E14:$AT14,'Maand-gepland'!$E$2:$AT$2,"&gt;="&amp;$D$3,'Maand-gepland'!$E$2:$AT$2,"&lt;="&amp;$D$4,'Maand-prestatie'!$E14:$AT14,"="&amp;W$5)</f>
        <v>0</v>
      </c>
      <c r="Y18">
        <f ca="1">COUNTIFS('Maand-gepland'!$E14:$AT14,"&gt;0",'Maand-gepland'!$E$2:$AT$2,"&gt;="&amp;$D$3,'Maand-gepland'!$E$2:$AT$2,"&lt;="&amp;$D$4,'Maand-prestatie'!$E14:$AT14,"="&amp;Y$5)</f>
        <v>0</v>
      </c>
      <c r="Z18" s="31">
        <f>SUMIFS('Maand-gepland'!$E14:$AT14,'Maand-gepland'!$E$2:$AT$2,"&gt;="&amp;$D$3,'Maand-gepland'!$E$2:$AT$2,"&lt;="&amp;$D$4,'Maand-prestatie'!$E14:$AT14,"="&amp;Y$5)</f>
        <v>0</v>
      </c>
      <c r="AA18" s="31"/>
      <c r="AB18" s="31"/>
      <c r="AC18" s="31"/>
      <c r="AD18" s="31"/>
      <c r="AE18" s="31"/>
      <c r="AF18" s="31"/>
      <c r="AG18" s="31"/>
      <c r="AH18" s="31"/>
      <c r="AI18" s="31"/>
      <c r="AJ18" s="31"/>
      <c r="AK18" s="31"/>
      <c r="AL18" s="31"/>
      <c r="AM18" s="31"/>
    </row>
    <row r="19" spans="1:39" x14ac:dyDescent="0.2">
      <c r="A19" t="str">
        <f ca="1">'Week A'!AB67</f>
        <v>Lobanzo</v>
      </c>
      <c r="B19" t="str">
        <f ca="1">'Week A'!AC67</f>
        <v>Bénédicte</v>
      </c>
      <c r="C19" t="str">
        <f ca="1">'Week A'!AD67</f>
        <v>Steward</v>
      </c>
      <c r="D19" t="str">
        <f ca="1">'Week A'!AE67</f>
        <v>Student</v>
      </c>
      <c r="E19">
        <f ca="1">COUNTIFS('Maand-gepland'!$E15:$AT15,"&gt;0",'Maand-gepland'!$E$2:$AT$2,"&gt;="&amp;$D$3,'Maand-gepland'!$E$2:$AT$2,"&lt;="&amp;$D$4)</f>
        <v>0</v>
      </c>
      <c r="F19" s="31">
        <f>SUMIFS('Maand-gepland'!$E15:$AT15,'Maand-gepland'!$E$2:$AT$2,"&gt;="&amp;$D$3,'Maand-gepland'!$E$2:$AT$2,"&lt;="&amp;$D$4)</f>
        <v>0</v>
      </c>
      <c r="G19">
        <f ca="1">COUNTIFS('Maand-gepland'!$E15:$AT15,"&gt;0",'Maand-gepland'!$E$2:$AT$2,"&gt;="&amp;$D$3,'Maand-gepland'!$E$2:$AT$2,"&lt;="&amp;$D$4,'Maand-prestatie'!$E15:$AT15,"=0")</f>
        <v>0</v>
      </c>
      <c r="H19" s="31">
        <f>SUMIFS('Maand-gepland'!$E15:$AT15,'Maand-gepland'!$E$2:$AT$2,"&gt;="&amp;$D$3,'Maand-gepland'!$E$2:$AT$2,"&lt;="&amp;$D$4,'Maand-prestatie'!$E15:$AT15,"=0")</f>
        <v>0</v>
      </c>
      <c r="I19">
        <f ca="1">COUNTIFS('Maand-gepland'!$E15:$AT15,"&gt;0",'Maand-gepland'!$E$2:$AT$2,"&gt;="&amp;$D$3,'Maand-gepland'!$E$2:$AT$2,"&lt;="&amp;$D$4,'Maand-prestatie'!$E15:$AT15,"="&amp;I$5)</f>
        <v>0</v>
      </c>
      <c r="J19" s="31">
        <f>SUMIFS('Maand-gepland'!$E15:$AT15,'Maand-gepland'!$E$2:$AT$2,"&gt;="&amp;$D$3,'Maand-gepland'!$E$2:$AT$2,"&lt;="&amp;$D$4,'Maand-prestatie'!$E15:$AT15,"="&amp;I$5)</f>
        <v>0</v>
      </c>
      <c r="K19">
        <f ca="1">COUNTIFS('Maand-gepland'!$E15:$AT15,"&gt;0",'Maand-gepland'!$E$2:$AT$2,"&gt;="&amp;$D$3,'Maand-gepland'!$E$2:$AT$2,"&lt;="&amp;$D$4,'Maand-prestatie'!$E15:$AT15,"="&amp;K$5)</f>
        <v>0</v>
      </c>
      <c r="L19" s="31">
        <f>SUMIFS('Maand-gepland'!$E15:$AT15,'Maand-gepland'!$E$2:$AT$2,"&gt;="&amp;$D$3,'Maand-gepland'!$E$2:$AT$2,"&lt;="&amp;$D$4,'Maand-prestatie'!$E15:$AT15,"="&amp;K$5)</f>
        <v>0</v>
      </c>
      <c r="M19">
        <f ca="1">COUNTIFS('Maand-gepland'!$E15:$AT15,"&gt;0",'Maand-gepland'!$E$2:$AT$2,"&gt;="&amp;$D$3,'Maand-gepland'!$E$2:$AT$2,"&lt;="&amp;$D$4,'Maand-prestatie'!$E15:$AT15,"="&amp;M$5)</f>
        <v>0</v>
      </c>
      <c r="N19" s="31">
        <f>SUMIFS('Maand-gepland'!$E15:$AT15,'Maand-gepland'!$E$2:$AT$2,"&gt;="&amp;$D$3,'Maand-gepland'!$E$2:$AT$2,"&lt;="&amp;$D$4,'Maand-prestatie'!$E15:$AT15,"="&amp;M$5)</f>
        <v>0</v>
      </c>
      <c r="O19">
        <f ca="1">COUNTIFS('Maand-gepland'!$E15:$AT15,"&gt;0",'Maand-gepland'!$E$2:$AT$2,"&gt;="&amp;$D$3,'Maand-gepland'!$E$2:$AT$2,"&lt;="&amp;$D$4,'Maand-prestatie'!$E15:$AT15,"="&amp;O$5)</f>
        <v>0</v>
      </c>
      <c r="P19" s="31">
        <f>SUMIFS('Maand-gepland'!$E15:$AT15,'Maand-gepland'!$E$2:$AT$2,"&gt;="&amp;$D$3,'Maand-gepland'!$E$2:$AT$2,"&lt;="&amp;$D$4,'Maand-prestatie'!$E15:$AT15,"="&amp;O$5)</f>
        <v>0</v>
      </c>
      <c r="Q19">
        <f ca="1">COUNTIFS('Maand-gepland'!$E15:$AT15,"&gt;0",'Maand-gepland'!$E$2:$AT$2,"&gt;="&amp;$D$3,'Maand-gepland'!$E$2:$AT$2,"&lt;="&amp;$D$4,'Maand-prestatie'!$E15:$AT15,"="&amp;Q$5)</f>
        <v>0</v>
      </c>
      <c r="R19" s="31">
        <f>SUMIFS('Maand-gepland'!$E15:$AT15,'Maand-gepland'!$E$2:$AT$2,"&gt;="&amp;$D$3,'Maand-gepland'!$E$2:$AT$2,"&lt;="&amp;$D$4,'Maand-prestatie'!$E15:$AT15,"="&amp;Q$5)</f>
        <v>0</v>
      </c>
      <c r="S19">
        <f ca="1">COUNTIFS('Maand-gepland'!$E15:$AT15,"&gt;0",'Maand-gepland'!$E$2:$AT$2,"&gt;="&amp;$D$3,'Maand-gepland'!$E$2:$AT$2,"&lt;="&amp;$D$4,'Maand-prestatie'!$E15:$AT15,"="&amp;S$5)</f>
        <v>0</v>
      </c>
      <c r="T19" s="31">
        <f>SUMIFS('Maand-gepland'!$E15:$AT15,'Maand-gepland'!$E$2:$AT$2,"&gt;="&amp;$D$3,'Maand-gepland'!$E$2:$AT$2,"&lt;="&amp;$D$4,'Maand-prestatie'!$E15:$AT15,"="&amp;S$5)</f>
        <v>0</v>
      </c>
      <c r="U19">
        <f ca="1">COUNTIFS('Maand-gepland'!$E15:$AT15,"&gt;0",'Maand-gepland'!$E$2:$AT$2,"&gt;="&amp;$D$3,'Maand-gepland'!$E$2:$AT$2,"&lt;="&amp;$D$4,'Maand-prestatie'!$E15:$AT15,"="&amp;U$5)</f>
        <v>0</v>
      </c>
      <c r="V19" s="31">
        <f>SUMIFS('Maand-gepland'!$E15:$AT15,'Maand-gepland'!$E$2:$AT$2,"&gt;="&amp;$D$3,'Maand-gepland'!$E$2:$AT$2,"&lt;="&amp;$D$4,'Maand-prestatie'!$E15:$AT15,"="&amp;U$5)</f>
        <v>0</v>
      </c>
      <c r="W19">
        <f ca="1">COUNTIFS('Maand-gepland'!$E15:$AT15,"&gt;0",'Maand-gepland'!$E$2:$AT$2,"&gt;="&amp;$D$3,'Maand-gepland'!$E$2:$AT$2,"&lt;="&amp;$D$4,'Maand-prestatie'!$E15:$AT15,"="&amp;W$5)</f>
        <v>0</v>
      </c>
      <c r="X19" s="31">
        <f>SUMIFS('Maand-gepland'!$E15:$AT15,'Maand-gepland'!$E$2:$AT$2,"&gt;="&amp;$D$3,'Maand-gepland'!$E$2:$AT$2,"&lt;="&amp;$D$4,'Maand-prestatie'!$E15:$AT15,"="&amp;W$5)</f>
        <v>0</v>
      </c>
      <c r="Y19">
        <f ca="1">COUNTIFS('Maand-gepland'!$E15:$AT15,"&gt;0",'Maand-gepland'!$E$2:$AT$2,"&gt;="&amp;$D$3,'Maand-gepland'!$E$2:$AT$2,"&lt;="&amp;$D$4,'Maand-prestatie'!$E15:$AT15,"="&amp;Y$5)</f>
        <v>0</v>
      </c>
      <c r="Z19" s="31">
        <f>SUMIFS('Maand-gepland'!$E15:$AT15,'Maand-gepland'!$E$2:$AT$2,"&gt;="&amp;$D$3,'Maand-gepland'!$E$2:$AT$2,"&lt;="&amp;$D$4,'Maand-prestatie'!$E15:$AT15,"="&amp;Y$5)</f>
        <v>0</v>
      </c>
      <c r="AA19" s="31"/>
      <c r="AB19" s="31"/>
      <c r="AC19" s="31"/>
      <c r="AD19" s="31"/>
      <c r="AE19" s="31"/>
      <c r="AF19" s="31"/>
      <c r="AG19" s="31"/>
      <c r="AH19" s="31"/>
      <c r="AI19" s="31"/>
      <c r="AJ19" s="31"/>
      <c r="AK19" s="31"/>
      <c r="AL19" s="31"/>
      <c r="AM19" s="31"/>
    </row>
    <row r="20" spans="1:39" x14ac:dyDescent="0.2">
      <c r="A20" t="str">
        <f ca="1">'Week A'!AB68</f>
        <v>Haesaerts</v>
      </c>
      <c r="B20" t="str">
        <f ca="1">'Week A'!AC68</f>
        <v>Dries</v>
      </c>
      <c r="C20" t="str">
        <f ca="1">'Week A'!AD68</f>
        <v>Steward</v>
      </c>
      <c r="D20" t="str">
        <f ca="1">'Week A'!AE68</f>
        <v>Student</v>
      </c>
      <c r="E20">
        <f ca="1">COUNTIFS('Maand-gepland'!$E16:$AT16,"&gt;0",'Maand-gepland'!$E$2:$AT$2,"&gt;="&amp;$D$3,'Maand-gepland'!$E$2:$AT$2,"&lt;="&amp;$D$4)</f>
        <v>0</v>
      </c>
      <c r="F20" s="31">
        <f>SUMIFS('Maand-gepland'!$E16:$AT16,'Maand-gepland'!$E$2:$AT$2,"&gt;="&amp;$D$3,'Maand-gepland'!$E$2:$AT$2,"&lt;="&amp;$D$4)</f>
        <v>0</v>
      </c>
      <c r="G20">
        <f ca="1">COUNTIFS('Maand-gepland'!$E16:$AT16,"&gt;0",'Maand-gepland'!$E$2:$AT$2,"&gt;="&amp;$D$3,'Maand-gepland'!$E$2:$AT$2,"&lt;="&amp;$D$4,'Maand-prestatie'!$E16:$AT16,"=0")</f>
        <v>0</v>
      </c>
      <c r="H20" s="31">
        <f>SUMIFS('Maand-gepland'!$E16:$AT16,'Maand-gepland'!$E$2:$AT$2,"&gt;="&amp;$D$3,'Maand-gepland'!$E$2:$AT$2,"&lt;="&amp;$D$4,'Maand-prestatie'!$E16:$AT16,"=0")</f>
        <v>0</v>
      </c>
      <c r="I20">
        <f ca="1">COUNTIFS('Maand-gepland'!$E16:$AT16,"&gt;0",'Maand-gepland'!$E$2:$AT$2,"&gt;="&amp;$D$3,'Maand-gepland'!$E$2:$AT$2,"&lt;="&amp;$D$4,'Maand-prestatie'!$E16:$AT16,"="&amp;I$5)</f>
        <v>0</v>
      </c>
      <c r="J20" s="31">
        <f>SUMIFS('Maand-gepland'!$E16:$AT16,'Maand-gepland'!$E$2:$AT$2,"&gt;="&amp;$D$3,'Maand-gepland'!$E$2:$AT$2,"&lt;="&amp;$D$4,'Maand-prestatie'!$E16:$AT16,"="&amp;I$5)</f>
        <v>0</v>
      </c>
      <c r="K20">
        <f ca="1">COUNTIFS('Maand-gepland'!$E16:$AT16,"&gt;0",'Maand-gepland'!$E$2:$AT$2,"&gt;="&amp;$D$3,'Maand-gepland'!$E$2:$AT$2,"&lt;="&amp;$D$4,'Maand-prestatie'!$E16:$AT16,"="&amp;K$5)</f>
        <v>0</v>
      </c>
      <c r="L20" s="31">
        <f>SUMIFS('Maand-gepland'!$E16:$AT16,'Maand-gepland'!$E$2:$AT$2,"&gt;="&amp;$D$3,'Maand-gepland'!$E$2:$AT$2,"&lt;="&amp;$D$4,'Maand-prestatie'!$E16:$AT16,"="&amp;K$5)</f>
        <v>0</v>
      </c>
      <c r="M20">
        <f ca="1">COUNTIFS('Maand-gepland'!$E16:$AT16,"&gt;0",'Maand-gepland'!$E$2:$AT$2,"&gt;="&amp;$D$3,'Maand-gepland'!$E$2:$AT$2,"&lt;="&amp;$D$4,'Maand-prestatie'!$E16:$AT16,"="&amp;M$5)</f>
        <v>0</v>
      </c>
      <c r="N20" s="31">
        <f>SUMIFS('Maand-gepland'!$E16:$AT16,'Maand-gepland'!$E$2:$AT$2,"&gt;="&amp;$D$3,'Maand-gepland'!$E$2:$AT$2,"&lt;="&amp;$D$4,'Maand-prestatie'!$E16:$AT16,"="&amp;M$5)</f>
        <v>0</v>
      </c>
      <c r="O20">
        <f ca="1">COUNTIFS('Maand-gepland'!$E16:$AT16,"&gt;0",'Maand-gepland'!$E$2:$AT$2,"&gt;="&amp;$D$3,'Maand-gepland'!$E$2:$AT$2,"&lt;="&amp;$D$4,'Maand-prestatie'!$E16:$AT16,"="&amp;O$5)</f>
        <v>0</v>
      </c>
      <c r="P20" s="31">
        <f>SUMIFS('Maand-gepland'!$E16:$AT16,'Maand-gepland'!$E$2:$AT$2,"&gt;="&amp;$D$3,'Maand-gepland'!$E$2:$AT$2,"&lt;="&amp;$D$4,'Maand-prestatie'!$E16:$AT16,"="&amp;O$5)</f>
        <v>0</v>
      </c>
      <c r="Q20">
        <f ca="1">COUNTIFS('Maand-gepland'!$E16:$AT16,"&gt;0",'Maand-gepland'!$E$2:$AT$2,"&gt;="&amp;$D$3,'Maand-gepland'!$E$2:$AT$2,"&lt;="&amp;$D$4,'Maand-prestatie'!$E16:$AT16,"="&amp;Q$5)</f>
        <v>0</v>
      </c>
      <c r="R20" s="31">
        <f>SUMIFS('Maand-gepland'!$E16:$AT16,'Maand-gepland'!$E$2:$AT$2,"&gt;="&amp;$D$3,'Maand-gepland'!$E$2:$AT$2,"&lt;="&amp;$D$4,'Maand-prestatie'!$E16:$AT16,"="&amp;Q$5)</f>
        <v>0</v>
      </c>
      <c r="S20">
        <f ca="1">COUNTIFS('Maand-gepland'!$E16:$AT16,"&gt;0",'Maand-gepland'!$E$2:$AT$2,"&gt;="&amp;$D$3,'Maand-gepland'!$E$2:$AT$2,"&lt;="&amp;$D$4,'Maand-prestatie'!$E16:$AT16,"="&amp;S$5)</f>
        <v>0</v>
      </c>
      <c r="T20" s="31">
        <f>SUMIFS('Maand-gepland'!$E16:$AT16,'Maand-gepland'!$E$2:$AT$2,"&gt;="&amp;$D$3,'Maand-gepland'!$E$2:$AT$2,"&lt;="&amp;$D$4,'Maand-prestatie'!$E16:$AT16,"="&amp;S$5)</f>
        <v>0</v>
      </c>
      <c r="U20">
        <f ca="1">COUNTIFS('Maand-gepland'!$E16:$AT16,"&gt;0",'Maand-gepland'!$E$2:$AT$2,"&gt;="&amp;$D$3,'Maand-gepland'!$E$2:$AT$2,"&lt;="&amp;$D$4,'Maand-prestatie'!$E16:$AT16,"="&amp;U$5)</f>
        <v>0</v>
      </c>
      <c r="V20" s="31">
        <f>SUMIFS('Maand-gepland'!$E16:$AT16,'Maand-gepland'!$E$2:$AT$2,"&gt;="&amp;$D$3,'Maand-gepland'!$E$2:$AT$2,"&lt;="&amp;$D$4,'Maand-prestatie'!$E16:$AT16,"="&amp;U$5)</f>
        <v>0</v>
      </c>
      <c r="W20">
        <f ca="1">COUNTIFS('Maand-gepland'!$E16:$AT16,"&gt;0",'Maand-gepland'!$E$2:$AT$2,"&gt;="&amp;$D$3,'Maand-gepland'!$E$2:$AT$2,"&lt;="&amp;$D$4,'Maand-prestatie'!$E16:$AT16,"="&amp;W$5)</f>
        <v>0</v>
      </c>
      <c r="X20" s="31">
        <f>SUMIFS('Maand-gepland'!$E16:$AT16,'Maand-gepland'!$E$2:$AT$2,"&gt;="&amp;$D$3,'Maand-gepland'!$E$2:$AT$2,"&lt;="&amp;$D$4,'Maand-prestatie'!$E16:$AT16,"="&amp;W$5)</f>
        <v>0</v>
      </c>
      <c r="Y20">
        <f ca="1">COUNTIFS('Maand-gepland'!$E16:$AT16,"&gt;0",'Maand-gepland'!$E$2:$AT$2,"&gt;="&amp;$D$3,'Maand-gepland'!$E$2:$AT$2,"&lt;="&amp;$D$4,'Maand-prestatie'!$E16:$AT16,"="&amp;Y$5)</f>
        <v>0</v>
      </c>
      <c r="Z20" s="31">
        <f>SUMIFS('Maand-gepland'!$E16:$AT16,'Maand-gepland'!$E$2:$AT$2,"&gt;="&amp;$D$3,'Maand-gepland'!$E$2:$AT$2,"&lt;="&amp;$D$4,'Maand-prestatie'!$E16:$AT16,"="&amp;Y$5)</f>
        <v>0</v>
      </c>
      <c r="AA20" s="31"/>
      <c r="AB20" s="31"/>
      <c r="AC20" s="31"/>
      <c r="AD20" s="31"/>
      <c r="AE20" s="31"/>
      <c r="AF20" s="31"/>
      <c r="AG20" s="31"/>
      <c r="AH20" s="31"/>
      <c r="AI20" s="31"/>
      <c r="AJ20" s="31"/>
      <c r="AK20" s="31"/>
      <c r="AL20" s="31"/>
      <c r="AM20" s="31"/>
    </row>
    <row r="21" spans="1:39" x14ac:dyDescent="0.2">
      <c r="A21" t="str">
        <f ca="1">'Week A'!AB69</f>
        <v>Hendrickx</v>
      </c>
      <c r="B21" t="str">
        <f ca="1">'Week A'!AC69</f>
        <v>Ella</v>
      </c>
      <c r="C21" t="str">
        <f ca="1">'Week A'!AD69</f>
        <v>Steward</v>
      </c>
      <c r="D21" t="str">
        <f ca="1">'Week A'!AE69</f>
        <v>Student</v>
      </c>
      <c r="E21">
        <f ca="1">COUNTIFS('Maand-gepland'!$E17:$AT17,"&gt;0",'Maand-gepland'!$E$2:$AT$2,"&gt;="&amp;$D$3,'Maand-gepland'!$E$2:$AT$2,"&lt;="&amp;$D$4)</f>
        <v>0</v>
      </c>
      <c r="F21" s="31">
        <f>SUMIFS('Maand-gepland'!$E17:$AT17,'Maand-gepland'!$E$2:$AT$2,"&gt;="&amp;$D$3,'Maand-gepland'!$E$2:$AT$2,"&lt;="&amp;$D$4)</f>
        <v>0</v>
      </c>
      <c r="G21">
        <f ca="1">COUNTIFS('Maand-gepland'!$E17:$AT17,"&gt;0",'Maand-gepland'!$E$2:$AT$2,"&gt;="&amp;$D$3,'Maand-gepland'!$E$2:$AT$2,"&lt;="&amp;$D$4,'Maand-prestatie'!$E17:$AT17,"=0")</f>
        <v>0</v>
      </c>
      <c r="H21" s="31">
        <f>SUMIFS('Maand-gepland'!$E17:$AT17,'Maand-gepland'!$E$2:$AT$2,"&gt;="&amp;$D$3,'Maand-gepland'!$E$2:$AT$2,"&lt;="&amp;$D$4,'Maand-prestatie'!$E17:$AT17,"=0")</f>
        <v>0</v>
      </c>
      <c r="I21">
        <f ca="1">COUNTIFS('Maand-gepland'!$E17:$AT17,"&gt;0",'Maand-gepland'!$E$2:$AT$2,"&gt;="&amp;$D$3,'Maand-gepland'!$E$2:$AT$2,"&lt;="&amp;$D$4,'Maand-prestatie'!$E17:$AT17,"="&amp;I$5)</f>
        <v>0</v>
      </c>
      <c r="J21" s="31">
        <f>SUMIFS('Maand-gepland'!$E17:$AT17,'Maand-gepland'!$E$2:$AT$2,"&gt;="&amp;$D$3,'Maand-gepland'!$E$2:$AT$2,"&lt;="&amp;$D$4,'Maand-prestatie'!$E17:$AT17,"="&amp;I$5)</f>
        <v>0</v>
      </c>
      <c r="K21">
        <f ca="1">COUNTIFS('Maand-gepland'!$E17:$AT17,"&gt;0",'Maand-gepland'!$E$2:$AT$2,"&gt;="&amp;$D$3,'Maand-gepland'!$E$2:$AT$2,"&lt;="&amp;$D$4,'Maand-prestatie'!$E17:$AT17,"="&amp;K$5)</f>
        <v>0</v>
      </c>
      <c r="L21" s="31">
        <f>SUMIFS('Maand-gepland'!$E17:$AT17,'Maand-gepland'!$E$2:$AT$2,"&gt;="&amp;$D$3,'Maand-gepland'!$E$2:$AT$2,"&lt;="&amp;$D$4,'Maand-prestatie'!$E17:$AT17,"="&amp;K$5)</f>
        <v>0</v>
      </c>
      <c r="M21">
        <f ca="1">COUNTIFS('Maand-gepland'!$E17:$AT17,"&gt;0",'Maand-gepland'!$E$2:$AT$2,"&gt;="&amp;$D$3,'Maand-gepland'!$E$2:$AT$2,"&lt;="&amp;$D$4,'Maand-prestatie'!$E17:$AT17,"="&amp;M$5)</f>
        <v>0</v>
      </c>
      <c r="N21" s="31">
        <f>SUMIFS('Maand-gepland'!$E17:$AT17,'Maand-gepland'!$E$2:$AT$2,"&gt;="&amp;$D$3,'Maand-gepland'!$E$2:$AT$2,"&lt;="&amp;$D$4,'Maand-prestatie'!$E17:$AT17,"="&amp;M$5)</f>
        <v>0</v>
      </c>
      <c r="O21">
        <f ca="1">COUNTIFS('Maand-gepland'!$E17:$AT17,"&gt;0",'Maand-gepland'!$E$2:$AT$2,"&gt;="&amp;$D$3,'Maand-gepland'!$E$2:$AT$2,"&lt;="&amp;$D$4,'Maand-prestatie'!$E17:$AT17,"="&amp;O$5)</f>
        <v>0</v>
      </c>
      <c r="P21" s="31">
        <f>SUMIFS('Maand-gepland'!$E17:$AT17,'Maand-gepland'!$E$2:$AT$2,"&gt;="&amp;$D$3,'Maand-gepland'!$E$2:$AT$2,"&lt;="&amp;$D$4,'Maand-prestatie'!$E17:$AT17,"="&amp;O$5)</f>
        <v>0</v>
      </c>
      <c r="Q21">
        <f ca="1">COUNTIFS('Maand-gepland'!$E17:$AT17,"&gt;0",'Maand-gepland'!$E$2:$AT$2,"&gt;="&amp;$D$3,'Maand-gepland'!$E$2:$AT$2,"&lt;="&amp;$D$4,'Maand-prestatie'!$E17:$AT17,"="&amp;Q$5)</f>
        <v>0</v>
      </c>
      <c r="R21" s="31">
        <f>SUMIFS('Maand-gepland'!$E17:$AT17,'Maand-gepland'!$E$2:$AT$2,"&gt;="&amp;$D$3,'Maand-gepland'!$E$2:$AT$2,"&lt;="&amp;$D$4,'Maand-prestatie'!$E17:$AT17,"="&amp;Q$5)</f>
        <v>0</v>
      </c>
      <c r="S21">
        <f ca="1">COUNTIFS('Maand-gepland'!$E17:$AT17,"&gt;0",'Maand-gepland'!$E$2:$AT$2,"&gt;="&amp;$D$3,'Maand-gepland'!$E$2:$AT$2,"&lt;="&amp;$D$4,'Maand-prestatie'!$E17:$AT17,"="&amp;S$5)</f>
        <v>0</v>
      </c>
      <c r="T21" s="31">
        <f>SUMIFS('Maand-gepland'!$E17:$AT17,'Maand-gepland'!$E$2:$AT$2,"&gt;="&amp;$D$3,'Maand-gepland'!$E$2:$AT$2,"&lt;="&amp;$D$4,'Maand-prestatie'!$E17:$AT17,"="&amp;S$5)</f>
        <v>0</v>
      </c>
      <c r="U21">
        <f ca="1">COUNTIFS('Maand-gepland'!$E17:$AT17,"&gt;0",'Maand-gepland'!$E$2:$AT$2,"&gt;="&amp;$D$3,'Maand-gepland'!$E$2:$AT$2,"&lt;="&amp;$D$4,'Maand-prestatie'!$E17:$AT17,"="&amp;U$5)</f>
        <v>0</v>
      </c>
      <c r="V21" s="31">
        <f>SUMIFS('Maand-gepland'!$E17:$AT17,'Maand-gepland'!$E$2:$AT$2,"&gt;="&amp;$D$3,'Maand-gepland'!$E$2:$AT$2,"&lt;="&amp;$D$4,'Maand-prestatie'!$E17:$AT17,"="&amp;U$5)</f>
        <v>0</v>
      </c>
      <c r="W21">
        <f ca="1">COUNTIFS('Maand-gepland'!$E17:$AT17,"&gt;0",'Maand-gepland'!$E$2:$AT$2,"&gt;="&amp;$D$3,'Maand-gepland'!$E$2:$AT$2,"&lt;="&amp;$D$4,'Maand-prestatie'!$E17:$AT17,"="&amp;W$5)</f>
        <v>0</v>
      </c>
      <c r="X21" s="31">
        <f>SUMIFS('Maand-gepland'!$E17:$AT17,'Maand-gepland'!$E$2:$AT$2,"&gt;="&amp;$D$3,'Maand-gepland'!$E$2:$AT$2,"&lt;="&amp;$D$4,'Maand-prestatie'!$E17:$AT17,"="&amp;W$5)</f>
        <v>0</v>
      </c>
      <c r="Y21">
        <f ca="1">COUNTIFS('Maand-gepland'!$E17:$AT17,"&gt;0",'Maand-gepland'!$E$2:$AT$2,"&gt;="&amp;$D$3,'Maand-gepland'!$E$2:$AT$2,"&lt;="&amp;$D$4,'Maand-prestatie'!$E17:$AT17,"="&amp;Y$5)</f>
        <v>0</v>
      </c>
      <c r="Z21" s="31">
        <f>SUMIFS('Maand-gepland'!$E17:$AT17,'Maand-gepland'!$E$2:$AT$2,"&gt;="&amp;$D$3,'Maand-gepland'!$E$2:$AT$2,"&lt;="&amp;$D$4,'Maand-prestatie'!$E17:$AT17,"="&amp;Y$5)</f>
        <v>0</v>
      </c>
      <c r="AA21" s="31"/>
      <c r="AB21" s="31"/>
      <c r="AC21" s="31"/>
      <c r="AD21" s="31"/>
      <c r="AE21" s="31"/>
      <c r="AF21" s="31"/>
      <c r="AG21" s="31"/>
      <c r="AH21" s="31"/>
      <c r="AI21" s="31"/>
      <c r="AJ21" s="31"/>
      <c r="AK21" s="31"/>
      <c r="AL21" s="31"/>
      <c r="AM21" s="31"/>
    </row>
    <row r="22" spans="1:39" x14ac:dyDescent="0.2">
      <c r="A22" t="str">
        <f ca="1">'Week A'!AB70</f>
        <v>Degeeter</v>
      </c>
      <c r="B22" t="str">
        <f ca="1">'Week A'!AC70</f>
        <v>Emma</v>
      </c>
      <c r="C22" t="str">
        <f ca="1">'Week A'!AD70</f>
        <v>Steward</v>
      </c>
      <c r="D22" t="str">
        <f ca="1">'Week A'!AE70</f>
        <v>Student</v>
      </c>
      <c r="E22">
        <f ca="1">COUNTIFS('Maand-gepland'!$E18:$AT18,"&gt;0",'Maand-gepland'!$E$2:$AT$2,"&gt;="&amp;$D$3,'Maand-gepland'!$E$2:$AT$2,"&lt;="&amp;$D$4)</f>
        <v>0</v>
      </c>
      <c r="F22" s="31">
        <f>SUMIFS('Maand-gepland'!$E18:$AT18,'Maand-gepland'!$E$2:$AT$2,"&gt;="&amp;$D$3,'Maand-gepland'!$E$2:$AT$2,"&lt;="&amp;$D$4)</f>
        <v>0</v>
      </c>
      <c r="G22">
        <f ca="1">COUNTIFS('Maand-gepland'!$E18:$AT18,"&gt;0",'Maand-gepland'!$E$2:$AT$2,"&gt;="&amp;$D$3,'Maand-gepland'!$E$2:$AT$2,"&lt;="&amp;$D$4,'Maand-prestatie'!$E18:$AT18,"=0")</f>
        <v>0</v>
      </c>
      <c r="H22" s="31">
        <f>SUMIFS('Maand-gepland'!$E18:$AT18,'Maand-gepland'!$E$2:$AT$2,"&gt;="&amp;$D$3,'Maand-gepland'!$E$2:$AT$2,"&lt;="&amp;$D$4,'Maand-prestatie'!$E18:$AT18,"=0")</f>
        <v>0</v>
      </c>
      <c r="I22">
        <f ca="1">COUNTIFS('Maand-gepland'!$E18:$AT18,"&gt;0",'Maand-gepland'!$E$2:$AT$2,"&gt;="&amp;$D$3,'Maand-gepland'!$E$2:$AT$2,"&lt;="&amp;$D$4,'Maand-prestatie'!$E18:$AT18,"="&amp;I$5)</f>
        <v>0</v>
      </c>
      <c r="J22" s="31">
        <f>SUMIFS('Maand-gepland'!$E18:$AT18,'Maand-gepland'!$E$2:$AT$2,"&gt;="&amp;$D$3,'Maand-gepland'!$E$2:$AT$2,"&lt;="&amp;$D$4,'Maand-prestatie'!$E18:$AT18,"="&amp;I$5)</f>
        <v>0</v>
      </c>
      <c r="K22">
        <f ca="1">COUNTIFS('Maand-gepland'!$E18:$AT18,"&gt;0",'Maand-gepland'!$E$2:$AT$2,"&gt;="&amp;$D$3,'Maand-gepland'!$E$2:$AT$2,"&lt;="&amp;$D$4,'Maand-prestatie'!$E18:$AT18,"="&amp;K$5)</f>
        <v>0</v>
      </c>
      <c r="L22" s="31">
        <f>SUMIFS('Maand-gepland'!$E18:$AT18,'Maand-gepland'!$E$2:$AT$2,"&gt;="&amp;$D$3,'Maand-gepland'!$E$2:$AT$2,"&lt;="&amp;$D$4,'Maand-prestatie'!$E18:$AT18,"="&amp;K$5)</f>
        <v>0</v>
      </c>
      <c r="M22">
        <f ca="1">COUNTIFS('Maand-gepland'!$E18:$AT18,"&gt;0",'Maand-gepland'!$E$2:$AT$2,"&gt;="&amp;$D$3,'Maand-gepland'!$E$2:$AT$2,"&lt;="&amp;$D$4,'Maand-prestatie'!$E18:$AT18,"="&amp;M$5)</f>
        <v>0</v>
      </c>
      <c r="N22" s="31">
        <f>SUMIFS('Maand-gepland'!$E18:$AT18,'Maand-gepland'!$E$2:$AT$2,"&gt;="&amp;$D$3,'Maand-gepland'!$E$2:$AT$2,"&lt;="&amp;$D$4,'Maand-prestatie'!$E18:$AT18,"="&amp;M$5)</f>
        <v>0</v>
      </c>
      <c r="O22">
        <f ca="1">COUNTIFS('Maand-gepland'!$E18:$AT18,"&gt;0",'Maand-gepland'!$E$2:$AT$2,"&gt;="&amp;$D$3,'Maand-gepland'!$E$2:$AT$2,"&lt;="&amp;$D$4,'Maand-prestatie'!$E18:$AT18,"="&amp;O$5)</f>
        <v>0</v>
      </c>
      <c r="P22" s="31">
        <f>SUMIFS('Maand-gepland'!$E18:$AT18,'Maand-gepland'!$E$2:$AT$2,"&gt;="&amp;$D$3,'Maand-gepland'!$E$2:$AT$2,"&lt;="&amp;$D$4,'Maand-prestatie'!$E18:$AT18,"="&amp;O$5)</f>
        <v>0</v>
      </c>
      <c r="Q22">
        <f ca="1">COUNTIFS('Maand-gepland'!$E18:$AT18,"&gt;0",'Maand-gepland'!$E$2:$AT$2,"&gt;="&amp;$D$3,'Maand-gepland'!$E$2:$AT$2,"&lt;="&amp;$D$4,'Maand-prestatie'!$E18:$AT18,"="&amp;Q$5)</f>
        <v>0</v>
      </c>
      <c r="R22" s="31">
        <f>SUMIFS('Maand-gepland'!$E18:$AT18,'Maand-gepland'!$E$2:$AT$2,"&gt;="&amp;$D$3,'Maand-gepland'!$E$2:$AT$2,"&lt;="&amp;$D$4,'Maand-prestatie'!$E18:$AT18,"="&amp;Q$5)</f>
        <v>0</v>
      </c>
      <c r="S22">
        <f ca="1">COUNTIFS('Maand-gepland'!$E18:$AT18,"&gt;0",'Maand-gepland'!$E$2:$AT$2,"&gt;="&amp;$D$3,'Maand-gepland'!$E$2:$AT$2,"&lt;="&amp;$D$4,'Maand-prestatie'!$E18:$AT18,"="&amp;S$5)</f>
        <v>0</v>
      </c>
      <c r="T22" s="31">
        <f>SUMIFS('Maand-gepland'!$E18:$AT18,'Maand-gepland'!$E$2:$AT$2,"&gt;="&amp;$D$3,'Maand-gepland'!$E$2:$AT$2,"&lt;="&amp;$D$4,'Maand-prestatie'!$E18:$AT18,"="&amp;S$5)</f>
        <v>0</v>
      </c>
      <c r="U22">
        <f ca="1">COUNTIFS('Maand-gepland'!$E18:$AT18,"&gt;0",'Maand-gepland'!$E$2:$AT$2,"&gt;="&amp;$D$3,'Maand-gepland'!$E$2:$AT$2,"&lt;="&amp;$D$4,'Maand-prestatie'!$E18:$AT18,"="&amp;U$5)</f>
        <v>0</v>
      </c>
      <c r="V22" s="31">
        <f>SUMIFS('Maand-gepland'!$E18:$AT18,'Maand-gepland'!$E$2:$AT$2,"&gt;="&amp;$D$3,'Maand-gepland'!$E$2:$AT$2,"&lt;="&amp;$D$4,'Maand-prestatie'!$E18:$AT18,"="&amp;U$5)</f>
        <v>0</v>
      </c>
      <c r="W22">
        <f ca="1">COUNTIFS('Maand-gepland'!$E18:$AT18,"&gt;0",'Maand-gepland'!$E$2:$AT$2,"&gt;="&amp;$D$3,'Maand-gepland'!$E$2:$AT$2,"&lt;="&amp;$D$4,'Maand-prestatie'!$E18:$AT18,"="&amp;W$5)</f>
        <v>0</v>
      </c>
      <c r="X22" s="31">
        <f>SUMIFS('Maand-gepland'!$E18:$AT18,'Maand-gepland'!$E$2:$AT$2,"&gt;="&amp;$D$3,'Maand-gepland'!$E$2:$AT$2,"&lt;="&amp;$D$4,'Maand-prestatie'!$E18:$AT18,"="&amp;W$5)</f>
        <v>0</v>
      </c>
      <c r="Y22">
        <f ca="1">COUNTIFS('Maand-gepland'!$E18:$AT18,"&gt;0",'Maand-gepland'!$E$2:$AT$2,"&gt;="&amp;$D$3,'Maand-gepland'!$E$2:$AT$2,"&lt;="&amp;$D$4,'Maand-prestatie'!$E18:$AT18,"="&amp;Y$5)</f>
        <v>0</v>
      </c>
      <c r="Z22" s="31">
        <f>SUMIFS('Maand-gepland'!$E18:$AT18,'Maand-gepland'!$E$2:$AT$2,"&gt;="&amp;$D$3,'Maand-gepland'!$E$2:$AT$2,"&lt;="&amp;$D$4,'Maand-prestatie'!$E18:$AT18,"="&amp;Y$5)</f>
        <v>0</v>
      </c>
      <c r="AA22" s="31"/>
      <c r="AB22" s="31"/>
      <c r="AC22" s="31"/>
      <c r="AD22" s="31"/>
      <c r="AE22" s="31"/>
      <c r="AF22" s="31"/>
      <c r="AG22" s="31"/>
      <c r="AH22" s="31"/>
      <c r="AI22" s="31"/>
      <c r="AJ22" s="31"/>
      <c r="AK22" s="31"/>
      <c r="AL22" s="31"/>
      <c r="AM22" s="31"/>
    </row>
    <row r="23" spans="1:39" x14ac:dyDescent="0.2">
      <c r="A23" t="str">
        <f ca="1">'Week A'!AB71</f>
        <v>Taous</v>
      </c>
      <c r="B23" t="str">
        <f ca="1">'Week A'!AC71</f>
        <v>Ilias</v>
      </c>
      <c r="C23" t="str">
        <f ca="1">'Week A'!AD71</f>
        <v>Steward</v>
      </c>
      <c r="D23" t="str">
        <f ca="1">'Week A'!AE71</f>
        <v>Student</v>
      </c>
      <c r="E23">
        <f ca="1">COUNTIFS('Maand-gepland'!$E19:$AT19,"&gt;0",'Maand-gepland'!$E$2:$AT$2,"&gt;="&amp;$D$3,'Maand-gepland'!$E$2:$AT$2,"&lt;="&amp;$D$4)</f>
        <v>0</v>
      </c>
      <c r="F23" s="31">
        <f>SUMIFS('Maand-gepland'!$E19:$AT19,'Maand-gepland'!$E$2:$AT$2,"&gt;="&amp;$D$3,'Maand-gepland'!$E$2:$AT$2,"&lt;="&amp;$D$4)</f>
        <v>0</v>
      </c>
      <c r="G23">
        <f ca="1">COUNTIFS('Maand-gepland'!$E19:$AT19,"&gt;0",'Maand-gepland'!$E$2:$AT$2,"&gt;="&amp;$D$3,'Maand-gepland'!$E$2:$AT$2,"&lt;="&amp;$D$4,'Maand-prestatie'!$E19:$AT19,"=0")</f>
        <v>0</v>
      </c>
      <c r="H23" s="31">
        <f>SUMIFS('Maand-gepland'!$E19:$AT19,'Maand-gepland'!$E$2:$AT$2,"&gt;="&amp;$D$3,'Maand-gepland'!$E$2:$AT$2,"&lt;="&amp;$D$4,'Maand-prestatie'!$E19:$AT19,"=0")</f>
        <v>0</v>
      </c>
      <c r="I23">
        <f ca="1">COUNTIFS('Maand-gepland'!$E19:$AT19,"&gt;0",'Maand-gepland'!$E$2:$AT$2,"&gt;="&amp;$D$3,'Maand-gepland'!$E$2:$AT$2,"&lt;="&amp;$D$4,'Maand-prestatie'!$E19:$AT19,"="&amp;I$5)</f>
        <v>0</v>
      </c>
      <c r="J23" s="31">
        <f>SUMIFS('Maand-gepland'!$E19:$AT19,'Maand-gepland'!$E$2:$AT$2,"&gt;="&amp;$D$3,'Maand-gepland'!$E$2:$AT$2,"&lt;="&amp;$D$4,'Maand-prestatie'!$E19:$AT19,"="&amp;I$5)</f>
        <v>0</v>
      </c>
      <c r="K23">
        <f ca="1">COUNTIFS('Maand-gepland'!$E19:$AT19,"&gt;0",'Maand-gepland'!$E$2:$AT$2,"&gt;="&amp;$D$3,'Maand-gepland'!$E$2:$AT$2,"&lt;="&amp;$D$4,'Maand-prestatie'!$E19:$AT19,"="&amp;K$5)</f>
        <v>0</v>
      </c>
      <c r="L23" s="31">
        <f>SUMIFS('Maand-gepland'!$E19:$AT19,'Maand-gepland'!$E$2:$AT$2,"&gt;="&amp;$D$3,'Maand-gepland'!$E$2:$AT$2,"&lt;="&amp;$D$4,'Maand-prestatie'!$E19:$AT19,"="&amp;K$5)</f>
        <v>0</v>
      </c>
      <c r="M23">
        <f ca="1">COUNTIFS('Maand-gepland'!$E19:$AT19,"&gt;0",'Maand-gepland'!$E$2:$AT$2,"&gt;="&amp;$D$3,'Maand-gepland'!$E$2:$AT$2,"&lt;="&amp;$D$4,'Maand-prestatie'!$E19:$AT19,"="&amp;M$5)</f>
        <v>0</v>
      </c>
      <c r="N23" s="31">
        <f>SUMIFS('Maand-gepland'!$E19:$AT19,'Maand-gepland'!$E$2:$AT$2,"&gt;="&amp;$D$3,'Maand-gepland'!$E$2:$AT$2,"&lt;="&amp;$D$4,'Maand-prestatie'!$E19:$AT19,"="&amp;M$5)</f>
        <v>0</v>
      </c>
      <c r="O23">
        <f ca="1">COUNTIFS('Maand-gepland'!$E19:$AT19,"&gt;0",'Maand-gepland'!$E$2:$AT$2,"&gt;="&amp;$D$3,'Maand-gepland'!$E$2:$AT$2,"&lt;="&amp;$D$4,'Maand-prestatie'!$E19:$AT19,"="&amp;O$5)</f>
        <v>0</v>
      </c>
      <c r="P23" s="31">
        <f>SUMIFS('Maand-gepland'!$E19:$AT19,'Maand-gepland'!$E$2:$AT$2,"&gt;="&amp;$D$3,'Maand-gepland'!$E$2:$AT$2,"&lt;="&amp;$D$4,'Maand-prestatie'!$E19:$AT19,"="&amp;O$5)</f>
        <v>0</v>
      </c>
      <c r="Q23">
        <f ca="1">COUNTIFS('Maand-gepland'!$E19:$AT19,"&gt;0",'Maand-gepland'!$E$2:$AT$2,"&gt;="&amp;$D$3,'Maand-gepland'!$E$2:$AT$2,"&lt;="&amp;$D$4,'Maand-prestatie'!$E19:$AT19,"="&amp;Q$5)</f>
        <v>0</v>
      </c>
      <c r="R23" s="31">
        <f>SUMIFS('Maand-gepland'!$E19:$AT19,'Maand-gepland'!$E$2:$AT$2,"&gt;="&amp;$D$3,'Maand-gepland'!$E$2:$AT$2,"&lt;="&amp;$D$4,'Maand-prestatie'!$E19:$AT19,"="&amp;Q$5)</f>
        <v>0</v>
      </c>
      <c r="S23">
        <f ca="1">COUNTIFS('Maand-gepland'!$E19:$AT19,"&gt;0",'Maand-gepland'!$E$2:$AT$2,"&gt;="&amp;$D$3,'Maand-gepland'!$E$2:$AT$2,"&lt;="&amp;$D$4,'Maand-prestatie'!$E19:$AT19,"="&amp;S$5)</f>
        <v>0</v>
      </c>
      <c r="T23" s="31">
        <f>SUMIFS('Maand-gepland'!$E19:$AT19,'Maand-gepland'!$E$2:$AT$2,"&gt;="&amp;$D$3,'Maand-gepland'!$E$2:$AT$2,"&lt;="&amp;$D$4,'Maand-prestatie'!$E19:$AT19,"="&amp;S$5)</f>
        <v>0</v>
      </c>
      <c r="U23">
        <f ca="1">COUNTIFS('Maand-gepland'!$E19:$AT19,"&gt;0",'Maand-gepland'!$E$2:$AT$2,"&gt;="&amp;$D$3,'Maand-gepland'!$E$2:$AT$2,"&lt;="&amp;$D$4,'Maand-prestatie'!$E19:$AT19,"="&amp;U$5)</f>
        <v>0</v>
      </c>
      <c r="V23" s="31">
        <f>SUMIFS('Maand-gepland'!$E19:$AT19,'Maand-gepland'!$E$2:$AT$2,"&gt;="&amp;$D$3,'Maand-gepland'!$E$2:$AT$2,"&lt;="&amp;$D$4,'Maand-prestatie'!$E19:$AT19,"="&amp;U$5)</f>
        <v>0</v>
      </c>
      <c r="W23">
        <f ca="1">COUNTIFS('Maand-gepland'!$E19:$AT19,"&gt;0",'Maand-gepland'!$E$2:$AT$2,"&gt;="&amp;$D$3,'Maand-gepland'!$E$2:$AT$2,"&lt;="&amp;$D$4,'Maand-prestatie'!$E19:$AT19,"="&amp;W$5)</f>
        <v>0</v>
      </c>
      <c r="X23" s="31">
        <f>SUMIFS('Maand-gepland'!$E19:$AT19,'Maand-gepland'!$E$2:$AT$2,"&gt;="&amp;$D$3,'Maand-gepland'!$E$2:$AT$2,"&lt;="&amp;$D$4,'Maand-prestatie'!$E19:$AT19,"="&amp;W$5)</f>
        <v>0</v>
      </c>
      <c r="Y23">
        <f ca="1">COUNTIFS('Maand-gepland'!$E19:$AT19,"&gt;0",'Maand-gepland'!$E$2:$AT$2,"&gt;="&amp;$D$3,'Maand-gepland'!$E$2:$AT$2,"&lt;="&amp;$D$4,'Maand-prestatie'!$E19:$AT19,"="&amp;Y$5)</f>
        <v>0</v>
      </c>
      <c r="Z23" s="31">
        <f>SUMIFS('Maand-gepland'!$E19:$AT19,'Maand-gepland'!$E$2:$AT$2,"&gt;="&amp;$D$3,'Maand-gepland'!$E$2:$AT$2,"&lt;="&amp;$D$4,'Maand-prestatie'!$E19:$AT19,"="&amp;Y$5)</f>
        <v>0</v>
      </c>
      <c r="AA23" s="31"/>
      <c r="AB23" s="31"/>
      <c r="AC23" s="31"/>
      <c r="AD23" s="31"/>
      <c r="AE23" s="31"/>
      <c r="AF23" s="31"/>
      <c r="AG23" s="31"/>
      <c r="AH23" s="31"/>
      <c r="AI23" s="31"/>
      <c r="AJ23" s="31"/>
      <c r="AK23" s="31"/>
      <c r="AL23" s="31"/>
      <c r="AM23" s="31"/>
    </row>
    <row r="24" spans="1:39" x14ac:dyDescent="0.2">
      <c r="A24" t="str">
        <f ca="1">'Week A'!AB72</f>
        <v>El Harcha</v>
      </c>
      <c r="B24" t="str">
        <f ca="1">'Week A'!AC72</f>
        <v>Ihsane</v>
      </c>
      <c r="C24" t="str">
        <f ca="1">'Week A'!AD72</f>
        <v>Steward</v>
      </c>
      <c r="D24" t="str">
        <f ca="1">'Week A'!AE72</f>
        <v>Student</v>
      </c>
      <c r="E24">
        <f ca="1">COUNTIFS('Maand-gepland'!$E20:$AT20,"&gt;0",'Maand-gepland'!$E$2:$AT$2,"&gt;="&amp;$D$3,'Maand-gepland'!$E$2:$AT$2,"&lt;="&amp;$D$4)</f>
        <v>0</v>
      </c>
      <c r="F24" s="31">
        <f>SUMIFS('Maand-gepland'!$E20:$AT20,'Maand-gepland'!$E$2:$AT$2,"&gt;="&amp;$D$3,'Maand-gepland'!$E$2:$AT$2,"&lt;="&amp;$D$4)</f>
        <v>0</v>
      </c>
      <c r="G24">
        <f ca="1">COUNTIFS('Maand-gepland'!$E20:$AT20,"&gt;0",'Maand-gepland'!$E$2:$AT$2,"&gt;="&amp;$D$3,'Maand-gepland'!$E$2:$AT$2,"&lt;="&amp;$D$4,'Maand-prestatie'!$E20:$AT20,"=0")</f>
        <v>0</v>
      </c>
      <c r="H24" s="31">
        <f>SUMIFS('Maand-gepland'!$E20:$AT20,'Maand-gepland'!$E$2:$AT$2,"&gt;="&amp;$D$3,'Maand-gepland'!$E$2:$AT$2,"&lt;="&amp;$D$4,'Maand-prestatie'!$E20:$AT20,"=0")</f>
        <v>0</v>
      </c>
      <c r="I24">
        <f ca="1">COUNTIFS('Maand-gepland'!$E20:$AT20,"&gt;0",'Maand-gepland'!$E$2:$AT$2,"&gt;="&amp;$D$3,'Maand-gepland'!$E$2:$AT$2,"&lt;="&amp;$D$4,'Maand-prestatie'!$E20:$AT20,"="&amp;I$5)</f>
        <v>0</v>
      </c>
      <c r="J24" s="31">
        <f>SUMIFS('Maand-gepland'!$E20:$AT20,'Maand-gepland'!$E$2:$AT$2,"&gt;="&amp;$D$3,'Maand-gepland'!$E$2:$AT$2,"&lt;="&amp;$D$4,'Maand-prestatie'!$E20:$AT20,"="&amp;I$5)</f>
        <v>0</v>
      </c>
      <c r="K24">
        <f ca="1">COUNTIFS('Maand-gepland'!$E20:$AT20,"&gt;0",'Maand-gepland'!$E$2:$AT$2,"&gt;="&amp;$D$3,'Maand-gepland'!$E$2:$AT$2,"&lt;="&amp;$D$4,'Maand-prestatie'!$E20:$AT20,"="&amp;K$5)</f>
        <v>0</v>
      </c>
      <c r="L24" s="31">
        <f>SUMIFS('Maand-gepland'!$E20:$AT20,'Maand-gepland'!$E$2:$AT$2,"&gt;="&amp;$D$3,'Maand-gepland'!$E$2:$AT$2,"&lt;="&amp;$D$4,'Maand-prestatie'!$E20:$AT20,"="&amp;K$5)</f>
        <v>0</v>
      </c>
      <c r="M24">
        <f ca="1">COUNTIFS('Maand-gepland'!$E20:$AT20,"&gt;0",'Maand-gepland'!$E$2:$AT$2,"&gt;="&amp;$D$3,'Maand-gepland'!$E$2:$AT$2,"&lt;="&amp;$D$4,'Maand-prestatie'!$E20:$AT20,"="&amp;M$5)</f>
        <v>0</v>
      </c>
      <c r="N24" s="31">
        <f>SUMIFS('Maand-gepland'!$E20:$AT20,'Maand-gepland'!$E$2:$AT$2,"&gt;="&amp;$D$3,'Maand-gepland'!$E$2:$AT$2,"&lt;="&amp;$D$4,'Maand-prestatie'!$E20:$AT20,"="&amp;M$5)</f>
        <v>0</v>
      </c>
      <c r="O24">
        <f ca="1">COUNTIFS('Maand-gepland'!$E20:$AT20,"&gt;0",'Maand-gepland'!$E$2:$AT$2,"&gt;="&amp;$D$3,'Maand-gepland'!$E$2:$AT$2,"&lt;="&amp;$D$4,'Maand-prestatie'!$E20:$AT20,"="&amp;O$5)</f>
        <v>0</v>
      </c>
      <c r="P24" s="31">
        <f>SUMIFS('Maand-gepland'!$E20:$AT20,'Maand-gepland'!$E$2:$AT$2,"&gt;="&amp;$D$3,'Maand-gepland'!$E$2:$AT$2,"&lt;="&amp;$D$4,'Maand-prestatie'!$E20:$AT20,"="&amp;O$5)</f>
        <v>0</v>
      </c>
      <c r="Q24">
        <f ca="1">COUNTIFS('Maand-gepland'!$E20:$AT20,"&gt;0",'Maand-gepland'!$E$2:$AT$2,"&gt;="&amp;$D$3,'Maand-gepland'!$E$2:$AT$2,"&lt;="&amp;$D$4,'Maand-prestatie'!$E20:$AT20,"="&amp;Q$5)</f>
        <v>0</v>
      </c>
      <c r="R24" s="31">
        <f>SUMIFS('Maand-gepland'!$E20:$AT20,'Maand-gepland'!$E$2:$AT$2,"&gt;="&amp;$D$3,'Maand-gepland'!$E$2:$AT$2,"&lt;="&amp;$D$4,'Maand-prestatie'!$E20:$AT20,"="&amp;Q$5)</f>
        <v>0</v>
      </c>
      <c r="S24">
        <f ca="1">COUNTIFS('Maand-gepland'!$E20:$AT20,"&gt;0",'Maand-gepland'!$E$2:$AT$2,"&gt;="&amp;$D$3,'Maand-gepland'!$E$2:$AT$2,"&lt;="&amp;$D$4,'Maand-prestatie'!$E20:$AT20,"="&amp;S$5)</f>
        <v>0</v>
      </c>
      <c r="T24" s="31">
        <f>SUMIFS('Maand-gepland'!$E20:$AT20,'Maand-gepland'!$E$2:$AT$2,"&gt;="&amp;$D$3,'Maand-gepland'!$E$2:$AT$2,"&lt;="&amp;$D$4,'Maand-prestatie'!$E20:$AT20,"="&amp;S$5)</f>
        <v>0</v>
      </c>
      <c r="U24">
        <f ca="1">COUNTIFS('Maand-gepland'!$E20:$AT20,"&gt;0",'Maand-gepland'!$E$2:$AT$2,"&gt;="&amp;$D$3,'Maand-gepland'!$E$2:$AT$2,"&lt;="&amp;$D$4,'Maand-prestatie'!$E20:$AT20,"="&amp;U$5)</f>
        <v>0</v>
      </c>
      <c r="V24" s="31">
        <f>SUMIFS('Maand-gepland'!$E20:$AT20,'Maand-gepland'!$E$2:$AT$2,"&gt;="&amp;$D$3,'Maand-gepland'!$E$2:$AT$2,"&lt;="&amp;$D$4,'Maand-prestatie'!$E20:$AT20,"="&amp;U$5)</f>
        <v>0</v>
      </c>
      <c r="W24">
        <f ca="1">COUNTIFS('Maand-gepland'!$E20:$AT20,"&gt;0",'Maand-gepland'!$E$2:$AT$2,"&gt;="&amp;$D$3,'Maand-gepland'!$E$2:$AT$2,"&lt;="&amp;$D$4,'Maand-prestatie'!$E20:$AT20,"="&amp;W$5)</f>
        <v>0</v>
      </c>
      <c r="X24" s="31">
        <f>SUMIFS('Maand-gepland'!$E20:$AT20,'Maand-gepland'!$E$2:$AT$2,"&gt;="&amp;$D$3,'Maand-gepland'!$E$2:$AT$2,"&lt;="&amp;$D$4,'Maand-prestatie'!$E20:$AT20,"="&amp;W$5)</f>
        <v>0</v>
      </c>
      <c r="Y24">
        <f ca="1">COUNTIFS('Maand-gepland'!$E20:$AT20,"&gt;0",'Maand-gepland'!$E$2:$AT$2,"&gt;="&amp;$D$3,'Maand-gepland'!$E$2:$AT$2,"&lt;="&amp;$D$4,'Maand-prestatie'!$E20:$AT20,"="&amp;Y$5)</f>
        <v>0</v>
      </c>
      <c r="Z24" s="31">
        <f>SUMIFS('Maand-gepland'!$E20:$AT20,'Maand-gepland'!$E$2:$AT$2,"&gt;="&amp;$D$3,'Maand-gepland'!$E$2:$AT$2,"&lt;="&amp;$D$4,'Maand-prestatie'!$E20:$AT20,"="&amp;Y$5)</f>
        <v>0</v>
      </c>
      <c r="AA24" s="31"/>
      <c r="AB24" s="31"/>
      <c r="AC24" s="31"/>
      <c r="AD24" s="31"/>
      <c r="AE24" s="31"/>
      <c r="AF24" s="31"/>
      <c r="AG24" s="31"/>
      <c r="AH24" s="31"/>
      <c r="AI24" s="31"/>
      <c r="AJ24" s="31"/>
      <c r="AK24" s="31"/>
      <c r="AL24" s="31"/>
      <c r="AM24" s="31"/>
    </row>
    <row r="25" spans="1:39" x14ac:dyDescent="0.2">
      <c r="A25" t="str">
        <f ca="1">'Week A'!AB73</f>
        <v>Siraje</v>
      </c>
      <c r="B25" t="str">
        <f ca="1">'Week A'!AC73</f>
        <v>Ismail</v>
      </c>
      <c r="C25" t="str">
        <f ca="1">'Week A'!AD73</f>
        <v>Steward</v>
      </c>
      <c r="D25" t="str">
        <f ca="1">'Week A'!AE73</f>
        <v>Student</v>
      </c>
      <c r="E25">
        <f ca="1">COUNTIFS('Maand-gepland'!$E21:$AT21,"&gt;0",'Maand-gepland'!$E$2:$AT$2,"&gt;="&amp;$D$3,'Maand-gepland'!$E$2:$AT$2,"&lt;="&amp;$D$4)</f>
        <v>0</v>
      </c>
      <c r="F25" s="31">
        <f>SUMIFS('Maand-gepland'!$E21:$AT21,'Maand-gepland'!$E$2:$AT$2,"&gt;="&amp;$D$3,'Maand-gepland'!$E$2:$AT$2,"&lt;="&amp;$D$4)</f>
        <v>0</v>
      </c>
      <c r="G25">
        <f ca="1">COUNTIFS('Maand-gepland'!$E21:$AT21,"&gt;0",'Maand-gepland'!$E$2:$AT$2,"&gt;="&amp;$D$3,'Maand-gepland'!$E$2:$AT$2,"&lt;="&amp;$D$4,'Maand-prestatie'!$E21:$AT21,"=0")</f>
        <v>0</v>
      </c>
      <c r="H25" s="31">
        <f>SUMIFS('Maand-gepland'!$E21:$AT21,'Maand-gepland'!$E$2:$AT$2,"&gt;="&amp;$D$3,'Maand-gepland'!$E$2:$AT$2,"&lt;="&amp;$D$4,'Maand-prestatie'!$E21:$AT21,"=0")</f>
        <v>0</v>
      </c>
      <c r="I25">
        <f ca="1">COUNTIFS('Maand-gepland'!$E21:$AT21,"&gt;0",'Maand-gepland'!$E$2:$AT$2,"&gt;="&amp;$D$3,'Maand-gepland'!$E$2:$AT$2,"&lt;="&amp;$D$4,'Maand-prestatie'!$E21:$AT21,"="&amp;I$5)</f>
        <v>0</v>
      </c>
      <c r="J25" s="31">
        <f>SUMIFS('Maand-gepland'!$E21:$AT21,'Maand-gepland'!$E$2:$AT$2,"&gt;="&amp;$D$3,'Maand-gepland'!$E$2:$AT$2,"&lt;="&amp;$D$4,'Maand-prestatie'!$E21:$AT21,"="&amp;I$5)</f>
        <v>0</v>
      </c>
      <c r="K25">
        <f ca="1">COUNTIFS('Maand-gepland'!$E21:$AT21,"&gt;0",'Maand-gepland'!$E$2:$AT$2,"&gt;="&amp;$D$3,'Maand-gepland'!$E$2:$AT$2,"&lt;="&amp;$D$4,'Maand-prestatie'!$E21:$AT21,"="&amp;K$5)</f>
        <v>0</v>
      </c>
      <c r="L25" s="31">
        <f>SUMIFS('Maand-gepland'!$E21:$AT21,'Maand-gepland'!$E$2:$AT$2,"&gt;="&amp;$D$3,'Maand-gepland'!$E$2:$AT$2,"&lt;="&amp;$D$4,'Maand-prestatie'!$E21:$AT21,"="&amp;K$5)</f>
        <v>0</v>
      </c>
      <c r="M25">
        <f ca="1">COUNTIFS('Maand-gepland'!$E21:$AT21,"&gt;0",'Maand-gepland'!$E$2:$AT$2,"&gt;="&amp;$D$3,'Maand-gepland'!$E$2:$AT$2,"&lt;="&amp;$D$4,'Maand-prestatie'!$E21:$AT21,"="&amp;M$5)</f>
        <v>0</v>
      </c>
      <c r="N25" s="31">
        <f>SUMIFS('Maand-gepland'!$E21:$AT21,'Maand-gepland'!$E$2:$AT$2,"&gt;="&amp;$D$3,'Maand-gepland'!$E$2:$AT$2,"&lt;="&amp;$D$4,'Maand-prestatie'!$E21:$AT21,"="&amp;M$5)</f>
        <v>0</v>
      </c>
      <c r="O25">
        <f ca="1">COUNTIFS('Maand-gepland'!$E21:$AT21,"&gt;0",'Maand-gepland'!$E$2:$AT$2,"&gt;="&amp;$D$3,'Maand-gepland'!$E$2:$AT$2,"&lt;="&amp;$D$4,'Maand-prestatie'!$E21:$AT21,"="&amp;O$5)</f>
        <v>0</v>
      </c>
      <c r="P25" s="31">
        <f>SUMIFS('Maand-gepland'!$E21:$AT21,'Maand-gepland'!$E$2:$AT$2,"&gt;="&amp;$D$3,'Maand-gepland'!$E$2:$AT$2,"&lt;="&amp;$D$4,'Maand-prestatie'!$E21:$AT21,"="&amp;O$5)</f>
        <v>0</v>
      </c>
      <c r="Q25">
        <f ca="1">COUNTIFS('Maand-gepland'!$E21:$AT21,"&gt;0",'Maand-gepland'!$E$2:$AT$2,"&gt;="&amp;$D$3,'Maand-gepland'!$E$2:$AT$2,"&lt;="&amp;$D$4,'Maand-prestatie'!$E21:$AT21,"="&amp;Q$5)</f>
        <v>0</v>
      </c>
      <c r="R25" s="31">
        <f>SUMIFS('Maand-gepland'!$E21:$AT21,'Maand-gepland'!$E$2:$AT$2,"&gt;="&amp;$D$3,'Maand-gepland'!$E$2:$AT$2,"&lt;="&amp;$D$4,'Maand-prestatie'!$E21:$AT21,"="&amp;Q$5)</f>
        <v>0</v>
      </c>
      <c r="S25">
        <f ca="1">COUNTIFS('Maand-gepland'!$E21:$AT21,"&gt;0",'Maand-gepland'!$E$2:$AT$2,"&gt;="&amp;$D$3,'Maand-gepland'!$E$2:$AT$2,"&lt;="&amp;$D$4,'Maand-prestatie'!$E21:$AT21,"="&amp;S$5)</f>
        <v>0</v>
      </c>
      <c r="T25" s="31">
        <f>SUMIFS('Maand-gepland'!$E21:$AT21,'Maand-gepland'!$E$2:$AT$2,"&gt;="&amp;$D$3,'Maand-gepland'!$E$2:$AT$2,"&lt;="&amp;$D$4,'Maand-prestatie'!$E21:$AT21,"="&amp;S$5)</f>
        <v>0</v>
      </c>
      <c r="U25">
        <f ca="1">COUNTIFS('Maand-gepland'!$E21:$AT21,"&gt;0",'Maand-gepland'!$E$2:$AT$2,"&gt;="&amp;$D$3,'Maand-gepland'!$E$2:$AT$2,"&lt;="&amp;$D$4,'Maand-prestatie'!$E21:$AT21,"="&amp;U$5)</f>
        <v>0</v>
      </c>
      <c r="V25" s="31">
        <f>SUMIFS('Maand-gepland'!$E21:$AT21,'Maand-gepland'!$E$2:$AT$2,"&gt;="&amp;$D$3,'Maand-gepland'!$E$2:$AT$2,"&lt;="&amp;$D$4,'Maand-prestatie'!$E21:$AT21,"="&amp;U$5)</f>
        <v>0</v>
      </c>
      <c r="W25">
        <f ca="1">COUNTIFS('Maand-gepland'!$E21:$AT21,"&gt;0",'Maand-gepland'!$E$2:$AT$2,"&gt;="&amp;$D$3,'Maand-gepland'!$E$2:$AT$2,"&lt;="&amp;$D$4,'Maand-prestatie'!$E21:$AT21,"="&amp;W$5)</f>
        <v>0</v>
      </c>
      <c r="X25" s="31">
        <f>SUMIFS('Maand-gepland'!$E21:$AT21,'Maand-gepland'!$E$2:$AT$2,"&gt;="&amp;$D$3,'Maand-gepland'!$E$2:$AT$2,"&lt;="&amp;$D$4,'Maand-prestatie'!$E21:$AT21,"="&amp;W$5)</f>
        <v>0</v>
      </c>
      <c r="Y25">
        <f ca="1">COUNTIFS('Maand-gepland'!$E21:$AT21,"&gt;0",'Maand-gepland'!$E$2:$AT$2,"&gt;="&amp;$D$3,'Maand-gepland'!$E$2:$AT$2,"&lt;="&amp;$D$4,'Maand-prestatie'!$E21:$AT21,"="&amp;Y$5)</f>
        <v>0</v>
      </c>
      <c r="Z25" s="31">
        <f>SUMIFS('Maand-gepland'!$E21:$AT21,'Maand-gepland'!$E$2:$AT$2,"&gt;="&amp;$D$3,'Maand-gepland'!$E$2:$AT$2,"&lt;="&amp;$D$4,'Maand-prestatie'!$E21:$AT21,"="&amp;Y$5)</f>
        <v>0</v>
      </c>
      <c r="AA25" s="31"/>
      <c r="AB25" s="31"/>
      <c r="AC25" s="31"/>
      <c r="AD25" s="31"/>
      <c r="AE25" s="31"/>
      <c r="AF25" s="31"/>
      <c r="AG25" s="31"/>
      <c r="AH25" s="31"/>
      <c r="AI25" s="31"/>
      <c r="AJ25" s="31"/>
      <c r="AK25" s="31"/>
      <c r="AL25" s="31"/>
      <c r="AM25" s="31"/>
    </row>
    <row r="26" spans="1:39" x14ac:dyDescent="0.2">
      <c r="A26" t="str">
        <f ca="1">'Week A'!AB74</f>
        <v xml:space="preserve">Hendrickx </v>
      </c>
      <c r="B26" t="str">
        <f ca="1">'Week A'!AC74</f>
        <v>Jarne</v>
      </c>
      <c r="C26" t="str">
        <f ca="1">'Week A'!AD74</f>
        <v>Steward</v>
      </c>
      <c r="D26" t="str">
        <f ca="1">'Week A'!AE74</f>
        <v>Student</v>
      </c>
      <c r="E26">
        <f ca="1">COUNTIFS('Maand-gepland'!$E22:$AT22,"&gt;0",'Maand-gepland'!$E$2:$AT$2,"&gt;="&amp;$D$3,'Maand-gepland'!$E$2:$AT$2,"&lt;="&amp;$D$4)</f>
        <v>0</v>
      </c>
      <c r="F26" s="31">
        <f>SUMIFS('Maand-gepland'!$E22:$AT22,'Maand-gepland'!$E$2:$AT$2,"&gt;="&amp;$D$3,'Maand-gepland'!$E$2:$AT$2,"&lt;="&amp;$D$4)</f>
        <v>0</v>
      </c>
      <c r="G26">
        <f ca="1">COUNTIFS('Maand-gepland'!$E22:$AT22,"&gt;0",'Maand-gepland'!$E$2:$AT$2,"&gt;="&amp;$D$3,'Maand-gepland'!$E$2:$AT$2,"&lt;="&amp;$D$4,'Maand-prestatie'!$E22:$AT22,"=0")</f>
        <v>0</v>
      </c>
      <c r="H26" s="31">
        <f>SUMIFS('Maand-gepland'!$E22:$AT22,'Maand-gepland'!$E$2:$AT$2,"&gt;="&amp;$D$3,'Maand-gepland'!$E$2:$AT$2,"&lt;="&amp;$D$4,'Maand-prestatie'!$E22:$AT22,"=0")</f>
        <v>0</v>
      </c>
      <c r="I26">
        <f ca="1">COUNTIFS('Maand-gepland'!$E22:$AT22,"&gt;0",'Maand-gepland'!$E$2:$AT$2,"&gt;="&amp;$D$3,'Maand-gepland'!$E$2:$AT$2,"&lt;="&amp;$D$4,'Maand-prestatie'!$E22:$AT22,"="&amp;I$5)</f>
        <v>0</v>
      </c>
      <c r="J26" s="31">
        <f>SUMIFS('Maand-gepland'!$E22:$AT22,'Maand-gepland'!$E$2:$AT$2,"&gt;="&amp;$D$3,'Maand-gepland'!$E$2:$AT$2,"&lt;="&amp;$D$4,'Maand-prestatie'!$E22:$AT22,"="&amp;I$5)</f>
        <v>0</v>
      </c>
      <c r="K26">
        <f ca="1">COUNTIFS('Maand-gepland'!$E22:$AT22,"&gt;0",'Maand-gepland'!$E$2:$AT$2,"&gt;="&amp;$D$3,'Maand-gepland'!$E$2:$AT$2,"&lt;="&amp;$D$4,'Maand-prestatie'!$E22:$AT22,"="&amp;K$5)</f>
        <v>0</v>
      </c>
      <c r="L26" s="31">
        <f>SUMIFS('Maand-gepland'!$E22:$AT22,'Maand-gepland'!$E$2:$AT$2,"&gt;="&amp;$D$3,'Maand-gepland'!$E$2:$AT$2,"&lt;="&amp;$D$4,'Maand-prestatie'!$E22:$AT22,"="&amp;K$5)</f>
        <v>0</v>
      </c>
      <c r="M26">
        <f ca="1">COUNTIFS('Maand-gepland'!$E22:$AT22,"&gt;0",'Maand-gepland'!$E$2:$AT$2,"&gt;="&amp;$D$3,'Maand-gepland'!$E$2:$AT$2,"&lt;="&amp;$D$4,'Maand-prestatie'!$E22:$AT22,"="&amp;M$5)</f>
        <v>0</v>
      </c>
      <c r="N26" s="31">
        <f>SUMIFS('Maand-gepland'!$E22:$AT22,'Maand-gepland'!$E$2:$AT$2,"&gt;="&amp;$D$3,'Maand-gepland'!$E$2:$AT$2,"&lt;="&amp;$D$4,'Maand-prestatie'!$E22:$AT22,"="&amp;M$5)</f>
        <v>0</v>
      </c>
      <c r="O26">
        <f ca="1">COUNTIFS('Maand-gepland'!$E22:$AT22,"&gt;0",'Maand-gepland'!$E$2:$AT$2,"&gt;="&amp;$D$3,'Maand-gepland'!$E$2:$AT$2,"&lt;="&amp;$D$4,'Maand-prestatie'!$E22:$AT22,"="&amp;O$5)</f>
        <v>0</v>
      </c>
      <c r="P26" s="31">
        <f>SUMIFS('Maand-gepland'!$E22:$AT22,'Maand-gepland'!$E$2:$AT$2,"&gt;="&amp;$D$3,'Maand-gepland'!$E$2:$AT$2,"&lt;="&amp;$D$4,'Maand-prestatie'!$E22:$AT22,"="&amp;O$5)</f>
        <v>0</v>
      </c>
      <c r="Q26">
        <f ca="1">COUNTIFS('Maand-gepland'!$E22:$AT22,"&gt;0",'Maand-gepland'!$E$2:$AT$2,"&gt;="&amp;$D$3,'Maand-gepland'!$E$2:$AT$2,"&lt;="&amp;$D$4,'Maand-prestatie'!$E22:$AT22,"="&amp;Q$5)</f>
        <v>0</v>
      </c>
      <c r="R26" s="31">
        <f>SUMIFS('Maand-gepland'!$E22:$AT22,'Maand-gepland'!$E$2:$AT$2,"&gt;="&amp;$D$3,'Maand-gepland'!$E$2:$AT$2,"&lt;="&amp;$D$4,'Maand-prestatie'!$E22:$AT22,"="&amp;Q$5)</f>
        <v>0</v>
      </c>
      <c r="S26">
        <f ca="1">COUNTIFS('Maand-gepland'!$E22:$AT22,"&gt;0",'Maand-gepland'!$E$2:$AT$2,"&gt;="&amp;$D$3,'Maand-gepland'!$E$2:$AT$2,"&lt;="&amp;$D$4,'Maand-prestatie'!$E22:$AT22,"="&amp;S$5)</f>
        <v>0</v>
      </c>
      <c r="T26" s="31">
        <f>SUMIFS('Maand-gepland'!$E22:$AT22,'Maand-gepland'!$E$2:$AT$2,"&gt;="&amp;$D$3,'Maand-gepland'!$E$2:$AT$2,"&lt;="&amp;$D$4,'Maand-prestatie'!$E22:$AT22,"="&amp;S$5)</f>
        <v>0</v>
      </c>
      <c r="U26">
        <f ca="1">COUNTIFS('Maand-gepland'!$E22:$AT22,"&gt;0",'Maand-gepland'!$E$2:$AT$2,"&gt;="&amp;$D$3,'Maand-gepland'!$E$2:$AT$2,"&lt;="&amp;$D$4,'Maand-prestatie'!$E22:$AT22,"="&amp;U$5)</f>
        <v>0</v>
      </c>
      <c r="V26" s="31">
        <f>SUMIFS('Maand-gepland'!$E22:$AT22,'Maand-gepland'!$E$2:$AT$2,"&gt;="&amp;$D$3,'Maand-gepland'!$E$2:$AT$2,"&lt;="&amp;$D$4,'Maand-prestatie'!$E22:$AT22,"="&amp;U$5)</f>
        <v>0</v>
      </c>
      <c r="W26">
        <f ca="1">COUNTIFS('Maand-gepland'!$E22:$AT22,"&gt;0",'Maand-gepland'!$E$2:$AT$2,"&gt;="&amp;$D$3,'Maand-gepland'!$E$2:$AT$2,"&lt;="&amp;$D$4,'Maand-prestatie'!$E22:$AT22,"="&amp;W$5)</f>
        <v>0</v>
      </c>
      <c r="X26" s="31">
        <f>SUMIFS('Maand-gepland'!$E22:$AT22,'Maand-gepland'!$E$2:$AT$2,"&gt;="&amp;$D$3,'Maand-gepland'!$E$2:$AT$2,"&lt;="&amp;$D$4,'Maand-prestatie'!$E22:$AT22,"="&amp;W$5)</f>
        <v>0</v>
      </c>
      <c r="Y26">
        <f ca="1">COUNTIFS('Maand-gepland'!$E22:$AT22,"&gt;0",'Maand-gepland'!$E$2:$AT$2,"&gt;="&amp;$D$3,'Maand-gepland'!$E$2:$AT$2,"&lt;="&amp;$D$4,'Maand-prestatie'!$E22:$AT22,"="&amp;Y$5)</f>
        <v>0</v>
      </c>
      <c r="Z26" s="31">
        <f>SUMIFS('Maand-gepland'!$E22:$AT22,'Maand-gepland'!$E$2:$AT$2,"&gt;="&amp;$D$3,'Maand-gepland'!$E$2:$AT$2,"&lt;="&amp;$D$4,'Maand-prestatie'!$E22:$AT22,"="&amp;Y$5)</f>
        <v>0</v>
      </c>
      <c r="AA26" s="31"/>
      <c r="AB26" s="31"/>
      <c r="AC26" s="31"/>
      <c r="AD26" s="31"/>
      <c r="AE26" s="31"/>
      <c r="AF26" s="31"/>
      <c r="AG26" s="31"/>
      <c r="AH26" s="31"/>
      <c r="AI26" s="31"/>
      <c r="AJ26" s="31"/>
      <c r="AK26" s="31"/>
      <c r="AL26" s="31"/>
      <c r="AM26" s="31"/>
    </row>
    <row r="27" spans="1:39" x14ac:dyDescent="0.2">
      <c r="A27" t="str">
        <f ca="1">'Week A'!AB75</f>
        <v>Minten</v>
      </c>
      <c r="B27" t="str">
        <f ca="1">'Week A'!AC75</f>
        <v>Klaas</v>
      </c>
      <c r="C27" t="str">
        <f ca="1">'Week A'!AD75</f>
        <v>Steward</v>
      </c>
      <c r="D27" t="str">
        <f ca="1">'Week A'!AE75</f>
        <v>Student</v>
      </c>
      <c r="E27">
        <f ca="1">COUNTIFS('Maand-gepland'!$E23:$AT23,"&gt;0",'Maand-gepland'!$E$2:$AT$2,"&gt;="&amp;$D$3,'Maand-gepland'!$E$2:$AT$2,"&lt;="&amp;$D$4)</f>
        <v>0</v>
      </c>
      <c r="F27" s="31">
        <f>SUMIFS('Maand-gepland'!$E23:$AT23,'Maand-gepland'!$E$2:$AT$2,"&gt;="&amp;$D$3,'Maand-gepland'!$E$2:$AT$2,"&lt;="&amp;$D$4)</f>
        <v>0</v>
      </c>
      <c r="G27">
        <f ca="1">COUNTIFS('Maand-gepland'!$E23:$AT23,"&gt;0",'Maand-gepland'!$E$2:$AT$2,"&gt;="&amp;$D$3,'Maand-gepland'!$E$2:$AT$2,"&lt;="&amp;$D$4,'Maand-prestatie'!$E23:$AT23,"=0")</f>
        <v>0</v>
      </c>
      <c r="H27" s="31">
        <f>SUMIFS('Maand-gepland'!$E23:$AT23,'Maand-gepland'!$E$2:$AT$2,"&gt;="&amp;$D$3,'Maand-gepland'!$E$2:$AT$2,"&lt;="&amp;$D$4,'Maand-prestatie'!$E23:$AT23,"=0")</f>
        <v>0</v>
      </c>
      <c r="I27">
        <f ca="1">COUNTIFS('Maand-gepland'!$E23:$AT23,"&gt;0",'Maand-gepland'!$E$2:$AT$2,"&gt;="&amp;$D$3,'Maand-gepland'!$E$2:$AT$2,"&lt;="&amp;$D$4,'Maand-prestatie'!$E23:$AT23,"="&amp;I$5)</f>
        <v>0</v>
      </c>
      <c r="J27" s="31">
        <f>SUMIFS('Maand-gepland'!$E23:$AT23,'Maand-gepland'!$E$2:$AT$2,"&gt;="&amp;$D$3,'Maand-gepland'!$E$2:$AT$2,"&lt;="&amp;$D$4,'Maand-prestatie'!$E23:$AT23,"="&amp;I$5)</f>
        <v>0</v>
      </c>
      <c r="K27">
        <f ca="1">COUNTIFS('Maand-gepland'!$E23:$AT23,"&gt;0",'Maand-gepland'!$E$2:$AT$2,"&gt;="&amp;$D$3,'Maand-gepland'!$E$2:$AT$2,"&lt;="&amp;$D$4,'Maand-prestatie'!$E23:$AT23,"="&amp;K$5)</f>
        <v>0</v>
      </c>
      <c r="L27" s="31">
        <f>SUMIFS('Maand-gepland'!$E23:$AT23,'Maand-gepland'!$E$2:$AT$2,"&gt;="&amp;$D$3,'Maand-gepland'!$E$2:$AT$2,"&lt;="&amp;$D$4,'Maand-prestatie'!$E23:$AT23,"="&amp;K$5)</f>
        <v>0</v>
      </c>
      <c r="M27">
        <f ca="1">COUNTIFS('Maand-gepland'!$E23:$AT23,"&gt;0",'Maand-gepland'!$E$2:$AT$2,"&gt;="&amp;$D$3,'Maand-gepland'!$E$2:$AT$2,"&lt;="&amp;$D$4,'Maand-prestatie'!$E23:$AT23,"="&amp;M$5)</f>
        <v>0</v>
      </c>
      <c r="N27" s="31">
        <f>SUMIFS('Maand-gepland'!$E23:$AT23,'Maand-gepland'!$E$2:$AT$2,"&gt;="&amp;$D$3,'Maand-gepland'!$E$2:$AT$2,"&lt;="&amp;$D$4,'Maand-prestatie'!$E23:$AT23,"="&amp;M$5)</f>
        <v>0</v>
      </c>
      <c r="O27">
        <f ca="1">COUNTIFS('Maand-gepland'!$E23:$AT23,"&gt;0",'Maand-gepland'!$E$2:$AT$2,"&gt;="&amp;$D$3,'Maand-gepland'!$E$2:$AT$2,"&lt;="&amp;$D$4,'Maand-prestatie'!$E23:$AT23,"="&amp;O$5)</f>
        <v>0</v>
      </c>
      <c r="P27" s="31">
        <f>SUMIFS('Maand-gepland'!$E23:$AT23,'Maand-gepland'!$E$2:$AT$2,"&gt;="&amp;$D$3,'Maand-gepland'!$E$2:$AT$2,"&lt;="&amp;$D$4,'Maand-prestatie'!$E23:$AT23,"="&amp;O$5)</f>
        <v>0</v>
      </c>
      <c r="Q27">
        <f ca="1">COUNTIFS('Maand-gepland'!$E23:$AT23,"&gt;0",'Maand-gepland'!$E$2:$AT$2,"&gt;="&amp;$D$3,'Maand-gepland'!$E$2:$AT$2,"&lt;="&amp;$D$4,'Maand-prestatie'!$E23:$AT23,"="&amp;Q$5)</f>
        <v>0</v>
      </c>
      <c r="R27" s="31">
        <f>SUMIFS('Maand-gepland'!$E23:$AT23,'Maand-gepland'!$E$2:$AT$2,"&gt;="&amp;$D$3,'Maand-gepland'!$E$2:$AT$2,"&lt;="&amp;$D$4,'Maand-prestatie'!$E23:$AT23,"="&amp;Q$5)</f>
        <v>0</v>
      </c>
      <c r="S27">
        <f ca="1">COUNTIFS('Maand-gepland'!$E23:$AT23,"&gt;0",'Maand-gepland'!$E$2:$AT$2,"&gt;="&amp;$D$3,'Maand-gepland'!$E$2:$AT$2,"&lt;="&amp;$D$4,'Maand-prestatie'!$E23:$AT23,"="&amp;S$5)</f>
        <v>0</v>
      </c>
      <c r="T27" s="31">
        <f>SUMIFS('Maand-gepland'!$E23:$AT23,'Maand-gepland'!$E$2:$AT$2,"&gt;="&amp;$D$3,'Maand-gepland'!$E$2:$AT$2,"&lt;="&amp;$D$4,'Maand-prestatie'!$E23:$AT23,"="&amp;S$5)</f>
        <v>0</v>
      </c>
      <c r="U27">
        <f ca="1">COUNTIFS('Maand-gepland'!$E23:$AT23,"&gt;0",'Maand-gepland'!$E$2:$AT$2,"&gt;="&amp;$D$3,'Maand-gepland'!$E$2:$AT$2,"&lt;="&amp;$D$4,'Maand-prestatie'!$E23:$AT23,"="&amp;U$5)</f>
        <v>0</v>
      </c>
      <c r="V27" s="31">
        <f>SUMIFS('Maand-gepland'!$E23:$AT23,'Maand-gepland'!$E$2:$AT$2,"&gt;="&amp;$D$3,'Maand-gepland'!$E$2:$AT$2,"&lt;="&amp;$D$4,'Maand-prestatie'!$E23:$AT23,"="&amp;U$5)</f>
        <v>0</v>
      </c>
      <c r="W27">
        <f ca="1">COUNTIFS('Maand-gepland'!$E23:$AT23,"&gt;0",'Maand-gepland'!$E$2:$AT$2,"&gt;="&amp;$D$3,'Maand-gepland'!$E$2:$AT$2,"&lt;="&amp;$D$4,'Maand-prestatie'!$E23:$AT23,"="&amp;W$5)</f>
        <v>0</v>
      </c>
      <c r="X27" s="31">
        <f>SUMIFS('Maand-gepland'!$E23:$AT23,'Maand-gepland'!$E$2:$AT$2,"&gt;="&amp;$D$3,'Maand-gepland'!$E$2:$AT$2,"&lt;="&amp;$D$4,'Maand-prestatie'!$E23:$AT23,"="&amp;W$5)</f>
        <v>0</v>
      </c>
      <c r="Y27">
        <f ca="1">COUNTIFS('Maand-gepland'!$E23:$AT23,"&gt;0",'Maand-gepland'!$E$2:$AT$2,"&gt;="&amp;$D$3,'Maand-gepland'!$E$2:$AT$2,"&lt;="&amp;$D$4,'Maand-prestatie'!$E23:$AT23,"="&amp;Y$5)</f>
        <v>0</v>
      </c>
      <c r="Z27" s="31">
        <f>SUMIFS('Maand-gepland'!$E23:$AT23,'Maand-gepland'!$E$2:$AT$2,"&gt;="&amp;$D$3,'Maand-gepland'!$E$2:$AT$2,"&lt;="&amp;$D$4,'Maand-prestatie'!$E23:$AT23,"="&amp;Y$5)</f>
        <v>0</v>
      </c>
      <c r="AA27" s="31"/>
      <c r="AB27" s="31"/>
      <c r="AC27" s="31"/>
      <c r="AD27" s="31"/>
      <c r="AE27" s="31"/>
      <c r="AF27" s="31"/>
      <c r="AG27" s="31"/>
      <c r="AH27" s="31"/>
      <c r="AI27" s="31"/>
      <c r="AJ27" s="31"/>
      <c r="AK27" s="31"/>
      <c r="AL27" s="31"/>
      <c r="AM27" s="31"/>
    </row>
    <row r="28" spans="1:39" x14ac:dyDescent="0.2">
      <c r="A28" t="str">
        <f ca="1">'Week A'!AB76</f>
        <v>Note</v>
      </c>
      <c r="B28" t="str">
        <f ca="1">'Week A'!AC76</f>
        <v>Leen</v>
      </c>
      <c r="C28" t="str">
        <f ca="1">'Week A'!AD76</f>
        <v>Steward</v>
      </c>
      <c r="D28" t="str">
        <f ca="1">'Week A'!AE76</f>
        <v>Student</v>
      </c>
      <c r="E28">
        <f ca="1">COUNTIFS('Maand-gepland'!$E24:$AT24,"&gt;0",'Maand-gepland'!$E$2:$AT$2,"&gt;="&amp;$D$3,'Maand-gepland'!$E$2:$AT$2,"&lt;="&amp;$D$4)</f>
        <v>0</v>
      </c>
      <c r="F28" s="31">
        <f>SUMIFS('Maand-gepland'!$E24:$AT24,'Maand-gepland'!$E$2:$AT$2,"&gt;="&amp;$D$3,'Maand-gepland'!$E$2:$AT$2,"&lt;="&amp;$D$4)</f>
        <v>0</v>
      </c>
      <c r="G28">
        <f ca="1">COUNTIFS('Maand-gepland'!$E24:$AT24,"&gt;0",'Maand-gepland'!$E$2:$AT$2,"&gt;="&amp;$D$3,'Maand-gepland'!$E$2:$AT$2,"&lt;="&amp;$D$4,'Maand-prestatie'!$E24:$AT24,"=0")</f>
        <v>0</v>
      </c>
      <c r="H28" s="31">
        <f>SUMIFS('Maand-gepland'!$E24:$AT24,'Maand-gepland'!$E$2:$AT$2,"&gt;="&amp;$D$3,'Maand-gepland'!$E$2:$AT$2,"&lt;="&amp;$D$4,'Maand-prestatie'!$E24:$AT24,"=0")</f>
        <v>0</v>
      </c>
      <c r="I28">
        <f ca="1">COUNTIFS('Maand-gepland'!$E24:$AT24,"&gt;0",'Maand-gepland'!$E$2:$AT$2,"&gt;="&amp;$D$3,'Maand-gepland'!$E$2:$AT$2,"&lt;="&amp;$D$4,'Maand-prestatie'!$E24:$AT24,"="&amp;I$5)</f>
        <v>0</v>
      </c>
      <c r="J28" s="31">
        <f>SUMIFS('Maand-gepland'!$E24:$AT24,'Maand-gepland'!$E$2:$AT$2,"&gt;="&amp;$D$3,'Maand-gepland'!$E$2:$AT$2,"&lt;="&amp;$D$4,'Maand-prestatie'!$E24:$AT24,"="&amp;I$5)</f>
        <v>0</v>
      </c>
      <c r="K28">
        <f ca="1">COUNTIFS('Maand-gepland'!$E24:$AT24,"&gt;0",'Maand-gepland'!$E$2:$AT$2,"&gt;="&amp;$D$3,'Maand-gepland'!$E$2:$AT$2,"&lt;="&amp;$D$4,'Maand-prestatie'!$E24:$AT24,"="&amp;K$5)</f>
        <v>0</v>
      </c>
      <c r="L28" s="31">
        <f>SUMIFS('Maand-gepland'!$E24:$AT24,'Maand-gepland'!$E$2:$AT$2,"&gt;="&amp;$D$3,'Maand-gepland'!$E$2:$AT$2,"&lt;="&amp;$D$4,'Maand-prestatie'!$E24:$AT24,"="&amp;K$5)</f>
        <v>0</v>
      </c>
      <c r="M28">
        <f ca="1">COUNTIFS('Maand-gepland'!$E24:$AT24,"&gt;0",'Maand-gepland'!$E$2:$AT$2,"&gt;="&amp;$D$3,'Maand-gepland'!$E$2:$AT$2,"&lt;="&amp;$D$4,'Maand-prestatie'!$E24:$AT24,"="&amp;M$5)</f>
        <v>0</v>
      </c>
      <c r="N28" s="31">
        <f>SUMIFS('Maand-gepland'!$E24:$AT24,'Maand-gepland'!$E$2:$AT$2,"&gt;="&amp;$D$3,'Maand-gepland'!$E$2:$AT$2,"&lt;="&amp;$D$4,'Maand-prestatie'!$E24:$AT24,"="&amp;M$5)</f>
        <v>0</v>
      </c>
      <c r="O28">
        <f ca="1">COUNTIFS('Maand-gepland'!$E24:$AT24,"&gt;0",'Maand-gepland'!$E$2:$AT$2,"&gt;="&amp;$D$3,'Maand-gepland'!$E$2:$AT$2,"&lt;="&amp;$D$4,'Maand-prestatie'!$E24:$AT24,"="&amp;O$5)</f>
        <v>0</v>
      </c>
      <c r="P28" s="31">
        <f>SUMIFS('Maand-gepland'!$E24:$AT24,'Maand-gepland'!$E$2:$AT$2,"&gt;="&amp;$D$3,'Maand-gepland'!$E$2:$AT$2,"&lt;="&amp;$D$4,'Maand-prestatie'!$E24:$AT24,"="&amp;O$5)</f>
        <v>0</v>
      </c>
      <c r="Q28">
        <f ca="1">COUNTIFS('Maand-gepland'!$E24:$AT24,"&gt;0",'Maand-gepland'!$E$2:$AT$2,"&gt;="&amp;$D$3,'Maand-gepland'!$E$2:$AT$2,"&lt;="&amp;$D$4,'Maand-prestatie'!$E24:$AT24,"="&amp;Q$5)</f>
        <v>0</v>
      </c>
      <c r="R28" s="31">
        <f>SUMIFS('Maand-gepland'!$E24:$AT24,'Maand-gepland'!$E$2:$AT$2,"&gt;="&amp;$D$3,'Maand-gepland'!$E$2:$AT$2,"&lt;="&amp;$D$4,'Maand-prestatie'!$E24:$AT24,"="&amp;Q$5)</f>
        <v>0</v>
      </c>
      <c r="S28">
        <f ca="1">COUNTIFS('Maand-gepland'!$E24:$AT24,"&gt;0",'Maand-gepland'!$E$2:$AT$2,"&gt;="&amp;$D$3,'Maand-gepland'!$E$2:$AT$2,"&lt;="&amp;$D$4,'Maand-prestatie'!$E24:$AT24,"="&amp;S$5)</f>
        <v>0</v>
      </c>
      <c r="T28" s="31">
        <f>SUMIFS('Maand-gepland'!$E24:$AT24,'Maand-gepland'!$E$2:$AT$2,"&gt;="&amp;$D$3,'Maand-gepland'!$E$2:$AT$2,"&lt;="&amp;$D$4,'Maand-prestatie'!$E24:$AT24,"="&amp;S$5)</f>
        <v>0</v>
      </c>
      <c r="U28">
        <f ca="1">COUNTIFS('Maand-gepland'!$E24:$AT24,"&gt;0",'Maand-gepland'!$E$2:$AT$2,"&gt;="&amp;$D$3,'Maand-gepland'!$E$2:$AT$2,"&lt;="&amp;$D$4,'Maand-prestatie'!$E24:$AT24,"="&amp;U$5)</f>
        <v>0</v>
      </c>
      <c r="V28" s="31">
        <f>SUMIFS('Maand-gepland'!$E24:$AT24,'Maand-gepland'!$E$2:$AT$2,"&gt;="&amp;$D$3,'Maand-gepland'!$E$2:$AT$2,"&lt;="&amp;$D$4,'Maand-prestatie'!$E24:$AT24,"="&amp;U$5)</f>
        <v>0</v>
      </c>
      <c r="W28">
        <f ca="1">COUNTIFS('Maand-gepland'!$E24:$AT24,"&gt;0",'Maand-gepland'!$E$2:$AT$2,"&gt;="&amp;$D$3,'Maand-gepland'!$E$2:$AT$2,"&lt;="&amp;$D$4,'Maand-prestatie'!$E24:$AT24,"="&amp;W$5)</f>
        <v>0</v>
      </c>
      <c r="X28" s="31">
        <f>SUMIFS('Maand-gepland'!$E24:$AT24,'Maand-gepland'!$E$2:$AT$2,"&gt;="&amp;$D$3,'Maand-gepland'!$E$2:$AT$2,"&lt;="&amp;$D$4,'Maand-prestatie'!$E24:$AT24,"="&amp;W$5)</f>
        <v>0</v>
      </c>
      <c r="Y28">
        <f ca="1">COUNTIFS('Maand-gepland'!$E24:$AT24,"&gt;0",'Maand-gepland'!$E$2:$AT$2,"&gt;="&amp;$D$3,'Maand-gepland'!$E$2:$AT$2,"&lt;="&amp;$D$4,'Maand-prestatie'!$E24:$AT24,"="&amp;Y$5)</f>
        <v>0</v>
      </c>
      <c r="Z28" s="31">
        <f>SUMIFS('Maand-gepland'!$E24:$AT24,'Maand-gepland'!$E$2:$AT$2,"&gt;="&amp;$D$3,'Maand-gepland'!$E$2:$AT$2,"&lt;="&amp;$D$4,'Maand-prestatie'!$E24:$AT24,"="&amp;Y$5)</f>
        <v>0</v>
      </c>
      <c r="AA28" s="31"/>
      <c r="AB28" s="31"/>
      <c r="AC28" s="31"/>
      <c r="AD28" s="31"/>
      <c r="AE28" s="31"/>
      <c r="AF28" s="31"/>
      <c r="AG28" s="31"/>
      <c r="AH28" s="31"/>
      <c r="AI28" s="31"/>
      <c r="AJ28" s="31"/>
      <c r="AK28" s="31"/>
      <c r="AL28" s="31"/>
      <c r="AM28" s="31"/>
    </row>
    <row r="29" spans="1:39" x14ac:dyDescent="0.2">
      <c r="A29" t="str">
        <f ca="1">'Week A'!AB77</f>
        <v>Ouchbab</v>
      </c>
      <c r="B29" t="str">
        <f ca="1">'Week A'!AC77</f>
        <v>Lamyae</v>
      </c>
      <c r="C29" t="str">
        <f ca="1">'Week A'!AD77</f>
        <v>Steward</v>
      </c>
      <c r="D29" t="str">
        <f ca="1">'Week A'!AE77</f>
        <v>Student</v>
      </c>
      <c r="E29">
        <f ca="1">COUNTIFS('Maand-gepland'!$E25:$AT25,"&gt;0",'Maand-gepland'!$E$2:$AT$2,"&gt;="&amp;$D$3,'Maand-gepland'!$E$2:$AT$2,"&lt;="&amp;$D$4)</f>
        <v>0</v>
      </c>
      <c r="F29" s="31">
        <f>SUMIFS('Maand-gepland'!$E25:$AT25,'Maand-gepland'!$E$2:$AT$2,"&gt;="&amp;$D$3,'Maand-gepland'!$E$2:$AT$2,"&lt;="&amp;$D$4)</f>
        <v>0</v>
      </c>
      <c r="G29">
        <f ca="1">COUNTIFS('Maand-gepland'!$E25:$AT25,"&gt;0",'Maand-gepland'!$E$2:$AT$2,"&gt;="&amp;$D$3,'Maand-gepland'!$E$2:$AT$2,"&lt;="&amp;$D$4,'Maand-prestatie'!$E25:$AT25,"=0")</f>
        <v>0</v>
      </c>
      <c r="H29" s="31">
        <f>SUMIFS('Maand-gepland'!$E25:$AT25,'Maand-gepland'!$E$2:$AT$2,"&gt;="&amp;$D$3,'Maand-gepland'!$E$2:$AT$2,"&lt;="&amp;$D$4,'Maand-prestatie'!$E25:$AT25,"=0")</f>
        <v>0</v>
      </c>
      <c r="I29">
        <f ca="1">COUNTIFS('Maand-gepland'!$E25:$AT25,"&gt;0",'Maand-gepland'!$E$2:$AT$2,"&gt;="&amp;$D$3,'Maand-gepland'!$E$2:$AT$2,"&lt;="&amp;$D$4,'Maand-prestatie'!$E25:$AT25,"="&amp;I$5)</f>
        <v>0</v>
      </c>
      <c r="J29" s="31">
        <f>SUMIFS('Maand-gepland'!$E25:$AT25,'Maand-gepland'!$E$2:$AT$2,"&gt;="&amp;$D$3,'Maand-gepland'!$E$2:$AT$2,"&lt;="&amp;$D$4,'Maand-prestatie'!$E25:$AT25,"="&amp;I$5)</f>
        <v>0</v>
      </c>
      <c r="K29">
        <f ca="1">COUNTIFS('Maand-gepland'!$E25:$AT25,"&gt;0",'Maand-gepland'!$E$2:$AT$2,"&gt;="&amp;$D$3,'Maand-gepland'!$E$2:$AT$2,"&lt;="&amp;$D$4,'Maand-prestatie'!$E25:$AT25,"="&amp;K$5)</f>
        <v>0</v>
      </c>
      <c r="L29" s="31">
        <f>SUMIFS('Maand-gepland'!$E25:$AT25,'Maand-gepland'!$E$2:$AT$2,"&gt;="&amp;$D$3,'Maand-gepland'!$E$2:$AT$2,"&lt;="&amp;$D$4,'Maand-prestatie'!$E25:$AT25,"="&amp;K$5)</f>
        <v>0</v>
      </c>
      <c r="M29">
        <f ca="1">COUNTIFS('Maand-gepland'!$E25:$AT25,"&gt;0",'Maand-gepland'!$E$2:$AT$2,"&gt;="&amp;$D$3,'Maand-gepland'!$E$2:$AT$2,"&lt;="&amp;$D$4,'Maand-prestatie'!$E25:$AT25,"="&amp;M$5)</f>
        <v>0</v>
      </c>
      <c r="N29" s="31">
        <f>SUMIFS('Maand-gepland'!$E25:$AT25,'Maand-gepland'!$E$2:$AT$2,"&gt;="&amp;$D$3,'Maand-gepland'!$E$2:$AT$2,"&lt;="&amp;$D$4,'Maand-prestatie'!$E25:$AT25,"="&amp;M$5)</f>
        <v>0</v>
      </c>
      <c r="O29">
        <f ca="1">COUNTIFS('Maand-gepland'!$E25:$AT25,"&gt;0",'Maand-gepland'!$E$2:$AT$2,"&gt;="&amp;$D$3,'Maand-gepland'!$E$2:$AT$2,"&lt;="&amp;$D$4,'Maand-prestatie'!$E25:$AT25,"="&amp;O$5)</f>
        <v>0</v>
      </c>
      <c r="P29" s="31">
        <f>SUMIFS('Maand-gepland'!$E25:$AT25,'Maand-gepland'!$E$2:$AT$2,"&gt;="&amp;$D$3,'Maand-gepland'!$E$2:$AT$2,"&lt;="&amp;$D$4,'Maand-prestatie'!$E25:$AT25,"="&amp;O$5)</f>
        <v>0</v>
      </c>
      <c r="Q29">
        <f ca="1">COUNTIFS('Maand-gepland'!$E25:$AT25,"&gt;0",'Maand-gepland'!$E$2:$AT$2,"&gt;="&amp;$D$3,'Maand-gepland'!$E$2:$AT$2,"&lt;="&amp;$D$4,'Maand-prestatie'!$E25:$AT25,"="&amp;Q$5)</f>
        <v>0</v>
      </c>
      <c r="R29" s="31">
        <f>SUMIFS('Maand-gepland'!$E25:$AT25,'Maand-gepland'!$E$2:$AT$2,"&gt;="&amp;$D$3,'Maand-gepland'!$E$2:$AT$2,"&lt;="&amp;$D$4,'Maand-prestatie'!$E25:$AT25,"="&amp;Q$5)</f>
        <v>0</v>
      </c>
      <c r="S29">
        <f ca="1">COUNTIFS('Maand-gepland'!$E25:$AT25,"&gt;0",'Maand-gepland'!$E$2:$AT$2,"&gt;="&amp;$D$3,'Maand-gepland'!$E$2:$AT$2,"&lt;="&amp;$D$4,'Maand-prestatie'!$E25:$AT25,"="&amp;S$5)</f>
        <v>0</v>
      </c>
      <c r="T29" s="31">
        <f>SUMIFS('Maand-gepland'!$E25:$AT25,'Maand-gepland'!$E$2:$AT$2,"&gt;="&amp;$D$3,'Maand-gepland'!$E$2:$AT$2,"&lt;="&amp;$D$4,'Maand-prestatie'!$E25:$AT25,"="&amp;S$5)</f>
        <v>0</v>
      </c>
      <c r="U29">
        <f ca="1">COUNTIFS('Maand-gepland'!$E25:$AT25,"&gt;0",'Maand-gepland'!$E$2:$AT$2,"&gt;="&amp;$D$3,'Maand-gepland'!$E$2:$AT$2,"&lt;="&amp;$D$4,'Maand-prestatie'!$E25:$AT25,"="&amp;U$5)</f>
        <v>0</v>
      </c>
      <c r="V29" s="31">
        <f>SUMIFS('Maand-gepland'!$E25:$AT25,'Maand-gepland'!$E$2:$AT$2,"&gt;="&amp;$D$3,'Maand-gepland'!$E$2:$AT$2,"&lt;="&amp;$D$4,'Maand-prestatie'!$E25:$AT25,"="&amp;U$5)</f>
        <v>0</v>
      </c>
      <c r="W29">
        <f ca="1">COUNTIFS('Maand-gepland'!$E25:$AT25,"&gt;0",'Maand-gepland'!$E$2:$AT$2,"&gt;="&amp;$D$3,'Maand-gepland'!$E$2:$AT$2,"&lt;="&amp;$D$4,'Maand-prestatie'!$E25:$AT25,"="&amp;W$5)</f>
        <v>0</v>
      </c>
      <c r="X29" s="31">
        <f>SUMIFS('Maand-gepland'!$E25:$AT25,'Maand-gepland'!$E$2:$AT$2,"&gt;="&amp;$D$3,'Maand-gepland'!$E$2:$AT$2,"&lt;="&amp;$D$4,'Maand-prestatie'!$E25:$AT25,"="&amp;W$5)</f>
        <v>0</v>
      </c>
      <c r="Y29">
        <f ca="1">COUNTIFS('Maand-gepland'!$E25:$AT25,"&gt;0",'Maand-gepland'!$E$2:$AT$2,"&gt;="&amp;$D$3,'Maand-gepland'!$E$2:$AT$2,"&lt;="&amp;$D$4,'Maand-prestatie'!$E25:$AT25,"="&amp;Y$5)</f>
        <v>0</v>
      </c>
      <c r="Z29" s="31">
        <f>SUMIFS('Maand-gepland'!$E25:$AT25,'Maand-gepland'!$E$2:$AT$2,"&gt;="&amp;$D$3,'Maand-gepland'!$E$2:$AT$2,"&lt;="&amp;$D$4,'Maand-prestatie'!$E25:$AT25,"="&amp;Y$5)</f>
        <v>0</v>
      </c>
      <c r="AA29" s="31"/>
      <c r="AB29" s="31"/>
      <c r="AC29" s="31"/>
      <c r="AD29" s="31"/>
      <c r="AE29" s="31"/>
      <c r="AF29" s="31"/>
      <c r="AG29" s="31"/>
      <c r="AH29" s="31"/>
      <c r="AI29" s="31"/>
      <c r="AJ29" s="31"/>
      <c r="AK29" s="31"/>
      <c r="AL29" s="31"/>
      <c r="AM29" s="31"/>
    </row>
    <row r="30" spans="1:39" x14ac:dyDescent="0.2">
      <c r="A30" t="str">
        <f ca="1">'Week A'!AB78</f>
        <v xml:space="preserve">Azieva </v>
      </c>
      <c r="B30" t="str">
        <f ca="1">'Week A'!AC78</f>
        <v>Linda</v>
      </c>
      <c r="C30" t="str">
        <f ca="1">'Week A'!AD78</f>
        <v>Steward</v>
      </c>
      <c r="D30" t="str">
        <f ca="1">'Week A'!AE78</f>
        <v>Student</v>
      </c>
      <c r="E30">
        <f ca="1">COUNTIFS('Maand-gepland'!$E26:$AT26,"&gt;0",'Maand-gepland'!$E$2:$AT$2,"&gt;="&amp;$D$3,'Maand-gepland'!$E$2:$AT$2,"&lt;="&amp;$D$4)</f>
        <v>0</v>
      </c>
      <c r="F30" s="31">
        <f>SUMIFS('Maand-gepland'!$E26:$AT26,'Maand-gepland'!$E$2:$AT$2,"&gt;="&amp;$D$3,'Maand-gepland'!$E$2:$AT$2,"&lt;="&amp;$D$4)</f>
        <v>0</v>
      </c>
      <c r="G30">
        <f ca="1">COUNTIFS('Maand-gepland'!$E26:$AT26,"&gt;0",'Maand-gepland'!$E$2:$AT$2,"&gt;="&amp;$D$3,'Maand-gepland'!$E$2:$AT$2,"&lt;="&amp;$D$4,'Maand-prestatie'!$E26:$AT26,"=0")</f>
        <v>0</v>
      </c>
      <c r="H30" s="31">
        <f>SUMIFS('Maand-gepland'!$E26:$AT26,'Maand-gepland'!$E$2:$AT$2,"&gt;="&amp;$D$3,'Maand-gepland'!$E$2:$AT$2,"&lt;="&amp;$D$4,'Maand-prestatie'!$E26:$AT26,"=0")</f>
        <v>0</v>
      </c>
      <c r="I30">
        <f ca="1">COUNTIFS('Maand-gepland'!$E26:$AT26,"&gt;0",'Maand-gepland'!$E$2:$AT$2,"&gt;="&amp;$D$3,'Maand-gepland'!$E$2:$AT$2,"&lt;="&amp;$D$4,'Maand-prestatie'!$E26:$AT26,"="&amp;I$5)</f>
        <v>0</v>
      </c>
      <c r="J30" s="31">
        <f>SUMIFS('Maand-gepland'!$E26:$AT26,'Maand-gepland'!$E$2:$AT$2,"&gt;="&amp;$D$3,'Maand-gepland'!$E$2:$AT$2,"&lt;="&amp;$D$4,'Maand-prestatie'!$E26:$AT26,"="&amp;I$5)</f>
        <v>0</v>
      </c>
      <c r="K30">
        <f ca="1">COUNTIFS('Maand-gepland'!$E26:$AT26,"&gt;0",'Maand-gepland'!$E$2:$AT$2,"&gt;="&amp;$D$3,'Maand-gepland'!$E$2:$AT$2,"&lt;="&amp;$D$4,'Maand-prestatie'!$E26:$AT26,"="&amp;K$5)</f>
        <v>0</v>
      </c>
      <c r="L30" s="31">
        <f>SUMIFS('Maand-gepland'!$E26:$AT26,'Maand-gepland'!$E$2:$AT$2,"&gt;="&amp;$D$3,'Maand-gepland'!$E$2:$AT$2,"&lt;="&amp;$D$4,'Maand-prestatie'!$E26:$AT26,"="&amp;K$5)</f>
        <v>0</v>
      </c>
      <c r="M30">
        <f ca="1">COUNTIFS('Maand-gepland'!$E26:$AT26,"&gt;0",'Maand-gepland'!$E$2:$AT$2,"&gt;="&amp;$D$3,'Maand-gepland'!$E$2:$AT$2,"&lt;="&amp;$D$4,'Maand-prestatie'!$E26:$AT26,"="&amp;M$5)</f>
        <v>0</v>
      </c>
      <c r="N30" s="31">
        <f>SUMIFS('Maand-gepland'!$E26:$AT26,'Maand-gepland'!$E$2:$AT$2,"&gt;="&amp;$D$3,'Maand-gepland'!$E$2:$AT$2,"&lt;="&amp;$D$4,'Maand-prestatie'!$E26:$AT26,"="&amp;M$5)</f>
        <v>0</v>
      </c>
      <c r="O30">
        <f ca="1">COUNTIFS('Maand-gepland'!$E26:$AT26,"&gt;0",'Maand-gepland'!$E$2:$AT$2,"&gt;="&amp;$D$3,'Maand-gepland'!$E$2:$AT$2,"&lt;="&amp;$D$4,'Maand-prestatie'!$E26:$AT26,"="&amp;O$5)</f>
        <v>0</v>
      </c>
      <c r="P30" s="31">
        <f>SUMIFS('Maand-gepland'!$E26:$AT26,'Maand-gepland'!$E$2:$AT$2,"&gt;="&amp;$D$3,'Maand-gepland'!$E$2:$AT$2,"&lt;="&amp;$D$4,'Maand-prestatie'!$E26:$AT26,"="&amp;O$5)</f>
        <v>0</v>
      </c>
      <c r="Q30">
        <f ca="1">COUNTIFS('Maand-gepland'!$E26:$AT26,"&gt;0",'Maand-gepland'!$E$2:$AT$2,"&gt;="&amp;$D$3,'Maand-gepland'!$E$2:$AT$2,"&lt;="&amp;$D$4,'Maand-prestatie'!$E26:$AT26,"="&amp;Q$5)</f>
        <v>0</v>
      </c>
      <c r="R30" s="31">
        <f>SUMIFS('Maand-gepland'!$E26:$AT26,'Maand-gepland'!$E$2:$AT$2,"&gt;="&amp;$D$3,'Maand-gepland'!$E$2:$AT$2,"&lt;="&amp;$D$4,'Maand-prestatie'!$E26:$AT26,"="&amp;Q$5)</f>
        <v>0</v>
      </c>
      <c r="S30">
        <f ca="1">COUNTIFS('Maand-gepland'!$E26:$AT26,"&gt;0",'Maand-gepland'!$E$2:$AT$2,"&gt;="&amp;$D$3,'Maand-gepland'!$E$2:$AT$2,"&lt;="&amp;$D$4,'Maand-prestatie'!$E26:$AT26,"="&amp;S$5)</f>
        <v>0</v>
      </c>
      <c r="T30" s="31">
        <f>SUMIFS('Maand-gepland'!$E26:$AT26,'Maand-gepland'!$E$2:$AT$2,"&gt;="&amp;$D$3,'Maand-gepland'!$E$2:$AT$2,"&lt;="&amp;$D$4,'Maand-prestatie'!$E26:$AT26,"="&amp;S$5)</f>
        <v>0</v>
      </c>
      <c r="U30">
        <f ca="1">COUNTIFS('Maand-gepland'!$E26:$AT26,"&gt;0",'Maand-gepland'!$E$2:$AT$2,"&gt;="&amp;$D$3,'Maand-gepland'!$E$2:$AT$2,"&lt;="&amp;$D$4,'Maand-prestatie'!$E26:$AT26,"="&amp;U$5)</f>
        <v>0</v>
      </c>
      <c r="V30" s="31">
        <f>SUMIFS('Maand-gepland'!$E26:$AT26,'Maand-gepland'!$E$2:$AT$2,"&gt;="&amp;$D$3,'Maand-gepland'!$E$2:$AT$2,"&lt;="&amp;$D$4,'Maand-prestatie'!$E26:$AT26,"="&amp;U$5)</f>
        <v>0</v>
      </c>
      <c r="W30">
        <f ca="1">COUNTIFS('Maand-gepland'!$E26:$AT26,"&gt;0",'Maand-gepland'!$E$2:$AT$2,"&gt;="&amp;$D$3,'Maand-gepland'!$E$2:$AT$2,"&lt;="&amp;$D$4,'Maand-prestatie'!$E26:$AT26,"="&amp;W$5)</f>
        <v>0</v>
      </c>
      <c r="X30" s="31">
        <f>SUMIFS('Maand-gepland'!$E26:$AT26,'Maand-gepland'!$E$2:$AT$2,"&gt;="&amp;$D$3,'Maand-gepland'!$E$2:$AT$2,"&lt;="&amp;$D$4,'Maand-prestatie'!$E26:$AT26,"="&amp;W$5)</f>
        <v>0</v>
      </c>
      <c r="Y30">
        <f ca="1">COUNTIFS('Maand-gepland'!$E26:$AT26,"&gt;0",'Maand-gepland'!$E$2:$AT$2,"&gt;="&amp;$D$3,'Maand-gepland'!$E$2:$AT$2,"&lt;="&amp;$D$4,'Maand-prestatie'!$E26:$AT26,"="&amp;Y$5)</f>
        <v>0</v>
      </c>
      <c r="Z30" s="31">
        <f>SUMIFS('Maand-gepland'!$E26:$AT26,'Maand-gepland'!$E$2:$AT$2,"&gt;="&amp;$D$3,'Maand-gepland'!$E$2:$AT$2,"&lt;="&amp;$D$4,'Maand-prestatie'!$E26:$AT26,"="&amp;Y$5)</f>
        <v>0</v>
      </c>
      <c r="AA30" s="31"/>
      <c r="AB30" s="31"/>
      <c r="AC30" s="31"/>
      <c r="AD30" s="31"/>
      <c r="AE30" s="31"/>
      <c r="AF30" s="31"/>
      <c r="AG30" s="31"/>
      <c r="AH30" s="31"/>
      <c r="AI30" s="31"/>
      <c r="AJ30" s="31"/>
      <c r="AK30" s="31"/>
      <c r="AL30" s="31"/>
      <c r="AM30" s="31"/>
    </row>
    <row r="31" spans="1:39" x14ac:dyDescent="0.2">
      <c r="A31" t="str">
        <f ca="1">'Week A'!AB79</f>
        <v>Siraje</v>
      </c>
      <c r="B31" t="str">
        <f ca="1">'Week A'!AC79</f>
        <v>Mounir</v>
      </c>
      <c r="C31" t="str">
        <f ca="1">'Week A'!AD79</f>
        <v>Steward</v>
      </c>
      <c r="D31" t="str">
        <f ca="1">'Week A'!AE79</f>
        <v>Student</v>
      </c>
      <c r="E31">
        <f ca="1">COUNTIFS('Maand-gepland'!$E27:$AT27,"&gt;0",'Maand-gepland'!$E$2:$AT$2,"&gt;="&amp;$D$3,'Maand-gepland'!$E$2:$AT$2,"&lt;="&amp;$D$4)</f>
        <v>0</v>
      </c>
      <c r="F31" s="31">
        <f>SUMIFS('Maand-gepland'!$E27:$AT27,'Maand-gepland'!$E$2:$AT$2,"&gt;="&amp;$D$3,'Maand-gepland'!$E$2:$AT$2,"&lt;="&amp;$D$4)</f>
        <v>0</v>
      </c>
      <c r="G31">
        <f ca="1">COUNTIFS('Maand-gepland'!$E27:$AT27,"&gt;0",'Maand-gepland'!$E$2:$AT$2,"&gt;="&amp;$D$3,'Maand-gepland'!$E$2:$AT$2,"&lt;="&amp;$D$4,'Maand-prestatie'!$E27:$AT27,"=0")</f>
        <v>0</v>
      </c>
      <c r="H31" s="31">
        <f>SUMIFS('Maand-gepland'!$E27:$AT27,'Maand-gepland'!$E$2:$AT$2,"&gt;="&amp;$D$3,'Maand-gepland'!$E$2:$AT$2,"&lt;="&amp;$D$4,'Maand-prestatie'!$E27:$AT27,"=0")</f>
        <v>0</v>
      </c>
      <c r="I31">
        <f ca="1">COUNTIFS('Maand-gepland'!$E27:$AT27,"&gt;0",'Maand-gepland'!$E$2:$AT$2,"&gt;="&amp;$D$3,'Maand-gepland'!$E$2:$AT$2,"&lt;="&amp;$D$4,'Maand-prestatie'!$E27:$AT27,"="&amp;I$5)</f>
        <v>0</v>
      </c>
      <c r="J31" s="31">
        <f>SUMIFS('Maand-gepland'!$E27:$AT27,'Maand-gepland'!$E$2:$AT$2,"&gt;="&amp;$D$3,'Maand-gepland'!$E$2:$AT$2,"&lt;="&amp;$D$4,'Maand-prestatie'!$E27:$AT27,"="&amp;I$5)</f>
        <v>0</v>
      </c>
      <c r="K31">
        <f ca="1">COUNTIFS('Maand-gepland'!$E27:$AT27,"&gt;0",'Maand-gepland'!$E$2:$AT$2,"&gt;="&amp;$D$3,'Maand-gepland'!$E$2:$AT$2,"&lt;="&amp;$D$4,'Maand-prestatie'!$E27:$AT27,"="&amp;K$5)</f>
        <v>0</v>
      </c>
      <c r="L31" s="31">
        <f>SUMIFS('Maand-gepland'!$E27:$AT27,'Maand-gepland'!$E$2:$AT$2,"&gt;="&amp;$D$3,'Maand-gepland'!$E$2:$AT$2,"&lt;="&amp;$D$4,'Maand-prestatie'!$E27:$AT27,"="&amp;K$5)</f>
        <v>0</v>
      </c>
      <c r="M31">
        <f ca="1">COUNTIFS('Maand-gepland'!$E27:$AT27,"&gt;0",'Maand-gepland'!$E$2:$AT$2,"&gt;="&amp;$D$3,'Maand-gepland'!$E$2:$AT$2,"&lt;="&amp;$D$4,'Maand-prestatie'!$E27:$AT27,"="&amp;M$5)</f>
        <v>0</v>
      </c>
      <c r="N31" s="31">
        <f>SUMIFS('Maand-gepland'!$E27:$AT27,'Maand-gepland'!$E$2:$AT$2,"&gt;="&amp;$D$3,'Maand-gepland'!$E$2:$AT$2,"&lt;="&amp;$D$4,'Maand-prestatie'!$E27:$AT27,"="&amp;M$5)</f>
        <v>0</v>
      </c>
      <c r="O31">
        <f ca="1">COUNTIFS('Maand-gepland'!$E27:$AT27,"&gt;0",'Maand-gepland'!$E$2:$AT$2,"&gt;="&amp;$D$3,'Maand-gepland'!$E$2:$AT$2,"&lt;="&amp;$D$4,'Maand-prestatie'!$E27:$AT27,"="&amp;O$5)</f>
        <v>0</v>
      </c>
      <c r="P31" s="31">
        <f>SUMIFS('Maand-gepland'!$E27:$AT27,'Maand-gepland'!$E$2:$AT$2,"&gt;="&amp;$D$3,'Maand-gepland'!$E$2:$AT$2,"&lt;="&amp;$D$4,'Maand-prestatie'!$E27:$AT27,"="&amp;O$5)</f>
        <v>0</v>
      </c>
      <c r="Q31">
        <f ca="1">COUNTIFS('Maand-gepland'!$E27:$AT27,"&gt;0",'Maand-gepland'!$E$2:$AT$2,"&gt;="&amp;$D$3,'Maand-gepland'!$E$2:$AT$2,"&lt;="&amp;$D$4,'Maand-prestatie'!$E27:$AT27,"="&amp;Q$5)</f>
        <v>0</v>
      </c>
      <c r="R31" s="31">
        <f>SUMIFS('Maand-gepland'!$E27:$AT27,'Maand-gepland'!$E$2:$AT$2,"&gt;="&amp;$D$3,'Maand-gepland'!$E$2:$AT$2,"&lt;="&amp;$D$4,'Maand-prestatie'!$E27:$AT27,"="&amp;Q$5)</f>
        <v>0</v>
      </c>
      <c r="S31">
        <f ca="1">COUNTIFS('Maand-gepland'!$E27:$AT27,"&gt;0",'Maand-gepland'!$E$2:$AT$2,"&gt;="&amp;$D$3,'Maand-gepland'!$E$2:$AT$2,"&lt;="&amp;$D$4,'Maand-prestatie'!$E27:$AT27,"="&amp;S$5)</f>
        <v>0</v>
      </c>
      <c r="T31" s="31">
        <f>SUMIFS('Maand-gepland'!$E27:$AT27,'Maand-gepland'!$E$2:$AT$2,"&gt;="&amp;$D$3,'Maand-gepland'!$E$2:$AT$2,"&lt;="&amp;$D$4,'Maand-prestatie'!$E27:$AT27,"="&amp;S$5)</f>
        <v>0</v>
      </c>
      <c r="U31">
        <f ca="1">COUNTIFS('Maand-gepland'!$E27:$AT27,"&gt;0",'Maand-gepland'!$E$2:$AT$2,"&gt;="&amp;$D$3,'Maand-gepland'!$E$2:$AT$2,"&lt;="&amp;$D$4,'Maand-prestatie'!$E27:$AT27,"="&amp;U$5)</f>
        <v>0</v>
      </c>
      <c r="V31" s="31">
        <f>SUMIFS('Maand-gepland'!$E27:$AT27,'Maand-gepland'!$E$2:$AT$2,"&gt;="&amp;$D$3,'Maand-gepland'!$E$2:$AT$2,"&lt;="&amp;$D$4,'Maand-prestatie'!$E27:$AT27,"="&amp;U$5)</f>
        <v>0</v>
      </c>
      <c r="W31">
        <f ca="1">COUNTIFS('Maand-gepland'!$E27:$AT27,"&gt;0",'Maand-gepland'!$E$2:$AT$2,"&gt;="&amp;$D$3,'Maand-gepland'!$E$2:$AT$2,"&lt;="&amp;$D$4,'Maand-prestatie'!$E27:$AT27,"="&amp;W$5)</f>
        <v>0</v>
      </c>
      <c r="X31" s="31">
        <f>SUMIFS('Maand-gepland'!$E27:$AT27,'Maand-gepland'!$E$2:$AT$2,"&gt;="&amp;$D$3,'Maand-gepland'!$E$2:$AT$2,"&lt;="&amp;$D$4,'Maand-prestatie'!$E27:$AT27,"="&amp;W$5)</f>
        <v>0</v>
      </c>
      <c r="Y31">
        <f ca="1">COUNTIFS('Maand-gepland'!$E27:$AT27,"&gt;0",'Maand-gepland'!$E$2:$AT$2,"&gt;="&amp;$D$3,'Maand-gepland'!$E$2:$AT$2,"&lt;="&amp;$D$4,'Maand-prestatie'!$E27:$AT27,"="&amp;Y$5)</f>
        <v>0</v>
      </c>
      <c r="Z31" s="31">
        <f>SUMIFS('Maand-gepland'!$E27:$AT27,'Maand-gepland'!$E$2:$AT$2,"&gt;="&amp;$D$3,'Maand-gepland'!$E$2:$AT$2,"&lt;="&amp;$D$4,'Maand-prestatie'!$E27:$AT27,"="&amp;Y$5)</f>
        <v>0</v>
      </c>
      <c r="AA31" s="31"/>
      <c r="AB31" s="31"/>
      <c r="AC31" s="31"/>
      <c r="AD31" s="31"/>
      <c r="AE31" s="31"/>
      <c r="AF31" s="31"/>
      <c r="AG31" s="31"/>
      <c r="AH31" s="31"/>
      <c r="AI31" s="31"/>
      <c r="AJ31" s="31"/>
      <c r="AK31" s="31"/>
      <c r="AL31" s="31"/>
      <c r="AM31" s="31"/>
    </row>
    <row r="32" spans="1:39" x14ac:dyDescent="0.2">
      <c r="A32" t="str">
        <f ca="1">'Week A'!AB80</f>
        <v>Oulad Ali</v>
      </c>
      <c r="B32" t="str">
        <f ca="1">'Week A'!AC80</f>
        <v>Mohammed</v>
      </c>
      <c r="C32" t="str">
        <f ca="1">'Week A'!AD80</f>
        <v>Steward</v>
      </c>
      <c r="D32" t="str">
        <f ca="1">'Week A'!AE80</f>
        <v>Student</v>
      </c>
      <c r="E32">
        <f ca="1">COUNTIFS('Maand-gepland'!$E28:$AT28,"&gt;0",'Maand-gepland'!$E$2:$AT$2,"&gt;="&amp;$D$3,'Maand-gepland'!$E$2:$AT$2,"&lt;="&amp;$D$4)</f>
        <v>0</v>
      </c>
      <c r="F32" s="31">
        <f>SUMIFS('Maand-gepland'!$E28:$AT28,'Maand-gepland'!$E$2:$AT$2,"&gt;="&amp;$D$3,'Maand-gepland'!$E$2:$AT$2,"&lt;="&amp;$D$4)</f>
        <v>0</v>
      </c>
      <c r="G32">
        <f ca="1">COUNTIFS('Maand-gepland'!$E28:$AT28,"&gt;0",'Maand-gepland'!$E$2:$AT$2,"&gt;="&amp;$D$3,'Maand-gepland'!$E$2:$AT$2,"&lt;="&amp;$D$4,'Maand-prestatie'!$E28:$AT28,"=0")</f>
        <v>0</v>
      </c>
      <c r="H32" s="31">
        <f>SUMIFS('Maand-gepland'!$E28:$AT28,'Maand-gepland'!$E$2:$AT$2,"&gt;="&amp;$D$3,'Maand-gepland'!$E$2:$AT$2,"&lt;="&amp;$D$4,'Maand-prestatie'!$E28:$AT28,"=0")</f>
        <v>0</v>
      </c>
      <c r="I32">
        <f ca="1">COUNTIFS('Maand-gepland'!$E28:$AT28,"&gt;0",'Maand-gepland'!$E$2:$AT$2,"&gt;="&amp;$D$3,'Maand-gepland'!$E$2:$AT$2,"&lt;="&amp;$D$4,'Maand-prestatie'!$E28:$AT28,"="&amp;I$5)</f>
        <v>0</v>
      </c>
      <c r="J32" s="31">
        <f>SUMIFS('Maand-gepland'!$E28:$AT28,'Maand-gepland'!$E$2:$AT$2,"&gt;="&amp;$D$3,'Maand-gepland'!$E$2:$AT$2,"&lt;="&amp;$D$4,'Maand-prestatie'!$E28:$AT28,"="&amp;I$5)</f>
        <v>0</v>
      </c>
      <c r="K32">
        <f ca="1">COUNTIFS('Maand-gepland'!$E28:$AT28,"&gt;0",'Maand-gepland'!$E$2:$AT$2,"&gt;="&amp;$D$3,'Maand-gepland'!$E$2:$AT$2,"&lt;="&amp;$D$4,'Maand-prestatie'!$E28:$AT28,"="&amp;K$5)</f>
        <v>0</v>
      </c>
      <c r="L32" s="31">
        <f>SUMIFS('Maand-gepland'!$E28:$AT28,'Maand-gepland'!$E$2:$AT$2,"&gt;="&amp;$D$3,'Maand-gepland'!$E$2:$AT$2,"&lt;="&amp;$D$4,'Maand-prestatie'!$E28:$AT28,"="&amp;K$5)</f>
        <v>0</v>
      </c>
      <c r="M32">
        <f ca="1">COUNTIFS('Maand-gepland'!$E28:$AT28,"&gt;0",'Maand-gepland'!$E$2:$AT$2,"&gt;="&amp;$D$3,'Maand-gepland'!$E$2:$AT$2,"&lt;="&amp;$D$4,'Maand-prestatie'!$E28:$AT28,"="&amp;M$5)</f>
        <v>0</v>
      </c>
      <c r="N32" s="31">
        <f>SUMIFS('Maand-gepland'!$E28:$AT28,'Maand-gepland'!$E$2:$AT$2,"&gt;="&amp;$D$3,'Maand-gepland'!$E$2:$AT$2,"&lt;="&amp;$D$4,'Maand-prestatie'!$E28:$AT28,"="&amp;M$5)</f>
        <v>0</v>
      </c>
      <c r="O32">
        <f ca="1">COUNTIFS('Maand-gepland'!$E28:$AT28,"&gt;0",'Maand-gepland'!$E$2:$AT$2,"&gt;="&amp;$D$3,'Maand-gepland'!$E$2:$AT$2,"&lt;="&amp;$D$4,'Maand-prestatie'!$E28:$AT28,"="&amp;O$5)</f>
        <v>0</v>
      </c>
      <c r="P32" s="31">
        <f>SUMIFS('Maand-gepland'!$E28:$AT28,'Maand-gepland'!$E$2:$AT$2,"&gt;="&amp;$D$3,'Maand-gepland'!$E$2:$AT$2,"&lt;="&amp;$D$4,'Maand-prestatie'!$E28:$AT28,"="&amp;O$5)</f>
        <v>0</v>
      </c>
      <c r="Q32">
        <f ca="1">COUNTIFS('Maand-gepland'!$E28:$AT28,"&gt;0",'Maand-gepland'!$E$2:$AT$2,"&gt;="&amp;$D$3,'Maand-gepland'!$E$2:$AT$2,"&lt;="&amp;$D$4,'Maand-prestatie'!$E28:$AT28,"="&amp;Q$5)</f>
        <v>0</v>
      </c>
      <c r="R32" s="31">
        <f>SUMIFS('Maand-gepland'!$E28:$AT28,'Maand-gepland'!$E$2:$AT$2,"&gt;="&amp;$D$3,'Maand-gepland'!$E$2:$AT$2,"&lt;="&amp;$D$4,'Maand-prestatie'!$E28:$AT28,"="&amp;Q$5)</f>
        <v>0</v>
      </c>
      <c r="S32">
        <f ca="1">COUNTIFS('Maand-gepland'!$E28:$AT28,"&gt;0",'Maand-gepland'!$E$2:$AT$2,"&gt;="&amp;$D$3,'Maand-gepland'!$E$2:$AT$2,"&lt;="&amp;$D$4,'Maand-prestatie'!$E28:$AT28,"="&amp;S$5)</f>
        <v>0</v>
      </c>
      <c r="T32" s="31">
        <f>SUMIFS('Maand-gepland'!$E28:$AT28,'Maand-gepland'!$E$2:$AT$2,"&gt;="&amp;$D$3,'Maand-gepland'!$E$2:$AT$2,"&lt;="&amp;$D$4,'Maand-prestatie'!$E28:$AT28,"="&amp;S$5)</f>
        <v>0</v>
      </c>
      <c r="U32">
        <f ca="1">COUNTIFS('Maand-gepland'!$E28:$AT28,"&gt;0",'Maand-gepland'!$E$2:$AT$2,"&gt;="&amp;$D$3,'Maand-gepland'!$E$2:$AT$2,"&lt;="&amp;$D$4,'Maand-prestatie'!$E28:$AT28,"="&amp;U$5)</f>
        <v>0</v>
      </c>
      <c r="V32" s="31">
        <f>SUMIFS('Maand-gepland'!$E28:$AT28,'Maand-gepland'!$E$2:$AT$2,"&gt;="&amp;$D$3,'Maand-gepland'!$E$2:$AT$2,"&lt;="&amp;$D$4,'Maand-prestatie'!$E28:$AT28,"="&amp;U$5)</f>
        <v>0</v>
      </c>
      <c r="W32">
        <f ca="1">COUNTIFS('Maand-gepland'!$E28:$AT28,"&gt;0",'Maand-gepland'!$E$2:$AT$2,"&gt;="&amp;$D$3,'Maand-gepland'!$E$2:$AT$2,"&lt;="&amp;$D$4,'Maand-prestatie'!$E28:$AT28,"="&amp;W$5)</f>
        <v>0</v>
      </c>
      <c r="X32" s="31">
        <f>SUMIFS('Maand-gepland'!$E28:$AT28,'Maand-gepland'!$E$2:$AT$2,"&gt;="&amp;$D$3,'Maand-gepland'!$E$2:$AT$2,"&lt;="&amp;$D$4,'Maand-prestatie'!$E28:$AT28,"="&amp;W$5)</f>
        <v>0</v>
      </c>
      <c r="Y32">
        <f ca="1">COUNTIFS('Maand-gepland'!$E28:$AT28,"&gt;0",'Maand-gepland'!$E$2:$AT$2,"&gt;="&amp;$D$3,'Maand-gepland'!$E$2:$AT$2,"&lt;="&amp;$D$4,'Maand-prestatie'!$E28:$AT28,"="&amp;Y$5)</f>
        <v>0</v>
      </c>
      <c r="Z32" s="31">
        <f>SUMIFS('Maand-gepland'!$E28:$AT28,'Maand-gepland'!$E$2:$AT$2,"&gt;="&amp;$D$3,'Maand-gepland'!$E$2:$AT$2,"&lt;="&amp;$D$4,'Maand-prestatie'!$E28:$AT28,"="&amp;Y$5)</f>
        <v>0</v>
      </c>
      <c r="AA32" s="31"/>
      <c r="AB32" s="31"/>
      <c r="AC32" s="31"/>
      <c r="AD32" s="31"/>
      <c r="AE32" s="31"/>
      <c r="AF32" s="31"/>
      <c r="AG32" s="31"/>
      <c r="AH32" s="31"/>
      <c r="AI32" s="31"/>
      <c r="AJ32" s="31"/>
      <c r="AK32" s="31"/>
      <c r="AL32" s="31"/>
      <c r="AM32" s="31"/>
    </row>
    <row r="33" spans="1:39" x14ac:dyDescent="0.2">
      <c r="A33" t="str">
        <f ca="1">'Week A'!AB81</f>
        <v>El Kadi</v>
      </c>
      <c r="B33" t="str">
        <f ca="1">'Week A'!AC81</f>
        <v>Mohammed</v>
      </c>
      <c r="C33" t="str">
        <f ca="1">'Week A'!AD81</f>
        <v>Steward</v>
      </c>
      <c r="D33" t="str">
        <f ca="1">'Week A'!AE81</f>
        <v>Student</v>
      </c>
      <c r="E33">
        <f ca="1">COUNTIFS('Maand-gepland'!$E29:$AT29,"&gt;0",'Maand-gepland'!$E$2:$AT$2,"&gt;="&amp;$D$3,'Maand-gepland'!$E$2:$AT$2,"&lt;="&amp;$D$4)</f>
        <v>0</v>
      </c>
      <c r="F33" s="31">
        <f>SUMIFS('Maand-gepland'!$E29:$AT29,'Maand-gepland'!$E$2:$AT$2,"&gt;="&amp;$D$3,'Maand-gepland'!$E$2:$AT$2,"&lt;="&amp;$D$4)</f>
        <v>0</v>
      </c>
      <c r="G33">
        <f ca="1">COUNTIFS('Maand-gepland'!$E29:$AT29,"&gt;0",'Maand-gepland'!$E$2:$AT$2,"&gt;="&amp;$D$3,'Maand-gepland'!$E$2:$AT$2,"&lt;="&amp;$D$4,'Maand-prestatie'!$E29:$AT29,"=0")</f>
        <v>0</v>
      </c>
      <c r="H33" s="31">
        <f>SUMIFS('Maand-gepland'!$E29:$AT29,'Maand-gepland'!$E$2:$AT$2,"&gt;="&amp;$D$3,'Maand-gepland'!$E$2:$AT$2,"&lt;="&amp;$D$4,'Maand-prestatie'!$E29:$AT29,"=0")</f>
        <v>0</v>
      </c>
      <c r="I33">
        <f ca="1">COUNTIFS('Maand-gepland'!$E29:$AT29,"&gt;0",'Maand-gepland'!$E$2:$AT$2,"&gt;="&amp;$D$3,'Maand-gepland'!$E$2:$AT$2,"&lt;="&amp;$D$4,'Maand-prestatie'!$E29:$AT29,"="&amp;I$5)</f>
        <v>0</v>
      </c>
      <c r="J33" s="31">
        <f>SUMIFS('Maand-gepland'!$E29:$AT29,'Maand-gepland'!$E$2:$AT$2,"&gt;="&amp;$D$3,'Maand-gepland'!$E$2:$AT$2,"&lt;="&amp;$D$4,'Maand-prestatie'!$E29:$AT29,"="&amp;I$5)</f>
        <v>0</v>
      </c>
      <c r="K33">
        <f ca="1">COUNTIFS('Maand-gepland'!$E29:$AT29,"&gt;0",'Maand-gepland'!$E$2:$AT$2,"&gt;="&amp;$D$3,'Maand-gepland'!$E$2:$AT$2,"&lt;="&amp;$D$4,'Maand-prestatie'!$E29:$AT29,"="&amp;K$5)</f>
        <v>0</v>
      </c>
      <c r="L33" s="31">
        <f>SUMIFS('Maand-gepland'!$E29:$AT29,'Maand-gepland'!$E$2:$AT$2,"&gt;="&amp;$D$3,'Maand-gepland'!$E$2:$AT$2,"&lt;="&amp;$D$4,'Maand-prestatie'!$E29:$AT29,"="&amp;K$5)</f>
        <v>0</v>
      </c>
      <c r="M33">
        <f ca="1">COUNTIFS('Maand-gepland'!$E29:$AT29,"&gt;0",'Maand-gepland'!$E$2:$AT$2,"&gt;="&amp;$D$3,'Maand-gepland'!$E$2:$AT$2,"&lt;="&amp;$D$4,'Maand-prestatie'!$E29:$AT29,"="&amp;M$5)</f>
        <v>0</v>
      </c>
      <c r="N33" s="31">
        <f>SUMIFS('Maand-gepland'!$E29:$AT29,'Maand-gepland'!$E$2:$AT$2,"&gt;="&amp;$D$3,'Maand-gepland'!$E$2:$AT$2,"&lt;="&amp;$D$4,'Maand-prestatie'!$E29:$AT29,"="&amp;M$5)</f>
        <v>0</v>
      </c>
      <c r="O33">
        <f ca="1">COUNTIFS('Maand-gepland'!$E29:$AT29,"&gt;0",'Maand-gepland'!$E$2:$AT$2,"&gt;="&amp;$D$3,'Maand-gepland'!$E$2:$AT$2,"&lt;="&amp;$D$4,'Maand-prestatie'!$E29:$AT29,"="&amp;O$5)</f>
        <v>0</v>
      </c>
      <c r="P33" s="31">
        <f>SUMIFS('Maand-gepland'!$E29:$AT29,'Maand-gepland'!$E$2:$AT$2,"&gt;="&amp;$D$3,'Maand-gepland'!$E$2:$AT$2,"&lt;="&amp;$D$4,'Maand-prestatie'!$E29:$AT29,"="&amp;O$5)</f>
        <v>0</v>
      </c>
      <c r="Q33">
        <f ca="1">COUNTIFS('Maand-gepland'!$E29:$AT29,"&gt;0",'Maand-gepland'!$E$2:$AT$2,"&gt;="&amp;$D$3,'Maand-gepland'!$E$2:$AT$2,"&lt;="&amp;$D$4,'Maand-prestatie'!$E29:$AT29,"="&amp;Q$5)</f>
        <v>0</v>
      </c>
      <c r="R33" s="31">
        <f>SUMIFS('Maand-gepland'!$E29:$AT29,'Maand-gepland'!$E$2:$AT$2,"&gt;="&amp;$D$3,'Maand-gepland'!$E$2:$AT$2,"&lt;="&amp;$D$4,'Maand-prestatie'!$E29:$AT29,"="&amp;Q$5)</f>
        <v>0</v>
      </c>
      <c r="S33">
        <f ca="1">COUNTIFS('Maand-gepland'!$E29:$AT29,"&gt;0",'Maand-gepland'!$E$2:$AT$2,"&gt;="&amp;$D$3,'Maand-gepland'!$E$2:$AT$2,"&lt;="&amp;$D$4,'Maand-prestatie'!$E29:$AT29,"="&amp;S$5)</f>
        <v>0</v>
      </c>
      <c r="T33" s="31">
        <f>SUMIFS('Maand-gepland'!$E29:$AT29,'Maand-gepland'!$E$2:$AT$2,"&gt;="&amp;$D$3,'Maand-gepland'!$E$2:$AT$2,"&lt;="&amp;$D$4,'Maand-prestatie'!$E29:$AT29,"="&amp;S$5)</f>
        <v>0</v>
      </c>
      <c r="U33">
        <f ca="1">COUNTIFS('Maand-gepland'!$E29:$AT29,"&gt;0",'Maand-gepland'!$E$2:$AT$2,"&gt;="&amp;$D$3,'Maand-gepland'!$E$2:$AT$2,"&lt;="&amp;$D$4,'Maand-prestatie'!$E29:$AT29,"="&amp;U$5)</f>
        <v>0</v>
      </c>
      <c r="V33" s="31">
        <f>SUMIFS('Maand-gepland'!$E29:$AT29,'Maand-gepland'!$E$2:$AT$2,"&gt;="&amp;$D$3,'Maand-gepland'!$E$2:$AT$2,"&lt;="&amp;$D$4,'Maand-prestatie'!$E29:$AT29,"="&amp;U$5)</f>
        <v>0</v>
      </c>
      <c r="W33">
        <f ca="1">COUNTIFS('Maand-gepland'!$E29:$AT29,"&gt;0",'Maand-gepland'!$E$2:$AT$2,"&gt;="&amp;$D$3,'Maand-gepland'!$E$2:$AT$2,"&lt;="&amp;$D$4,'Maand-prestatie'!$E29:$AT29,"="&amp;W$5)</f>
        <v>0</v>
      </c>
      <c r="X33" s="31">
        <f>SUMIFS('Maand-gepland'!$E29:$AT29,'Maand-gepland'!$E$2:$AT$2,"&gt;="&amp;$D$3,'Maand-gepland'!$E$2:$AT$2,"&lt;="&amp;$D$4,'Maand-prestatie'!$E29:$AT29,"="&amp;W$5)</f>
        <v>0</v>
      </c>
      <c r="Y33">
        <f ca="1">COUNTIFS('Maand-gepland'!$E29:$AT29,"&gt;0",'Maand-gepland'!$E$2:$AT$2,"&gt;="&amp;$D$3,'Maand-gepland'!$E$2:$AT$2,"&lt;="&amp;$D$4,'Maand-prestatie'!$E29:$AT29,"="&amp;Y$5)</f>
        <v>0</v>
      </c>
      <c r="Z33" s="31">
        <f>SUMIFS('Maand-gepland'!$E29:$AT29,'Maand-gepland'!$E$2:$AT$2,"&gt;="&amp;$D$3,'Maand-gepland'!$E$2:$AT$2,"&lt;="&amp;$D$4,'Maand-prestatie'!$E29:$AT29,"="&amp;Y$5)</f>
        <v>0</v>
      </c>
      <c r="AA33" s="31"/>
      <c r="AB33" s="31"/>
      <c r="AC33" s="31"/>
      <c r="AD33" s="31"/>
      <c r="AE33" s="31"/>
      <c r="AF33" s="31"/>
      <c r="AG33" s="31"/>
      <c r="AH33" s="31"/>
      <c r="AI33" s="31"/>
      <c r="AJ33" s="31"/>
      <c r="AK33" s="31"/>
      <c r="AL33" s="31"/>
      <c r="AM33" s="31"/>
    </row>
    <row r="34" spans="1:39" x14ac:dyDescent="0.2">
      <c r="A34" t="str">
        <f ca="1">'Week A'!AB82</f>
        <v>Vanlommel</v>
      </c>
      <c r="B34" t="str">
        <f ca="1">'Week A'!AC82</f>
        <v>Mathis</v>
      </c>
      <c r="C34" t="str">
        <f ca="1">'Week A'!AD82</f>
        <v>Steward</v>
      </c>
      <c r="D34" t="str">
        <f ca="1">'Week A'!AE82</f>
        <v>Student</v>
      </c>
      <c r="E34">
        <f ca="1">COUNTIFS('Maand-gepland'!$E30:$AT30,"&gt;0",'Maand-gepland'!$E$2:$AT$2,"&gt;="&amp;$D$3,'Maand-gepland'!$E$2:$AT$2,"&lt;="&amp;$D$4)</f>
        <v>0</v>
      </c>
      <c r="F34" s="31">
        <f>SUMIFS('Maand-gepland'!$E30:$AT30,'Maand-gepland'!$E$2:$AT$2,"&gt;="&amp;$D$3,'Maand-gepland'!$E$2:$AT$2,"&lt;="&amp;$D$4)</f>
        <v>0</v>
      </c>
      <c r="G34">
        <f ca="1">COUNTIFS('Maand-gepland'!$E30:$AT30,"&gt;0",'Maand-gepland'!$E$2:$AT$2,"&gt;="&amp;$D$3,'Maand-gepland'!$E$2:$AT$2,"&lt;="&amp;$D$4,'Maand-prestatie'!$E30:$AT30,"=0")</f>
        <v>0</v>
      </c>
      <c r="H34" s="31">
        <f>SUMIFS('Maand-gepland'!$E30:$AT30,'Maand-gepland'!$E$2:$AT$2,"&gt;="&amp;$D$3,'Maand-gepland'!$E$2:$AT$2,"&lt;="&amp;$D$4,'Maand-prestatie'!$E30:$AT30,"=0")</f>
        <v>0</v>
      </c>
      <c r="I34">
        <f ca="1">COUNTIFS('Maand-gepland'!$E30:$AT30,"&gt;0",'Maand-gepland'!$E$2:$AT$2,"&gt;="&amp;$D$3,'Maand-gepland'!$E$2:$AT$2,"&lt;="&amp;$D$4,'Maand-prestatie'!$E30:$AT30,"="&amp;I$5)</f>
        <v>0</v>
      </c>
      <c r="J34" s="31">
        <f>SUMIFS('Maand-gepland'!$E30:$AT30,'Maand-gepland'!$E$2:$AT$2,"&gt;="&amp;$D$3,'Maand-gepland'!$E$2:$AT$2,"&lt;="&amp;$D$4,'Maand-prestatie'!$E30:$AT30,"="&amp;I$5)</f>
        <v>0</v>
      </c>
      <c r="K34">
        <f ca="1">COUNTIFS('Maand-gepland'!$E30:$AT30,"&gt;0",'Maand-gepland'!$E$2:$AT$2,"&gt;="&amp;$D$3,'Maand-gepland'!$E$2:$AT$2,"&lt;="&amp;$D$4,'Maand-prestatie'!$E30:$AT30,"="&amp;K$5)</f>
        <v>0</v>
      </c>
      <c r="L34" s="31">
        <f>SUMIFS('Maand-gepland'!$E30:$AT30,'Maand-gepland'!$E$2:$AT$2,"&gt;="&amp;$D$3,'Maand-gepland'!$E$2:$AT$2,"&lt;="&amp;$D$4,'Maand-prestatie'!$E30:$AT30,"="&amp;K$5)</f>
        <v>0</v>
      </c>
      <c r="M34">
        <f ca="1">COUNTIFS('Maand-gepland'!$E30:$AT30,"&gt;0",'Maand-gepland'!$E$2:$AT$2,"&gt;="&amp;$D$3,'Maand-gepland'!$E$2:$AT$2,"&lt;="&amp;$D$4,'Maand-prestatie'!$E30:$AT30,"="&amp;M$5)</f>
        <v>0</v>
      </c>
      <c r="N34" s="31">
        <f>SUMIFS('Maand-gepland'!$E30:$AT30,'Maand-gepland'!$E$2:$AT$2,"&gt;="&amp;$D$3,'Maand-gepland'!$E$2:$AT$2,"&lt;="&amp;$D$4,'Maand-prestatie'!$E30:$AT30,"="&amp;M$5)</f>
        <v>0</v>
      </c>
      <c r="O34">
        <f ca="1">COUNTIFS('Maand-gepland'!$E30:$AT30,"&gt;0",'Maand-gepland'!$E$2:$AT$2,"&gt;="&amp;$D$3,'Maand-gepland'!$E$2:$AT$2,"&lt;="&amp;$D$4,'Maand-prestatie'!$E30:$AT30,"="&amp;O$5)</f>
        <v>0</v>
      </c>
      <c r="P34" s="31">
        <f>SUMIFS('Maand-gepland'!$E30:$AT30,'Maand-gepland'!$E$2:$AT$2,"&gt;="&amp;$D$3,'Maand-gepland'!$E$2:$AT$2,"&lt;="&amp;$D$4,'Maand-prestatie'!$E30:$AT30,"="&amp;O$5)</f>
        <v>0</v>
      </c>
      <c r="Q34">
        <f ca="1">COUNTIFS('Maand-gepland'!$E30:$AT30,"&gt;0",'Maand-gepland'!$E$2:$AT$2,"&gt;="&amp;$D$3,'Maand-gepland'!$E$2:$AT$2,"&lt;="&amp;$D$4,'Maand-prestatie'!$E30:$AT30,"="&amp;Q$5)</f>
        <v>0</v>
      </c>
      <c r="R34" s="31">
        <f>SUMIFS('Maand-gepland'!$E30:$AT30,'Maand-gepland'!$E$2:$AT$2,"&gt;="&amp;$D$3,'Maand-gepland'!$E$2:$AT$2,"&lt;="&amp;$D$4,'Maand-prestatie'!$E30:$AT30,"="&amp;Q$5)</f>
        <v>0</v>
      </c>
      <c r="S34">
        <f ca="1">COUNTIFS('Maand-gepland'!$E30:$AT30,"&gt;0",'Maand-gepland'!$E$2:$AT$2,"&gt;="&amp;$D$3,'Maand-gepland'!$E$2:$AT$2,"&lt;="&amp;$D$4,'Maand-prestatie'!$E30:$AT30,"="&amp;S$5)</f>
        <v>0</v>
      </c>
      <c r="T34" s="31">
        <f>SUMIFS('Maand-gepland'!$E30:$AT30,'Maand-gepland'!$E$2:$AT$2,"&gt;="&amp;$D$3,'Maand-gepland'!$E$2:$AT$2,"&lt;="&amp;$D$4,'Maand-prestatie'!$E30:$AT30,"="&amp;S$5)</f>
        <v>0</v>
      </c>
      <c r="U34">
        <f ca="1">COUNTIFS('Maand-gepland'!$E30:$AT30,"&gt;0",'Maand-gepland'!$E$2:$AT$2,"&gt;="&amp;$D$3,'Maand-gepland'!$E$2:$AT$2,"&lt;="&amp;$D$4,'Maand-prestatie'!$E30:$AT30,"="&amp;U$5)</f>
        <v>0</v>
      </c>
      <c r="V34" s="31">
        <f>SUMIFS('Maand-gepland'!$E30:$AT30,'Maand-gepland'!$E$2:$AT$2,"&gt;="&amp;$D$3,'Maand-gepland'!$E$2:$AT$2,"&lt;="&amp;$D$4,'Maand-prestatie'!$E30:$AT30,"="&amp;U$5)</f>
        <v>0</v>
      </c>
      <c r="W34">
        <f ca="1">COUNTIFS('Maand-gepland'!$E30:$AT30,"&gt;0",'Maand-gepland'!$E$2:$AT$2,"&gt;="&amp;$D$3,'Maand-gepland'!$E$2:$AT$2,"&lt;="&amp;$D$4,'Maand-prestatie'!$E30:$AT30,"="&amp;W$5)</f>
        <v>0</v>
      </c>
      <c r="X34" s="31">
        <f>SUMIFS('Maand-gepland'!$E30:$AT30,'Maand-gepland'!$E$2:$AT$2,"&gt;="&amp;$D$3,'Maand-gepland'!$E$2:$AT$2,"&lt;="&amp;$D$4,'Maand-prestatie'!$E30:$AT30,"="&amp;W$5)</f>
        <v>0</v>
      </c>
      <c r="Y34">
        <f ca="1">COUNTIFS('Maand-gepland'!$E30:$AT30,"&gt;0",'Maand-gepland'!$E$2:$AT$2,"&gt;="&amp;$D$3,'Maand-gepland'!$E$2:$AT$2,"&lt;="&amp;$D$4,'Maand-prestatie'!$E30:$AT30,"="&amp;Y$5)</f>
        <v>0</v>
      </c>
      <c r="Z34" s="31">
        <f>SUMIFS('Maand-gepland'!$E30:$AT30,'Maand-gepland'!$E$2:$AT$2,"&gt;="&amp;$D$3,'Maand-gepland'!$E$2:$AT$2,"&lt;="&amp;$D$4,'Maand-prestatie'!$E30:$AT30,"="&amp;Y$5)</f>
        <v>0</v>
      </c>
      <c r="AA34" s="31"/>
      <c r="AB34" s="31"/>
      <c r="AC34" s="31"/>
      <c r="AD34" s="31"/>
      <c r="AE34" s="31"/>
      <c r="AF34" s="31"/>
      <c r="AG34" s="31"/>
      <c r="AH34" s="31"/>
      <c r="AI34" s="31"/>
      <c r="AJ34" s="31"/>
      <c r="AK34" s="31"/>
      <c r="AL34" s="31"/>
      <c r="AM34" s="31"/>
    </row>
    <row r="35" spans="1:39" x14ac:dyDescent="0.2">
      <c r="A35" t="str">
        <f ca="1">'Week A'!AB83</f>
        <v>Van den Broeck</v>
      </c>
      <c r="B35" t="str">
        <f ca="1">'Week A'!AC83</f>
        <v>Niels</v>
      </c>
      <c r="C35" t="str">
        <f ca="1">'Week A'!AD83</f>
        <v>Steward</v>
      </c>
      <c r="D35" t="str">
        <f ca="1">'Week A'!AE83</f>
        <v>Student</v>
      </c>
      <c r="E35">
        <f ca="1">COUNTIFS('Maand-gepland'!$E31:$AT31,"&gt;0",'Maand-gepland'!$E$2:$AT$2,"&gt;="&amp;$D$3,'Maand-gepland'!$E$2:$AT$2,"&lt;="&amp;$D$4)</f>
        <v>0</v>
      </c>
      <c r="F35" s="31">
        <f>SUMIFS('Maand-gepland'!$E31:$AT31,'Maand-gepland'!$E$2:$AT$2,"&gt;="&amp;$D$3,'Maand-gepland'!$E$2:$AT$2,"&lt;="&amp;$D$4)</f>
        <v>0</v>
      </c>
      <c r="G35">
        <f ca="1">COUNTIFS('Maand-gepland'!$E31:$AT31,"&gt;0",'Maand-gepland'!$E$2:$AT$2,"&gt;="&amp;$D$3,'Maand-gepland'!$E$2:$AT$2,"&lt;="&amp;$D$4,'Maand-prestatie'!$E31:$AT31,"=0")</f>
        <v>0</v>
      </c>
      <c r="H35" s="31">
        <f>SUMIFS('Maand-gepland'!$E31:$AT31,'Maand-gepland'!$E$2:$AT$2,"&gt;="&amp;$D$3,'Maand-gepland'!$E$2:$AT$2,"&lt;="&amp;$D$4,'Maand-prestatie'!$E31:$AT31,"=0")</f>
        <v>0</v>
      </c>
      <c r="I35">
        <f ca="1">COUNTIFS('Maand-gepland'!$E31:$AT31,"&gt;0",'Maand-gepland'!$E$2:$AT$2,"&gt;="&amp;$D$3,'Maand-gepland'!$E$2:$AT$2,"&lt;="&amp;$D$4,'Maand-prestatie'!$E31:$AT31,"="&amp;I$5)</f>
        <v>0</v>
      </c>
      <c r="J35" s="31">
        <f>SUMIFS('Maand-gepland'!$E31:$AT31,'Maand-gepland'!$E$2:$AT$2,"&gt;="&amp;$D$3,'Maand-gepland'!$E$2:$AT$2,"&lt;="&amp;$D$4,'Maand-prestatie'!$E31:$AT31,"="&amp;I$5)</f>
        <v>0</v>
      </c>
      <c r="K35">
        <f ca="1">COUNTIFS('Maand-gepland'!$E31:$AT31,"&gt;0",'Maand-gepland'!$E$2:$AT$2,"&gt;="&amp;$D$3,'Maand-gepland'!$E$2:$AT$2,"&lt;="&amp;$D$4,'Maand-prestatie'!$E31:$AT31,"="&amp;K$5)</f>
        <v>0</v>
      </c>
      <c r="L35" s="31">
        <f>SUMIFS('Maand-gepland'!$E31:$AT31,'Maand-gepland'!$E$2:$AT$2,"&gt;="&amp;$D$3,'Maand-gepland'!$E$2:$AT$2,"&lt;="&amp;$D$4,'Maand-prestatie'!$E31:$AT31,"="&amp;K$5)</f>
        <v>0</v>
      </c>
      <c r="M35">
        <f ca="1">COUNTIFS('Maand-gepland'!$E31:$AT31,"&gt;0",'Maand-gepland'!$E$2:$AT$2,"&gt;="&amp;$D$3,'Maand-gepland'!$E$2:$AT$2,"&lt;="&amp;$D$4,'Maand-prestatie'!$E31:$AT31,"="&amp;M$5)</f>
        <v>0</v>
      </c>
      <c r="N35" s="31">
        <f>SUMIFS('Maand-gepland'!$E31:$AT31,'Maand-gepland'!$E$2:$AT$2,"&gt;="&amp;$D$3,'Maand-gepland'!$E$2:$AT$2,"&lt;="&amp;$D$4,'Maand-prestatie'!$E31:$AT31,"="&amp;M$5)</f>
        <v>0</v>
      </c>
      <c r="O35">
        <f ca="1">COUNTIFS('Maand-gepland'!$E31:$AT31,"&gt;0",'Maand-gepland'!$E$2:$AT$2,"&gt;="&amp;$D$3,'Maand-gepland'!$E$2:$AT$2,"&lt;="&amp;$D$4,'Maand-prestatie'!$E31:$AT31,"="&amp;O$5)</f>
        <v>0</v>
      </c>
      <c r="P35" s="31">
        <f>SUMIFS('Maand-gepland'!$E31:$AT31,'Maand-gepland'!$E$2:$AT$2,"&gt;="&amp;$D$3,'Maand-gepland'!$E$2:$AT$2,"&lt;="&amp;$D$4,'Maand-prestatie'!$E31:$AT31,"="&amp;O$5)</f>
        <v>0</v>
      </c>
      <c r="Q35">
        <f ca="1">COUNTIFS('Maand-gepland'!$E31:$AT31,"&gt;0",'Maand-gepland'!$E$2:$AT$2,"&gt;="&amp;$D$3,'Maand-gepland'!$E$2:$AT$2,"&lt;="&amp;$D$4,'Maand-prestatie'!$E31:$AT31,"="&amp;Q$5)</f>
        <v>0</v>
      </c>
      <c r="R35" s="31">
        <f>SUMIFS('Maand-gepland'!$E31:$AT31,'Maand-gepland'!$E$2:$AT$2,"&gt;="&amp;$D$3,'Maand-gepland'!$E$2:$AT$2,"&lt;="&amp;$D$4,'Maand-prestatie'!$E31:$AT31,"="&amp;Q$5)</f>
        <v>0</v>
      </c>
      <c r="S35">
        <f ca="1">COUNTIFS('Maand-gepland'!$E31:$AT31,"&gt;0",'Maand-gepland'!$E$2:$AT$2,"&gt;="&amp;$D$3,'Maand-gepland'!$E$2:$AT$2,"&lt;="&amp;$D$4,'Maand-prestatie'!$E31:$AT31,"="&amp;S$5)</f>
        <v>0</v>
      </c>
      <c r="T35" s="31">
        <f>SUMIFS('Maand-gepland'!$E31:$AT31,'Maand-gepland'!$E$2:$AT$2,"&gt;="&amp;$D$3,'Maand-gepland'!$E$2:$AT$2,"&lt;="&amp;$D$4,'Maand-prestatie'!$E31:$AT31,"="&amp;S$5)</f>
        <v>0</v>
      </c>
      <c r="U35">
        <f ca="1">COUNTIFS('Maand-gepland'!$E31:$AT31,"&gt;0",'Maand-gepland'!$E$2:$AT$2,"&gt;="&amp;$D$3,'Maand-gepland'!$E$2:$AT$2,"&lt;="&amp;$D$4,'Maand-prestatie'!$E31:$AT31,"="&amp;U$5)</f>
        <v>0</v>
      </c>
      <c r="V35" s="31">
        <f>SUMIFS('Maand-gepland'!$E31:$AT31,'Maand-gepland'!$E$2:$AT$2,"&gt;="&amp;$D$3,'Maand-gepland'!$E$2:$AT$2,"&lt;="&amp;$D$4,'Maand-prestatie'!$E31:$AT31,"="&amp;U$5)</f>
        <v>0</v>
      </c>
      <c r="W35">
        <f ca="1">COUNTIFS('Maand-gepland'!$E31:$AT31,"&gt;0",'Maand-gepland'!$E$2:$AT$2,"&gt;="&amp;$D$3,'Maand-gepland'!$E$2:$AT$2,"&lt;="&amp;$D$4,'Maand-prestatie'!$E31:$AT31,"="&amp;W$5)</f>
        <v>0</v>
      </c>
      <c r="X35" s="31">
        <f>SUMIFS('Maand-gepland'!$E31:$AT31,'Maand-gepland'!$E$2:$AT$2,"&gt;="&amp;$D$3,'Maand-gepland'!$E$2:$AT$2,"&lt;="&amp;$D$4,'Maand-prestatie'!$E31:$AT31,"="&amp;W$5)</f>
        <v>0</v>
      </c>
      <c r="Y35">
        <f ca="1">COUNTIFS('Maand-gepland'!$E31:$AT31,"&gt;0",'Maand-gepland'!$E$2:$AT$2,"&gt;="&amp;$D$3,'Maand-gepland'!$E$2:$AT$2,"&lt;="&amp;$D$4,'Maand-prestatie'!$E31:$AT31,"="&amp;Y$5)</f>
        <v>0</v>
      </c>
      <c r="Z35" s="31">
        <f>SUMIFS('Maand-gepland'!$E31:$AT31,'Maand-gepland'!$E$2:$AT$2,"&gt;="&amp;$D$3,'Maand-gepland'!$E$2:$AT$2,"&lt;="&amp;$D$4,'Maand-prestatie'!$E31:$AT31,"="&amp;Y$5)</f>
        <v>0</v>
      </c>
      <c r="AA35" s="31"/>
      <c r="AB35" s="31"/>
      <c r="AC35" s="31"/>
      <c r="AD35" s="31"/>
      <c r="AE35" s="31"/>
      <c r="AF35" s="31"/>
      <c r="AG35" s="31"/>
      <c r="AH35" s="31"/>
      <c r="AI35" s="31"/>
      <c r="AJ35" s="31"/>
      <c r="AK35" s="31"/>
      <c r="AL35" s="31"/>
      <c r="AM35" s="31"/>
    </row>
    <row r="36" spans="1:39" x14ac:dyDescent="0.2">
      <c r="A36" t="str">
        <f ca="1">'Week A'!AB84</f>
        <v>Rheleimi</v>
      </c>
      <c r="B36" t="str">
        <f ca="1">'Week A'!AC84</f>
        <v>Noah</v>
      </c>
      <c r="C36" t="str">
        <f ca="1">'Week A'!AD84</f>
        <v>Steward</v>
      </c>
      <c r="D36" t="str">
        <f ca="1">'Week A'!AE84</f>
        <v>Student</v>
      </c>
      <c r="E36">
        <f ca="1">COUNTIFS('Maand-gepland'!$E32:$AT32,"&gt;0",'Maand-gepland'!$E$2:$AT$2,"&gt;="&amp;$D$3,'Maand-gepland'!$E$2:$AT$2,"&lt;="&amp;$D$4)</f>
        <v>0</v>
      </c>
      <c r="F36" s="31">
        <f>SUMIFS('Maand-gepland'!$E32:$AT32,'Maand-gepland'!$E$2:$AT$2,"&gt;="&amp;$D$3,'Maand-gepland'!$E$2:$AT$2,"&lt;="&amp;$D$4)</f>
        <v>0</v>
      </c>
      <c r="G36">
        <f ca="1">COUNTIFS('Maand-gepland'!$E32:$AT32,"&gt;0",'Maand-gepland'!$E$2:$AT$2,"&gt;="&amp;$D$3,'Maand-gepland'!$E$2:$AT$2,"&lt;="&amp;$D$4,'Maand-prestatie'!$E32:$AT32,"=0")</f>
        <v>0</v>
      </c>
      <c r="H36" s="31">
        <f>SUMIFS('Maand-gepland'!$E32:$AT32,'Maand-gepland'!$E$2:$AT$2,"&gt;="&amp;$D$3,'Maand-gepland'!$E$2:$AT$2,"&lt;="&amp;$D$4,'Maand-prestatie'!$E32:$AT32,"=0")</f>
        <v>0</v>
      </c>
      <c r="I36">
        <f ca="1">COUNTIFS('Maand-gepland'!$E32:$AT32,"&gt;0",'Maand-gepland'!$E$2:$AT$2,"&gt;="&amp;$D$3,'Maand-gepland'!$E$2:$AT$2,"&lt;="&amp;$D$4,'Maand-prestatie'!$E32:$AT32,"="&amp;I$5)</f>
        <v>0</v>
      </c>
      <c r="J36" s="31">
        <f>SUMIFS('Maand-gepland'!$E32:$AT32,'Maand-gepland'!$E$2:$AT$2,"&gt;="&amp;$D$3,'Maand-gepland'!$E$2:$AT$2,"&lt;="&amp;$D$4,'Maand-prestatie'!$E32:$AT32,"="&amp;I$5)</f>
        <v>0</v>
      </c>
      <c r="K36">
        <f ca="1">COUNTIFS('Maand-gepland'!$E32:$AT32,"&gt;0",'Maand-gepland'!$E$2:$AT$2,"&gt;="&amp;$D$3,'Maand-gepland'!$E$2:$AT$2,"&lt;="&amp;$D$4,'Maand-prestatie'!$E32:$AT32,"="&amp;K$5)</f>
        <v>0</v>
      </c>
      <c r="L36" s="31">
        <f>SUMIFS('Maand-gepland'!$E32:$AT32,'Maand-gepland'!$E$2:$AT$2,"&gt;="&amp;$D$3,'Maand-gepland'!$E$2:$AT$2,"&lt;="&amp;$D$4,'Maand-prestatie'!$E32:$AT32,"="&amp;K$5)</f>
        <v>0</v>
      </c>
      <c r="M36">
        <f ca="1">COUNTIFS('Maand-gepland'!$E32:$AT32,"&gt;0",'Maand-gepland'!$E$2:$AT$2,"&gt;="&amp;$D$3,'Maand-gepland'!$E$2:$AT$2,"&lt;="&amp;$D$4,'Maand-prestatie'!$E32:$AT32,"="&amp;M$5)</f>
        <v>0</v>
      </c>
      <c r="N36" s="31">
        <f>SUMIFS('Maand-gepland'!$E32:$AT32,'Maand-gepland'!$E$2:$AT$2,"&gt;="&amp;$D$3,'Maand-gepland'!$E$2:$AT$2,"&lt;="&amp;$D$4,'Maand-prestatie'!$E32:$AT32,"="&amp;M$5)</f>
        <v>0</v>
      </c>
      <c r="O36">
        <f ca="1">COUNTIFS('Maand-gepland'!$E32:$AT32,"&gt;0",'Maand-gepland'!$E$2:$AT$2,"&gt;="&amp;$D$3,'Maand-gepland'!$E$2:$AT$2,"&lt;="&amp;$D$4,'Maand-prestatie'!$E32:$AT32,"="&amp;O$5)</f>
        <v>0</v>
      </c>
      <c r="P36" s="31">
        <f>SUMIFS('Maand-gepland'!$E32:$AT32,'Maand-gepland'!$E$2:$AT$2,"&gt;="&amp;$D$3,'Maand-gepland'!$E$2:$AT$2,"&lt;="&amp;$D$4,'Maand-prestatie'!$E32:$AT32,"="&amp;O$5)</f>
        <v>0</v>
      </c>
      <c r="Q36">
        <f ca="1">COUNTIFS('Maand-gepland'!$E32:$AT32,"&gt;0",'Maand-gepland'!$E$2:$AT$2,"&gt;="&amp;$D$3,'Maand-gepland'!$E$2:$AT$2,"&lt;="&amp;$D$4,'Maand-prestatie'!$E32:$AT32,"="&amp;Q$5)</f>
        <v>0</v>
      </c>
      <c r="R36" s="31">
        <f>SUMIFS('Maand-gepland'!$E32:$AT32,'Maand-gepland'!$E$2:$AT$2,"&gt;="&amp;$D$3,'Maand-gepland'!$E$2:$AT$2,"&lt;="&amp;$D$4,'Maand-prestatie'!$E32:$AT32,"="&amp;Q$5)</f>
        <v>0</v>
      </c>
      <c r="S36">
        <f ca="1">COUNTIFS('Maand-gepland'!$E32:$AT32,"&gt;0",'Maand-gepland'!$E$2:$AT$2,"&gt;="&amp;$D$3,'Maand-gepland'!$E$2:$AT$2,"&lt;="&amp;$D$4,'Maand-prestatie'!$E32:$AT32,"="&amp;S$5)</f>
        <v>0</v>
      </c>
      <c r="T36" s="31">
        <f>SUMIFS('Maand-gepland'!$E32:$AT32,'Maand-gepland'!$E$2:$AT$2,"&gt;="&amp;$D$3,'Maand-gepland'!$E$2:$AT$2,"&lt;="&amp;$D$4,'Maand-prestatie'!$E32:$AT32,"="&amp;S$5)</f>
        <v>0</v>
      </c>
      <c r="U36">
        <f ca="1">COUNTIFS('Maand-gepland'!$E32:$AT32,"&gt;0",'Maand-gepland'!$E$2:$AT$2,"&gt;="&amp;$D$3,'Maand-gepland'!$E$2:$AT$2,"&lt;="&amp;$D$4,'Maand-prestatie'!$E32:$AT32,"="&amp;U$5)</f>
        <v>0</v>
      </c>
      <c r="V36" s="31">
        <f>SUMIFS('Maand-gepland'!$E32:$AT32,'Maand-gepland'!$E$2:$AT$2,"&gt;="&amp;$D$3,'Maand-gepland'!$E$2:$AT$2,"&lt;="&amp;$D$4,'Maand-prestatie'!$E32:$AT32,"="&amp;U$5)</f>
        <v>0</v>
      </c>
      <c r="W36">
        <f ca="1">COUNTIFS('Maand-gepland'!$E32:$AT32,"&gt;0",'Maand-gepland'!$E$2:$AT$2,"&gt;="&amp;$D$3,'Maand-gepland'!$E$2:$AT$2,"&lt;="&amp;$D$4,'Maand-prestatie'!$E32:$AT32,"="&amp;W$5)</f>
        <v>0</v>
      </c>
      <c r="X36" s="31">
        <f>SUMIFS('Maand-gepland'!$E32:$AT32,'Maand-gepland'!$E$2:$AT$2,"&gt;="&amp;$D$3,'Maand-gepland'!$E$2:$AT$2,"&lt;="&amp;$D$4,'Maand-prestatie'!$E32:$AT32,"="&amp;W$5)</f>
        <v>0</v>
      </c>
      <c r="Y36">
        <f ca="1">COUNTIFS('Maand-gepland'!$E32:$AT32,"&gt;0",'Maand-gepland'!$E$2:$AT$2,"&gt;="&amp;$D$3,'Maand-gepland'!$E$2:$AT$2,"&lt;="&amp;$D$4,'Maand-prestatie'!$E32:$AT32,"="&amp;Y$5)</f>
        <v>0</v>
      </c>
      <c r="Z36" s="31">
        <f>SUMIFS('Maand-gepland'!$E32:$AT32,'Maand-gepland'!$E$2:$AT$2,"&gt;="&amp;$D$3,'Maand-gepland'!$E$2:$AT$2,"&lt;="&amp;$D$4,'Maand-prestatie'!$E32:$AT32,"="&amp;Y$5)</f>
        <v>0</v>
      </c>
      <c r="AA36" s="31"/>
      <c r="AB36" s="31"/>
      <c r="AC36" s="31"/>
      <c r="AD36" s="31"/>
      <c r="AE36" s="31"/>
      <c r="AF36" s="31"/>
      <c r="AG36" s="31"/>
      <c r="AH36" s="31"/>
      <c r="AI36" s="31"/>
      <c r="AJ36" s="31"/>
      <c r="AK36" s="31"/>
      <c r="AL36" s="31"/>
      <c r="AM36" s="31"/>
    </row>
    <row r="37" spans="1:39" x14ac:dyDescent="0.2">
      <c r="A37" t="str">
        <f ca="1">'Week A'!AB85</f>
        <v xml:space="preserve">Luyten </v>
      </c>
      <c r="B37" t="str">
        <f ca="1">'Week A'!AC85</f>
        <v>Roos</v>
      </c>
      <c r="C37" t="str">
        <f ca="1">'Week A'!AD85</f>
        <v>Steward</v>
      </c>
      <c r="D37" t="str">
        <f ca="1">'Week A'!AE85</f>
        <v>Student</v>
      </c>
      <c r="E37">
        <f ca="1">COUNTIFS('Maand-gepland'!$E33:$AT33,"&gt;0",'Maand-gepland'!$E$2:$AT$2,"&gt;="&amp;$D$3,'Maand-gepland'!$E$2:$AT$2,"&lt;="&amp;$D$4)</f>
        <v>0</v>
      </c>
      <c r="F37" s="31">
        <f>SUMIFS('Maand-gepland'!$E33:$AT33,'Maand-gepland'!$E$2:$AT$2,"&gt;="&amp;$D$3,'Maand-gepland'!$E$2:$AT$2,"&lt;="&amp;$D$4)</f>
        <v>0</v>
      </c>
      <c r="G37">
        <f ca="1">COUNTIFS('Maand-gepland'!$E33:$AT33,"&gt;0",'Maand-gepland'!$E$2:$AT$2,"&gt;="&amp;$D$3,'Maand-gepland'!$E$2:$AT$2,"&lt;="&amp;$D$4,'Maand-prestatie'!$E33:$AT33,"=0")</f>
        <v>0</v>
      </c>
      <c r="H37" s="31">
        <f>SUMIFS('Maand-gepland'!$E33:$AT33,'Maand-gepland'!$E$2:$AT$2,"&gt;="&amp;$D$3,'Maand-gepland'!$E$2:$AT$2,"&lt;="&amp;$D$4,'Maand-prestatie'!$E33:$AT33,"=0")</f>
        <v>0</v>
      </c>
      <c r="I37">
        <f ca="1">COUNTIFS('Maand-gepland'!$E33:$AT33,"&gt;0",'Maand-gepland'!$E$2:$AT$2,"&gt;="&amp;$D$3,'Maand-gepland'!$E$2:$AT$2,"&lt;="&amp;$D$4,'Maand-prestatie'!$E33:$AT33,"="&amp;I$5)</f>
        <v>0</v>
      </c>
      <c r="J37" s="31">
        <f>SUMIFS('Maand-gepland'!$E33:$AT33,'Maand-gepland'!$E$2:$AT$2,"&gt;="&amp;$D$3,'Maand-gepland'!$E$2:$AT$2,"&lt;="&amp;$D$4,'Maand-prestatie'!$E33:$AT33,"="&amp;I$5)</f>
        <v>0</v>
      </c>
      <c r="K37">
        <f ca="1">COUNTIFS('Maand-gepland'!$E33:$AT33,"&gt;0",'Maand-gepland'!$E$2:$AT$2,"&gt;="&amp;$D$3,'Maand-gepland'!$E$2:$AT$2,"&lt;="&amp;$D$4,'Maand-prestatie'!$E33:$AT33,"="&amp;K$5)</f>
        <v>0</v>
      </c>
      <c r="L37" s="31">
        <f>SUMIFS('Maand-gepland'!$E33:$AT33,'Maand-gepland'!$E$2:$AT$2,"&gt;="&amp;$D$3,'Maand-gepland'!$E$2:$AT$2,"&lt;="&amp;$D$4,'Maand-prestatie'!$E33:$AT33,"="&amp;K$5)</f>
        <v>0</v>
      </c>
      <c r="M37">
        <f ca="1">COUNTIFS('Maand-gepland'!$E33:$AT33,"&gt;0",'Maand-gepland'!$E$2:$AT$2,"&gt;="&amp;$D$3,'Maand-gepland'!$E$2:$AT$2,"&lt;="&amp;$D$4,'Maand-prestatie'!$E33:$AT33,"="&amp;M$5)</f>
        <v>0</v>
      </c>
      <c r="N37" s="31">
        <f>SUMIFS('Maand-gepland'!$E33:$AT33,'Maand-gepland'!$E$2:$AT$2,"&gt;="&amp;$D$3,'Maand-gepland'!$E$2:$AT$2,"&lt;="&amp;$D$4,'Maand-prestatie'!$E33:$AT33,"="&amp;M$5)</f>
        <v>0</v>
      </c>
      <c r="O37">
        <f ca="1">COUNTIFS('Maand-gepland'!$E33:$AT33,"&gt;0",'Maand-gepland'!$E$2:$AT$2,"&gt;="&amp;$D$3,'Maand-gepland'!$E$2:$AT$2,"&lt;="&amp;$D$4,'Maand-prestatie'!$E33:$AT33,"="&amp;O$5)</f>
        <v>0</v>
      </c>
      <c r="P37" s="31">
        <f>SUMIFS('Maand-gepland'!$E33:$AT33,'Maand-gepland'!$E$2:$AT$2,"&gt;="&amp;$D$3,'Maand-gepland'!$E$2:$AT$2,"&lt;="&amp;$D$4,'Maand-prestatie'!$E33:$AT33,"="&amp;O$5)</f>
        <v>0</v>
      </c>
      <c r="Q37">
        <f ca="1">COUNTIFS('Maand-gepland'!$E33:$AT33,"&gt;0",'Maand-gepland'!$E$2:$AT$2,"&gt;="&amp;$D$3,'Maand-gepland'!$E$2:$AT$2,"&lt;="&amp;$D$4,'Maand-prestatie'!$E33:$AT33,"="&amp;Q$5)</f>
        <v>0</v>
      </c>
      <c r="R37" s="31">
        <f>SUMIFS('Maand-gepland'!$E33:$AT33,'Maand-gepland'!$E$2:$AT$2,"&gt;="&amp;$D$3,'Maand-gepland'!$E$2:$AT$2,"&lt;="&amp;$D$4,'Maand-prestatie'!$E33:$AT33,"="&amp;Q$5)</f>
        <v>0</v>
      </c>
      <c r="S37">
        <f ca="1">COUNTIFS('Maand-gepland'!$E33:$AT33,"&gt;0",'Maand-gepland'!$E$2:$AT$2,"&gt;="&amp;$D$3,'Maand-gepland'!$E$2:$AT$2,"&lt;="&amp;$D$4,'Maand-prestatie'!$E33:$AT33,"="&amp;S$5)</f>
        <v>0</v>
      </c>
      <c r="T37" s="31">
        <f>SUMIFS('Maand-gepland'!$E33:$AT33,'Maand-gepland'!$E$2:$AT$2,"&gt;="&amp;$D$3,'Maand-gepland'!$E$2:$AT$2,"&lt;="&amp;$D$4,'Maand-prestatie'!$E33:$AT33,"="&amp;S$5)</f>
        <v>0</v>
      </c>
      <c r="U37">
        <f ca="1">COUNTIFS('Maand-gepland'!$E33:$AT33,"&gt;0",'Maand-gepland'!$E$2:$AT$2,"&gt;="&amp;$D$3,'Maand-gepland'!$E$2:$AT$2,"&lt;="&amp;$D$4,'Maand-prestatie'!$E33:$AT33,"="&amp;U$5)</f>
        <v>0</v>
      </c>
      <c r="V37" s="31">
        <f>SUMIFS('Maand-gepland'!$E33:$AT33,'Maand-gepland'!$E$2:$AT$2,"&gt;="&amp;$D$3,'Maand-gepland'!$E$2:$AT$2,"&lt;="&amp;$D$4,'Maand-prestatie'!$E33:$AT33,"="&amp;U$5)</f>
        <v>0</v>
      </c>
      <c r="W37">
        <f ca="1">COUNTIFS('Maand-gepland'!$E33:$AT33,"&gt;0",'Maand-gepland'!$E$2:$AT$2,"&gt;="&amp;$D$3,'Maand-gepland'!$E$2:$AT$2,"&lt;="&amp;$D$4,'Maand-prestatie'!$E33:$AT33,"="&amp;W$5)</f>
        <v>0</v>
      </c>
      <c r="X37" s="31">
        <f>SUMIFS('Maand-gepland'!$E33:$AT33,'Maand-gepland'!$E$2:$AT$2,"&gt;="&amp;$D$3,'Maand-gepland'!$E$2:$AT$2,"&lt;="&amp;$D$4,'Maand-prestatie'!$E33:$AT33,"="&amp;W$5)</f>
        <v>0</v>
      </c>
      <c r="Y37">
        <f ca="1">COUNTIFS('Maand-gepland'!$E33:$AT33,"&gt;0",'Maand-gepland'!$E$2:$AT$2,"&gt;="&amp;$D$3,'Maand-gepland'!$E$2:$AT$2,"&lt;="&amp;$D$4,'Maand-prestatie'!$E33:$AT33,"="&amp;Y$5)</f>
        <v>0</v>
      </c>
      <c r="Z37" s="31">
        <f>SUMIFS('Maand-gepland'!$E33:$AT33,'Maand-gepland'!$E$2:$AT$2,"&gt;="&amp;$D$3,'Maand-gepland'!$E$2:$AT$2,"&lt;="&amp;$D$4,'Maand-prestatie'!$E33:$AT33,"="&amp;Y$5)</f>
        <v>0</v>
      </c>
      <c r="AA37" s="31"/>
      <c r="AB37" s="31"/>
      <c r="AC37" s="31"/>
      <c r="AD37" s="31"/>
      <c r="AE37" s="31"/>
      <c r="AF37" s="31"/>
      <c r="AG37" s="31"/>
      <c r="AH37" s="31"/>
      <c r="AI37" s="31"/>
      <c r="AJ37" s="31"/>
      <c r="AK37" s="31"/>
      <c r="AL37" s="31"/>
      <c r="AM37" s="31"/>
    </row>
    <row r="38" spans="1:39" x14ac:dyDescent="0.2">
      <c r="A38" t="str">
        <f ca="1">'Week A'!AB86</f>
        <v>El Morabet</v>
      </c>
      <c r="B38" t="str">
        <f ca="1">'Week A'!AC86</f>
        <v>Redouane</v>
      </c>
      <c r="C38" t="str">
        <f ca="1">'Week A'!AD86</f>
        <v>Steward</v>
      </c>
      <c r="D38" t="str">
        <f ca="1">'Week A'!AE86</f>
        <v>Student</v>
      </c>
      <c r="E38">
        <f ca="1">COUNTIFS('Maand-gepland'!$E34:$AT34,"&gt;0",'Maand-gepland'!$E$2:$AT$2,"&gt;="&amp;$D$3,'Maand-gepland'!$E$2:$AT$2,"&lt;="&amp;$D$4)</f>
        <v>0</v>
      </c>
      <c r="F38" s="31">
        <f>SUMIFS('Maand-gepland'!$E34:$AT34,'Maand-gepland'!$E$2:$AT$2,"&gt;="&amp;$D$3,'Maand-gepland'!$E$2:$AT$2,"&lt;="&amp;$D$4)</f>
        <v>0</v>
      </c>
      <c r="G38">
        <f ca="1">COUNTIFS('Maand-gepland'!$E34:$AT34,"&gt;0",'Maand-gepland'!$E$2:$AT$2,"&gt;="&amp;$D$3,'Maand-gepland'!$E$2:$AT$2,"&lt;="&amp;$D$4,'Maand-prestatie'!$E34:$AT34,"=0")</f>
        <v>0</v>
      </c>
      <c r="H38" s="31">
        <f>SUMIFS('Maand-gepland'!$E34:$AT34,'Maand-gepland'!$E$2:$AT$2,"&gt;="&amp;$D$3,'Maand-gepland'!$E$2:$AT$2,"&lt;="&amp;$D$4,'Maand-prestatie'!$E34:$AT34,"=0")</f>
        <v>0</v>
      </c>
      <c r="I38">
        <f ca="1">COUNTIFS('Maand-gepland'!$E34:$AT34,"&gt;0",'Maand-gepland'!$E$2:$AT$2,"&gt;="&amp;$D$3,'Maand-gepland'!$E$2:$AT$2,"&lt;="&amp;$D$4,'Maand-prestatie'!$E34:$AT34,"="&amp;I$5)</f>
        <v>0</v>
      </c>
      <c r="J38" s="31">
        <f>SUMIFS('Maand-gepland'!$E34:$AT34,'Maand-gepland'!$E$2:$AT$2,"&gt;="&amp;$D$3,'Maand-gepland'!$E$2:$AT$2,"&lt;="&amp;$D$4,'Maand-prestatie'!$E34:$AT34,"="&amp;I$5)</f>
        <v>0</v>
      </c>
      <c r="K38">
        <f ca="1">COUNTIFS('Maand-gepland'!$E34:$AT34,"&gt;0",'Maand-gepland'!$E$2:$AT$2,"&gt;="&amp;$D$3,'Maand-gepland'!$E$2:$AT$2,"&lt;="&amp;$D$4,'Maand-prestatie'!$E34:$AT34,"="&amp;K$5)</f>
        <v>0</v>
      </c>
      <c r="L38" s="31">
        <f>SUMIFS('Maand-gepland'!$E34:$AT34,'Maand-gepland'!$E$2:$AT$2,"&gt;="&amp;$D$3,'Maand-gepland'!$E$2:$AT$2,"&lt;="&amp;$D$4,'Maand-prestatie'!$E34:$AT34,"="&amp;K$5)</f>
        <v>0</v>
      </c>
      <c r="M38">
        <f ca="1">COUNTIFS('Maand-gepland'!$E34:$AT34,"&gt;0",'Maand-gepland'!$E$2:$AT$2,"&gt;="&amp;$D$3,'Maand-gepland'!$E$2:$AT$2,"&lt;="&amp;$D$4,'Maand-prestatie'!$E34:$AT34,"="&amp;M$5)</f>
        <v>0</v>
      </c>
      <c r="N38" s="31">
        <f>SUMIFS('Maand-gepland'!$E34:$AT34,'Maand-gepland'!$E$2:$AT$2,"&gt;="&amp;$D$3,'Maand-gepland'!$E$2:$AT$2,"&lt;="&amp;$D$4,'Maand-prestatie'!$E34:$AT34,"="&amp;M$5)</f>
        <v>0</v>
      </c>
      <c r="O38">
        <f ca="1">COUNTIFS('Maand-gepland'!$E34:$AT34,"&gt;0",'Maand-gepland'!$E$2:$AT$2,"&gt;="&amp;$D$3,'Maand-gepland'!$E$2:$AT$2,"&lt;="&amp;$D$4,'Maand-prestatie'!$E34:$AT34,"="&amp;O$5)</f>
        <v>0</v>
      </c>
      <c r="P38" s="31">
        <f>SUMIFS('Maand-gepland'!$E34:$AT34,'Maand-gepland'!$E$2:$AT$2,"&gt;="&amp;$D$3,'Maand-gepland'!$E$2:$AT$2,"&lt;="&amp;$D$4,'Maand-prestatie'!$E34:$AT34,"="&amp;O$5)</f>
        <v>0</v>
      </c>
      <c r="Q38">
        <f ca="1">COUNTIFS('Maand-gepland'!$E34:$AT34,"&gt;0",'Maand-gepland'!$E$2:$AT$2,"&gt;="&amp;$D$3,'Maand-gepland'!$E$2:$AT$2,"&lt;="&amp;$D$4,'Maand-prestatie'!$E34:$AT34,"="&amp;Q$5)</f>
        <v>0</v>
      </c>
      <c r="R38" s="31">
        <f>SUMIFS('Maand-gepland'!$E34:$AT34,'Maand-gepland'!$E$2:$AT$2,"&gt;="&amp;$D$3,'Maand-gepland'!$E$2:$AT$2,"&lt;="&amp;$D$4,'Maand-prestatie'!$E34:$AT34,"="&amp;Q$5)</f>
        <v>0</v>
      </c>
      <c r="S38">
        <f ca="1">COUNTIFS('Maand-gepland'!$E34:$AT34,"&gt;0",'Maand-gepland'!$E$2:$AT$2,"&gt;="&amp;$D$3,'Maand-gepland'!$E$2:$AT$2,"&lt;="&amp;$D$4,'Maand-prestatie'!$E34:$AT34,"="&amp;S$5)</f>
        <v>0</v>
      </c>
      <c r="T38" s="31">
        <f>SUMIFS('Maand-gepland'!$E34:$AT34,'Maand-gepland'!$E$2:$AT$2,"&gt;="&amp;$D$3,'Maand-gepland'!$E$2:$AT$2,"&lt;="&amp;$D$4,'Maand-prestatie'!$E34:$AT34,"="&amp;S$5)</f>
        <v>0</v>
      </c>
      <c r="U38">
        <f ca="1">COUNTIFS('Maand-gepland'!$E34:$AT34,"&gt;0",'Maand-gepland'!$E$2:$AT$2,"&gt;="&amp;$D$3,'Maand-gepland'!$E$2:$AT$2,"&lt;="&amp;$D$4,'Maand-prestatie'!$E34:$AT34,"="&amp;U$5)</f>
        <v>0</v>
      </c>
      <c r="V38" s="31">
        <f>SUMIFS('Maand-gepland'!$E34:$AT34,'Maand-gepland'!$E$2:$AT$2,"&gt;="&amp;$D$3,'Maand-gepland'!$E$2:$AT$2,"&lt;="&amp;$D$4,'Maand-prestatie'!$E34:$AT34,"="&amp;U$5)</f>
        <v>0</v>
      </c>
      <c r="W38">
        <f ca="1">COUNTIFS('Maand-gepland'!$E34:$AT34,"&gt;0",'Maand-gepland'!$E$2:$AT$2,"&gt;="&amp;$D$3,'Maand-gepland'!$E$2:$AT$2,"&lt;="&amp;$D$4,'Maand-prestatie'!$E34:$AT34,"="&amp;W$5)</f>
        <v>0</v>
      </c>
      <c r="X38" s="31">
        <f>SUMIFS('Maand-gepland'!$E34:$AT34,'Maand-gepland'!$E$2:$AT$2,"&gt;="&amp;$D$3,'Maand-gepland'!$E$2:$AT$2,"&lt;="&amp;$D$4,'Maand-prestatie'!$E34:$AT34,"="&amp;W$5)</f>
        <v>0</v>
      </c>
      <c r="Y38">
        <f ca="1">COUNTIFS('Maand-gepland'!$E34:$AT34,"&gt;0",'Maand-gepland'!$E$2:$AT$2,"&gt;="&amp;$D$3,'Maand-gepland'!$E$2:$AT$2,"&lt;="&amp;$D$4,'Maand-prestatie'!$E34:$AT34,"="&amp;Y$5)</f>
        <v>0</v>
      </c>
      <c r="Z38" s="31">
        <f>SUMIFS('Maand-gepland'!$E34:$AT34,'Maand-gepland'!$E$2:$AT$2,"&gt;="&amp;$D$3,'Maand-gepland'!$E$2:$AT$2,"&lt;="&amp;$D$4,'Maand-prestatie'!$E34:$AT34,"="&amp;Y$5)</f>
        <v>0</v>
      </c>
      <c r="AA38" s="31"/>
      <c r="AB38" s="31"/>
      <c r="AC38" s="31"/>
      <c r="AD38" s="31"/>
      <c r="AE38" s="31"/>
      <c r="AF38" s="31"/>
      <c r="AG38" s="31"/>
      <c r="AH38" s="31"/>
      <c r="AI38" s="31"/>
      <c r="AJ38" s="31"/>
      <c r="AK38" s="31"/>
      <c r="AL38" s="31"/>
      <c r="AM38" s="31"/>
    </row>
    <row r="39" spans="1:39" x14ac:dyDescent="0.2">
      <c r="A39" t="str">
        <f ca="1">'Week A'!AB87</f>
        <v>Bougrine</v>
      </c>
      <c r="B39" t="str">
        <f ca="1">'Week A'!AC87</f>
        <v>Rayan</v>
      </c>
      <c r="C39" t="str">
        <f ca="1">'Week A'!AD87</f>
        <v>Steward</v>
      </c>
      <c r="D39" t="str">
        <f ca="1">'Week A'!AE87</f>
        <v>Student</v>
      </c>
      <c r="E39">
        <f ca="1">COUNTIFS('Maand-gepland'!$E35:$AT35,"&gt;0",'Maand-gepland'!$E$2:$AT$2,"&gt;="&amp;$D$3,'Maand-gepland'!$E$2:$AT$2,"&lt;="&amp;$D$4)</f>
        <v>0</v>
      </c>
      <c r="F39" s="31">
        <f>SUMIFS('Maand-gepland'!$E35:$AT35,'Maand-gepland'!$E$2:$AT$2,"&gt;="&amp;$D$3,'Maand-gepland'!$E$2:$AT$2,"&lt;="&amp;$D$4)</f>
        <v>0</v>
      </c>
      <c r="G39">
        <f ca="1">COUNTIFS('Maand-gepland'!$E35:$AT35,"&gt;0",'Maand-gepland'!$E$2:$AT$2,"&gt;="&amp;$D$3,'Maand-gepland'!$E$2:$AT$2,"&lt;="&amp;$D$4,'Maand-prestatie'!$E35:$AT35,"=0")</f>
        <v>0</v>
      </c>
      <c r="H39" s="31">
        <f>SUMIFS('Maand-gepland'!$E35:$AT35,'Maand-gepland'!$E$2:$AT$2,"&gt;="&amp;$D$3,'Maand-gepland'!$E$2:$AT$2,"&lt;="&amp;$D$4,'Maand-prestatie'!$E35:$AT35,"=0")</f>
        <v>0</v>
      </c>
      <c r="I39">
        <f ca="1">COUNTIFS('Maand-gepland'!$E35:$AT35,"&gt;0",'Maand-gepland'!$E$2:$AT$2,"&gt;="&amp;$D$3,'Maand-gepland'!$E$2:$AT$2,"&lt;="&amp;$D$4,'Maand-prestatie'!$E35:$AT35,"="&amp;I$5)</f>
        <v>0</v>
      </c>
      <c r="J39" s="31">
        <f>SUMIFS('Maand-gepland'!$E35:$AT35,'Maand-gepland'!$E$2:$AT$2,"&gt;="&amp;$D$3,'Maand-gepland'!$E$2:$AT$2,"&lt;="&amp;$D$4,'Maand-prestatie'!$E35:$AT35,"="&amp;I$5)</f>
        <v>0</v>
      </c>
      <c r="K39">
        <f ca="1">COUNTIFS('Maand-gepland'!$E35:$AT35,"&gt;0",'Maand-gepland'!$E$2:$AT$2,"&gt;="&amp;$D$3,'Maand-gepland'!$E$2:$AT$2,"&lt;="&amp;$D$4,'Maand-prestatie'!$E35:$AT35,"="&amp;K$5)</f>
        <v>0</v>
      </c>
      <c r="L39" s="31">
        <f>SUMIFS('Maand-gepland'!$E35:$AT35,'Maand-gepland'!$E$2:$AT$2,"&gt;="&amp;$D$3,'Maand-gepland'!$E$2:$AT$2,"&lt;="&amp;$D$4,'Maand-prestatie'!$E35:$AT35,"="&amp;K$5)</f>
        <v>0</v>
      </c>
      <c r="M39">
        <f ca="1">COUNTIFS('Maand-gepland'!$E35:$AT35,"&gt;0",'Maand-gepland'!$E$2:$AT$2,"&gt;="&amp;$D$3,'Maand-gepland'!$E$2:$AT$2,"&lt;="&amp;$D$4,'Maand-prestatie'!$E35:$AT35,"="&amp;M$5)</f>
        <v>0</v>
      </c>
      <c r="N39" s="31">
        <f>SUMIFS('Maand-gepland'!$E35:$AT35,'Maand-gepland'!$E$2:$AT$2,"&gt;="&amp;$D$3,'Maand-gepland'!$E$2:$AT$2,"&lt;="&amp;$D$4,'Maand-prestatie'!$E35:$AT35,"="&amp;M$5)</f>
        <v>0</v>
      </c>
      <c r="O39">
        <f ca="1">COUNTIFS('Maand-gepland'!$E35:$AT35,"&gt;0",'Maand-gepland'!$E$2:$AT$2,"&gt;="&amp;$D$3,'Maand-gepland'!$E$2:$AT$2,"&lt;="&amp;$D$4,'Maand-prestatie'!$E35:$AT35,"="&amp;O$5)</f>
        <v>0</v>
      </c>
      <c r="P39" s="31">
        <f>SUMIFS('Maand-gepland'!$E35:$AT35,'Maand-gepland'!$E$2:$AT$2,"&gt;="&amp;$D$3,'Maand-gepland'!$E$2:$AT$2,"&lt;="&amp;$D$4,'Maand-prestatie'!$E35:$AT35,"="&amp;O$5)</f>
        <v>0</v>
      </c>
      <c r="Q39">
        <f ca="1">COUNTIFS('Maand-gepland'!$E35:$AT35,"&gt;0",'Maand-gepland'!$E$2:$AT$2,"&gt;="&amp;$D$3,'Maand-gepland'!$E$2:$AT$2,"&lt;="&amp;$D$4,'Maand-prestatie'!$E35:$AT35,"="&amp;Q$5)</f>
        <v>0</v>
      </c>
      <c r="R39" s="31">
        <f>SUMIFS('Maand-gepland'!$E35:$AT35,'Maand-gepland'!$E$2:$AT$2,"&gt;="&amp;$D$3,'Maand-gepland'!$E$2:$AT$2,"&lt;="&amp;$D$4,'Maand-prestatie'!$E35:$AT35,"="&amp;Q$5)</f>
        <v>0</v>
      </c>
      <c r="S39">
        <f ca="1">COUNTIFS('Maand-gepland'!$E35:$AT35,"&gt;0",'Maand-gepland'!$E$2:$AT$2,"&gt;="&amp;$D$3,'Maand-gepland'!$E$2:$AT$2,"&lt;="&amp;$D$4,'Maand-prestatie'!$E35:$AT35,"="&amp;S$5)</f>
        <v>0</v>
      </c>
      <c r="T39" s="31">
        <f>SUMIFS('Maand-gepland'!$E35:$AT35,'Maand-gepland'!$E$2:$AT$2,"&gt;="&amp;$D$3,'Maand-gepland'!$E$2:$AT$2,"&lt;="&amp;$D$4,'Maand-prestatie'!$E35:$AT35,"="&amp;S$5)</f>
        <v>0</v>
      </c>
      <c r="U39">
        <f ca="1">COUNTIFS('Maand-gepland'!$E35:$AT35,"&gt;0",'Maand-gepland'!$E$2:$AT$2,"&gt;="&amp;$D$3,'Maand-gepland'!$E$2:$AT$2,"&lt;="&amp;$D$4,'Maand-prestatie'!$E35:$AT35,"="&amp;U$5)</f>
        <v>0</v>
      </c>
      <c r="V39" s="31">
        <f>SUMIFS('Maand-gepland'!$E35:$AT35,'Maand-gepland'!$E$2:$AT$2,"&gt;="&amp;$D$3,'Maand-gepland'!$E$2:$AT$2,"&lt;="&amp;$D$4,'Maand-prestatie'!$E35:$AT35,"="&amp;U$5)</f>
        <v>0</v>
      </c>
      <c r="W39">
        <f ca="1">COUNTIFS('Maand-gepland'!$E35:$AT35,"&gt;0",'Maand-gepland'!$E$2:$AT$2,"&gt;="&amp;$D$3,'Maand-gepland'!$E$2:$AT$2,"&lt;="&amp;$D$4,'Maand-prestatie'!$E35:$AT35,"="&amp;W$5)</f>
        <v>0</v>
      </c>
      <c r="X39" s="31">
        <f>SUMIFS('Maand-gepland'!$E35:$AT35,'Maand-gepland'!$E$2:$AT$2,"&gt;="&amp;$D$3,'Maand-gepland'!$E$2:$AT$2,"&lt;="&amp;$D$4,'Maand-prestatie'!$E35:$AT35,"="&amp;W$5)</f>
        <v>0</v>
      </c>
      <c r="Y39">
        <f ca="1">COUNTIFS('Maand-gepland'!$E35:$AT35,"&gt;0",'Maand-gepland'!$E$2:$AT$2,"&gt;="&amp;$D$3,'Maand-gepland'!$E$2:$AT$2,"&lt;="&amp;$D$4,'Maand-prestatie'!$E35:$AT35,"="&amp;Y$5)</f>
        <v>0</v>
      </c>
      <c r="Z39" s="31">
        <f>SUMIFS('Maand-gepland'!$E35:$AT35,'Maand-gepland'!$E$2:$AT$2,"&gt;="&amp;$D$3,'Maand-gepland'!$E$2:$AT$2,"&lt;="&amp;$D$4,'Maand-prestatie'!$E35:$AT35,"="&amp;Y$5)</f>
        <v>0</v>
      </c>
      <c r="AA39" s="31"/>
      <c r="AB39" s="31"/>
      <c r="AC39" s="31"/>
      <c r="AD39" s="31"/>
      <c r="AE39" s="31"/>
      <c r="AF39" s="31"/>
      <c r="AG39" s="31"/>
      <c r="AH39" s="31"/>
      <c r="AI39" s="31"/>
      <c r="AJ39" s="31"/>
      <c r="AK39" s="31"/>
      <c r="AL39" s="31"/>
      <c r="AM39" s="31"/>
    </row>
    <row r="40" spans="1:39" x14ac:dyDescent="0.2">
      <c r="A40" t="str">
        <f ca="1">'Week A'!AB88</f>
        <v>Daemen</v>
      </c>
      <c r="B40" t="str">
        <f ca="1">'Week A'!AC88</f>
        <v>Silke</v>
      </c>
      <c r="C40" t="str">
        <f ca="1">'Week A'!AD88</f>
        <v>Steward</v>
      </c>
      <c r="D40" t="str">
        <f ca="1">'Week A'!AE88</f>
        <v>Student</v>
      </c>
      <c r="E40">
        <f ca="1">COUNTIFS('Maand-gepland'!$E36:$AT36,"&gt;0",'Maand-gepland'!$E$2:$AT$2,"&gt;="&amp;$D$3,'Maand-gepland'!$E$2:$AT$2,"&lt;="&amp;$D$4)</f>
        <v>0</v>
      </c>
      <c r="F40" s="31">
        <f>SUMIFS('Maand-gepland'!$E36:$AT36,'Maand-gepland'!$E$2:$AT$2,"&gt;="&amp;$D$3,'Maand-gepland'!$E$2:$AT$2,"&lt;="&amp;$D$4)</f>
        <v>0</v>
      </c>
      <c r="G40">
        <f ca="1">COUNTIFS('Maand-gepland'!$E36:$AT36,"&gt;0",'Maand-gepland'!$E$2:$AT$2,"&gt;="&amp;$D$3,'Maand-gepland'!$E$2:$AT$2,"&lt;="&amp;$D$4,'Maand-prestatie'!$E36:$AT36,"=0")</f>
        <v>0</v>
      </c>
      <c r="H40" s="31">
        <f>SUMIFS('Maand-gepland'!$E36:$AT36,'Maand-gepland'!$E$2:$AT$2,"&gt;="&amp;$D$3,'Maand-gepland'!$E$2:$AT$2,"&lt;="&amp;$D$4,'Maand-prestatie'!$E36:$AT36,"=0")</f>
        <v>0</v>
      </c>
      <c r="I40">
        <f ca="1">COUNTIFS('Maand-gepland'!$E36:$AT36,"&gt;0",'Maand-gepland'!$E$2:$AT$2,"&gt;="&amp;$D$3,'Maand-gepland'!$E$2:$AT$2,"&lt;="&amp;$D$4,'Maand-prestatie'!$E36:$AT36,"="&amp;I$5)</f>
        <v>0</v>
      </c>
      <c r="J40" s="31">
        <f>SUMIFS('Maand-gepland'!$E36:$AT36,'Maand-gepland'!$E$2:$AT$2,"&gt;="&amp;$D$3,'Maand-gepland'!$E$2:$AT$2,"&lt;="&amp;$D$4,'Maand-prestatie'!$E36:$AT36,"="&amp;I$5)</f>
        <v>0</v>
      </c>
      <c r="K40">
        <f ca="1">COUNTIFS('Maand-gepland'!$E36:$AT36,"&gt;0",'Maand-gepland'!$E$2:$AT$2,"&gt;="&amp;$D$3,'Maand-gepland'!$E$2:$AT$2,"&lt;="&amp;$D$4,'Maand-prestatie'!$E36:$AT36,"="&amp;K$5)</f>
        <v>0</v>
      </c>
      <c r="L40" s="31">
        <f>SUMIFS('Maand-gepland'!$E36:$AT36,'Maand-gepland'!$E$2:$AT$2,"&gt;="&amp;$D$3,'Maand-gepland'!$E$2:$AT$2,"&lt;="&amp;$D$4,'Maand-prestatie'!$E36:$AT36,"="&amp;K$5)</f>
        <v>0</v>
      </c>
      <c r="M40">
        <f ca="1">COUNTIFS('Maand-gepland'!$E36:$AT36,"&gt;0",'Maand-gepland'!$E$2:$AT$2,"&gt;="&amp;$D$3,'Maand-gepland'!$E$2:$AT$2,"&lt;="&amp;$D$4,'Maand-prestatie'!$E36:$AT36,"="&amp;M$5)</f>
        <v>0</v>
      </c>
      <c r="N40" s="31">
        <f>SUMIFS('Maand-gepland'!$E36:$AT36,'Maand-gepland'!$E$2:$AT$2,"&gt;="&amp;$D$3,'Maand-gepland'!$E$2:$AT$2,"&lt;="&amp;$D$4,'Maand-prestatie'!$E36:$AT36,"="&amp;M$5)</f>
        <v>0</v>
      </c>
      <c r="O40">
        <f ca="1">COUNTIFS('Maand-gepland'!$E36:$AT36,"&gt;0",'Maand-gepland'!$E$2:$AT$2,"&gt;="&amp;$D$3,'Maand-gepland'!$E$2:$AT$2,"&lt;="&amp;$D$4,'Maand-prestatie'!$E36:$AT36,"="&amp;O$5)</f>
        <v>0</v>
      </c>
      <c r="P40" s="31">
        <f>SUMIFS('Maand-gepland'!$E36:$AT36,'Maand-gepland'!$E$2:$AT$2,"&gt;="&amp;$D$3,'Maand-gepland'!$E$2:$AT$2,"&lt;="&amp;$D$4,'Maand-prestatie'!$E36:$AT36,"="&amp;O$5)</f>
        <v>0</v>
      </c>
      <c r="Q40">
        <f ca="1">COUNTIFS('Maand-gepland'!$E36:$AT36,"&gt;0",'Maand-gepland'!$E$2:$AT$2,"&gt;="&amp;$D$3,'Maand-gepland'!$E$2:$AT$2,"&lt;="&amp;$D$4,'Maand-prestatie'!$E36:$AT36,"="&amp;Q$5)</f>
        <v>0</v>
      </c>
      <c r="R40" s="31">
        <f>SUMIFS('Maand-gepland'!$E36:$AT36,'Maand-gepland'!$E$2:$AT$2,"&gt;="&amp;$D$3,'Maand-gepland'!$E$2:$AT$2,"&lt;="&amp;$D$4,'Maand-prestatie'!$E36:$AT36,"="&amp;Q$5)</f>
        <v>0</v>
      </c>
      <c r="S40">
        <f ca="1">COUNTIFS('Maand-gepland'!$E36:$AT36,"&gt;0",'Maand-gepland'!$E$2:$AT$2,"&gt;="&amp;$D$3,'Maand-gepland'!$E$2:$AT$2,"&lt;="&amp;$D$4,'Maand-prestatie'!$E36:$AT36,"="&amp;S$5)</f>
        <v>0</v>
      </c>
      <c r="T40" s="31">
        <f>SUMIFS('Maand-gepland'!$E36:$AT36,'Maand-gepland'!$E$2:$AT$2,"&gt;="&amp;$D$3,'Maand-gepland'!$E$2:$AT$2,"&lt;="&amp;$D$4,'Maand-prestatie'!$E36:$AT36,"="&amp;S$5)</f>
        <v>0</v>
      </c>
      <c r="U40">
        <f ca="1">COUNTIFS('Maand-gepland'!$E36:$AT36,"&gt;0",'Maand-gepland'!$E$2:$AT$2,"&gt;="&amp;$D$3,'Maand-gepland'!$E$2:$AT$2,"&lt;="&amp;$D$4,'Maand-prestatie'!$E36:$AT36,"="&amp;U$5)</f>
        <v>0</v>
      </c>
      <c r="V40" s="31">
        <f>SUMIFS('Maand-gepland'!$E36:$AT36,'Maand-gepland'!$E$2:$AT$2,"&gt;="&amp;$D$3,'Maand-gepland'!$E$2:$AT$2,"&lt;="&amp;$D$4,'Maand-prestatie'!$E36:$AT36,"="&amp;U$5)</f>
        <v>0</v>
      </c>
      <c r="W40">
        <f ca="1">COUNTIFS('Maand-gepland'!$E36:$AT36,"&gt;0",'Maand-gepland'!$E$2:$AT$2,"&gt;="&amp;$D$3,'Maand-gepland'!$E$2:$AT$2,"&lt;="&amp;$D$4,'Maand-prestatie'!$E36:$AT36,"="&amp;W$5)</f>
        <v>0</v>
      </c>
      <c r="X40" s="31">
        <f>SUMIFS('Maand-gepland'!$E36:$AT36,'Maand-gepland'!$E$2:$AT$2,"&gt;="&amp;$D$3,'Maand-gepland'!$E$2:$AT$2,"&lt;="&amp;$D$4,'Maand-prestatie'!$E36:$AT36,"="&amp;W$5)</f>
        <v>0</v>
      </c>
      <c r="Y40">
        <f ca="1">COUNTIFS('Maand-gepland'!$E36:$AT36,"&gt;0",'Maand-gepland'!$E$2:$AT$2,"&gt;="&amp;$D$3,'Maand-gepland'!$E$2:$AT$2,"&lt;="&amp;$D$4,'Maand-prestatie'!$E36:$AT36,"="&amp;Y$5)</f>
        <v>0</v>
      </c>
      <c r="Z40" s="31">
        <f>SUMIFS('Maand-gepland'!$E36:$AT36,'Maand-gepland'!$E$2:$AT$2,"&gt;="&amp;$D$3,'Maand-gepland'!$E$2:$AT$2,"&lt;="&amp;$D$4,'Maand-prestatie'!$E36:$AT36,"="&amp;Y$5)</f>
        <v>0</v>
      </c>
      <c r="AA40" s="31"/>
      <c r="AB40" s="31"/>
      <c r="AC40" s="31"/>
      <c r="AD40" s="31"/>
      <c r="AE40" s="31"/>
      <c r="AF40" s="31"/>
      <c r="AG40" s="31"/>
      <c r="AH40" s="31"/>
      <c r="AI40" s="31"/>
      <c r="AJ40" s="31"/>
      <c r="AK40" s="31"/>
      <c r="AL40" s="31"/>
      <c r="AM40" s="31"/>
    </row>
    <row r="41" spans="1:39" x14ac:dyDescent="0.2">
      <c r="A41" t="str">
        <f ca="1">'Week A'!AB89</f>
        <v>Orourke</v>
      </c>
      <c r="B41" t="str">
        <f ca="1">'Week A'!AC89</f>
        <v>Tiernan</v>
      </c>
      <c r="C41" t="str">
        <f ca="1">'Week A'!AD89</f>
        <v>Steward</v>
      </c>
      <c r="D41" t="str">
        <f ca="1">'Week A'!AE89</f>
        <v>Student</v>
      </c>
      <c r="E41">
        <f ca="1">COUNTIFS('Maand-gepland'!$E37:$AT37,"&gt;0",'Maand-gepland'!$E$2:$AT$2,"&gt;="&amp;$D$3,'Maand-gepland'!$E$2:$AT$2,"&lt;="&amp;$D$4)</f>
        <v>0</v>
      </c>
      <c r="F41" s="31">
        <f>SUMIFS('Maand-gepland'!$E37:$AT37,'Maand-gepland'!$E$2:$AT$2,"&gt;="&amp;$D$3,'Maand-gepland'!$E$2:$AT$2,"&lt;="&amp;$D$4)</f>
        <v>0</v>
      </c>
      <c r="G41">
        <f ca="1">COUNTIFS('Maand-gepland'!$E37:$AT37,"&gt;0",'Maand-gepland'!$E$2:$AT$2,"&gt;="&amp;$D$3,'Maand-gepland'!$E$2:$AT$2,"&lt;="&amp;$D$4,'Maand-prestatie'!$E37:$AT37,"=0")</f>
        <v>0</v>
      </c>
      <c r="H41" s="31">
        <f>SUMIFS('Maand-gepland'!$E37:$AT37,'Maand-gepland'!$E$2:$AT$2,"&gt;="&amp;$D$3,'Maand-gepland'!$E$2:$AT$2,"&lt;="&amp;$D$4,'Maand-prestatie'!$E37:$AT37,"=0")</f>
        <v>0</v>
      </c>
      <c r="I41">
        <f ca="1">COUNTIFS('Maand-gepland'!$E37:$AT37,"&gt;0",'Maand-gepland'!$E$2:$AT$2,"&gt;="&amp;$D$3,'Maand-gepland'!$E$2:$AT$2,"&lt;="&amp;$D$4,'Maand-prestatie'!$E37:$AT37,"="&amp;I$5)</f>
        <v>0</v>
      </c>
      <c r="J41" s="31">
        <f>SUMIFS('Maand-gepland'!$E37:$AT37,'Maand-gepland'!$E$2:$AT$2,"&gt;="&amp;$D$3,'Maand-gepland'!$E$2:$AT$2,"&lt;="&amp;$D$4,'Maand-prestatie'!$E37:$AT37,"="&amp;I$5)</f>
        <v>0</v>
      </c>
      <c r="K41">
        <f ca="1">COUNTIFS('Maand-gepland'!$E37:$AT37,"&gt;0",'Maand-gepland'!$E$2:$AT$2,"&gt;="&amp;$D$3,'Maand-gepland'!$E$2:$AT$2,"&lt;="&amp;$D$4,'Maand-prestatie'!$E37:$AT37,"="&amp;K$5)</f>
        <v>0</v>
      </c>
      <c r="L41" s="31">
        <f>SUMIFS('Maand-gepland'!$E37:$AT37,'Maand-gepland'!$E$2:$AT$2,"&gt;="&amp;$D$3,'Maand-gepland'!$E$2:$AT$2,"&lt;="&amp;$D$4,'Maand-prestatie'!$E37:$AT37,"="&amp;K$5)</f>
        <v>0</v>
      </c>
      <c r="M41">
        <f ca="1">COUNTIFS('Maand-gepland'!$E37:$AT37,"&gt;0",'Maand-gepland'!$E$2:$AT$2,"&gt;="&amp;$D$3,'Maand-gepland'!$E$2:$AT$2,"&lt;="&amp;$D$4,'Maand-prestatie'!$E37:$AT37,"="&amp;M$5)</f>
        <v>0</v>
      </c>
      <c r="N41" s="31">
        <f>SUMIFS('Maand-gepland'!$E37:$AT37,'Maand-gepland'!$E$2:$AT$2,"&gt;="&amp;$D$3,'Maand-gepland'!$E$2:$AT$2,"&lt;="&amp;$D$4,'Maand-prestatie'!$E37:$AT37,"="&amp;M$5)</f>
        <v>0</v>
      </c>
      <c r="O41">
        <f ca="1">COUNTIFS('Maand-gepland'!$E37:$AT37,"&gt;0",'Maand-gepland'!$E$2:$AT$2,"&gt;="&amp;$D$3,'Maand-gepland'!$E$2:$AT$2,"&lt;="&amp;$D$4,'Maand-prestatie'!$E37:$AT37,"="&amp;O$5)</f>
        <v>0</v>
      </c>
      <c r="P41" s="31">
        <f>SUMIFS('Maand-gepland'!$E37:$AT37,'Maand-gepland'!$E$2:$AT$2,"&gt;="&amp;$D$3,'Maand-gepland'!$E$2:$AT$2,"&lt;="&amp;$D$4,'Maand-prestatie'!$E37:$AT37,"="&amp;O$5)</f>
        <v>0</v>
      </c>
      <c r="Q41">
        <f ca="1">COUNTIFS('Maand-gepland'!$E37:$AT37,"&gt;0",'Maand-gepland'!$E$2:$AT$2,"&gt;="&amp;$D$3,'Maand-gepland'!$E$2:$AT$2,"&lt;="&amp;$D$4,'Maand-prestatie'!$E37:$AT37,"="&amp;Q$5)</f>
        <v>0</v>
      </c>
      <c r="R41" s="31">
        <f>SUMIFS('Maand-gepland'!$E37:$AT37,'Maand-gepland'!$E$2:$AT$2,"&gt;="&amp;$D$3,'Maand-gepland'!$E$2:$AT$2,"&lt;="&amp;$D$4,'Maand-prestatie'!$E37:$AT37,"="&amp;Q$5)</f>
        <v>0</v>
      </c>
      <c r="S41">
        <f ca="1">COUNTIFS('Maand-gepland'!$E37:$AT37,"&gt;0",'Maand-gepland'!$E$2:$AT$2,"&gt;="&amp;$D$3,'Maand-gepland'!$E$2:$AT$2,"&lt;="&amp;$D$4,'Maand-prestatie'!$E37:$AT37,"="&amp;S$5)</f>
        <v>0</v>
      </c>
      <c r="T41" s="31">
        <f>SUMIFS('Maand-gepland'!$E37:$AT37,'Maand-gepland'!$E$2:$AT$2,"&gt;="&amp;$D$3,'Maand-gepland'!$E$2:$AT$2,"&lt;="&amp;$D$4,'Maand-prestatie'!$E37:$AT37,"="&amp;S$5)</f>
        <v>0</v>
      </c>
      <c r="U41">
        <f ca="1">COUNTIFS('Maand-gepland'!$E37:$AT37,"&gt;0",'Maand-gepland'!$E$2:$AT$2,"&gt;="&amp;$D$3,'Maand-gepland'!$E$2:$AT$2,"&lt;="&amp;$D$4,'Maand-prestatie'!$E37:$AT37,"="&amp;U$5)</f>
        <v>0</v>
      </c>
      <c r="V41" s="31">
        <f>SUMIFS('Maand-gepland'!$E37:$AT37,'Maand-gepland'!$E$2:$AT$2,"&gt;="&amp;$D$3,'Maand-gepland'!$E$2:$AT$2,"&lt;="&amp;$D$4,'Maand-prestatie'!$E37:$AT37,"="&amp;U$5)</f>
        <v>0</v>
      </c>
      <c r="W41">
        <f ca="1">COUNTIFS('Maand-gepland'!$E37:$AT37,"&gt;0",'Maand-gepland'!$E$2:$AT$2,"&gt;="&amp;$D$3,'Maand-gepland'!$E$2:$AT$2,"&lt;="&amp;$D$4,'Maand-prestatie'!$E37:$AT37,"="&amp;W$5)</f>
        <v>0</v>
      </c>
      <c r="X41" s="31">
        <f>SUMIFS('Maand-gepland'!$E37:$AT37,'Maand-gepland'!$E$2:$AT$2,"&gt;="&amp;$D$3,'Maand-gepland'!$E$2:$AT$2,"&lt;="&amp;$D$4,'Maand-prestatie'!$E37:$AT37,"="&amp;W$5)</f>
        <v>0</v>
      </c>
      <c r="Y41">
        <f ca="1">COUNTIFS('Maand-gepland'!$E37:$AT37,"&gt;0",'Maand-gepland'!$E$2:$AT$2,"&gt;="&amp;$D$3,'Maand-gepland'!$E$2:$AT$2,"&lt;="&amp;$D$4,'Maand-prestatie'!$E37:$AT37,"="&amp;Y$5)</f>
        <v>0</v>
      </c>
      <c r="Z41" s="31">
        <f>SUMIFS('Maand-gepland'!$E37:$AT37,'Maand-gepland'!$E$2:$AT$2,"&gt;="&amp;$D$3,'Maand-gepland'!$E$2:$AT$2,"&lt;="&amp;$D$4,'Maand-prestatie'!$E37:$AT37,"="&amp;Y$5)</f>
        <v>0</v>
      </c>
      <c r="AA41" s="31"/>
      <c r="AB41" s="31"/>
      <c r="AC41" s="31"/>
      <c r="AD41" s="31"/>
      <c r="AE41" s="31"/>
      <c r="AF41" s="31"/>
      <c r="AG41" s="31"/>
      <c r="AH41" s="31"/>
      <c r="AI41" s="31"/>
      <c r="AJ41" s="31"/>
      <c r="AK41" s="31"/>
      <c r="AL41" s="31"/>
      <c r="AM41" s="31"/>
    </row>
    <row r="42" spans="1:39" x14ac:dyDescent="0.2">
      <c r="A42" t="str">
        <f ca="1">'Week A'!AB90</f>
        <v>Aouriaghel</v>
      </c>
      <c r="B42" t="str">
        <f ca="1">'Week A'!AC90</f>
        <v>Yassine</v>
      </c>
      <c r="C42" t="str">
        <f ca="1">'Week A'!AD90</f>
        <v>Steward</v>
      </c>
      <c r="D42" t="str">
        <f ca="1">'Week A'!AE90</f>
        <v>Student</v>
      </c>
      <c r="E42">
        <f ca="1">COUNTIFS('Maand-gepland'!$E38:$AT38,"&gt;0",'Maand-gepland'!$E$2:$AT$2,"&gt;="&amp;$D$3,'Maand-gepland'!$E$2:$AT$2,"&lt;="&amp;$D$4)</f>
        <v>0</v>
      </c>
      <c r="F42" s="31">
        <f>SUMIFS('Maand-gepland'!$E38:$AT38,'Maand-gepland'!$E$2:$AT$2,"&gt;="&amp;$D$3,'Maand-gepland'!$E$2:$AT$2,"&lt;="&amp;$D$4)</f>
        <v>0</v>
      </c>
      <c r="G42">
        <f ca="1">COUNTIFS('Maand-gepland'!$E38:$AT38,"&gt;0",'Maand-gepland'!$E$2:$AT$2,"&gt;="&amp;$D$3,'Maand-gepland'!$E$2:$AT$2,"&lt;="&amp;$D$4,'Maand-prestatie'!$E38:$AT38,"=0")</f>
        <v>0</v>
      </c>
      <c r="H42" s="31">
        <f>SUMIFS('Maand-gepland'!$E38:$AT38,'Maand-gepland'!$E$2:$AT$2,"&gt;="&amp;$D$3,'Maand-gepland'!$E$2:$AT$2,"&lt;="&amp;$D$4,'Maand-prestatie'!$E38:$AT38,"=0")</f>
        <v>0</v>
      </c>
      <c r="I42">
        <f ca="1">COUNTIFS('Maand-gepland'!$E38:$AT38,"&gt;0",'Maand-gepland'!$E$2:$AT$2,"&gt;="&amp;$D$3,'Maand-gepland'!$E$2:$AT$2,"&lt;="&amp;$D$4,'Maand-prestatie'!$E38:$AT38,"="&amp;I$5)</f>
        <v>0</v>
      </c>
      <c r="J42" s="31">
        <f>SUMIFS('Maand-gepland'!$E38:$AT38,'Maand-gepland'!$E$2:$AT$2,"&gt;="&amp;$D$3,'Maand-gepland'!$E$2:$AT$2,"&lt;="&amp;$D$4,'Maand-prestatie'!$E38:$AT38,"="&amp;I$5)</f>
        <v>0</v>
      </c>
      <c r="K42">
        <f ca="1">COUNTIFS('Maand-gepland'!$E38:$AT38,"&gt;0",'Maand-gepland'!$E$2:$AT$2,"&gt;="&amp;$D$3,'Maand-gepland'!$E$2:$AT$2,"&lt;="&amp;$D$4,'Maand-prestatie'!$E38:$AT38,"="&amp;K$5)</f>
        <v>0</v>
      </c>
      <c r="L42" s="31">
        <f>SUMIFS('Maand-gepland'!$E38:$AT38,'Maand-gepland'!$E$2:$AT$2,"&gt;="&amp;$D$3,'Maand-gepland'!$E$2:$AT$2,"&lt;="&amp;$D$4,'Maand-prestatie'!$E38:$AT38,"="&amp;K$5)</f>
        <v>0</v>
      </c>
      <c r="M42">
        <f ca="1">COUNTIFS('Maand-gepland'!$E38:$AT38,"&gt;0",'Maand-gepland'!$E$2:$AT$2,"&gt;="&amp;$D$3,'Maand-gepland'!$E$2:$AT$2,"&lt;="&amp;$D$4,'Maand-prestatie'!$E38:$AT38,"="&amp;M$5)</f>
        <v>0</v>
      </c>
      <c r="N42" s="31">
        <f>SUMIFS('Maand-gepland'!$E38:$AT38,'Maand-gepland'!$E$2:$AT$2,"&gt;="&amp;$D$3,'Maand-gepland'!$E$2:$AT$2,"&lt;="&amp;$D$4,'Maand-prestatie'!$E38:$AT38,"="&amp;M$5)</f>
        <v>0</v>
      </c>
      <c r="O42">
        <f ca="1">COUNTIFS('Maand-gepland'!$E38:$AT38,"&gt;0",'Maand-gepland'!$E$2:$AT$2,"&gt;="&amp;$D$3,'Maand-gepland'!$E$2:$AT$2,"&lt;="&amp;$D$4,'Maand-prestatie'!$E38:$AT38,"="&amp;O$5)</f>
        <v>0</v>
      </c>
      <c r="P42" s="31">
        <f>SUMIFS('Maand-gepland'!$E38:$AT38,'Maand-gepland'!$E$2:$AT$2,"&gt;="&amp;$D$3,'Maand-gepland'!$E$2:$AT$2,"&lt;="&amp;$D$4,'Maand-prestatie'!$E38:$AT38,"="&amp;O$5)</f>
        <v>0</v>
      </c>
      <c r="Q42">
        <f ca="1">COUNTIFS('Maand-gepland'!$E38:$AT38,"&gt;0",'Maand-gepland'!$E$2:$AT$2,"&gt;="&amp;$D$3,'Maand-gepland'!$E$2:$AT$2,"&lt;="&amp;$D$4,'Maand-prestatie'!$E38:$AT38,"="&amp;Q$5)</f>
        <v>0</v>
      </c>
      <c r="R42" s="31">
        <f>SUMIFS('Maand-gepland'!$E38:$AT38,'Maand-gepland'!$E$2:$AT$2,"&gt;="&amp;$D$3,'Maand-gepland'!$E$2:$AT$2,"&lt;="&amp;$D$4,'Maand-prestatie'!$E38:$AT38,"="&amp;Q$5)</f>
        <v>0</v>
      </c>
      <c r="S42">
        <f ca="1">COUNTIFS('Maand-gepland'!$E38:$AT38,"&gt;0",'Maand-gepland'!$E$2:$AT$2,"&gt;="&amp;$D$3,'Maand-gepland'!$E$2:$AT$2,"&lt;="&amp;$D$4,'Maand-prestatie'!$E38:$AT38,"="&amp;S$5)</f>
        <v>0</v>
      </c>
      <c r="T42" s="31">
        <f>SUMIFS('Maand-gepland'!$E38:$AT38,'Maand-gepland'!$E$2:$AT$2,"&gt;="&amp;$D$3,'Maand-gepland'!$E$2:$AT$2,"&lt;="&amp;$D$4,'Maand-prestatie'!$E38:$AT38,"="&amp;S$5)</f>
        <v>0</v>
      </c>
      <c r="U42">
        <f ca="1">COUNTIFS('Maand-gepland'!$E38:$AT38,"&gt;0",'Maand-gepland'!$E$2:$AT$2,"&gt;="&amp;$D$3,'Maand-gepland'!$E$2:$AT$2,"&lt;="&amp;$D$4,'Maand-prestatie'!$E38:$AT38,"="&amp;U$5)</f>
        <v>0</v>
      </c>
      <c r="V42" s="31">
        <f>SUMIFS('Maand-gepland'!$E38:$AT38,'Maand-gepland'!$E$2:$AT$2,"&gt;="&amp;$D$3,'Maand-gepland'!$E$2:$AT$2,"&lt;="&amp;$D$4,'Maand-prestatie'!$E38:$AT38,"="&amp;U$5)</f>
        <v>0</v>
      </c>
      <c r="W42">
        <f ca="1">COUNTIFS('Maand-gepland'!$E38:$AT38,"&gt;0",'Maand-gepland'!$E$2:$AT$2,"&gt;="&amp;$D$3,'Maand-gepland'!$E$2:$AT$2,"&lt;="&amp;$D$4,'Maand-prestatie'!$E38:$AT38,"="&amp;W$5)</f>
        <v>0</v>
      </c>
      <c r="X42" s="31">
        <f>SUMIFS('Maand-gepland'!$E38:$AT38,'Maand-gepland'!$E$2:$AT$2,"&gt;="&amp;$D$3,'Maand-gepland'!$E$2:$AT$2,"&lt;="&amp;$D$4,'Maand-prestatie'!$E38:$AT38,"="&amp;W$5)</f>
        <v>0</v>
      </c>
      <c r="Y42">
        <f ca="1">COUNTIFS('Maand-gepland'!$E38:$AT38,"&gt;0",'Maand-gepland'!$E$2:$AT$2,"&gt;="&amp;$D$3,'Maand-gepland'!$E$2:$AT$2,"&lt;="&amp;$D$4,'Maand-prestatie'!$E38:$AT38,"="&amp;Y$5)</f>
        <v>0</v>
      </c>
      <c r="Z42" s="31">
        <f>SUMIFS('Maand-gepland'!$E38:$AT38,'Maand-gepland'!$E$2:$AT$2,"&gt;="&amp;$D$3,'Maand-gepland'!$E$2:$AT$2,"&lt;="&amp;$D$4,'Maand-prestatie'!$E38:$AT38,"="&amp;Y$5)</f>
        <v>0</v>
      </c>
      <c r="AA42" s="31"/>
      <c r="AB42" s="31"/>
      <c r="AC42" s="31"/>
      <c r="AD42" s="31"/>
      <c r="AE42" s="31"/>
      <c r="AF42" s="31"/>
      <c r="AG42" s="31"/>
      <c r="AH42" s="31"/>
      <c r="AI42" s="31"/>
      <c r="AJ42" s="31"/>
      <c r="AK42" s="31"/>
      <c r="AL42" s="31"/>
      <c r="AM42" s="31"/>
    </row>
    <row r="43" spans="1:39" x14ac:dyDescent="0.2">
      <c r="A43" t="str">
        <f ca="1">'Week A'!AB91</f>
        <v>Bentla</v>
      </c>
      <c r="B43" t="str">
        <f ca="1">'Week A'!AC91</f>
        <v>Yasmina</v>
      </c>
      <c r="C43" t="str">
        <f ca="1">'Week A'!AD91</f>
        <v>Steward</v>
      </c>
      <c r="D43" t="str">
        <f ca="1">'Week A'!AE91</f>
        <v>Student</v>
      </c>
      <c r="E43">
        <f ca="1">COUNTIFS('Maand-gepland'!$E39:$AT39,"&gt;0",'Maand-gepland'!$E$2:$AT$2,"&gt;="&amp;$D$3,'Maand-gepland'!$E$2:$AT$2,"&lt;="&amp;$D$4)</f>
        <v>0</v>
      </c>
      <c r="F43" s="31">
        <f>SUMIFS('Maand-gepland'!$E39:$AT39,'Maand-gepland'!$E$2:$AT$2,"&gt;="&amp;$D$3,'Maand-gepland'!$E$2:$AT$2,"&lt;="&amp;$D$4)</f>
        <v>0</v>
      </c>
      <c r="G43">
        <f ca="1">COUNTIFS('Maand-gepland'!$E39:$AT39,"&gt;0",'Maand-gepland'!$E$2:$AT$2,"&gt;="&amp;$D$3,'Maand-gepland'!$E$2:$AT$2,"&lt;="&amp;$D$4,'Maand-prestatie'!$E39:$AT39,"=0")</f>
        <v>0</v>
      </c>
      <c r="H43" s="31">
        <f>SUMIFS('Maand-gepland'!$E39:$AT39,'Maand-gepland'!$E$2:$AT$2,"&gt;="&amp;$D$3,'Maand-gepland'!$E$2:$AT$2,"&lt;="&amp;$D$4,'Maand-prestatie'!$E39:$AT39,"=0")</f>
        <v>0</v>
      </c>
      <c r="I43">
        <f ca="1">COUNTIFS('Maand-gepland'!$E39:$AT39,"&gt;0",'Maand-gepland'!$E$2:$AT$2,"&gt;="&amp;$D$3,'Maand-gepland'!$E$2:$AT$2,"&lt;="&amp;$D$4,'Maand-prestatie'!$E39:$AT39,"="&amp;I$5)</f>
        <v>0</v>
      </c>
      <c r="J43" s="31">
        <f>SUMIFS('Maand-gepland'!$E39:$AT39,'Maand-gepland'!$E$2:$AT$2,"&gt;="&amp;$D$3,'Maand-gepland'!$E$2:$AT$2,"&lt;="&amp;$D$4,'Maand-prestatie'!$E39:$AT39,"="&amp;I$5)</f>
        <v>0</v>
      </c>
      <c r="K43">
        <f ca="1">COUNTIFS('Maand-gepland'!$E39:$AT39,"&gt;0",'Maand-gepland'!$E$2:$AT$2,"&gt;="&amp;$D$3,'Maand-gepland'!$E$2:$AT$2,"&lt;="&amp;$D$4,'Maand-prestatie'!$E39:$AT39,"="&amp;K$5)</f>
        <v>0</v>
      </c>
      <c r="L43" s="31">
        <f>SUMIFS('Maand-gepland'!$E39:$AT39,'Maand-gepland'!$E$2:$AT$2,"&gt;="&amp;$D$3,'Maand-gepland'!$E$2:$AT$2,"&lt;="&amp;$D$4,'Maand-prestatie'!$E39:$AT39,"="&amp;K$5)</f>
        <v>0</v>
      </c>
      <c r="M43">
        <f ca="1">COUNTIFS('Maand-gepland'!$E39:$AT39,"&gt;0",'Maand-gepland'!$E$2:$AT$2,"&gt;="&amp;$D$3,'Maand-gepland'!$E$2:$AT$2,"&lt;="&amp;$D$4,'Maand-prestatie'!$E39:$AT39,"="&amp;M$5)</f>
        <v>0</v>
      </c>
      <c r="N43" s="31">
        <f>SUMIFS('Maand-gepland'!$E39:$AT39,'Maand-gepland'!$E$2:$AT$2,"&gt;="&amp;$D$3,'Maand-gepland'!$E$2:$AT$2,"&lt;="&amp;$D$4,'Maand-prestatie'!$E39:$AT39,"="&amp;M$5)</f>
        <v>0</v>
      </c>
      <c r="O43">
        <f ca="1">COUNTIFS('Maand-gepland'!$E39:$AT39,"&gt;0",'Maand-gepland'!$E$2:$AT$2,"&gt;="&amp;$D$3,'Maand-gepland'!$E$2:$AT$2,"&lt;="&amp;$D$4,'Maand-prestatie'!$E39:$AT39,"="&amp;O$5)</f>
        <v>0</v>
      </c>
      <c r="P43" s="31">
        <f>SUMIFS('Maand-gepland'!$E39:$AT39,'Maand-gepland'!$E$2:$AT$2,"&gt;="&amp;$D$3,'Maand-gepland'!$E$2:$AT$2,"&lt;="&amp;$D$4,'Maand-prestatie'!$E39:$AT39,"="&amp;O$5)</f>
        <v>0</v>
      </c>
      <c r="Q43">
        <f ca="1">COUNTIFS('Maand-gepland'!$E39:$AT39,"&gt;0",'Maand-gepland'!$E$2:$AT$2,"&gt;="&amp;$D$3,'Maand-gepland'!$E$2:$AT$2,"&lt;="&amp;$D$4,'Maand-prestatie'!$E39:$AT39,"="&amp;Q$5)</f>
        <v>0</v>
      </c>
      <c r="R43" s="31">
        <f>SUMIFS('Maand-gepland'!$E39:$AT39,'Maand-gepland'!$E$2:$AT$2,"&gt;="&amp;$D$3,'Maand-gepland'!$E$2:$AT$2,"&lt;="&amp;$D$4,'Maand-prestatie'!$E39:$AT39,"="&amp;Q$5)</f>
        <v>0</v>
      </c>
      <c r="S43">
        <f ca="1">COUNTIFS('Maand-gepland'!$E39:$AT39,"&gt;0",'Maand-gepland'!$E$2:$AT$2,"&gt;="&amp;$D$3,'Maand-gepland'!$E$2:$AT$2,"&lt;="&amp;$D$4,'Maand-prestatie'!$E39:$AT39,"="&amp;S$5)</f>
        <v>0</v>
      </c>
      <c r="T43" s="31">
        <f>SUMIFS('Maand-gepland'!$E39:$AT39,'Maand-gepland'!$E$2:$AT$2,"&gt;="&amp;$D$3,'Maand-gepland'!$E$2:$AT$2,"&lt;="&amp;$D$4,'Maand-prestatie'!$E39:$AT39,"="&amp;S$5)</f>
        <v>0</v>
      </c>
      <c r="U43">
        <f ca="1">COUNTIFS('Maand-gepland'!$E39:$AT39,"&gt;0",'Maand-gepland'!$E$2:$AT$2,"&gt;="&amp;$D$3,'Maand-gepland'!$E$2:$AT$2,"&lt;="&amp;$D$4,'Maand-prestatie'!$E39:$AT39,"="&amp;U$5)</f>
        <v>0</v>
      </c>
      <c r="V43" s="31">
        <f>SUMIFS('Maand-gepland'!$E39:$AT39,'Maand-gepland'!$E$2:$AT$2,"&gt;="&amp;$D$3,'Maand-gepland'!$E$2:$AT$2,"&lt;="&amp;$D$4,'Maand-prestatie'!$E39:$AT39,"="&amp;U$5)</f>
        <v>0</v>
      </c>
      <c r="W43">
        <f ca="1">COUNTIFS('Maand-gepland'!$E39:$AT39,"&gt;0",'Maand-gepland'!$E$2:$AT$2,"&gt;="&amp;$D$3,'Maand-gepland'!$E$2:$AT$2,"&lt;="&amp;$D$4,'Maand-prestatie'!$E39:$AT39,"="&amp;W$5)</f>
        <v>0</v>
      </c>
      <c r="X43" s="31">
        <f>SUMIFS('Maand-gepland'!$E39:$AT39,'Maand-gepland'!$E$2:$AT$2,"&gt;="&amp;$D$3,'Maand-gepland'!$E$2:$AT$2,"&lt;="&amp;$D$4,'Maand-prestatie'!$E39:$AT39,"="&amp;W$5)</f>
        <v>0</v>
      </c>
      <c r="Y43">
        <f ca="1">COUNTIFS('Maand-gepland'!$E39:$AT39,"&gt;0",'Maand-gepland'!$E$2:$AT$2,"&gt;="&amp;$D$3,'Maand-gepland'!$E$2:$AT$2,"&lt;="&amp;$D$4,'Maand-prestatie'!$E39:$AT39,"="&amp;Y$5)</f>
        <v>0</v>
      </c>
      <c r="Z43" s="31">
        <f>SUMIFS('Maand-gepland'!$E39:$AT39,'Maand-gepland'!$E$2:$AT$2,"&gt;="&amp;$D$3,'Maand-gepland'!$E$2:$AT$2,"&lt;="&amp;$D$4,'Maand-prestatie'!$E39:$AT39,"="&amp;Y$5)</f>
        <v>0</v>
      </c>
      <c r="AA43" s="31"/>
      <c r="AB43" s="31"/>
      <c r="AC43" s="31"/>
      <c r="AD43" s="31"/>
      <c r="AE43" s="31"/>
      <c r="AF43" s="31"/>
      <c r="AG43" s="31"/>
      <c r="AH43" s="31"/>
      <c r="AI43" s="31"/>
      <c r="AJ43" s="31"/>
      <c r="AK43" s="31"/>
      <c r="AL43" s="31"/>
      <c r="AM43" s="31"/>
    </row>
    <row r="44" spans="1:39" x14ac:dyDescent="0.2">
      <c r="A44" t="str">
        <f ca="1">'Week A'!AB92</f>
        <v>Aouriaghel</v>
      </c>
      <c r="B44" t="str">
        <f ca="1">'Week A'!AC92</f>
        <v>Zakaria</v>
      </c>
      <c r="C44" t="str">
        <f ca="1">'Week A'!AD92</f>
        <v>Steward</v>
      </c>
      <c r="D44" t="str">
        <f ca="1">'Week A'!AE92</f>
        <v>Student</v>
      </c>
      <c r="E44">
        <f ca="1">COUNTIFS('Maand-gepland'!$E40:$AT40,"&gt;0",'Maand-gepland'!$E$2:$AT$2,"&gt;="&amp;$D$3,'Maand-gepland'!$E$2:$AT$2,"&lt;="&amp;$D$4)</f>
        <v>0</v>
      </c>
      <c r="F44" s="31">
        <f>SUMIFS('Maand-gepland'!$E40:$AT40,'Maand-gepland'!$E$2:$AT$2,"&gt;="&amp;$D$3,'Maand-gepland'!$E$2:$AT$2,"&lt;="&amp;$D$4)</f>
        <v>0</v>
      </c>
      <c r="G44">
        <f ca="1">COUNTIFS('Maand-gepland'!$E40:$AT40,"&gt;0",'Maand-gepland'!$E$2:$AT$2,"&gt;="&amp;$D$3,'Maand-gepland'!$E$2:$AT$2,"&lt;="&amp;$D$4,'Maand-prestatie'!$E40:$AT40,"=0")</f>
        <v>0</v>
      </c>
      <c r="H44" s="31">
        <f>SUMIFS('Maand-gepland'!$E40:$AT40,'Maand-gepland'!$E$2:$AT$2,"&gt;="&amp;$D$3,'Maand-gepland'!$E$2:$AT$2,"&lt;="&amp;$D$4,'Maand-prestatie'!$E40:$AT40,"=0")</f>
        <v>0</v>
      </c>
      <c r="I44">
        <f ca="1">COUNTIFS('Maand-gepland'!$E40:$AT40,"&gt;0",'Maand-gepland'!$E$2:$AT$2,"&gt;="&amp;$D$3,'Maand-gepland'!$E$2:$AT$2,"&lt;="&amp;$D$4,'Maand-prestatie'!$E40:$AT40,"="&amp;I$5)</f>
        <v>0</v>
      </c>
      <c r="J44" s="31">
        <f>SUMIFS('Maand-gepland'!$E40:$AT40,'Maand-gepland'!$E$2:$AT$2,"&gt;="&amp;$D$3,'Maand-gepland'!$E$2:$AT$2,"&lt;="&amp;$D$4,'Maand-prestatie'!$E40:$AT40,"="&amp;I$5)</f>
        <v>0</v>
      </c>
      <c r="K44">
        <f ca="1">COUNTIFS('Maand-gepland'!$E40:$AT40,"&gt;0",'Maand-gepland'!$E$2:$AT$2,"&gt;="&amp;$D$3,'Maand-gepland'!$E$2:$AT$2,"&lt;="&amp;$D$4,'Maand-prestatie'!$E40:$AT40,"="&amp;K$5)</f>
        <v>0</v>
      </c>
      <c r="L44" s="31">
        <f>SUMIFS('Maand-gepland'!$E40:$AT40,'Maand-gepland'!$E$2:$AT$2,"&gt;="&amp;$D$3,'Maand-gepland'!$E$2:$AT$2,"&lt;="&amp;$D$4,'Maand-prestatie'!$E40:$AT40,"="&amp;K$5)</f>
        <v>0</v>
      </c>
      <c r="M44">
        <f ca="1">COUNTIFS('Maand-gepland'!$E40:$AT40,"&gt;0",'Maand-gepland'!$E$2:$AT$2,"&gt;="&amp;$D$3,'Maand-gepland'!$E$2:$AT$2,"&lt;="&amp;$D$4,'Maand-prestatie'!$E40:$AT40,"="&amp;M$5)</f>
        <v>0</v>
      </c>
      <c r="N44" s="31">
        <f>SUMIFS('Maand-gepland'!$E40:$AT40,'Maand-gepland'!$E$2:$AT$2,"&gt;="&amp;$D$3,'Maand-gepland'!$E$2:$AT$2,"&lt;="&amp;$D$4,'Maand-prestatie'!$E40:$AT40,"="&amp;M$5)</f>
        <v>0</v>
      </c>
      <c r="O44">
        <f ca="1">COUNTIFS('Maand-gepland'!$E40:$AT40,"&gt;0",'Maand-gepland'!$E$2:$AT$2,"&gt;="&amp;$D$3,'Maand-gepland'!$E$2:$AT$2,"&lt;="&amp;$D$4,'Maand-prestatie'!$E40:$AT40,"="&amp;O$5)</f>
        <v>0</v>
      </c>
      <c r="P44" s="31">
        <f>SUMIFS('Maand-gepland'!$E40:$AT40,'Maand-gepland'!$E$2:$AT$2,"&gt;="&amp;$D$3,'Maand-gepland'!$E$2:$AT$2,"&lt;="&amp;$D$4,'Maand-prestatie'!$E40:$AT40,"="&amp;O$5)</f>
        <v>0</v>
      </c>
      <c r="Q44">
        <f ca="1">COUNTIFS('Maand-gepland'!$E40:$AT40,"&gt;0",'Maand-gepland'!$E$2:$AT$2,"&gt;="&amp;$D$3,'Maand-gepland'!$E$2:$AT$2,"&lt;="&amp;$D$4,'Maand-prestatie'!$E40:$AT40,"="&amp;Q$5)</f>
        <v>0</v>
      </c>
      <c r="R44" s="31">
        <f>SUMIFS('Maand-gepland'!$E40:$AT40,'Maand-gepland'!$E$2:$AT$2,"&gt;="&amp;$D$3,'Maand-gepland'!$E$2:$AT$2,"&lt;="&amp;$D$4,'Maand-prestatie'!$E40:$AT40,"="&amp;Q$5)</f>
        <v>0</v>
      </c>
      <c r="S44">
        <f ca="1">COUNTIFS('Maand-gepland'!$E40:$AT40,"&gt;0",'Maand-gepland'!$E$2:$AT$2,"&gt;="&amp;$D$3,'Maand-gepland'!$E$2:$AT$2,"&lt;="&amp;$D$4,'Maand-prestatie'!$E40:$AT40,"="&amp;S$5)</f>
        <v>0</v>
      </c>
      <c r="T44" s="31">
        <f>SUMIFS('Maand-gepland'!$E40:$AT40,'Maand-gepland'!$E$2:$AT$2,"&gt;="&amp;$D$3,'Maand-gepland'!$E$2:$AT$2,"&lt;="&amp;$D$4,'Maand-prestatie'!$E40:$AT40,"="&amp;S$5)</f>
        <v>0</v>
      </c>
      <c r="U44">
        <f ca="1">COUNTIFS('Maand-gepland'!$E40:$AT40,"&gt;0",'Maand-gepland'!$E$2:$AT$2,"&gt;="&amp;$D$3,'Maand-gepland'!$E$2:$AT$2,"&lt;="&amp;$D$4,'Maand-prestatie'!$E40:$AT40,"="&amp;U$5)</f>
        <v>0</v>
      </c>
      <c r="V44" s="31">
        <f>SUMIFS('Maand-gepland'!$E40:$AT40,'Maand-gepland'!$E$2:$AT$2,"&gt;="&amp;$D$3,'Maand-gepland'!$E$2:$AT$2,"&lt;="&amp;$D$4,'Maand-prestatie'!$E40:$AT40,"="&amp;U$5)</f>
        <v>0</v>
      </c>
      <c r="W44">
        <f ca="1">COUNTIFS('Maand-gepland'!$E40:$AT40,"&gt;0",'Maand-gepland'!$E$2:$AT$2,"&gt;="&amp;$D$3,'Maand-gepland'!$E$2:$AT$2,"&lt;="&amp;$D$4,'Maand-prestatie'!$E40:$AT40,"="&amp;W$5)</f>
        <v>0</v>
      </c>
      <c r="X44" s="31">
        <f>SUMIFS('Maand-gepland'!$E40:$AT40,'Maand-gepland'!$E$2:$AT$2,"&gt;="&amp;$D$3,'Maand-gepland'!$E$2:$AT$2,"&lt;="&amp;$D$4,'Maand-prestatie'!$E40:$AT40,"="&amp;W$5)</f>
        <v>0</v>
      </c>
      <c r="Y44">
        <f ca="1">COUNTIFS('Maand-gepland'!$E40:$AT40,"&gt;0",'Maand-gepland'!$E$2:$AT$2,"&gt;="&amp;$D$3,'Maand-gepland'!$E$2:$AT$2,"&lt;="&amp;$D$4,'Maand-prestatie'!$E40:$AT40,"="&amp;Y$5)</f>
        <v>0</v>
      </c>
      <c r="Z44" s="31">
        <f>SUMIFS('Maand-gepland'!$E40:$AT40,'Maand-gepland'!$E$2:$AT$2,"&gt;="&amp;$D$3,'Maand-gepland'!$E$2:$AT$2,"&lt;="&amp;$D$4,'Maand-prestatie'!$E40:$AT40,"="&amp;Y$5)</f>
        <v>0</v>
      </c>
      <c r="AA44" s="31"/>
      <c r="AB44" s="31"/>
      <c r="AC44" s="31"/>
      <c r="AD44" s="31"/>
      <c r="AE44" s="31"/>
      <c r="AF44" s="31"/>
      <c r="AG44" s="31"/>
      <c r="AH44" s="31"/>
      <c r="AI44" s="31"/>
      <c r="AJ44" s="31"/>
      <c r="AK44" s="31"/>
      <c r="AL44" s="31"/>
      <c r="AM44" s="31"/>
    </row>
    <row r="45" spans="1:39" x14ac:dyDescent="0.2">
      <c r="A45" t="str">
        <f ca="1">'Week A'!AB93</f>
        <v>Agbaze</v>
      </c>
      <c r="B45" t="str">
        <f ca="1">'Week A'!AC93</f>
        <v>Jedidiah</v>
      </c>
      <c r="C45" t="str">
        <f ca="1">'Week A'!AD93</f>
        <v>Steward</v>
      </c>
      <c r="D45" t="str">
        <f ca="1">'Week A'!AE93</f>
        <v>Student</v>
      </c>
      <c r="E45">
        <f ca="1">COUNTIFS('Maand-gepland'!$E41:$AT41,"&gt;0",'Maand-gepland'!$E$2:$AT$2,"&gt;="&amp;$D$3,'Maand-gepland'!$E$2:$AT$2,"&lt;="&amp;$D$4)</f>
        <v>0</v>
      </c>
      <c r="F45" s="31">
        <f>SUMIFS('Maand-gepland'!$E41:$AT41,'Maand-gepland'!$E$2:$AT$2,"&gt;="&amp;$D$3,'Maand-gepland'!$E$2:$AT$2,"&lt;="&amp;$D$4)</f>
        <v>0</v>
      </c>
      <c r="G45">
        <f ca="1">COUNTIFS('Maand-gepland'!$E41:$AT41,"&gt;0",'Maand-gepland'!$E$2:$AT$2,"&gt;="&amp;$D$3,'Maand-gepland'!$E$2:$AT$2,"&lt;="&amp;$D$4,'Maand-prestatie'!$E41:$AT41,"=0")</f>
        <v>0</v>
      </c>
      <c r="H45" s="31">
        <f>SUMIFS('Maand-gepland'!$E41:$AT41,'Maand-gepland'!$E$2:$AT$2,"&gt;="&amp;$D$3,'Maand-gepland'!$E$2:$AT$2,"&lt;="&amp;$D$4,'Maand-prestatie'!$E41:$AT41,"=0")</f>
        <v>0</v>
      </c>
      <c r="I45">
        <f ca="1">COUNTIFS('Maand-gepland'!$E41:$AT41,"&gt;0",'Maand-gepland'!$E$2:$AT$2,"&gt;="&amp;$D$3,'Maand-gepland'!$E$2:$AT$2,"&lt;="&amp;$D$4,'Maand-prestatie'!$E41:$AT41,"="&amp;I$5)</f>
        <v>0</v>
      </c>
      <c r="J45" s="31">
        <f>SUMIFS('Maand-gepland'!$E41:$AT41,'Maand-gepland'!$E$2:$AT$2,"&gt;="&amp;$D$3,'Maand-gepland'!$E$2:$AT$2,"&lt;="&amp;$D$4,'Maand-prestatie'!$E41:$AT41,"="&amp;I$5)</f>
        <v>0</v>
      </c>
      <c r="K45">
        <f ca="1">COUNTIFS('Maand-gepland'!$E41:$AT41,"&gt;0",'Maand-gepland'!$E$2:$AT$2,"&gt;="&amp;$D$3,'Maand-gepland'!$E$2:$AT$2,"&lt;="&amp;$D$4,'Maand-prestatie'!$E41:$AT41,"="&amp;K$5)</f>
        <v>0</v>
      </c>
      <c r="L45" s="31">
        <f>SUMIFS('Maand-gepland'!$E41:$AT41,'Maand-gepland'!$E$2:$AT$2,"&gt;="&amp;$D$3,'Maand-gepland'!$E$2:$AT$2,"&lt;="&amp;$D$4,'Maand-prestatie'!$E41:$AT41,"="&amp;K$5)</f>
        <v>0</v>
      </c>
      <c r="M45">
        <f ca="1">COUNTIFS('Maand-gepland'!$E41:$AT41,"&gt;0",'Maand-gepland'!$E$2:$AT$2,"&gt;="&amp;$D$3,'Maand-gepland'!$E$2:$AT$2,"&lt;="&amp;$D$4,'Maand-prestatie'!$E41:$AT41,"="&amp;M$5)</f>
        <v>0</v>
      </c>
      <c r="N45" s="31">
        <f>SUMIFS('Maand-gepland'!$E41:$AT41,'Maand-gepland'!$E$2:$AT$2,"&gt;="&amp;$D$3,'Maand-gepland'!$E$2:$AT$2,"&lt;="&amp;$D$4,'Maand-prestatie'!$E41:$AT41,"="&amp;M$5)</f>
        <v>0</v>
      </c>
      <c r="O45">
        <f ca="1">COUNTIFS('Maand-gepland'!$E41:$AT41,"&gt;0",'Maand-gepland'!$E$2:$AT$2,"&gt;="&amp;$D$3,'Maand-gepland'!$E$2:$AT$2,"&lt;="&amp;$D$4,'Maand-prestatie'!$E41:$AT41,"="&amp;O$5)</f>
        <v>0</v>
      </c>
      <c r="P45" s="31">
        <f>SUMIFS('Maand-gepland'!$E41:$AT41,'Maand-gepland'!$E$2:$AT$2,"&gt;="&amp;$D$3,'Maand-gepland'!$E$2:$AT$2,"&lt;="&amp;$D$4,'Maand-prestatie'!$E41:$AT41,"="&amp;O$5)</f>
        <v>0</v>
      </c>
      <c r="Q45">
        <f ca="1">COUNTIFS('Maand-gepland'!$E41:$AT41,"&gt;0",'Maand-gepland'!$E$2:$AT$2,"&gt;="&amp;$D$3,'Maand-gepland'!$E$2:$AT$2,"&lt;="&amp;$D$4,'Maand-prestatie'!$E41:$AT41,"="&amp;Q$5)</f>
        <v>0</v>
      </c>
      <c r="R45" s="31">
        <f>SUMIFS('Maand-gepland'!$E41:$AT41,'Maand-gepland'!$E$2:$AT$2,"&gt;="&amp;$D$3,'Maand-gepland'!$E$2:$AT$2,"&lt;="&amp;$D$4,'Maand-prestatie'!$E41:$AT41,"="&amp;Q$5)</f>
        <v>0</v>
      </c>
      <c r="S45">
        <f ca="1">COUNTIFS('Maand-gepland'!$E41:$AT41,"&gt;0",'Maand-gepland'!$E$2:$AT$2,"&gt;="&amp;$D$3,'Maand-gepland'!$E$2:$AT$2,"&lt;="&amp;$D$4,'Maand-prestatie'!$E41:$AT41,"="&amp;S$5)</f>
        <v>0</v>
      </c>
      <c r="T45" s="31">
        <f>SUMIFS('Maand-gepland'!$E41:$AT41,'Maand-gepland'!$E$2:$AT$2,"&gt;="&amp;$D$3,'Maand-gepland'!$E$2:$AT$2,"&lt;="&amp;$D$4,'Maand-prestatie'!$E41:$AT41,"="&amp;S$5)</f>
        <v>0</v>
      </c>
      <c r="U45">
        <f ca="1">COUNTIFS('Maand-gepland'!$E41:$AT41,"&gt;0",'Maand-gepland'!$E$2:$AT$2,"&gt;="&amp;$D$3,'Maand-gepland'!$E$2:$AT$2,"&lt;="&amp;$D$4,'Maand-prestatie'!$E41:$AT41,"="&amp;U$5)</f>
        <v>0</v>
      </c>
      <c r="V45" s="31">
        <f>SUMIFS('Maand-gepland'!$E41:$AT41,'Maand-gepland'!$E$2:$AT$2,"&gt;="&amp;$D$3,'Maand-gepland'!$E$2:$AT$2,"&lt;="&amp;$D$4,'Maand-prestatie'!$E41:$AT41,"="&amp;U$5)</f>
        <v>0</v>
      </c>
      <c r="W45">
        <f ca="1">COUNTIFS('Maand-gepland'!$E41:$AT41,"&gt;0",'Maand-gepland'!$E$2:$AT$2,"&gt;="&amp;$D$3,'Maand-gepland'!$E$2:$AT$2,"&lt;="&amp;$D$4,'Maand-prestatie'!$E41:$AT41,"="&amp;W$5)</f>
        <v>0</v>
      </c>
      <c r="X45" s="31">
        <f>SUMIFS('Maand-gepland'!$E41:$AT41,'Maand-gepland'!$E$2:$AT$2,"&gt;="&amp;$D$3,'Maand-gepland'!$E$2:$AT$2,"&lt;="&amp;$D$4,'Maand-prestatie'!$E41:$AT41,"="&amp;W$5)</f>
        <v>0</v>
      </c>
      <c r="Y45">
        <f ca="1">COUNTIFS('Maand-gepland'!$E41:$AT41,"&gt;0",'Maand-gepland'!$E$2:$AT$2,"&gt;="&amp;$D$3,'Maand-gepland'!$E$2:$AT$2,"&lt;="&amp;$D$4,'Maand-prestatie'!$E41:$AT41,"="&amp;Y$5)</f>
        <v>0</v>
      </c>
      <c r="Z45" s="31">
        <f>SUMIFS('Maand-gepland'!$E41:$AT41,'Maand-gepland'!$E$2:$AT$2,"&gt;="&amp;$D$3,'Maand-gepland'!$E$2:$AT$2,"&lt;="&amp;$D$4,'Maand-prestatie'!$E41:$AT41,"="&amp;Y$5)</f>
        <v>0</v>
      </c>
      <c r="AA45" s="31"/>
      <c r="AB45" s="31"/>
      <c r="AC45" s="31"/>
      <c r="AD45" s="31"/>
      <c r="AE45" s="31"/>
      <c r="AF45" s="31"/>
      <c r="AG45" s="31"/>
      <c r="AH45" s="31"/>
      <c r="AI45" s="31"/>
      <c r="AJ45" s="31"/>
      <c r="AK45" s="31"/>
      <c r="AL45" s="31"/>
      <c r="AM45" s="31"/>
    </row>
    <row r="46" spans="1:39" x14ac:dyDescent="0.2">
      <c r="A46" t="str">
        <f ca="1">'Week A'!AB94</f>
        <v>Nassiri</v>
      </c>
      <c r="B46" t="str">
        <f ca="1">'Week A'!AC94</f>
        <v>Othmane</v>
      </c>
      <c r="C46" t="str">
        <f ca="1">'Week A'!AD94</f>
        <v>Steward</v>
      </c>
      <c r="D46" t="str">
        <f ca="1">'Week A'!AE94</f>
        <v>Student</v>
      </c>
      <c r="E46">
        <f ca="1">COUNTIFS('Maand-gepland'!$E42:$AT42,"&gt;0",'Maand-gepland'!$E$2:$AT$2,"&gt;="&amp;$D$3,'Maand-gepland'!$E$2:$AT$2,"&lt;="&amp;$D$4)</f>
        <v>0</v>
      </c>
      <c r="F46" s="31">
        <f>SUMIFS('Maand-gepland'!$E42:$AT42,'Maand-gepland'!$E$2:$AT$2,"&gt;="&amp;$D$3,'Maand-gepland'!$E$2:$AT$2,"&lt;="&amp;$D$4)</f>
        <v>0</v>
      </c>
      <c r="G46">
        <f ca="1">COUNTIFS('Maand-gepland'!$E42:$AT42,"&gt;0",'Maand-gepland'!$E$2:$AT$2,"&gt;="&amp;$D$3,'Maand-gepland'!$E$2:$AT$2,"&lt;="&amp;$D$4,'Maand-prestatie'!$E42:$AT42,"=0")</f>
        <v>0</v>
      </c>
      <c r="H46" s="31">
        <f>SUMIFS('Maand-gepland'!$E42:$AT42,'Maand-gepland'!$E$2:$AT$2,"&gt;="&amp;$D$3,'Maand-gepland'!$E$2:$AT$2,"&lt;="&amp;$D$4,'Maand-prestatie'!$E42:$AT42,"=0")</f>
        <v>0</v>
      </c>
      <c r="I46">
        <f ca="1">COUNTIFS('Maand-gepland'!$E42:$AT42,"&gt;0",'Maand-gepland'!$E$2:$AT$2,"&gt;="&amp;$D$3,'Maand-gepland'!$E$2:$AT$2,"&lt;="&amp;$D$4,'Maand-prestatie'!$E42:$AT42,"="&amp;I$5)</f>
        <v>0</v>
      </c>
      <c r="J46" s="31">
        <f>SUMIFS('Maand-gepland'!$E42:$AT42,'Maand-gepland'!$E$2:$AT$2,"&gt;="&amp;$D$3,'Maand-gepland'!$E$2:$AT$2,"&lt;="&amp;$D$4,'Maand-prestatie'!$E42:$AT42,"="&amp;I$5)</f>
        <v>0</v>
      </c>
      <c r="K46">
        <f ca="1">COUNTIFS('Maand-gepland'!$E42:$AT42,"&gt;0",'Maand-gepland'!$E$2:$AT$2,"&gt;="&amp;$D$3,'Maand-gepland'!$E$2:$AT$2,"&lt;="&amp;$D$4,'Maand-prestatie'!$E42:$AT42,"="&amp;K$5)</f>
        <v>0</v>
      </c>
      <c r="L46" s="31">
        <f>SUMIFS('Maand-gepland'!$E42:$AT42,'Maand-gepland'!$E$2:$AT$2,"&gt;="&amp;$D$3,'Maand-gepland'!$E$2:$AT$2,"&lt;="&amp;$D$4,'Maand-prestatie'!$E42:$AT42,"="&amp;K$5)</f>
        <v>0</v>
      </c>
      <c r="M46">
        <f ca="1">COUNTIFS('Maand-gepland'!$E42:$AT42,"&gt;0",'Maand-gepland'!$E$2:$AT$2,"&gt;="&amp;$D$3,'Maand-gepland'!$E$2:$AT$2,"&lt;="&amp;$D$4,'Maand-prestatie'!$E42:$AT42,"="&amp;M$5)</f>
        <v>0</v>
      </c>
      <c r="N46" s="31">
        <f>SUMIFS('Maand-gepland'!$E42:$AT42,'Maand-gepland'!$E$2:$AT$2,"&gt;="&amp;$D$3,'Maand-gepland'!$E$2:$AT$2,"&lt;="&amp;$D$4,'Maand-prestatie'!$E42:$AT42,"="&amp;M$5)</f>
        <v>0</v>
      </c>
      <c r="O46">
        <f ca="1">COUNTIFS('Maand-gepland'!$E42:$AT42,"&gt;0",'Maand-gepland'!$E$2:$AT$2,"&gt;="&amp;$D$3,'Maand-gepland'!$E$2:$AT$2,"&lt;="&amp;$D$4,'Maand-prestatie'!$E42:$AT42,"="&amp;O$5)</f>
        <v>0</v>
      </c>
      <c r="P46" s="31">
        <f>SUMIFS('Maand-gepland'!$E42:$AT42,'Maand-gepland'!$E$2:$AT$2,"&gt;="&amp;$D$3,'Maand-gepland'!$E$2:$AT$2,"&lt;="&amp;$D$4,'Maand-prestatie'!$E42:$AT42,"="&amp;O$5)</f>
        <v>0</v>
      </c>
      <c r="Q46">
        <f ca="1">COUNTIFS('Maand-gepland'!$E42:$AT42,"&gt;0",'Maand-gepland'!$E$2:$AT$2,"&gt;="&amp;$D$3,'Maand-gepland'!$E$2:$AT$2,"&lt;="&amp;$D$4,'Maand-prestatie'!$E42:$AT42,"="&amp;Q$5)</f>
        <v>0</v>
      </c>
      <c r="R46" s="31">
        <f>SUMIFS('Maand-gepland'!$E42:$AT42,'Maand-gepland'!$E$2:$AT$2,"&gt;="&amp;$D$3,'Maand-gepland'!$E$2:$AT$2,"&lt;="&amp;$D$4,'Maand-prestatie'!$E42:$AT42,"="&amp;Q$5)</f>
        <v>0</v>
      </c>
      <c r="S46">
        <f ca="1">COUNTIFS('Maand-gepland'!$E42:$AT42,"&gt;0",'Maand-gepland'!$E$2:$AT$2,"&gt;="&amp;$D$3,'Maand-gepland'!$E$2:$AT$2,"&lt;="&amp;$D$4,'Maand-prestatie'!$E42:$AT42,"="&amp;S$5)</f>
        <v>0</v>
      </c>
      <c r="T46" s="31">
        <f>SUMIFS('Maand-gepland'!$E42:$AT42,'Maand-gepland'!$E$2:$AT$2,"&gt;="&amp;$D$3,'Maand-gepland'!$E$2:$AT$2,"&lt;="&amp;$D$4,'Maand-prestatie'!$E42:$AT42,"="&amp;S$5)</f>
        <v>0</v>
      </c>
      <c r="U46">
        <f ca="1">COUNTIFS('Maand-gepland'!$E42:$AT42,"&gt;0",'Maand-gepland'!$E$2:$AT$2,"&gt;="&amp;$D$3,'Maand-gepland'!$E$2:$AT$2,"&lt;="&amp;$D$4,'Maand-prestatie'!$E42:$AT42,"="&amp;U$5)</f>
        <v>0</v>
      </c>
      <c r="V46" s="31">
        <f>SUMIFS('Maand-gepland'!$E42:$AT42,'Maand-gepland'!$E$2:$AT$2,"&gt;="&amp;$D$3,'Maand-gepland'!$E$2:$AT$2,"&lt;="&amp;$D$4,'Maand-prestatie'!$E42:$AT42,"="&amp;U$5)</f>
        <v>0</v>
      </c>
      <c r="W46">
        <f ca="1">COUNTIFS('Maand-gepland'!$E42:$AT42,"&gt;0",'Maand-gepland'!$E$2:$AT$2,"&gt;="&amp;$D$3,'Maand-gepland'!$E$2:$AT$2,"&lt;="&amp;$D$4,'Maand-prestatie'!$E42:$AT42,"="&amp;W$5)</f>
        <v>0</v>
      </c>
      <c r="X46" s="31">
        <f>SUMIFS('Maand-gepland'!$E42:$AT42,'Maand-gepland'!$E$2:$AT$2,"&gt;="&amp;$D$3,'Maand-gepland'!$E$2:$AT$2,"&lt;="&amp;$D$4,'Maand-prestatie'!$E42:$AT42,"="&amp;W$5)</f>
        <v>0</v>
      </c>
      <c r="Y46">
        <f ca="1">COUNTIFS('Maand-gepland'!$E42:$AT42,"&gt;0",'Maand-gepland'!$E$2:$AT$2,"&gt;="&amp;$D$3,'Maand-gepland'!$E$2:$AT$2,"&lt;="&amp;$D$4,'Maand-prestatie'!$E42:$AT42,"="&amp;Y$5)</f>
        <v>0</v>
      </c>
      <c r="Z46" s="31">
        <f>SUMIFS('Maand-gepland'!$E42:$AT42,'Maand-gepland'!$E$2:$AT$2,"&gt;="&amp;$D$3,'Maand-gepland'!$E$2:$AT$2,"&lt;="&amp;$D$4,'Maand-prestatie'!$E42:$AT42,"="&amp;Y$5)</f>
        <v>0</v>
      </c>
      <c r="AA46" s="31"/>
      <c r="AB46" s="31"/>
      <c r="AC46" s="31"/>
      <c r="AD46" s="31"/>
      <c r="AE46" s="31"/>
      <c r="AF46" s="31"/>
      <c r="AG46" s="31"/>
      <c r="AH46" s="31"/>
      <c r="AI46" s="31"/>
      <c r="AJ46" s="31"/>
      <c r="AK46" s="31"/>
      <c r="AL46" s="31"/>
      <c r="AM46" s="31"/>
    </row>
    <row r="47" spans="1:39" x14ac:dyDescent="0.2">
      <c r="A47" t="str">
        <f ca="1">'Week A'!AB95</f>
        <v>Borremans</v>
      </c>
      <c r="B47" t="str">
        <f ca="1">'Week A'!AC95</f>
        <v>Britt</v>
      </c>
      <c r="C47" t="str">
        <f ca="1">'Week A'!AD95</f>
        <v>Steward</v>
      </c>
      <c r="D47" t="str">
        <f ca="1">'Week A'!AE95</f>
        <v>Student</v>
      </c>
      <c r="E47">
        <f ca="1">COUNTIFS('Maand-gepland'!$E43:$AT43,"&gt;0",'Maand-gepland'!$E$2:$AT$2,"&gt;="&amp;$D$3,'Maand-gepland'!$E$2:$AT$2,"&lt;="&amp;$D$4)</f>
        <v>0</v>
      </c>
      <c r="F47" s="31">
        <f>SUMIFS('Maand-gepland'!$E43:$AT43,'Maand-gepland'!$E$2:$AT$2,"&gt;="&amp;$D$3,'Maand-gepland'!$E$2:$AT$2,"&lt;="&amp;$D$4)</f>
        <v>0</v>
      </c>
      <c r="G47">
        <f ca="1">COUNTIFS('Maand-gepland'!$E43:$AT43,"&gt;0",'Maand-gepland'!$E$2:$AT$2,"&gt;="&amp;$D$3,'Maand-gepland'!$E$2:$AT$2,"&lt;="&amp;$D$4,'Maand-prestatie'!$E43:$AT43,"=0")</f>
        <v>0</v>
      </c>
      <c r="H47" s="31">
        <f>SUMIFS('Maand-gepland'!$E43:$AT43,'Maand-gepland'!$E$2:$AT$2,"&gt;="&amp;$D$3,'Maand-gepland'!$E$2:$AT$2,"&lt;="&amp;$D$4,'Maand-prestatie'!$E43:$AT43,"=0")</f>
        <v>0</v>
      </c>
      <c r="I47">
        <f ca="1">COUNTIFS('Maand-gepland'!$E43:$AT43,"&gt;0",'Maand-gepland'!$E$2:$AT$2,"&gt;="&amp;$D$3,'Maand-gepland'!$E$2:$AT$2,"&lt;="&amp;$D$4,'Maand-prestatie'!$E43:$AT43,"="&amp;I$5)</f>
        <v>0</v>
      </c>
      <c r="J47" s="31">
        <f>SUMIFS('Maand-gepland'!$E43:$AT43,'Maand-gepland'!$E$2:$AT$2,"&gt;="&amp;$D$3,'Maand-gepland'!$E$2:$AT$2,"&lt;="&amp;$D$4,'Maand-prestatie'!$E43:$AT43,"="&amp;I$5)</f>
        <v>0</v>
      </c>
      <c r="K47">
        <f ca="1">COUNTIFS('Maand-gepland'!$E43:$AT43,"&gt;0",'Maand-gepland'!$E$2:$AT$2,"&gt;="&amp;$D$3,'Maand-gepland'!$E$2:$AT$2,"&lt;="&amp;$D$4,'Maand-prestatie'!$E43:$AT43,"="&amp;K$5)</f>
        <v>0</v>
      </c>
      <c r="L47" s="31">
        <f>SUMIFS('Maand-gepland'!$E43:$AT43,'Maand-gepland'!$E$2:$AT$2,"&gt;="&amp;$D$3,'Maand-gepland'!$E$2:$AT$2,"&lt;="&amp;$D$4,'Maand-prestatie'!$E43:$AT43,"="&amp;K$5)</f>
        <v>0</v>
      </c>
      <c r="M47">
        <f ca="1">COUNTIFS('Maand-gepland'!$E43:$AT43,"&gt;0",'Maand-gepland'!$E$2:$AT$2,"&gt;="&amp;$D$3,'Maand-gepland'!$E$2:$AT$2,"&lt;="&amp;$D$4,'Maand-prestatie'!$E43:$AT43,"="&amp;M$5)</f>
        <v>0</v>
      </c>
      <c r="N47" s="31">
        <f>SUMIFS('Maand-gepland'!$E43:$AT43,'Maand-gepland'!$E$2:$AT$2,"&gt;="&amp;$D$3,'Maand-gepland'!$E$2:$AT$2,"&lt;="&amp;$D$4,'Maand-prestatie'!$E43:$AT43,"="&amp;M$5)</f>
        <v>0</v>
      </c>
      <c r="O47">
        <f ca="1">COUNTIFS('Maand-gepland'!$E43:$AT43,"&gt;0",'Maand-gepland'!$E$2:$AT$2,"&gt;="&amp;$D$3,'Maand-gepland'!$E$2:$AT$2,"&lt;="&amp;$D$4,'Maand-prestatie'!$E43:$AT43,"="&amp;O$5)</f>
        <v>0</v>
      </c>
      <c r="P47" s="31">
        <f>SUMIFS('Maand-gepland'!$E43:$AT43,'Maand-gepland'!$E$2:$AT$2,"&gt;="&amp;$D$3,'Maand-gepland'!$E$2:$AT$2,"&lt;="&amp;$D$4,'Maand-prestatie'!$E43:$AT43,"="&amp;O$5)</f>
        <v>0</v>
      </c>
      <c r="Q47">
        <f ca="1">COUNTIFS('Maand-gepland'!$E43:$AT43,"&gt;0",'Maand-gepland'!$E$2:$AT$2,"&gt;="&amp;$D$3,'Maand-gepland'!$E$2:$AT$2,"&lt;="&amp;$D$4,'Maand-prestatie'!$E43:$AT43,"="&amp;Q$5)</f>
        <v>0</v>
      </c>
      <c r="R47" s="31">
        <f>SUMIFS('Maand-gepland'!$E43:$AT43,'Maand-gepland'!$E$2:$AT$2,"&gt;="&amp;$D$3,'Maand-gepland'!$E$2:$AT$2,"&lt;="&amp;$D$4,'Maand-prestatie'!$E43:$AT43,"="&amp;Q$5)</f>
        <v>0</v>
      </c>
      <c r="S47">
        <f ca="1">COUNTIFS('Maand-gepland'!$E43:$AT43,"&gt;0",'Maand-gepland'!$E$2:$AT$2,"&gt;="&amp;$D$3,'Maand-gepland'!$E$2:$AT$2,"&lt;="&amp;$D$4,'Maand-prestatie'!$E43:$AT43,"="&amp;S$5)</f>
        <v>0</v>
      </c>
      <c r="T47" s="31">
        <f>SUMIFS('Maand-gepland'!$E43:$AT43,'Maand-gepland'!$E$2:$AT$2,"&gt;="&amp;$D$3,'Maand-gepland'!$E$2:$AT$2,"&lt;="&amp;$D$4,'Maand-prestatie'!$E43:$AT43,"="&amp;S$5)</f>
        <v>0</v>
      </c>
      <c r="U47">
        <f ca="1">COUNTIFS('Maand-gepland'!$E43:$AT43,"&gt;0",'Maand-gepland'!$E$2:$AT$2,"&gt;="&amp;$D$3,'Maand-gepland'!$E$2:$AT$2,"&lt;="&amp;$D$4,'Maand-prestatie'!$E43:$AT43,"="&amp;U$5)</f>
        <v>0</v>
      </c>
      <c r="V47" s="31">
        <f>SUMIFS('Maand-gepland'!$E43:$AT43,'Maand-gepland'!$E$2:$AT$2,"&gt;="&amp;$D$3,'Maand-gepland'!$E$2:$AT$2,"&lt;="&amp;$D$4,'Maand-prestatie'!$E43:$AT43,"="&amp;U$5)</f>
        <v>0</v>
      </c>
      <c r="W47">
        <f ca="1">COUNTIFS('Maand-gepland'!$E43:$AT43,"&gt;0",'Maand-gepland'!$E$2:$AT$2,"&gt;="&amp;$D$3,'Maand-gepland'!$E$2:$AT$2,"&lt;="&amp;$D$4,'Maand-prestatie'!$E43:$AT43,"="&amp;W$5)</f>
        <v>0</v>
      </c>
      <c r="X47" s="31">
        <f>SUMIFS('Maand-gepland'!$E43:$AT43,'Maand-gepland'!$E$2:$AT$2,"&gt;="&amp;$D$3,'Maand-gepland'!$E$2:$AT$2,"&lt;="&amp;$D$4,'Maand-prestatie'!$E43:$AT43,"="&amp;W$5)</f>
        <v>0</v>
      </c>
      <c r="Y47">
        <f ca="1">COUNTIFS('Maand-gepland'!$E43:$AT43,"&gt;0",'Maand-gepland'!$E$2:$AT$2,"&gt;="&amp;$D$3,'Maand-gepland'!$E$2:$AT$2,"&lt;="&amp;$D$4,'Maand-prestatie'!$E43:$AT43,"="&amp;Y$5)</f>
        <v>0</v>
      </c>
      <c r="Z47" s="31">
        <f>SUMIFS('Maand-gepland'!$E43:$AT43,'Maand-gepland'!$E$2:$AT$2,"&gt;="&amp;$D$3,'Maand-gepland'!$E$2:$AT$2,"&lt;="&amp;$D$4,'Maand-prestatie'!$E43:$AT43,"="&amp;Y$5)</f>
        <v>0</v>
      </c>
      <c r="AA47" s="31"/>
      <c r="AB47" s="31"/>
      <c r="AC47" s="31"/>
      <c r="AD47" s="31"/>
      <c r="AE47" s="31"/>
      <c r="AF47" s="31"/>
      <c r="AG47" s="31"/>
      <c r="AH47" s="31"/>
      <c r="AI47" s="31"/>
      <c r="AJ47" s="31"/>
      <c r="AK47" s="31"/>
      <c r="AL47" s="31"/>
      <c r="AM47" s="31"/>
    </row>
    <row r="48" spans="1:39" x14ac:dyDescent="0.2">
      <c r="A48" t="str">
        <f ca="1">'Week A'!AB96</f>
        <v>Ouald Chaib</v>
      </c>
      <c r="B48" t="str">
        <f ca="1">'Week A'!AC96</f>
        <v>Marouane</v>
      </c>
      <c r="C48" t="str">
        <f ca="1">'Week A'!AD96</f>
        <v>Steward</v>
      </c>
      <c r="D48" t="str">
        <f ca="1">'Week A'!AE96</f>
        <v>Student</v>
      </c>
      <c r="E48">
        <f ca="1">COUNTIFS('Maand-gepland'!$E44:$AT44,"&gt;0",'Maand-gepland'!$E$2:$AT$2,"&gt;="&amp;$D$3,'Maand-gepland'!$E$2:$AT$2,"&lt;="&amp;$D$4)</f>
        <v>0</v>
      </c>
      <c r="F48" s="31">
        <f>SUMIFS('Maand-gepland'!$E44:$AT44,'Maand-gepland'!$E$2:$AT$2,"&gt;="&amp;$D$3,'Maand-gepland'!$E$2:$AT$2,"&lt;="&amp;$D$4)</f>
        <v>0</v>
      </c>
      <c r="G48">
        <f ca="1">COUNTIFS('Maand-gepland'!$E44:$AT44,"&gt;0",'Maand-gepland'!$E$2:$AT$2,"&gt;="&amp;$D$3,'Maand-gepland'!$E$2:$AT$2,"&lt;="&amp;$D$4,'Maand-prestatie'!$E44:$AT44,"=0")</f>
        <v>0</v>
      </c>
      <c r="H48" s="31">
        <f>SUMIFS('Maand-gepland'!$E44:$AT44,'Maand-gepland'!$E$2:$AT$2,"&gt;="&amp;$D$3,'Maand-gepland'!$E$2:$AT$2,"&lt;="&amp;$D$4,'Maand-prestatie'!$E44:$AT44,"=0")</f>
        <v>0</v>
      </c>
      <c r="I48">
        <f ca="1">COUNTIFS('Maand-gepland'!$E44:$AT44,"&gt;0",'Maand-gepland'!$E$2:$AT$2,"&gt;="&amp;$D$3,'Maand-gepland'!$E$2:$AT$2,"&lt;="&amp;$D$4,'Maand-prestatie'!$E44:$AT44,"="&amp;I$5)</f>
        <v>0</v>
      </c>
      <c r="J48" s="31">
        <f>SUMIFS('Maand-gepland'!$E44:$AT44,'Maand-gepland'!$E$2:$AT$2,"&gt;="&amp;$D$3,'Maand-gepland'!$E$2:$AT$2,"&lt;="&amp;$D$4,'Maand-prestatie'!$E44:$AT44,"="&amp;I$5)</f>
        <v>0</v>
      </c>
      <c r="K48">
        <f ca="1">COUNTIFS('Maand-gepland'!$E44:$AT44,"&gt;0",'Maand-gepland'!$E$2:$AT$2,"&gt;="&amp;$D$3,'Maand-gepland'!$E$2:$AT$2,"&lt;="&amp;$D$4,'Maand-prestatie'!$E44:$AT44,"="&amp;K$5)</f>
        <v>0</v>
      </c>
      <c r="L48" s="31">
        <f>SUMIFS('Maand-gepland'!$E44:$AT44,'Maand-gepland'!$E$2:$AT$2,"&gt;="&amp;$D$3,'Maand-gepland'!$E$2:$AT$2,"&lt;="&amp;$D$4,'Maand-prestatie'!$E44:$AT44,"="&amp;K$5)</f>
        <v>0</v>
      </c>
      <c r="M48">
        <f ca="1">COUNTIFS('Maand-gepland'!$E44:$AT44,"&gt;0",'Maand-gepland'!$E$2:$AT$2,"&gt;="&amp;$D$3,'Maand-gepland'!$E$2:$AT$2,"&lt;="&amp;$D$4,'Maand-prestatie'!$E44:$AT44,"="&amp;M$5)</f>
        <v>0</v>
      </c>
      <c r="N48" s="31">
        <f>SUMIFS('Maand-gepland'!$E44:$AT44,'Maand-gepland'!$E$2:$AT$2,"&gt;="&amp;$D$3,'Maand-gepland'!$E$2:$AT$2,"&lt;="&amp;$D$4,'Maand-prestatie'!$E44:$AT44,"="&amp;M$5)</f>
        <v>0</v>
      </c>
      <c r="O48">
        <f ca="1">COUNTIFS('Maand-gepland'!$E44:$AT44,"&gt;0",'Maand-gepland'!$E$2:$AT$2,"&gt;="&amp;$D$3,'Maand-gepland'!$E$2:$AT$2,"&lt;="&amp;$D$4,'Maand-prestatie'!$E44:$AT44,"="&amp;O$5)</f>
        <v>0</v>
      </c>
      <c r="P48" s="31">
        <f>SUMIFS('Maand-gepland'!$E44:$AT44,'Maand-gepland'!$E$2:$AT$2,"&gt;="&amp;$D$3,'Maand-gepland'!$E$2:$AT$2,"&lt;="&amp;$D$4,'Maand-prestatie'!$E44:$AT44,"="&amp;O$5)</f>
        <v>0</v>
      </c>
      <c r="Q48">
        <f ca="1">COUNTIFS('Maand-gepland'!$E44:$AT44,"&gt;0",'Maand-gepland'!$E$2:$AT$2,"&gt;="&amp;$D$3,'Maand-gepland'!$E$2:$AT$2,"&lt;="&amp;$D$4,'Maand-prestatie'!$E44:$AT44,"="&amp;Q$5)</f>
        <v>0</v>
      </c>
      <c r="R48" s="31">
        <f>SUMIFS('Maand-gepland'!$E44:$AT44,'Maand-gepland'!$E$2:$AT$2,"&gt;="&amp;$D$3,'Maand-gepland'!$E$2:$AT$2,"&lt;="&amp;$D$4,'Maand-prestatie'!$E44:$AT44,"="&amp;Q$5)</f>
        <v>0</v>
      </c>
      <c r="S48">
        <f ca="1">COUNTIFS('Maand-gepland'!$E44:$AT44,"&gt;0",'Maand-gepland'!$E$2:$AT$2,"&gt;="&amp;$D$3,'Maand-gepland'!$E$2:$AT$2,"&lt;="&amp;$D$4,'Maand-prestatie'!$E44:$AT44,"="&amp;S$5)</f>
        <v>0</v>
      </c>
      <c r="T48" s="31">
        <f>SUMIFS('Maand-gepland'!$E44:$AT44,'Maand-gepland'!$E$2:$AT$2,"&gt;="&amp;$D$3,'Maand-gepland'!$E$2:$AT$2,"&lt;="&amp;$D$4,'Maand-prestatie'!$E44:$AT44,"="&amp;S$5)</f>
        <v>0</v>
      </c>
      <c r="U48">
        <f ca="1">COUNTIFS('Maand-gepland'!$E44:$AT44,"&gt;0",'Maand-gepland'!$E$2:$AT$2,"&gt;="&amp;$D$3,'Maand-gepland'!$E$2:$AT$2,"&lt;="&amp;$D$4,'Maand-prestatie'!$E44:$AT44,"="&amp;U$5)</f>
        <v>0</v>
      </c>
      <c r="V48" s="31">
        <f>SUMIFS('Maand-gepland'!$E44:$AT44,'Maand-gepland'!$E$2:$AT$2,"&gt;="&amp;$D$3,'Maand-gepland'!$E$2:$AT$2,"&lt;="&amp;$D$4,'Maand-prestatie'!$E44:$AT44,"="&amp;U$5)</f>
        <v>0</v>
      </c>
      <c r="W48">
        <f ca="1">COUNTIFS('Maand-gepland'!$E44:$AT44,"&gt;0",'Maand-gepland'!$E$2:$AT$2,"&gt;="&amp;$D$3,'Maand-gepland'!$E$2:$AT$2,"&lt;="&amp;$D$4,'Maand-prestatie'!$E44:$AT44,"="&amp;W$5)</f>
        <v>0</v>
      </c>
      <c r="X48" s="31">
        <f>SUMIFS('Maand-gepland'!$E44:$AT44,'Maand-gepland'!$E$2:$AT$2,"&gt;="&amp;$D$3,'Maand-gepland'!$E$2:$AT$2,"&lt;="&amp;$D$4,'Maand-prestatie'!$E44:$AT44,"="&amp;W$5)</f>
        <v>0</v>
      </c>
      <c r="Y48">
        <f ca="1">COUNTIFS('Maand-gepland'!$E44:$AT44,"&gt;0",'Maand-gepland'!$E$2:$AT$2,"&gt;="&amp;$D$3,'Maand-gepland'!$E$2:$AT$2,"&lt;="&amp;$D$4,'Maand-prestatie'!$E44:$AT44,"="&amp;Y$5)</f>
        <v>0</v>
      </c>
      <c r="Z48" s="31">
        <f>SUMIFS('Maand-gepland'!$E44:$AT44,'Maand-gepland'!$E$2:$AT$2,"&gt;="&amp;$D$3,'Maand-gepland'!$E$2:$AT$2,"&lt;="&amp;$D$4,'Maand-prestatie'!$E44:$AT44,"="&amp;Y$5)</f>
        <v>0</v>
      </c>
      <c r="AA48" s="31"/>
      <c r="AB48" s="31"/>
      <c r="AC48" s="31"/>
      <c r="AD48" s="31"/>
      <c r="AE48" s="31"/>
      <c r="AF48" s="31"/>
      <c r="AG48" s="31"/>
      <c r="AH48" s="31"/>
      <c r="AI48" s="31"/>
      <c r="AJ48" s="31"/>
      <c r="AK48" s="31"/>
      <c r="AL48" s="31"/>
      <c r="AM48" s="31"/>
    </row>
    <row r="49" spans="1:39" x14ac:dyDescent="0.2">
      <c r="A49" t="str">
        <f ca="1">'Week A'!AB97</f>
        <v>El Mourabit</v>
      </c>
      <c r="B49" t="str">
        <f ca="1">'Week A'!AC97</f>
        <v>Mohamed</v>
      </c>
      <c r="C49" t="str">
        <f ca="1">'Week A'!AD97</f>
        <v>Steward</v>
      </c>
      <c r="D49" t="str">
        <f ca="1">'Week A'!AE97</f>
        <v>Student</v>
      </c>
      <c r="E49">
        <f ca="1">COUNTIFS('Maand-gepland'!$E45:$AT45,"&gt;0",'Maand-gepland'!$E$2:$AT$2,"&gt;="&amp;$D$3,'Maand-gepland'!$E$2:$AT$2,"&lt;="&amp;$D$4)</f>
        <v>0</v>
      </c>
      <c r="F49" s="31">
        <f>SUMIFS('Maand-gepland'!$E45:$AT45,'Maand-gepland'!$E$2:$AT$2,"&gt;="&amp;$D$3,'Maand-gepland'!$E$2:$AT$2,"&lt;="&amp;$D$4)</f>
        <v>0</v>
      </c>
      <c r="G49">
        <f ca="1">COUNTIFS('Maand-gepland'!$E45:$AT45,"&gt;0",'Maand-gepland'!$E$2:$AT$2,"&gt;="&amp;$D$3,'Maand-gepland'!$E$2:$AT$2,"&lt;="&amp;$D$4,'Maand-prestatie'!$E45:$AT45,"=0")</f>
        <v>0</v>
      </c>
      <c r="H49" s="31">
        <f>SUMIFS('Maand-gepland'!$E45:$AT45,'Maand-gepland'!$E$2:$AT$2,"&gt;="&amp;$D$3,'Maand-gepland'!$E$2:$AT$2,"&lt;="&amp;$D$4,'Maand-prestatie'!$E45:$AT45,"=0")</f>
        <v>0</v>
      </c>
      <c r="I49">
        <f ca="1">COUNTIFS('Maand-gepland'!$E45:$AT45,"&gt;0",'Maand-gepland'!$E$2:$AT$2,"&gt;="&amp;$D$3,'Maand-gepland'!$E$2:$AT$2,"&lt;="&amp;$D$4,'Maand-prestatie'!$E45:$AT45,"="&amp;I$5)</f>
        <v>0</v>
      </c>
      <c r="J49" s="31">
        <f>SUMIFS('Maand-gepland'!$E45:$AT45,'Maand-gepland'!$E$2:$AT$2,"&gt;="&amp;$D$3,'Maand-gepland'!$E$2:$AT$2,"&lt;="&amp;$D$4,'Maand-prestatie'!$E45:$AT45,"="&amp;I$5)</f>
        <v>0</v>
      </c>
      <c r="K49">
        <f ca="1">COUNTIFS('Maand-gepland'!$E45:$AT45,"&gt;0",'Maand-gepland'!$E$2:$AT$2,"&gt;="&amp;$D$3,'Maand-gepland'!$E$2:$AT$2,"&lt;="&amp;$D$4,'Maand-prestatie'!$E45:$AT45,"="&amp;K$5)</f>
        <v>0</v>
      </c>
      <c r="L49" s="31">
        <f>SUMIFS('Maand-gepland'!$E45:$AT45,'Maand-gepland'!$E$2:$AT$2,"&gt;="&amp;$D$3,'Maand-gepland'!$E$2:$AT$2,"&lt;="&amp;$D$4,'Maand-prestatie'!$E45:$AT45,"="&amp;K$5)</f>
        <v>0</v>
      </c>
      <c r="M49">
        <f ca="1">COUNTIFS('Maand-gepland'!$E45:$AT45,"&gt;0",'Maand-gepland'!$E$2:$AT$2,"&gt;="&amp;$D$3,'Maand-gepland'!$E$2:$AT$2,"&lt;="&amp;$D$4,'Maand-prestatie'!$E45:$AT45,"="&amp;M$5)</f>
        <v>0</v>
      </c>
      <c r="N49" s="31">
        <f>SUMIFS('Maand-gepland'!$E45:$AT45,'Maand-gepland'!$E$2:$AT$2,"&gt;="&amp;$D$3,'Maand-gepland'!$E$2:$AT$2,"&lt;="&amp;$D$4,'Maand-prestatie'!$E45:$AT45,"="&amp;M$5)</f>
        <v>0</v>
      </c>
      <c r="O49">
        <f ca="1">COUNTIFS('Maand-gepland'!$E45:$AT45,"&gt;0",'Maand-gepland'!$E$2:$AT$2,"&gt;="&amp;$D$3,'Maand-gepland'!$E$2:$AT$2,"&lt;="&amp;$D$4,'Maand-prestatie'!$E45:$AT45,"="&amp;O$5)</f>
        <v>0</v>
      </c>
      <c r="P49" s="31">
        <f>SUMIFS('Maand-gepland'!$E45:$AT45,'Maand-gepland'!$E$2:$AT$2,"&gt;="&amp;$D$3,'Maand-gepland'!$E$2:$AT$2,"&lt;="&amp;$D$4,'Maand-prestatie'!$E45:$AT45,"="&amp;O$5)</f>
        <v>0</v>
      </c>
      <c r="Q49">
        <f ca="1">COUNTIFS('Maand-gepland'!$E45:$AT45,"&gt;0",'Maand-gepland'!$E$2:$AT$2,"&gt;="&amp;$D$3,'Maand-gepland'!$E$2:$AT$2,"&lt;="&amp;$D$4,'Maand-prestatie'!$E45:$AT45,"="&amp;Q$5)</f>
        <v>0</v>
      </c>
      <c r="R49" s="31">
        <f>SUMIFS('Maand-gepland'!$E45:$AT45,'Maand-gepland'!$E$2:$AT$2,"&gt;="&amp;$D$3,'Maand-gepland'!$E$2:$AT$2,"&lt;="&amp;$D$4,'Maand-prestatie'!$E45:$AT45,"="&amp;Q$5)</f>
        <v>0</v>
      </c>
      <c r="S49">
        <f ca="1">COUNTIFS('Maand-gepland'!$E45:$AT45,"&gt;0",'Maand-gepland'!$E$2:$AT$2,"&gt;="&amp;$D$3,'Maand-gepland'!$E$2:$AT$2,"&lt;="&amp;$D$4,'Maand-prestatie'!$E45:$AT45,"="&amp;S$5)</f>
        <v>0</v>
      </c>
      <c r="T49" s="31">
        <f>SUMIFS('Maand-gepland'!$E45:$AT45,'Maand-gepland'!$E$2:$AT$2,"&gt;="&amp;$D$3,'Maand-gepland'!$E$2:$AT$2,"&lt;="&amp;$D$4,'Maand-prestatie'!$E45:$AT45,"="&amp;S$5)</f>
        <v>0</v>
      </c>
      <c r="U49">
        <f ca="1">COUNTIFS('Maand-gepland'!$E45:$AT45,"&gt;0",'Maand-gepland'!$E$2:$AT$2,"&gt;="&amp;$D$3,'Maand-gepland'!$E$2:$AT$2,"&lt;="&amp;$D$4,'Maand-prestatie'!$E45:$AT45,"="&amp;U$5)</f>
        <v>0</v>
      </c>
      <c r="V49" s="31">
        <f>SUMIFS('Maand-gepland'!$E45:$AT45,'Maand-gepland'!$E$2:$AT$2,"&gt;="&amp;$D$3,'Maand-gepland'!$E$2:$AT$2,"&lt;="&amp;$D$4,'Maand-prestatie'!$E45:$AT45,"="&amp;U$5)</f>
        <v>0</v>
      </c>
      <c r="W49">
        <f ca="1">COUNTIFS('Maand-gepland'!$E45:$AT45,"&gt;0",'Maand-gepland'!$E$2:$AT$2,"&gt;="&amp;$D$3,'Maand-gepland'!$E$2:$AT$2,"&lt;="&amp;$D$4,'Maand-prestatie'!$E45:$AT45,"="&amp;W$5)</f>
        <v>0</v>
      </c>
      <c r="X49" s="31">
        <f>SUMIFS('Maand-gepland'!$E45:$AT45,'Maand-gepland'!$E$2:$AT$2,"&gt;="&amp;$D$3,'Maand-gepland'!$E$2:$AT$2,"&lt;="&amp;$D$4,'Maand-prestatie'!$E45:$AT45,"="&amp;W$5)</f>
        <v>0</v>
      </c>
      <c r="Y49">
        <f ca="1">COUNTIFS('Maand-gepland'!$E45:$AT45,"&gt;0",'Maand-gepland'!$E$2:$AT$2,"&gt;="&amp;$D$3,'Maand-gepland'!$E$2:$AT$2,"&lt;="&amp;$D$4,'Maand-prestatie'!$E45:$AT45,"="&amp;Y$5)</f>
        <v>0</v>
      </c>
      <c r="Z49" s="31">
        <f>SUMIFS('Maand-gepland'!$E45:$AT45,'Maand-gepland'!$E$2:$AT$2,"&gt;="&amp;$D$3,'Maand-gepland'!$E$2:$AT$2,"&lt;="&amp;$D$4,'Maand-prestatie'!$E45:$AT45,"="&amp;Y$5)</f>
        <v>0</v>
      </c>
      <c r="AA49" s="31"/>
      <c r="AB49" s="31"/>
      <c r="AC49" s="31"/>
      <c r="AD49" s="31"/>
      <c r="AE49" s="31"/>
      <c r="AF49" s="31"/>
      <c r="AG49" s="31"/>
      <c r="AH49" s="31"/>
      <c r="AI49" s="31"/>
      <c r="AJ49" s="31"/>
      <c r="AK49" s="31"/>
      <c r="AL49" s="31"/>
      <c r="AM49" s="31"/>
    </row>
    <row r="50" spans="1:39" x14ac:dyDescent="0.2">
      <c r="A50" t="str">
        <f ca="1">'Week A'!AB98</f>
        <v>Rida Asseddik</v>
      </c>
      <c r="B50" t="str">
        <f ca="1">'Week A'!AC98</f>
        <v>Mohammed</v>
      </c>
      <c r="C50" t="str">
        <f ca="1">'Week A'!AD98</f>
        <v>Steward</v>
      </c>
      <c r="D50" t="str">
        <f ca="1">'Week A'!AE98</f>
        <v>Student</v>
      </c>
      <c r="E50">
        <f ca="1">COUNTIFS('Maand-gepland'!$E46:$AT46,"&gt;0",'Maand-gepland'!$E$2:$AT$2,"&gt;="&amp;$D$3,'Maand-gepland'!$E$2:$AT$2,"&lt;="&amp;$D$4)</f>
        <v>0</v>
      </c>
      <c r="F50" s="31">
        <f>SUMIFS('Maand-gepland'!$E46:$AT46,'Maand-gepland'!$E$2:$AT$2,"&gt;="&amp;$D$3,'Maand-gepland'!$E$2:$AT$2,"&lt;="&amp;$D$4)</f>
        <v>0</v>
      </c>
      <c r="G50">
        <f ca="1">COUNTIFS('Maand-gepland'!$E46:$AT46,"&gt;0",'Maand-gepland'!$E$2:$AT$2,"&gt;="&amp;$D$3,'Maand-gepland'!$E$2:$AT$2,"&lt;="&amp;$D$4,'Maand-prestatie'!$E46:$AT46,"=0")</f>
        <v>0</v>
      </c>
      <c r="H50" s="31">
        <f>SUMIFS('Maand-gepland'!$E46:$AT46,'Maand-gepland'!$E$2:$AT$2,"&gt;="&amp;$D$3,'Maand-gepland'!$E$2:$AT$2,"&lt;="&amp;$D$4,'Maand-prestatie'!$E46:$AT46,"=0")</f>
        <v>0</v>
      </c>
      <c r="I50">
        <f ca="1">COUNTIFS('Maand-gepland'!$E46:$AT46,"&gt;0",'Maand-gepland'!$E$2:$AT$2,"&gt;="&amp;$D$3,'Maand-gepland'!$E$2:$AT$2,"&lt;="&amp;$D$4,'Maand-prestatie'!$E46:$AT46,"="&amp;I$5)</f>
        <v>0</v>
      </c>
      <c r="J50" s="31">
        <f>SUMIFS('Maand-gepland'!$E46:$AT46,'Maand-gepland'!$E$2:$AT$2,"&gt;="&amp;$D$3,'Maand-gepland'!$E$2:$AT$2,"&lt;="&amp;$D$4,'Maand-prestatie'!$E46:$AT46,"="&amp;I$5)</f>
        <v>0</v>
      </c>
      <c r="K50">
        <f ca="1">COUNTIFS('Maand-gepland'!$E46:$AT46,"&gt;0",'Maand-gepland'!$E$2:$AT$2,"&gt;="&amp;$D$3,'Maand-gepland'!$E$2:$AT$2,"&lt;="&amp;$D$4,'Maand-prestatie'!$E46:$AT46,"="&amp;K$5)</f>
        <v>0</v>
      </c>
      <c r="L50" s="31">
        <f>SUMIFS('Maand-gepland'!$E46:$AT46,'Maand-gepland'!$E$2:$AT$2,"&gt;="&amp;$D$3,'Maand-gepland'!$E$2:$AT$2,"&lt;="&amp;$D$4,'Maand-prestatie'!$E46:$AT46,"="&amp;K$5)</f>
        <v>0</v>
      </c>
      <c r="M50">
        <f ca="1">COUNTIFS('Maand-gepland'!$E46:$AT46,"&gt;0",'Maand-gepland'!$E$2:$AT$2,"&gt;="&amp;$D$3,'Maand-gepland'!$E$2:$AT$2,"&lt;="&amp;$D$4,'Maand-prestatie'!$E46:$AT46,"="&amp;M$5)</f>
        <v>0</v>
      </c>
      <c r="N50" s="31">
        <f>SUMIFS('Maand-gepland'!$E46:$AT46,'Maand-gepland'!$E$2:$AT$2,"&gt;="&amp;$D$3,'Maand-gepland'!$E$2:$AT$2,"&lt;="&amp;$D$4,'Maand-prestatie'!$E46:$AT46,"="&amp;M$5)</f>
        <v>0</v>
      </c>
      <c r="O50">
        <f ca="1">COUNTIFS('Maand-gepland'!$E46:$AT46,"&gt;0",'Maand-gepland'!$E$2:$AT$2,"&gt;="&amp;$D$3,'Maand-gepland'!$E$2:$AT$2,"&lt;="&amp;$D$4,'Maand-prestatie'!$E46:$AT46,"="&amp;O$5)</f>
        <v>0</v>
      </c>
      <c r="P50" s="31">
        <f>SUMIFS('Maand-gepland'!$E46:$AT46,'Maand-gepland'!$E$2:$AT$2,"&gt;="&amp;$D$3,'Maand-gepland'!$E$2:$AT$2,"&lt;="&amp;$D$4,'Maand-prestatie'!$E46:$AT46,"="&amp;O$5)</f>
        <v>0</v>
      </c>
      <c r="Q50">
        <f ca="1">COUNTIFS('Maand-gepland'!$E46:$AT46,"&gt;0",'Maand-gepland'!$E$2:$AT$2,"&gt;="&amp;$D$3,'Maand-gepland'!$E$2:$AT$2,"&lt;="&amp;$D$4,'Maand-prestatie'!$E46:$AT46,"="&amp;Q$5)</f>
        <v>0</v>
      </c>
      <c r="R50" s="31">
        <f>SUMIFS('Maand-gepland'!$E46:$AT46,'Maand-gepland'!$E$2:$AT$2,"&gt;="&amp;$D$3,'Maand-gepland'!$E$2:$AT$2,"&lt;="&amp;$D$4,'Maand-prestatie'!$E46:$AT46,"="&amp;Q$5)</f>
        <v>0</v>
      </c>
      <c r="S50">
        <f ca="1">COUNTIFS('Maand-gepland'!$E46:$AT46,"&gt;0",'Maand-gepland'!$E$2:$AT$2,"&gt;="&amp;$D$3,'Maand-gepland'!$E$2:$AT$2,"&lt;="&amp;$D$4,'Maand-prestatie'!$E46:$AT46,"="&amp;S$5)</f>
        <v>0</v>
      </c>
      <c r="T50" s="31">
        <f>SUMIFS('Maand-gepland'!$E46:$AT46,'Maand-gepland'!$E$2:$AT$2,"&gt;="&amp;$D$3,'Maand-gepland'!$E$2:$AT$2,"&lt;="&amp;$D$4,'Maand-prestatie'!$E46:$AT46,"="&amp;S$5)</f>
        <v>0</v>
      </c>
      <c r="U50">
        <f ca="1">COUNTIFS('Maand-gepland'!$E46:$AT46,"&gt;0",'Maand-gepland'!$E$2:$AT$2,"&gt;="&amp;$D$3,'Maand-gepland'!$E$2:$AT$2,"&lt;="&amp;$D$4,'Maand-prestatie'!$E46:$AT46,"="&amp;U$5)</f>
        <v>0</v>
      </c>
      <c r="V50" s="31">
        <f>SUMIFS('Maand-gepland'!$E46:$AT46,'Maand-gepland'!$E$2:$AT$2,"&gt;="&amp;$D$3,'Maand-gepland'!$E$2:$AT$2,"&lt;="&amp;$D$4,'Maand-prestatie'!$E46:$AT46,"="&amp;U$5)</f>
        <v>0</v>
      </c>
      <c r="W50">
        <f ca="1">COUNTIFS('Maand-gepland'!$E46:$AT46,"&gt;0",'Maand-gepland'!$E$2:$AT$2,"&gt;="&amp;$D$3,'Maand-gepland'!$E$2:$AT$2,"&lt;="&amp;$D$4,'Maand-prestatie'!$E46:$AT46,"="&amp;W$5)</f>
        <v>0</v>
      </c>
      <c r="X50" s="31">
        <f>SUMIFS('Maand-gepland'!$E46:$AT46,'Maand-gepland'!$E$2:$AT$2,"&gt;="&amp;$D$3,'Maand-gepland'!$E$2:$AT$2,"&lt;="&amp;$D$4,'Maand-prestatie'!$E46:$AT46,"="&amp;W$5)</f>
        <v>0</v>
      </c>
      <c r="Y50">
        <f ca="1">COUNTIFS('Maand-gepland'!$E46:$AT46,"&gt;0",'Maand-gepland'!$E$2:$AT$2,"&gt;="&amp;$D$3,'Maand-gepland'!$E$2:$AT$2,"&lt;="&amp;$D$4,'Maand-prestatie'!$E46:$AT46,"="&amp;Y$5)</f>
        <v>0</v>
      </c>
      <c r="Z50" s="31">
        <f>SUMIFS('Maand-gepland'!$E46:$AT46,'Maand-gepland'!$E$2:$AT$2,"&gt;="&amp;$D$3,'Maand-gepland'!$E$2:$AT$2,"&lt;="&amp;$D$4,'Maand-prestatie'!$E46:$AT46,"="&amp;Y$5)</f>
        <v>0</v>
      </c>
      <c r="AA50" s="31"/>
      <c r="AB50" s="31"/>
      <c r="AC50" s="31"/>
      <c r="AD50" s="31"/>
      <c r="AE50" s="31"/>
      <c r="AF50" s="31"/>
      <c r="AG50" s="31"/>
      <c r="AH50" s="31"/>
      <c r="AI50" s="31"/>
      <c r="AJ50" s="31"/>
      <c r="AK50" s="31"/>
      <c r="AL50" s="31"/>
      <c r="AM50" s="31"/>
    </row>
    <row r="51" spans="1:39" x14ac:dyDescent="0.2">
      <c r="A51" t="str">
        <f ca="1">'Week A'!AB99</f>
        <v>Messaoudi</v>
      </c>
      <c r="B51" t="str">
        <f ca="1">'Week A'!AC99</f>
        <v>Zakaria</v>
      </c>
      <c r="C51" t="str">
        <f ca="1">'Week A'!AD99</f>
        <v>Steward</v>
      </c>
      <c r="D51" t="str">
        <f ca="1">'Week A'!AE99</f>
        <v>Student</v>
      </c>
      <c r="E51">
        <f ca="1">COUNTIFS('Maand-gepland'!$E47:$AT47,"&gt;0",'Maand-gepland'!$E$2:$AT$2,"&gt;="&amp;$D$3,'Maand-gepland'!$E$2:$AT$2,"&lt;="&amp;$D$4)</f>
        <v>0</v>
      </c>
      <c r="F51" s="31">
        <f>SUMIFS('Maand-gepland'!$E47:$AT47,'Maand-gepland'!$E$2:$AT$2,"&gt;="&amp;$D$3,'Maand-gepland'!$E$2:$AT$2,"&lt;="&amp;$D$4)</f>
        <v>0</v>
      </c>
      <c r="G51">
        <f ca="1">COUNTIFS('Maand-gepland'!$E47:$AT47,"&gt;0",'Maand-gepland'!$E$2:$AT$2,"&gt;="&amp;$D$3,'Maand-gepland'!$E$2:$AT$2,"&lt;="&amp;$D$4,'Maand-prestatie'!$E47:$AT47,"=0")</f>
        <v>0</v>
      </c>
      <c r="H51" s="31">
        <f>SUMIFS('Maand-gepland'!$E47:$AT47,'Maand-gepland'!$E$2:$AT$2,"&gt;="&amp;$D$3,'Maand-gepland'!$E$2:$AT$2,"&lt;="&amp;$D$4,'Maand-prestatie'!$E47:$AT47,"=0")</f>
        <v>0</v>
      </c>
      <c r="I51">
        <f ca="1">COUNTIFS('Maand-gepland'!$E47:$AT47,"&gt;0",'Maand-gepland'!$E$2:$AT$2,"&gt;="&amp;$D$3,'Maand-gepland'!$E$2:$AT$2,"&lt;="&amp;$D$4,'Maand-prestatie'!$E47:$AT47,"="&amp;I$5)</f>
        <v>0</v>
      </c>
      <c r="J51" s="31">
        <f>SUMIFS('Maand-gepland'!$E47:$AT47,'Maand-gepland'!$E$2:$AT$2,"&gt;="&amp;$D$3,'Maand-gepland'!$E$2:$AT$2,"&lt;="&amp;$D$4,'Maand-prestatie'!$E47:$AT47,"="&amp;I$5)</f>
        <v>0</v>
      </c>
      <c r="K51">
        <f ca="1">COUNTIFS('Maand-gepland'!$E47:$AT47,"&gt;0",'Maand-gepland'!$E$2:$AT$2,"&gt;="&amp;$D$3,'Maand-gepland'!$E$2:$AT$2,"&lt;="&amp;$D$4,'Maand-prestatie'!$E47:$AT47,"="&amp;K$5)</f>
        <v>0</v>
      </c>
      <c r="L51" s="31">
        <f>SUMIFS('Maand-gepland'!$E47:$AT47,'Maand-gepland'!$E$2:$AT$2,"&gt;="&amp;$D$3,'Maand-gepland'!$E$2:$AT$2,"&lt;="&amp;$D$4,'Maand-prestatie'!$E47:$AT47,"="&amp;K$5)</f>
        <v>0</v>
      </c>
      <c r="M51">
        <f ca="1">COUNTIFS('Maand-gepland'!$E47:$AT47,"&gt;0",'Maand-gepland'!$E$2:$AT$2,"&gt;="&amp;$D$3,'Maand-gepland'!$E$2:$AT$2,"&lt;="&amp;$D$4,'Maand-prestatie'!$E47:$AT47,"="&amp;M$5)</f>
        <v>0</v>
      </c>
      <c r="N51" s="31">
        <f>SUMIFS('Maand-gepland'!$E47:$AT47,'Maand-gepland'!$E$2:$AT$2,"&gt;="&amp;$D$3,'Maand-gepland'!$E$2:$AT$2,"&lt;="&amp;$D$4,'Maand-prestatie'!$E47:$AT47,"="&amp;M$5)</f>
        <v>0</v>
      </c>
      <c r="O51">
        <f ca="1">COUNTIFS('Maand-gepland'!$E47:$AT47,"&gt;0",'Maand-gepland'!$E$2:$AT$2,"&gt;="&amp;$D$3,'Maand-gepland'!$E$2:$AT$2,"&lt;="&amp;$D$4,'Maand-prestatie'!$E47:$AT47,"="&amp;O$5)</f>
        <v>0</v>
      </c>
      <c r="P51" s="31">
        <f>SUMIFS('Maand-gepland'!$E47:$AT47,'Maand-gepland'!$E$2:$AT$2,"&gt;="&amp;$D$3,'Maand-gepland'!$E$2:$AT$2,"&lt;="&amp;$D$4,'Maand-prestatie'!$E47:$AT47,"="&amp;O$5)</f>
        <v>0</v>
      </c>
      <c r="Q51">
        <f ca="1">COUNTIFS('Maand-gepland'!$E47:$AT47,"&gt;0",'Maand-gepland'!$E$2:$AT$2,"&gt;="&amp;$D$3,'Maand-gepland'!$E$2:$AT$2,"&lt;="&amp;$D$4,'Maand-prestatie'!$E47:$AT47,"="&amp;Q$5)</f>
        <v>0</v>
      </c>
      <c r="R51" s="31">
        <f>SUMIFS('Maand-gepland'!$E47:$AT47,'Maand-gepland'!$E$2:$AT$2,"&gt;="&amp;$D$3,'Maand-gepland'!$E$2:$AT$2,"&lt;="&amp;$D$4,'Maand-prestatie'!$E47:$AT47,"="&amp;Q$5)</f>
        <v>0</v>
      </c>
      <c r="S51">
        <f ca="1">COUNTIFS('Maand-gepland'!$E47:$AT47,"&gt;0",'Maand-gepland'!$E$2:$AT$2,"&gt;="&amp;$D$3,'Maand-gepland'!$E$2:$AT$2,"&lt;="&amp;$D$4,'Maand-prestatie'!$E47:$AT47,"="&amp;S$5)</f>
        <v>0</v>
      </c>
      <c r="T51" s="31">
        <f>SUMIFS('Maand-gepland'!$E47:$AT47,'Maand-gepland'!$E$2:$AT$2,"&gt;="&amp;$D$3,'Maand-gepland'!$E$2:$AT$2,"&lt;="&amp;$D$4,'Maand-prestatie'!$E47:$AT47,"="&amp;S$5)</f>
        <v>0</v>
      </c>
      <c r="U51">
        <f ca="1">COUNTIFS('Maand-gepland'!$E47:$AT47,"&gt;0",'Maand-gepland'!$E$2:$AT$2,"&gt;="&amp;$D$3,'Maand-gepland'!$E$2:$AT$2,"&lt;="&amp;$D$4,'Maand-prestatie'!$E47:$AT47,"="&amp;U$5)</f>
        <v>0</v>
      </c>
      <c r="V51" s="31">
        <f>SUMIFS('Maand-gepland'!$E47:$AT47,'Maand-gepland'!$E$2:$AT$2,"&gt;="&amp;$D$3,'Maand-gepland'!$E$2:$AT$2,"&lt;="&amp;$D$4,'Maand-prestatie'!$E47:$AT47,"="&amp;U$5)</f>
        <v>0</v>
      </c>
      <c r="W51">
        <f ca="1">COUNTIFS('Maand-gepland'!$E47:$AT47,"&gt;0",'Maand-gepland'!$E$2:$AT$2,"&gt;="&amp;$D$3,'Maand-gepland'!$E$2:$AT$2,"&lt;="&amp;$D$4,'Maand-prestatie'!$E47:$AT47,"="&amp;W$5)</f>
        <v>0</v>
      </c>
      <c r="X51" s="31">
        <f>SUMIFS('Maand-gepland'!$E47:$AT47,'Maand-gepland'!$E$2:$AT$2,"&gt;="&amp;$D$3,'Maand-gepland'!$E$2:$AT$2,"&lt;="&amp;$D$4,'Maand-prestatie'!$E47:$AT47,"="&amp;W$5)</f>
        <v>0</v>
      </c>
      <c r="Y51">
        <f ca="1">COUNTIFS('Maand-gepland'!$E47:$AT47,"&gt;0",'Maand-gepland'!$E$2:$AT$2,"&gt;="&amp;$D$3,'Maand-gepland'!$E$2:$AT$2,"&lt;="&amp;$D$4,'Maand-prestatie'!$E47:$AT47,"="&amp;Y$5)</f>
        <v>0</v>
      </c>
      <c r="Z51" s="31">
        <f>SUMIFS('Maand-gepland'!$E47:$AT47,'Maand-gepland'!$E$2:$AT$2,"&gt;="&amp;$D$3,'Maand-gepland'!$E$2:$AT$2,"&lt;="&amp;$D$4,'Maand-prestatie'!$E47:$AT47,"="&amp;Y$5)</f>
        <v>0</v>
      </c>
      <c r="AA51" s="31"/>
      <c r="AB51" s="31"/>
      <c r="AC51" s="31"/>
      <c r="AD51" s="31"/>
      <c r="AE51" s="31"/>
      <c r="AF51" s="31"/>
      <c r="AG51" s="31"/>
      <c r="AH51" s="31"/>
      <c r="AI51" s="31"/>
      <c r="AJ51" s="31"/>
      <c r="AK51" s="31"/>
      <c r="AL51" s="31"/>
      <c r="AM51" s="31"/>
    </row>
    <row r="52" spans="1:39" x14ac:dyDescent="0.2">
      <c r="A52" t="str">
        <f ca="1">'Week A'!AB100</f>
        <v>Firoud</v>
      </c>
      <c r="B52" t="str">
        <f ca="1">'Week A'!AC100</f>
        <v>Saad</v>
      </c>
      <c r="C52" t="str">
        <f ca="1">'Week A'!AD100</f>
        <v>Steward</v>
      </c>
      <c r="D52" t="str">
        <f ca="1">'Week A'!AE100</f>
        <v>Student</v>
      </c>
      <c r="E52">
        <f ca="1">COUNTIFS('Maand-gepland'!$E48:$AT48,"&gt;0",'Maand-gepland'!$E$2:$AT$2,"&gt;="&amp;$D$3,'Maand-gepland'!$E$2:$AT$2,"&lt;="&amp;$D$4)</f>
        <v>0</v>
      </c>
      <c r="F52" s="31">
        <f>SUMIFS('Maand-gepland'!$E48:$AT48,'Maand-gepland'!$E$2:$AT$2,"&gt;="&amp;$D$3,'Maand-gepland'!$E$2:$AT$2,"&lt;="&amp;$D$4)</f>
        <v>0</v>
      </c>
      <c r="G52">
        <f ca="1">COUNTIFS('Maand-gepland'!$E48:$AT48,"&gt;0",'Maand-gepland'!$E$2:$AT$2,"&gt;="&amp;$D$3,'Maand-gepland'!$E$2:$AT$2,"&lt;="&amp;$D$4,'Maand-prestatie'!$E48:$AT48,"=0")</f>
        <v>0</v>
      </c>
      <c r="H52" s="31">
        <f>SUMIFS('Maand-gepland'!$E48:$AT48,'Maand-gepland'!$E$2:$AT$2,"&gt;="&amp;$D$3,'Maand-gepland'!$E$2:$AT$2,"&lt;="&amp;$D$4,'Maand-prestatie'!$E48:$AT48,"=0")</f>
        <v>0</v>
      </c>
      <c r="I52">
        <f ca="1">COUNTIFS('Maand-gepland'!$E48:$AT48,"&gt;0",'Maand-gepland'!$E$2:$AT$2,"&gt;="&amp;$D$3,'Maand-gepland'!$E$2:$AT$2,"&lt;="&amp;$D$4,'Maand-prestatie'!$E48:$AT48,"="&amp;I$5)</f>
        <v>0</v>
      </c>
      <c r="J52" s="31">
        <f>SUMIFS('Maand-gepland'!$E48:$AT48,'Maand-gepland'!$E$2:$AT$2,"&gt;="&amp;$D$3,'Maand-gepland'!$E$2:$AT$2,"&lt;="&amp;$D$4,'Maand-prestatie'!$E48:$AT48,"="&amp;I$5)</f>
        <v>0</v>
      </c>
      <c r="K52">
        <f ca="1">COUNTIFS('Maand-gepland'!$E48:$AT48,"&gt;0",'Maand-gepland'!$E$2:$AT$2,"&gt;="&amp;$D$3,'Maand-gepland'!$E$2:$AT$2,"&lt;="&amp;$D$4,'Maand-prestatie'!$E48:$AT48,"="&amp;K$5)</f>
        <v>0</v>
      </c>
      <c r="L52" s="31">
        <f>SUMIFS('Maand-gepland'!$E48:$AT48,'Maand-gepland'!$E$2:$AT$2,"&gt;="&amp;$D$3,'Maand-gepland'!$E$2:$AT$2,"&lt;="&amp;$D$4,'Maand-prestatie'!$E48:$AT48,"="&amp;K$5)</f>
        <v>0</v>
      </c>
      <c r="M52">
        <f ca="1">COUNTIFS('Maand-gepland'!$E48:$AT48,"&gt;0",'Maand-gepland'!$E$2:$AT$2,"&gt;="&amp;$D$3,'Maand-gepland'!$E$2:$AT$2,"&lt;="&amp;$D$4,'Maand-prestatie'!$E48:$AT48,"="&amp;M$5)</f>
        <v>0</v>
      </c>
      <c r="N52" s="31">
        <f>SUMIFS('Maand-gepland'!$E48:$AT48,'Maand-gepland'!$E$2:$AT$2,"&gt;="&amp;$D$3,'Maand-gepland'!$E$2:$AT$2,"&lt;="&amp;$D$4,'Maand-prestatie'!$E48:$AT48,"="&amp;M$5)</f>
        <v>0</v>
      </c>
      <c r="O52">
        <f ca="1">COUNTIFS('Maand-gepland'!$E48:$AT48,"&gt;0",'Maand-gepland'!$E$2:$AT$2,"&gt;="&amp;$D$3,'Maand-gepland'!$E$2:$AT$2,"&lt;="&amp;$D$4,'Maand-prestatie'!$E48:$AT48,"="&amp;O$5)</f>
        <v>0</v>
      </c>
      <c r="P52" s="31">
        <f>SUMIFS('Maand-gepland'!$E48:$AT48,'Maand-gepland'!$E$2:$AT$2,"&gt;="&amp;$D$3,'Maand-gepland'!$E$2:$AT$2,"&lt;="&amp;$D$4,'Maand-prestatie'!$E48:$AT48,"="&amp;O$5)</f>
        <v>0</v>
      </c>
      <c r="Q52">
        <f ca="1">COUNTIFS('Maand-gepland'!$E48:$AT48,"&gt;0",'Maand-gepland'!$E$2:$AT$2,"&gt;="&amp;$D$3,'Maand-gepland'!$E$2:$AT$2,"&lt;="&amp;$D$4,'Maand-prestatie'!$E48:$AT48,"="&amp;Q$5)</f>
        <v>0</v>
      </c>
      <c r="R52" s="31">
        <f>SUMIFS('Maand-gepland'!$E48:$AT48,'Maand-gepland'!$E$2:$AT$2,"&gt;="&amp;$D$3,'Maand-gepland'!$E$2:$AT$2,"&lt;="&amp;$D$4,'Maand-prestatie'!$E48:$AT48,"="&amp;Q$5)</f>
        <v>0</v>
      </c>
      <c r="S52">
        <f ca="1">COUNTIFS('Maand-gepland'!$E48:$AT48,"&gt;0",'Maand-gepland'!$E$2:$AT$2,"&gt;="&amp;$D$3,'Maand-gepland'!$E$2:$AT$2,"&lt;="&amp;$D$4,'Maand-prestatie'!$E48:$AT48,"="&amp;S$5)</f>
        <v>0</v>
      </c>
      <c r="T52" s="31">
        <f>SUMIFS('Maand-gepland'!$E48:$AT48,'Maand-gepland'!$E$2:$AT$2,"&gt;="&amp;$D$3,'Maand-gepland'!$E$2:$AT$2,"&lt;="&amp;$D$4,'Maand-prestatie'!$E48:$AT48,"="&amp;S$5)</f>
        <v>0</v>
      </c>
      <c r="U52">
        <f ca="1">COUNTIFS('Maand-gepland'!$E48:$AT48,"&gt;0",'Maand-gepland'!$E$2:$AT$2,"&gt;="&amp;$D$3,'Maand-gepland'!$E$2:$AT$2,"&lt;="&amp;$D$4,'Maand-prestatie'!$E48:$AT48,"="&amp;U$5)</f>
        <v>0</v>
      </c>
      <c r="V52" s="31">
        <f>SUMIFS('Maand-gepland'!$E48:$AT48,'Maand-gepland'!$E$2:$AT$2,"&gt;="&amp;$D$3,'Maand-gepland'!$E$2:$AT$2,"&lt;="&amp;$D$4,'Maand-prestatie'!$E48:$AT48,"="&amp;U$5)</f>
        <v>0</v>
      </c>
      <c r="W52">
        <f ca="1">COUNTIFS('Maand-gepland'!$E48:$AT48,"&gt;0",'Maand-gepland'!$E$2:$AT$2,"&gt;="&amp;$D$3,'Maand-gepland'!$E$2:$AT$2,"&lt;="&amp;$D$4,'Maand-prestatie'!$E48:$AT48,"="&amp;W$5)</f>
        <v>0</v>
      </c>
      <c r="X52" s="31">
        <f>SUMIFS('Maand-gepland'!$E48:$AT48,'Maand-gepland'!$E$2:$AT$2,"&gt;="&amp;$D$3,'Maand-gepland'!$E$2:$AT$2,"&lt;="&amp;$D$4,'Maand-prestatie'!$E48:$AT48,"="&amp;W$5)</f>
        <v>0</v>
      </c>
      <c r="Y52">
        <f ca="1">COUNTIFS('Maand-gepland'!$E48:$AT48,"&gt;0",'Maand-gepland'!$E$2:$AT$2,"&gt;="&amp;$D$3,'Maand-gepland'!$E$2:$AT$2,"&lt;="&amp;$D$4,'Maand-prestatie'!$E48:$AT48,"="&amp;Y$5)</f>
        <v>0</v>
      </c>
      <c r="Z52" s="31">
        <f>SUMIFS('Maand-gepland'!$E48:$AT48,'Maand-gepland'!$E$2:$AT$2,"&gt;="&amp;$D$3,'Maand-gepland'!$E$2:$AT$2,"&lt;="&amp;$D$4,'Maand-prestatie'!$E48:$AT48,"="&amp;Y$5)</f>
        <v>0</v>
      </c>
      <c r="AA52" s="31"/>
      <c r="AB52" s="31"/>
      <c r="AC52" s="31"/>
      <c r="AD52" s="31"/>
      <c r="AE52" s="31"/>
      <c r="AF52" s="31"/>
      <c r="AG52" s="31"/>
      <c r="AH52" s="31"/>
      <c r="AI52" s="31"/>
      <c r="AJ52" s="31"/>
      <c r="AK52" s="31"/>
      <c r="AL52" s="31"/>
      <c r="AM52" s="31"/>
    </row>
    <row r="53" spans="1:39" x14ac:dyDescent="0.2">
      <c r="A53" t="str">
        <f ca="1">'Week A'!AB101</f>
        <v xml:space="preserve">Hovhanisyan </v>
      </c>
      <c r="B53" t="str">
        <f ca="1">'Week A'!AC101</f>
        <v>Suren</v>
      </c>
      <c r="C53" t="str">
        <f ca="1">'Week A'!AD101</f>
        <v>Steward</v>
      </c>
      <c r="D53" t="str">
        <f ca="1">'Week A'!AE101</f>
        <v>Student</v>
      </c>
      <c r="E53">
        <f ca="1">COUNTIFS('Maand-gepland'!$E49:$AT49,"&gt;0",'Maand-gepland'!$E$2:$AT$2,"&gt;="&amp;$D$3,'Maand-gepland'!$E$2:$AT$2,"&lt;="&amp;$D$4)</f>
        <v>0</v>
      </c>
      <c r="F53" s="31">
        <f>SUMIFS('Maand-gepland'!$E49:$AT49,'Maand-gepland'!$E$2:$AT$2,"&gt;="&amp;$D$3,'Maand-gepland'!$E$2:$AT$2,"&lt;="&amp;$D$4)</f>
        <v>0</v>
      </c>
      <c r="G53">
        <f ca="1">COUNTIFS('Maand-gepland'!$E49:$AT49,"&gt;0",'Maand-gepland'!$E$2:$AT$2,"&gt;="&amp;$D$3,'Maand-gepland'!$E$2:$AT$2,"&lt;="&amp;$D$4,'Maand-prestatie'!$E49:$AT49,"=0")</f>
        <v>0</v>
      </c>
      <c r="H53" s="31">
        <f>SUMIFS('Maand-gepland'!$E49:$AT49,'Maand-gepland'!$E$2:$AT$2,"&gt;="&amp;$D$3,'Maand-gepland'!$E$2:$AT$2,"&lt;="&amp;$D$4,'Maand-prestatie'!$E49:$AT49,"=0")</f>
        <v>0</v>
      </c>
      <c r="I53">
        <f ca="1">COUNTIFS('Maand-gepland'!$E49:$AT49,"&gt;0",'Maand-gepland'!$E$2:$AT$2,"&gt;="&amp;$D$3,'Maand-gepland'!$E$2:$AT$2,"&lt;="&amp;$D$4,'Maand-prestatie'!$E49:$AT49,"="&amp;I$5)</f>
        <v>0</v>
      </c>
      <c r="J53" s="31">
        <f>SUMIFS('Maand-gepland'!$E49:$AT49,'Maand-gepland'!$E$2:$AT$2,"&gt;="&amp;$D$3,'Maand-gepland'!$E$2:$AT$2,"&lt;="&amp;$D$4,'Maand-prestatie'!$E49:$AT49,"="&amp;I$5)</f>
        <v>0</v>
      </c>
      <c r="K53">
        <f ca="1">COUNTIFS('Maand-gepland'!$E49:$AT49,"&gt;0",'Maand-gepland'!$E$2:$AT$2,"&gt;="&amp;$D$3,'Maand-gepland'!$E$2:$AT$2,"&lt;="&amp;$D$4,'Maand-prestatie'!$E49:$AT49,"="&amp;K$5)</f>
        <v>0</v>
      </c>
      <c r="L53" s="31">
        <f>SUMIFS('Maand-gepland'!$E49:$AT49,'Maand-gepland'!$E$2:$AT$2,"&gt;="&amp;$D$3,'Maand-gepland'!$E$2:$AT$2,"&lt;="&amp;$D$4,'Maand-prestatie'!$E49:$AT49,"="&amp;K$5)</f>
        <v>0</v>
      </c>
      <c r="M53">
        <f ca="1">COUNTIFS('Maand-gepland'!$E49:$AT49,"&gt;0",'Maand-gepland'!$E$2:$AT$2,"&gt;="&amp;$D$3,'Maand-gepland'!$E$2:$AT$2,"&lt;="&amp;$D$4,'Maand-prestatie'!$E49:$AT49,"="&amp;M$5)</f>
        <v>0</v>
      </c>
      <c r="N53" s="31">
        <f>SUMIFS('Maand-gepland'!$E49:$AT49,'Maand-gepland'!$E$2:$AT$2,"&gt;="&amp;$D$3,'Maand-gepland'!$E$2:$AT$2,"&lt;="&amp;$D$4,'Maand-prestatie'!$E49:$AT49,"="&amp;M$5)</f>
        <v>0</v>
      </c>
      <c r="O53">
        <f ca="1">COUNTIFS('Maand-gepland'!$E49:$AT49,"&gt;0",'Maand-gepland'!$E$2:$AT$2,"&gt;="&amp;$D$3,'Maand-gepland'!$E$2:$AT$2,"&lt;="&amp;$D$4,'Maand-prestatie'!$E49:$AT49,"="&amp;O$5)</f>
        <v>0</v>
      </c>
      <c r="P53" s="31">
        <f>SUMIFS('Maand-gepland'!$E49:$AT49,'Maand-gepland'!$E$2:$AT$2,"&gt;="&amp;$D$3,'Maand-gepland'!$E$2:$AT$2,"&lt;="&amp;$D$4,'Maand-prestatie'!$E49:$AT49,"="&amp;O$5)</f>
        <v>0</v>
      </c>
      <c r="Q53">
        <f ca="1">COUNTIFS('Maand-gepland'!$E49:$AT49,"&gt;0",'Maand-gepland'!$E$2:$AT$2,"&gt;="&amp;$D$3,'Maand-gepland'!$E$2:$AT$2,"&lt;="&amp;$D$4,'Maand-prestatie'!$E49:$AT49,"="&amp;Q$5)</f>
        <v>0</v>
      </c>
      <c r="R53" s="31">
        <f>SUMIFS('Maand-gepland'!$E49:$AT49,'Maand-gepland'!$E$2:$AT$2,"&gt;="&amp;$D$3,'Maand-gepland'!$E$2:$AT$2,"&lt;="&amp;$D$4,'Maand-prestatie'!$E49:$AT49,"="&amp;Q$5)</f>
        <v>0</v>
      </c>
      <c r="S53">
        <f ca="1">COUNTIFS('Maand-gepland'!$E49:$AT49,"&gt;0",'Maand-gepland'!$E$2:$AT$2,"&gt;="&amp;$D$3,'Maand-gepland'!$E$2:$AT$2,"&lt;="&amp;$D$4,'Maand-prestatie'!$E49:$AT49,"="&amp;S$5)</f>
        <v>0</v>
      </c>
      <c r="T53" s="31">
        <f>SUMIFS('Maand-gepland'!$E49:$AT49,'Maand-gepland'!$E$2:$AT$2,"&gt;="&amp;$D$3,'Maand-gepland'!$E$2:$AT$2,"&lt;="&amp;$D$4,'Maand-prestatie'!$E49:$AT49,"="&amp;S$5)</f>
        <v>0</v>
      </c>
      <c r="U53">
        <f ca="1">COUNTIFS('Maand-gepland'!$E49:$AT49,"&gt;0",'Maand-gepland'!$E$2:$AT$2,"&gt;="&amp;$D$3,'Maand-gepland'!$E$2:$AT$2,"&lt;="&amp;$D$4,'Maand-prestatie'!$E49:$AT49,"="&amp;U$5)</f>
        <v>0</v>
      </c>
      <c r="V53" s="31">
        <f>SUMIFS('Maand-gepland'!$E49:$AT49,'Maand-gepland'!$E$2:$AT$2,"&gt;="&amp;$D$3,'Maand-gepland'!$E$2:$AT$2,"&lt;="&amp;$D$4,'Maand-prestatie'!$E49:$AT49,"="&amp;U$5)</f>
        <v>0</v>
      </c>
      <c r="W53">
        <f ca="1">COUNTIFS('Maand-gepland'!$E49:$AT49,"&gt;0",'Maand-gepland'!$E$2:$AT$2,"&gt;="&amp;$D$3,'Maand-gepland'!$E$2:$AT$2,"&lt;="&amp;$D$4,'Maand-prestatie'!$E49:$AT49,"="&amp;W$5)</f>
        <v>0</v>
      </c>
      <c r="X53" s="31">
        <f>SUMIFS('Maand-gepland'!$E49:$AT49,'Maand-gepland'!$E$2:$AT$2,"&gt;="&amp;$D$3,'Maand-gepland'!$E$2:$AT$2,"&lt;="&amp;$D$4,'Maand-prestatie'!$E49:$AT49,"="&amp;W$5)</f>
        <v>0</v>
      </c>
      <c r="Y53">
        <f ca="1">COUNTIFS('Maand-gepland'!$E49:$AT49,"&gt;0",'Maand-gepland'!$E$2:$AT$2,"&gt;="&amp;$D$3,'Maand-gepland'!$E$2:$AT$2,"&lt;="&amp;$D$4,'Maand-prestatie'!$E49:$AT49,"="&amp;Y$5)</f>
        <v>0</v>
      </c>
      <c r="Z53" s="31">
        <f>SUMIFS('Maand-gepland'!$E49:$AT49,'Maand-gepland'!$E$2:$AT$2,"&gt;="&amp;$D$3,'Maand-gepland'!$E$2:$AT$2,"&lt;="&amp;$D$4,'Maand-prestatie'!$E49:$AT49,"="&amp;Y$5)</f>
        <v>0</v>
      </c>
      <c r="AA53" s="31"/>
      <c r="AB53" s="31"/>
      <c r="AC53" s="31"/>
      <c r="AD53" s="31"/>
      <c r="AE53" s="31"/>
      <c r="AF53" s="31"/>
      <c r="AG53" s="31"/>
      <c r="AH53" s="31"/>
      <c r="AI53" s="31"/>
      <c r="AJ53" s="31"/>
      <c r="AK53" s="31"/>
      <c r="AL53" s="31"/>
      <c r="AM53" s="31"/>
    </row>
    <row r="54" spans="1:39" x14ac:dyDescent="0.2">
      <c r="A54" t="str">
        <f ca="1">'Week A'!AB102</f>
        <v xml:space="preserve">Schiettecatte </v>
      </c>
      <c r="B54" t="str">
        <f ca="1">'Week A'!AC102</f>
        <v>Roman</v>
      </c>
      <c r="C54" t="str">
        <f ca="1">'Week A'!AD102</f>
        <v>Steward</v>
      </c>
      <c r="D54" t="str">
        <f ca="1">'Week A'!AE102</f>
        <v>Student</v>
      </c>
      <c r="E54">
        <f ca="1">COUNTIFS('Maand-gepland'!$E50:$AT50,"&gt;0",'Maand-gepland'!$E$2:$AT$2,"&gt;="&amp;$D$3,'Maand-gepland'!$E$2:$AT$2,"&lt;="&amp;$D$4)</f>
        <v>0</v>
      </c>
      <c r="F54" s="31">
        <f>SUMIFS('Maand-gepland'!$E50:$AT50,'Maand-gepland'!$E$2:$AT$2,"&gt;="&amp;$D$3,'Maand-gepland'!$E$2:$AT$2,"&lt;="&amp;$D$4)</f>
        <v>0</v>
      </c>
      <c r="G54">
        <f ca="1">COUNTIFS('Maand-gepland'!$E50:$AT50,"&gt;0",'Maand-gepland'!$E$2:$AT$2,"&gt;="&amp;$D$3,'Maand-gepland'!$E$2:$AT$2,"&lt;="&amp;$D$4,'Maand-prestatie'!$E50:$AT50,"=0")</f>
        <v>0</v>
      </c>
      <c r="H54" s="31">
        <f>SUMIFS('Maand-gepland'!$E50:$AT50,'Maand-gepland'!$E$2:$AT$2,"&gt;="&amp;$D$3,'Maand-gepland'!$E$2:$AT$2,"&lt;="&amp;$D$4,'Maand-prestatie'!$E50:$AT50,"=0")</f>
        <v>0</v>
      </c>
      <c r="I54">
        <f ca="1">COUNTIFS('Maand-gepland'!$E50:$AT50,"&gt;0",'Maand-gepland'!$E$2:$AT$2,"&gt;="&amp;$D$3,'Maand-gepland'!$E$2:$AT$2,"&lt;="&amp;$D$4,'Maand-prestatie'!$E50:$AT50,"="&amp;I$5)</f>
        <v>0</v>
      </c>
      <c r="J54" s="31">
        <f>SUMIFS('Maand-gepland'!$E50:$AT50,'Maand-gepland'!$E$2:$AT$2,"&gt;="&amp;$D$3,'Maand-gepland'!$E$2:$AT$2,"&lt;="&amp;$D$4,'Maand-prestatie'!$E50:$AT50,"="&amp;I$5)</f>
        <v>0</v>
      </c>
      <c r="K54">
        <f ca="1">COUNTIFS('Maand-gepland'!$E50:$AT50,"&gt;0",'Maand-gepland'!$E$2:$AT$2,"&gt;="&amp;$D$3,'Maand-gepland'!$E$2:$AT$2,"&lt;="&amp;$D$4,'Maand-prestatie'!$E50:$AT50,"="&amp;K$5)</f>
        <v>0</v>
      </c>
      <c r="L54" s="31">
        <f>SUMIFS('Maand-gepland'!$E50:$AT50,'Maand-gepland'!$E$2:$AT$2,"&gt;="&amp;$D$3,'Maand-gepland'!$E$2:$AT$2,"&lt;="&amp;$D$4,'Maand-prestatie'!$E50:$AT50,"="&amp;K$5)</f>
        <v>0</v>
      </c>
      <c r="M54">
        <f ca="1">COUNTIFS('Maand-gepland'!$E50:$AT50,"&gt;0",'Maand-gepland'!$E$2:$AT$2,"&gt;="&amp;$D$3,'Maand-gepland'!$E$2:$AT$2,"&lt;="&amp;$D$4,'Maand-prestatie'!$E50:$AT50,"="&amp;M$5)</f>
        <v>0</v>
      </c>
      <c r="N54" s="31">
        <f>SUMIFS('Maand-gepland'!$E50:$AT50,'Maand-gepland'!$E$2:$AT$2,"&gt;="&amp;$D$3,'Maand-gepland'!$E$2:$AT$2,"&lt;="&amp;$D$4,'Maand-prestatie'!$E50:$AT50,"="&amp;M$5)</f>
        <v>0</v>
      </c>
      <c r="O54">
        <f ca="1">COUNTIFS('Maand-gepland'!$E50:$AT50,"&gt;0",'Maand-gepland'!$E$2:$AT$2,"&gt;="&amp;$D$3,'Maand-gepland'!$E$2:$AT$2,"&lt;="&amp;$D$4,'Maand-prestatie'!$E50:$AT50,"="&amp;O$5)</f>
        <v>0</v>
      </c>
      <c r="P54" s="31">
        <f>SUMIFS('Maand-gepland'!$E50:$AT50,'Maand-gepland'!$E$2:$AT$2,"&gt;="&amp;$D$3,'Maand-gepland'!$E$2:$AT$2,"&lt;="&amp;$D$4,'Maand-prestatie'!$E50:$AT50,"="&amp;O$5)</f>
        <v>0</v>
      </c>
      <c r="Q54">
        <f ca="1">COUNTIFS('Maand-gepland'!$E50:$AT50,"&gt;0",'Maand-gepland'!$E$2:$AT$2,"&gt;="&amp;$D$3,'Maand-gepland'!$E$2:$AT$2,"&lt;="&amp;$D$4,'Maand-prestatie'!$E50:$AT50,"="&amp;Q$5)</f>
        <v>0</v>
      </c>
      <c r="R54" s="31">
        <f>SUMIFS('Maand-gepland'!$E50:$AT50,'Maand-gepland'!$E$2:$AT$2,"&gt;="&amp;$D$3,'Maand-gepland'!$E$2:$AT$2,"&lt;="&amp;$D$4,'Maand-prestatie'!$E50:$AT50,"="&amp;Q$5)</f>
        <v>0</v>
      </c>
      <c r="S54">
        <f ca="1">COUNTIFS('Maand-gepland'!$E50:$AT50,"&gt;0",'Maand-gepland'!$E$2:$AT$2,"&gt;="&amp;$D$3,'Maand-gepland'!$E$2:$AT$2,"&lt;="&amp;$D$4,'Maand-prestatie'!$E50:$AT50,"="&amp;S$5)</f>
        <v>0</v>
      </c>
      <c r="T54" s="31">
        <f>SUMIFS('Maand-gepland'!$E50:$AT50,'Maand-gepland'!$E$2:$AT$2,"&gt;="&amp;$D$3,'Maand-gepland'!$E$2:$AT$2,"&lt;="&amp;$D$4,'Maand-prestatie'!$E50:$AT50,"="&amp;S$5)</f>
        <v>0</v>
      </c>
      <c r="U54">
        <f ca="1">COUNTIFS('Maand-gepland'!$E50:$AT50,"&gt;0",'Maand-gepland'!$E$2:$AT$2,"&gt;="&amp;$D$3,'Maand-gepland'!$E$2:$AT$2,"&lt;="&amp;$D$4,'Maand-prestatie'!$E50:$AT50,"="&amp;U$5)</f>
        <v>0</v>
      </c>
      <c r="V54" s="31">
        <f>SUMIFS('Maand-gepland'!$E50:$AT50,'Maand-gepland'!$E$2:$AT$2,"&gt;="&amp;$D$3,'Maand-gepland'!$E$2:$AT$2,"&lt;="&amp;$D$4,'Maand-prestatie'!$E50:$AT50,"="&amp;U$5)</f>
        <v>0</v>
      </c>
      <c r="W54">
        <f ca="1">COUNTIFS('Maand-gepland'!$E50:$AT50,"&gt;0",'Maand-gepland'!$E$2:$AT$2,"&gt;="&amp;$D$3,'Maand-gepland'!$E$2:$AT$2,"&lt;="&amp;$D$4,'Maand-prestatie'!$E50:$AT50,"="&amp;W$5)</f>
        <v>0</v>
      </c>
      <c r="X54" s="31">
        <f>SUMIFS('Maand-gepland'!$E50:$AT50,'Maand-gepland'!$E$2:$AT$2,"&gt;="&amp;$D$3,'Maand-gepland'!$E$2:$AT$2,"&lt;="&amp;$D$4,'Maand-prestatie'!$E50:$AT50,"="&amp;W$5)</f>
        <v>0</v>
      </c>
      <c r="Y54">
        <f ca="1">COUNTIFS('Maand-gepland'!$E50:$AT50,"&gt;0",'Maand-gepland'!$E$2:$AT$2,"&gt;="&amp;$D$3,'Maand-gepland'!$E$2:$AT$2,"&lt;="&amp;$D$4,'Maand-prestatie'!$E50:$AT50,"="&amp;Y$5)</f>
        <v>0</v>
      </c>
      <c r="Z54" s="31">
        <f>SUMIFS('Maand-gepland'!$E50:$AT50,'Maand-gepland'!$E$2:$AT$2,"&gt;="&amp;$D$3,'Maand-gepland'!$E$2:$AT$2,"&lt;="&amp;$D$4,'Maand-prestatie'!$E50:$AT50,"="&amp;Y$5)</f>
        <v>0</v>
      </c>
      <c r="AA54" s="31"/>
      <c r="AB54" s="31"/>
      <c r="AC54" s="31"/>
      <c r="AD54" s="31"/>
      <c r="AE54" s="31"/>
      <c r="AF54" s="31"/>
      <c r="AG54" s="31"/>
      <c r="AH54" s="31"/>
      <c r="AI54" s="31"/>
      <c r="AJ54" s="31"/>
      <c r="AK54" s="31"/>
      <c r="AL54" s="31"/>
      <c r="AM54" s="31"/>
    </row>
    <row r="55" spans="1:39" x14ac:dyDescent="0.2">
      <c r="A55" t="str">
        <f ca="1">'Week A'!AB103</f>
        <v>Hofmans</v>
      </c>
      <c r="B55" t="str">
        <f ca="1">'Week A'!AC103</f>
        <v>Jelle</v>
      </c>
      <c r="C55" t="str">
        <f ca="1">'Week A'!AD103</f>
        <v>Steward</v>
      </c>
      <c r="D55" t="str">
        <f ca="1">'Week A'!AE103</f>
        <v>Student</v>
      </c>
      <c r="E55">
        <f ca="1">COUNTIFS('Maand-gepland'!$E51:$AT51,"&gt;0",'Maand-gepland'!$E$2:$AT$2,"&gt;="&amp;$D$3,'Maand-gepland'!$E$2:$AT$2,"&lt;="&amp;$D$4)</f>
        <v>0</v>
      </c>
      <c r="F55" s="31">
        <f>SUMIFS('Maand-gepland'!$E51:$AT51,'Maand-gepland'!$E$2:$AT$2,"&gt;="&amp;$D$3,'Maand-gepland'!$E$2:$AT$2,"&lt;="&amp;$D$4)</f>
        <v>0</v>
      </c>
      <c r="G55">
        <f ca="1">COUNTIFS('Maand-gepland'!$E51:$AT51,"&gt;0",'Maand-gepland'!$E$2:$AT$2,"&gt;="&amp;$D$3,'Maand-gepland'!$E$2:$AT$2,"&lt;="&amp;$D$4,'Maand-prestatie'!$E51:$AT51,"=0")</f>
        <v>0</v>
      </c>
      <c r="H55" s="31">
        <f>SUMIFS('Maand-gepland'!$E51:$AT51,'Maand-gepland'!$E$2:$AT$2,"&gt;="&amp;$D$3,'Maand-gepland'!$E$2:$AT$2,"&lt;="&amp;$D$4,'Maand-prestatie'!$E51:$AT51,"=0")</f>
        <v>0</v>
      </c>
      <c r="I55">
        <f ca="1">COUNTIFS('Maand-gepland'!$E51:$AT51,"&gt;0",'Maand-gepland'!$E$2:$AT$2,"&gt;="&amp;$D$3,'Maand-gepland'!$E$2:$AT$2,"&lt;="&amp;$D$4,'Maand-prestatie'!$E51:$AT51,"="&amp;I$5)</f>
        <v>0</v>
      </c>
      <c r="J55" s="31">
        <f>SUMIFS('Maand-gepland'!$E51:$AT51,'Maand-gepland'!$E$2:$AT$2,"&gt;="&amp;$D$3,'Maand-gepland'!$E$2:$AT$2,"&lt;="&amp;$D$4,'Maand-prestatie'!$E51:$AT51,"="&amp;I$5)</f>
        <v>0</v>
      </c>
      <c r="K55">
        <f ca="1">COUNTIFS('Maand-gepland'!$E51:$AT51,"&gt;0",'Maand-gepland'!$E$2:$AT$2,"&gt;="&amp;$D$3,'Maand-gepland'!$E$2:$AT$2,"&lt;="&amp;$D$4,'Maand-prestatie'!$E51:$AT51,"="&amp;K$5)</f>
        <v>0</v>
      </c>
      <c r="L55" s="31">
        <f>SUMIFS('Maand-gepland'!$E51:$AT51,'Maand-gepland'!$E$2:$AT$2,"&gt;="&amp;$D$3,'Maand-gepland'!$E$2:$AT$2,"&lt;="&amp;$D$4,'Maand-prestatie'!$E51:$AT51,"="&amp;K$5)</f>
        <v>0</v>
      </c>
      <c r="M55">
        <f ca="1">COUNTIFS('Maand-gepland'!$E51:$AT51,"&gt;0",'Maand-gepland'!$E$2:$AT$2,"&gt;="&amp;$D$3,'Maand-gepland'!$E$2:$AT$2,"&lt;="&amp;$D$4,'Maand-prestatie'!$E51:$AT51,"="&amp;M$5)</f>
        <v>0</v>
      </c>
      <c r="N55" s="31">
        <f>SUMIFS('Maand-gepland'!$E51:$AT51,'Maand-gepland'!$E$2:$AT$2,"&gt;="&amp;$D$3,'Maand-gepland'!$E$2:$AT$2,"&lt;="&amp;$D$4,'Maand-prestatie'!$E51:$AT51,"="&amp;M$5)</f>
        <v>0</v>
      </c>
      <c r="O55">
        <f ca="1">COUNTIFS('Maand-gepland'!$E51:$AT51,"&gt;0",'Maand-gepland'!$E$2:$AT$2,"&gt;="&amp;$D$3,'Maand-gepland'!$E$2:$AT$2,"&lt;="&amp;$D$4,'Maand-prestatie'!$E51:$AT51,"="&amp;O$5)</f>
        <v>0</v>
      </c>
      <c r="P55" s="31">
        <f>SUMIFS('Maand-gepland'!$E51:$AT51,'Maand-gepland'!$E$2:$AT$2,"&gt;="&amp;$D$3,'Maand-gepland'!$E$2:$AT$2,"&lt;="&amp;$D$4,'Maand-prestatie'!$E51:$AT51,"="&amp;O$5)</f>
        <v>0</v>
      </c>
      <c r="Q55">
        <f ca="1">COUNTIFS('Maand-gepland'!$E51:$AT51,"&gt;0",'Maand-gepland'!$E$2:$AT$2,"&gt;="&amp;$D$3,'Maand-gepland'!$E$2:$AT$2,"&lt;="&amp;$D$4,'Maand-prestatie'!$E51:$AT51,"="&amp;Q$5)</f>
        <v>0</v>
      </c>
      <c r="R55" s="31">
        <f>SUMIFS('Maand-gepland'!$E51:$AT51,'Maand-gepland'!$E$2:$AT$2,"&gt;="&amp;$D$3,'Maand-gepland'!$E$2:$AT$2,"&lt;="&amp;$D$4,'Maand-prestatie'!$E51:$AT51,"="&amp;Q$5)</f>
        <v>0</v>
      </c>
      <c r="S55">
        <f ca="1">COUNTIFS('Maand-gepland'!$E51:$AT51,"&gt;0",'Maand-gepland'!$E$2:$AT$2,"&gt;="&amp;$D$3,'Maand-gepland'!$E$2:$AT$2,"&lt;="&amp;$D$4,'Maand-prestatie'!$E51:$AT51,"="&amp;S$5)</f>
        <v>0</v>
      </c>
      <c r="T55" s="31">
        <f>SUMIFS('Maand-gepland'!$E51:$AT51,'Maand-gepland'!$E$2:$AT$2,"&gt;="&amp;$D$3,'Maand-gepland'!$E$2:$AT$2,"&lt;="&amp;$D$4,'Maand-prestatie'!$E51:$AT51,"="&amp;S$5)</f>
        <v>0</v>
      </c>
      <c r="U55">
        <f ca="1">COUNTIFS('Maand-gepland'!$E51:$AT51,"&gt;0",'Maand-gepland'!$E$2:$AT$2,"&gt;="&amp;$D$3,'Maand-gepland'!$E$2:$AT$2,"&lt;="&amp;$D$4,'Maand-prestatie'!$E51:$AT51,"="&amp;U$5)</f>
        <v>0</v>
      </c>
      <c r="V55" s="31">
        <f>SUMIFS('Maand-gepland'!$E51:$AT51,'Maand-gepland'!$E$2:$AT$2,"&gt;="&amp;$D$3,'Maand-gepland'!$E$2:$AT$2,"&lt;="&amp;$D$4,'Maand-prestatie'!$E51:$AT51,"="&amp;U$5)</f>
        <v>0</v>
      </c>
      <c r="W55">
        <f ca="1">COUNTIFS('Maand-gepland'!$E51:$AT51,"&gt;0",'Maand-gepland'!$E$2:$AT$2,"&gt;="&amp;$D$3,'Maand-gepland'!$E$2:$AT$2,"&lt;="&amp;$D$4,'Maand-prestatie'!$E51:$AT51,"="&amp;W$5)</f>
        <v>0</v>
      </c>
      <c r="X55" s="31">
        <f>SUMIFS('Maand-gepland'!$E51:$AT51,'Maand-gepland'!$E$2:$AT$2,"&gt;="&amp;$D$3,'Maand-gepland'!$E$2:$AT$2,"&lt;="&amp;$D$4,'Maand-prestatie'!$E51:$AT51,"="&amp;W$5)</f>
        <v>0</v>
      </c>
      <c r="Y55">
        <f ca="1">COUNTIFS('Maand-gepland'!$E51:$AT51,"&gt;0",'Maand-gepland'!$E$2:$AT$2,"&gt;="&amp;$D$3,'Maand-gepland'!$E$2:$AT$2,"&lt;="&amp;$D$4,'Maand-prestatie'!$E51:$AT51,"="&amp;Y$5)</f>
        <v>0</v>
      </c>
      <c r="Z55" s="31">
        <f>SUMIFS('Maand-gepland'!$E51:$AT51,'Maand-gepland'!$E$2:$AT$2,"&gt;="&amp;$D$3,'Maand-gepland'!$E$2:$AT$2,"&lt;="&amp;$D$4,'Maand-prestatie'!$E51:$AT51,"="&amp;Y$5)</f>
        <v>0</v>
      </c>
      <c r="AA55" s="31"/>
      <c r="AB55" s="31"/>
      <c r="AC55" s="31"/>
      <c r="AD55" s="31"/>
      <c r="AE55" s="31"/>
      <c r="AF55" s="31"/>
      <c r="AG55" s="31"/>
      <c r="AH55" s="31"/>
      <c r="AI55" s="31"/>
      <c r="AJ55" s="31"/>
      <c r="AK55" s="31"/>
      <c r="AL55" s="31"/>
      <c r="AM55" s="31"/>
    </row>
    <row r="56" spans="1:39" x14ac:dyDescent="0.2">
      <c r="A56" t="str">
        <f ca="1">'Week A'!AB104</f>
        <v>Daoudi</v>
      </c>
      <c r="B56" t="str">
        <f ca="1">'Week A'!AC104</f>
        <v>Mohamed</v>
      </c>
      <c r="C56" t="str">
        <f ca="1">'Week A'!AD104</f>
        <v>Steward</v>
      </c>
      <c r="D56" t="str">
        <f ca="1">'Week A'!AE104</f>
        <v>Student</v>
      </c>
      <c r="E56">
        <f ca="1">COUNTIFS('Maand-gepland'!$E52:$AT52,"&gt;0",'Maand-gepland'!$E$2:$AT$2,"&gt;="&amp;$D$3,'Maand-gepland'!$E$2:$AT$2,"&lt;="&amp;$D$4)</f>
        <v>0</v>
      </c>
      <c r="F56" s="31">
        <f>SUMIFS('Maand-gepland'!$E52:$AT52,'Maand-gepland'!$E$2:$AT$2,"&gt;="&amp;$D$3,'Maand-gepland'!$E$2:$AT$2,"&lt;="&amp;$D$4)</f>
        <v>0</v>
      </c>
      <c r="G56">
        <f ca="1">COUNTIFS('Maand-gepland'!$E52:$AT52,"&gt;0",'Maand-gepland'!$E$2:$AT$2,"&gt;="&amp;$D$3,'Maand-gepland'!$E$2:$AT$2,"&lt;="&amp;$D$4,'Maand-prestatie'!$E52:$AT52,"=0")</f>
        <v>0</v>
      </c>
      <c r="H56" s="31">
        <f>SUMIFS('Maand-gepland'!$E52:$AT52,'Maand-gepland'!$E$2:$AT$2,"&gt;="&amp;$D$3,'Maand-gepland'!$E$2:$AT$2,"&lt;="&amp;$D$4,'Maand-prestatie'!$E52:$AT52,"=0")</f>
        <v>0</v>
      </c>
      <c r="I56">
        <f ca="1">COUNTIFS('Maand-gepland'!$E52:$AT52,"&gt;0",'Maand-gepland'!$E$2:$AT$2,"&gt;="&amp;$D$3,'Maand-gepland'!$E$2:$AT$2,"&lt;="&amp;$D$4,'Maand-prestatie'!$E52:$AT52,"="&amp;I$5)</f>
        <v>0</v>
      </c>
      <c r="J56" s="31">
        <f>SUMIFS('Maand-gepland'!$E52:$AT52,'Maand-gepland'!$E$2:$AT$2,"&gt;="&amp;$D$3,'Maand-gepland'!$E$2:$AT$2,"&lt;="&amp;$D$4,'Maand-prestatie'!$E52:$AT52,"="&amp;I$5)</f>
        <v>0</v>
      </c>
      <c r="K56">
        <f ca="1">COUNTIFS('Maand-gepland'!$E52:$AT52,"&gt;0",'Maand-gepland'!$E$2:$AT$2,"&gt;="&amp;$D$3,'Maand-gepland'!$E$2:$AT$2,"&lt;="&amp;$D$4,'Maand-prestatie'!$E52:$AT52,"="&amp;K$5)</f>
        <v>0</v>
      </c>
      <c r="L56" s="31">
        <f>SUMIFS('Maand-gepland'!$E52:$AT52,'Maand-gepland'!$E$2:$AT$2,"&gt;="&amp;$D$3,'Maand-gepland'!$E$2:$AT$2,"&lt;="&amp;$D$4,'Maand-prestatie'!$E52:$AT52,"="&amp;K$5)</f>
        <v>0</v>
      </c>
      <c r="M56">
        <f ca="1">COUNTIFS('Maand-gepland'!$E52:$AT52,"&gt;0",'Maand-gepland'!$E$2:$AT$2,"&gt;="&amp;$D$3,'Maand-gepland'!$E$2:$AT$2,"&lt;="&amp;$D$4,'Maand-prestatie'!$E52:$AT52,"="&amp;M$5)</f>
        <v>0</v>
      </c>
      <c r="N56" s="31">
        <f>SUMIFS('Maand-gepland'!$E52:$AT52,'Maand-gepland'!$E$2:$AT$2,"&gt;="&amp;$D$3,'Maand-gepland'!$E$2:$AT$2,"&lt;="&amp;$D$4,'Maand-prestatie'!$E52:$AT52,"="&amp;M$5)</f>
        <v>0</v>
      </c>
      <c r="O56">
        <f ca="1">COUNTIFS('Maand-gepland'!$E52:$AT52,"&gt;0",'Maand-gepland'!$E$2:$AT$2,"&gt;="&amp;$D$3,'Maand-gepland'!$E$2:$AT$2,"&lt;="&amp;$D$4,'Maand-prestatie'!$E52:$AT52,"="&amp;O$5)</f>
        <v>0</v>
      </c>
      <c r="P56" s="31">
        <f>SUMIFS('Maand-gepland'!$E52:$AT52,'Maand-gepland'!$E$2:$AT$2,"&gt;="&amp;$D$3,'Maand-gepland'!$E$2:$AT$2,"&lt;="&amp;$D$4,'Maand-prestatie'!$E52:$AT52,"="&amp;O$5)</f>
        <v>0</v>
      </c>
      <c r="Q56">
        <f ca="1">COUNTIFS('Maand-gepland'!$E52:$AT52,"&gt;0",'Maand-gepland'!$E$2:$AT$2,"&gt;="&amp;$D$3,'Maand-gepland'!$E$2:$AT$2,"&lt;="&amp;$D$4,'Maand-prestatie'!$E52:$AT52,"="&amp;Q$5)</f>
        <v>0</v>
      </c>
      <c r="R56" s="31">
        <f>SUMIFS('Maand-gepland'!$E52:$AT52,'Maand-gepland'!$E$2:$AT$2,"&gt;="&amp;$D$3,'Maand-gepland'!$E$2:$AT$2,"&lt;="&amp;$D$4,'Maand-prestatie'!$E52:$AT52,"="&amp;Q$5)</f>
        <v>0</v>
      </c>
      <c r="S56">
        <f ca="1">COUNTIFS('Maand-gepland'!$E52:$AT52,"&gt;0",'Maand-gepland'!$E$2:$AT$2,"&gt;="&amp;$D$3,'Maand-gepland'!$E$2:$AT$2,"&lt;="&amp;$D$4,'Maand-prestatie'!$E52:$AT52,"="&amp;S$5)</f>
        <v>0</v>
      </c>
      <c r="T56" s="31">
        <f>SUMIFS('Maand-gepland'!$E52:$AT52,'Maand-gepland'!$E$2:$AT$2,"&gt;="&amp;$D$3,'Maand-gepland'!$E$2:$AT$2,"&lt;="&amp;$D$4,'Maand-prestatie'!$E52:$AT52,"="&amp;S$5)</f>
        <v>0</v>
      </c>
      <c r="U56">
        <f ca="1">COUNTIFS('Maand-gepland'!$E52:$AT52,"&gt;0",'Maand-gepland'!$E$2:$AT$2,"&gt;="&amp;$D$3,'Maand-gepland'!$E$2:$AT$2,"&lt;="&amp;$D$4,'Maand-prestatie'!$E52:$AT52,"="&amp;U$5)</f>
        <v>0</v>
      </c>
      <c r="V56" s="31">
        <f>SUMIFS('Maand-gepland'!$E52:$AT52,'Maand-gepland'!$E$2:$AT$2,"&gt;="&amp;$D$3,'Maand-gepland'!$E$2:$AT$2,"&lt;="&amp;$D$4,'Maand-prestatie'!$E52:$AT52,"="&amp;U$5)</f>
        <v>0</v>
      </c>
      <c r="W56">
        <f ca="1">COUNTIFS('Maand-gepland'!$E52:$AT52,"&gt;0",'Maand-gepland'!$E$2:$AT$2,"&gt;="&amp;$D$3,'Maand-gepland'!$E$2:$AT$2,"&lt;="&amp;$D$4,'Maand-prestatie'!$E52:$AT52,"="&amp;W$5)</f>
        <v>0</v>
      </c>
      <c r="X56" s="31">
        <f>SUMIFS('Maand-gepland'!$E52:$AT52,'Maand-gepland'!$E$2:$AT$2,"&gt;="&amp;$D$3,'Maand-gepland'!$E$2:$AT$2,"&lt;="&amp;$D$4,'Maand-prestatie'!$E52:$AT52,"="&amp;W$5)</f>
        <v>0</v>
      </c>
      <c r="Y56">
        <f ca="1">COUNTIFS('Maand-gepland'!$E52:$AT52,"&gt;0",'Maand-gepland'!$E$2:$AT$2,"&gt;="&amp;$D$3,'Maand-gepland'!$E$2:$AT$2,"&lt;="&amp;$D$4,'Maand-prestatie'!$E52:$AT52,"="&amp;Y$5)</f>
        <v>0</v>
      </c>
      <c r="Z56" s="31">
        <f>SUMIFS('Maand-gepland'!$E52:$AT52,'Maand-gepland'!$E$2:$AT$2,"&gt;="&amp;$D$3,'Maand-gepland'!$E$2:$AT$2,"&lt;="&amp;$D$4,'Maand-prestatie'!$E52:$AT52,"="&amp;Y$5)</f>
        <v>0</v>
      </c>
      <c r="AA56" s="31"/>
      <c r="AB56" s="31"/>
      <c r="AC56" s="31"/>
      <c r="AD56" s="31"/>
      <c r="AE56" s="31"/>
      <c r="AF56" s="31"/>
      <c r="AG56" s="31"/>
      <c r="AH56" s="31"/>
      <c r="AI56" s="31"/>
      <c r="AJ56" s="31"/>
      <c r="AK56" s="31"/>
      <c r="AL56" s="31"/>
      <c r="AM56" s="31"/>
    </row>
    <row r="57" spans="1:39" x14ac:dyDescent="0.2">
      <c r="A57" t="str">
        <f ca="1">'Week A'!AB105</f>
        <v>Osorio Maza</v>
      </c>
      <c r="B57" t="str">
        <f ca="1">'Week A'!AC105</f>
        <v xml:space="preserve">Enrique </v>
      </c>
      <c r="C57" t="str">
        <f ca="1">'Week A'!AD105</f>
        <v>Steward</v>
      </c>
      <c r="D57" t="str">
        <f ca="1">'Week A'!AE105</f>
        <v>Student</v>
      </c>
      <c r="E57">
        <f ca="1">COUNTIFS('Maand-gepland'!$E53:$AT53,"&gt;0",'Maand-gepland'!$E$2:$AT$2,"&gt;="&amp;$D$3,'Maand-gepland'!$E$2:$AT$2,"&lt;="&amp;$D$4)</f>
        <v>0</v>
      </c>
      <c r="F57" s="31">
        <f>SUMIFS('Maand-gepland'!$E53:$AT53,'Maand-gepland'!$E$2:$AT$2,"&gt;="&amp;$D$3,'Maand-gepland'!$E$2:$AT$2,"&lt;="&amp;$D$4)</f>
        <v>0</v>
      </c>
      <c r="G57">
        <f ca="1">COUNTIFS('Maand-gepland'!$E53:$AT53,"&gt;0",'Maand-gepland'!$E$2:$AT$2,"&gt;="&amp;$D$3,'Maand-gepland'!$E$2:$AT$2,"&lt;="&amp;$D$4,'Maand-prestatie'!$E53:$AT53,"=0")</f>
        <v>0</v>
      </c>
      <c r="H57" s="31">
        <f>SUMIFS('Maand-gepland'!$E53:$AT53,'Maand-gepland'!$E$2:$AT$2,"&gt;="&amp;$D$3,'Maand-gepland'!$E$2:$AT$2,"&lt;="&amp;$D$4,'Maand-prestatie'!$E53:$AT53,"=0")</f>
        <v>0</v>
      </c>
      <c r="I57">
        <f ca="1">COUNTIFS('Maand-gepland'!$E53:$AT53,"&gt;0",'Maand-gepland'!$E$2:$AT$2,"&gt;="&amp;$D$3,'Maand-gepland'!$E$2:$AT$2,"&lt;="&amp;$D$4,'Maand-prestatie'!$E53:$AT53,"="&amp;I$5)</f>
        <v>0</v>
      </c>
      <c r="J57" s="31">
        <f>SUMIFS('Maand-gepland'!$E53:$AT53,'Maand-gepland'!$E$2:$AT$2,"&gt;="&amp;$D$3,'Maand-gepland'!$E$2:$AT$2,"&lt;="&amp;$D$4,'Maand-prestatie'!$E53:$AT53,"="&amp;I$5)</f>
        <v>0</v>
      </c>
      <c r="K57">
        <f ca="1">COUNTIFS('Maand-gepland'!$E53:$AT53,"&gt;0",'Maand-gepland'!$E$2:$AT$2,"&gt;="&amp;$D$3,'Maand-gepland'!$E$2:$AT$2,"&lt;="&amp;$D$4,'Maand-prestatie'!$E53:$AT53,"="&amp;K$5)</f>
        <v>0</v>
      </c>
      <c r="L57" s="31">
        <f>SUMIFS('Maand-gepland'!$E53:$AT53,'Maand-gepland'!$E$2:$AT$2,"&gt;="&amp;$D$3,'Maand-gepland'!$E$2:$AT$2,"&lt;="&amp;$D$4,'Maand-prestatie'!$E53:$AT53,"="&amp;K$5)</f>
        <v>0</v>
      </c>
      <c r="M57">
        <f ca="1">COUNTIFS('Maand-gepland'!$E53:$AT53,"&gt;0",'Maand-gepland'!$E$2:$AT$2,"&gt;="&amp;$D$3,'Maand-gepland'!$E$2:$AT$2,"&lt;="&amp;$D$4,'Maand-prestatie'!$E53:$AT53,"="&amp;M$5)</f>
        <v>0</v>
      </c>
      <c r="N57" s="31">
        <f>SUMIFS('Maand-gepland'!$E53:$AT53,'Maand-gepland'!$E$2:$AT$2,"&gt;="&amp;$D$3,'Maand-gepland'!$E$2:$AT$2,"&lt;="&amp;$D$4,'Maand-prestatie'!$E53:$AT53,"="&amp;M$5)</f>
        <v>0</v>
      </c>
      <c r="O57">
        <f ca="1">COUNTIFS('Maand-gepland'!$E53:$AT53,"&gt;0",'Maand-gepland'!$E$2:$AT$2,"&gt;="&amp;$D$3,'Maand-gepland'!$E$2:$AT$2,"&lt;="&amp;$D$4,'Maand-prestatie'!$E53:$AT53,"="&amp;O$5)</f>
        <v>0</v>
      </c>
      <c r="P57" s="31">
        <f>SUMIFS('Maand-gepland'!$E53:$AT53,'Maand-gepland'!$E$2:$AT$2,"&gt;="&amp;$D$3,'Maand-gepland'!$E$2:$AT$2,"&lt;="&amp;$D$4,'Maand-prestatie'!$E53:$AT53,"="&amp;O$5)</f>
        <v>0</v>
      </c>
      <c r="Q57">
        <f ca="1">COUNTIFS('Maand-gepland'!$E53:$AT53,"&gt;0",'Maand-gepland'!$E$2:$AT$2,"&gt;="&amp;$D$3,'Maand-gepland'!$E$2:$AT$2,"&lt;="&amp;$D$4,'Maand-prestatie'!$E53:$AT53,"="&amp;Q$5)</f>
        <v>0</v>
      </c>
      <c r="R57" s="31">
        <f>SUMIFS('Maand-gepland'!$E53:$AT53,'Maand-gepland'!$E$2:$AT$2,"&gt;="&amp;$D$3,'Maand-gepland'!$E$2:$AT$2,"&lt;="&amp;$D$4,'Maand-prestatie'!$E53:$AT53,"="&amp;Q$5)</f>
        <v>0</v>
      </c>
      <c r="S57">
        <f ca="1">COUNTIFS('Maand-gepland'!$E53:$AT53,"&gt;0",'Maand-gepland'!$E$2:$AT$2,"&gt;="&amp;$D$3,'Maand-gepland'!$E$2:$AT$2,"&lt;="&amp;$D$4,'Maand-prestatie'!$E53:$AT53,"="&amp;S$5)</f>
        <v>0</v>
      </c>
      <c r="T57" s="31">
        <f>SUMIFS('Maand-gepland'!$E53:$AT53,'Maand-gepland'!$E$2:$AT$2,"&gt;="&amp;$D$3,'Maand-gepland'!$E$2:$AT$2,"&lt;="&amp;$D$4,'Maand-prestatie'!$E53:$AT53,"="&amp;S$5)</f>
        <v>0</v>
      </c>
      <c r="U57">
        <f ca="1">COUNTIFS('Maand-gepland'!$E53:$AT53,"&gt;0",'Maand-gepland'!$E$2:$AT$2,"&gt;="&amp;$D$3,'Maand-gepland'!$E$2:$AT$2,"&lt;="&amp;$D$4,'Maand-prestatie'!$E53:$AT53,"="&amp;U$5)</f>
        <v>0</v>
      </c>
      <c r="V57" s="31">
        <f>SUMIFS('Maand-gepland'!$E53:$AT53,'Maand-gepland'!$E$2:$AT$2,"&gt;="&amp;$D$3,'Maand-gepland'!$E$2:$AT$2,"&lt;="&amp;$D$4,'Maand-prestatie'!$E53:$AT53,"="&amp;U$5)</f>
        <v>0</v>
      </c>
      <c r="W57">
        <f ca="1">COUNTIFS('Maand-gepland'!$E53:$AT53,"&gt;0",'Maand-gepland'!$E$2:$AT$2,"&gt;="&amp;$D$3,'Maand-gepland'!$E$2:$AT$2,"&lt;="&amp;$D$4,'Maand-prestatie'!$E53:$AT53,"="&amp;W$5)</f>
        <v>0</v>
      </c>
      <c r="X57" s="31">
        <f>SUMIFS('Maand-gepland'!$E53:$AT53,'Maand-gepland'!$E$2:$AT$2,"&gt;="&amp;$D$3,'Maand-gepland'!$E$2:$AT$2,"&lt;="&amp;$D$4,'Maand-prestatie'!$E53:$AT53,"="&amp;W$5)</f>
        <v>0</v>
      </c>
      <c r="Y57">
        <f ca="1">COUNTIFS('Maand-gepland'!$E53:$AT53,"&gt;0",'Maand-gepland'!$E$2:$AT$2,"&gt;="&amp;$D$3,'Maand-gepland'!$E$2:$AT$2,"&lt;="&amp;$D$4,'Maand-prestatie'!$E53:$AT53,"="&amp;Y$5)</f>
        <v>0</v>
      </c>
      <c r="Z57" s="31">
        <f>SUMIFS('Maand-gepland'!$E53:$AT53,'Maand-gepland'!$E$2:$AT$2,"&gt;="&amp;$D$3,'Maand-gepland'!$E$2:$AT$2,"&lt;="&amp;$D$4,'Maand-prestatie'!$E53:$AT53,"="&amp;Y$5)</f>
        <v>0</v>
      </c>
      <c r="AA57" s="31"/>
      <c r="AB57" s="31"/>
      <c r="AC57" s="31"/>
      <c r="AD57" s="31"/>
      <c r="AE57" s="31"/>
      <c r="AF57" s="31"/>
      <c r="AG57" s="31"/>
      <c r="AH57" s="31"/>
      <c r="AI57" s="31"/>
      <c r="AJ57" s="31"/>
      <c r="AK57" s="31"/>
      <c r="AL57" s="31"/>
      <c r="AM57" s="31"/>
    </row>
    <row r="58" spans="1:39" x14ac:dyDescent="0.2">
      <c r="A58" t="str">
        <f ca="1">'Week A'!AB106</f>
        <v>Fella</v>
      </c>
      <c r="B58" t="str">
        <f ca="1">'Week A'!AC106</f>
        <v>Achraf</v>
      </c>
      <c r="C58" t="str">
        <f ca="1">'Week A'!AD106</f>
        <v>Steward</v>
      </c>
      <c r="D58" t="str">
        <f ca="1">'Week A'!AE106</f>
        <v>Student</v>
      </c>
      <c r="E58">
        <f ca="1">COUNTIFS('Maand-gepland'!$E54:$AT54,"&gt;0",'Maand-gepland'!$E$2:$AT$2,"&gt;="&amp;$D$3,'Maand-gepland'!$E$2:$AT$2,"&lt;="&amp;$D$4)</f>
        <v>0</v>
      </c>
      <c r="F58" s="31">
        <f>SUMIFS('Maand-gepland'!$E54:$AT54,'Maand-gepland'!$E$2:$AT$2,"&gt;="&amp;$D$3,'Maand-gepland'!$E$2:$AT$2,"&lt;="&amp;$D$4)</f>
        <v>0</v>
      </c>
      <c r="G58">
        <f ca="1">COUNTIFS('Maand-gepland'!$E54:$AT54,"&gt;0",'Maand-gepland'!$E$2:$AT$2,"&gt;="&amp;$D$3,'Maand-gepland'!$E$2:$AT$2,"&lt;="&amp;$D$4,'Maand-prestatie'!$E54:$AT54,"=0")</f>
        <v>0</v>
      </c>
      <c r="H58" s="31">
        <f>SUMIFS('Maand-gepland'!$E54:$AT54,'Maand-gepland'!$E$2:$AT$2,"&gt;="&amp;$D$3,'Maand-gepland'!$E$2:$AT$2,"&lt;="&amp;$D$4,'Maand-prestatie'!$E54:$AT54,"=0")</f>
        <v>0</v>
      </c>
      <c r="I58">
        <f ca="1">COUNTIFS('Maand-gepland'!$E54:$AT54,"&gt;0",'Maand-gepland'!$E$2:$AT$2,"&gt;="&amp;$D$3,'Maand-gepland'!$E$2:$AT$2,"&lt;="&amp;$D$4,'Maand-prestatie'!$E54:$AT54,"="&amp;I$5)</f>
        <v>0</v>
      </c>
      <c r="J58" s="31">
        <f>SUMIFS('Maand-gepland'!$E54:$AT54,'Maand-gepland'!$E$2:$AT$2,"&gt;="&amp;$D$3,'Maand-gepland'!$E$2:$AT$2,"&lt;="&amp;$D$4,'Maand-prestatie'!$E54:$AT54,"="&amp;I$5)</f>
        <v>0</v>
      </c>
      <c r="K58">
        <f ca="1">COUNTIFS('Maand-gepland'!$E54:$AT54,"&gt;0",'Maand-gepland'!$E$2:$AT$2,"&gt;="&amp;$D$3,'Maand-gepland'!$E$2:$AT$2,"&lt;="&amp;$D$4,'Maand-prestatie'!$E54:$AT54,"="&amp;K$5)</f>
        <v>0</v>
      </c>
      <c r="L58" s="31">
        <f>SUMIFS('Maand-gepland'!$E54:$AT54,'Maand-gepland'!$E$2:$AT$2,"&gt;="&amp;$D$3,'Maand-gepland'!$E$2:$AT$2,"&lt;="&amp;$D$4,'Maand-prestatie'!$E54:$AT54,"="&amp;K$5)</f>
        <v>0</v>
      </c>
      <c r="M58">
        <f ca="1">COUNTIFS('Maand-gepland'!$E54:$AT54,"&gt;0",'Maand-gepland'!$E$2:$AT$2,"&gt;="&amp;$D$3,'Maand-gepland'!$E$2:$AT$2,"&lt;="&amp;$D$4,'Maand-prestatie'!$E54:$AT54,"="&amp;M$5)</f>
        <v>0</v>
      </c>
      <c r="N58" s="31">
        <f>SUMIFS('Maand-gepland'!$E54:$AT54,'Maand-gepland'!$E$2:$AT$2,"&gt;="&amp;$D$3,'Maand-gepland'!$E$2:$AT$2,"&lt;="&amp;$D$4,'Maand-prestatie'!$E54:$AT54,"="&amp;M$5)</f>
        <v>0</v>
      </c>
      <c r="O58">
        <f ca="1">COUNTIFS('Maand-gepland'!$E54:$AT54,"&gt;0",'Maand-gepland'!$E$2:$AT$2,"&gt;="&amp;$D$3,'Maand-gepland'!$E$2:$AT$2,"&lt;="&amp;$D$4,'Maand-prestatie'!$E54:$AT54,"="&amp;O$5)</f>
        <v>0</v>
      </c>
      <c r="P58" s="31">
        <f>SUMIFS('Maand-gepland'!$E54:$AT54,'Maand-gepland'!$E$2:$AT$2,"&gt;="&amp;$D$3,'Maand-gepland'!$E$2:$AT$2,"&lt;="&amp;$D$4,'Maand-prestatie'!$E54:$AT54,"="&amp;O$5)</f>
        <v>0</v>
      </c>
      <c r="Q58">
        <f ca="1">COUNTIFS('Maand-gepland'!$E54:$AT54,"&gt;0",'Maand-gepland'!$E$2:$AT$2,"&gt;="&amp;$D$3,'Maand-gepland'!$E$2:$AT$2,"&lt;="&amp;$D$4,'Maand-prestatie'!$E54:$AT54,"="&amp;Q$5)</f>
        <v>0</v>
      </c>
      <c r="R58" s="31">
        <f>SUMIFS('Maand-gepland'!$E54:$AT54,'Maand-gepland'!$E$2:$AT$2,"&gt;="&amp;$D$3,'Maand-gepland'!$E$2:$AT$2,"&lt;="&amp;$D$4,'Maand-prestatie'!$E54:$AT54,"="&amp;Q$5)</f>
        <v>0</v>
      </c>
      <c r="S58">
        <f ca="1">COUNTIFS('Maand-gepland'!$E54:$AT54,"&gt;0",'Maand-gepland'!$E$2:$AT$2,"&gt;="&amp;$D$3,'Maand-gepland'!$E$2:$AT$2,"&lt;="&amp;$D$4,'Maand-prestatie'!$E54:$AT54,"="&amp;S$5)</f>
        <v>0</v>
      </c>
      <c r="T58" s="31">
        <f>SUMIFS('Maand-gepland'!$E54:$AT54,'Maand-gepland'!$E$2:$AT$2,"&gt;="&amp;$D$3,'Maand-gepland'!$E$2:$AT$2,"&lt;="&amp;$D$4,'Maand-prestatie'!$E54:$AT54,"="&amp;S$5)</f>
        <v>0</v>
      </c>
      <c r="U58">
        <f ca="1">COUNTIFS('Maand-gepland'!$E54:$AT54,"&gt;0",'Maand-gepland'!$E$2:$AT$2,"&gt;="&amp;$D$3,'Maand-gepland'!$E$2:$AT$2,"&lt;="&amp;$D$4,'Maand-prestatie'!$E54:$AT54,"="&amp;U$5)</f>
        <v>0</v>
      </c>
      <c r="V58" s="31">
        <f>SUMIFS('Maand-gepland'!$E54:$AT54,'Maand-gepland'!$E$2:$AT$2,"&gt;="&amp;$D$3,'Maand-gepland'!$E$2:$AT$2,"&lt;="&amp;$D$4,'Maand-prestatie'!$E54:$AT54,"="&amp;U$5)</f>
        <v>0</v>
      </c>
      <c r="W58">
        <f ca="1">COUNTIFS('Maand-gepland'!$E54:$AT54,"&gt;0",'Maand-gepland'!$E$2:$AT$2,"&gt;="&amp;$D$3,'Maand-gepland'!$E$2:$AT$2,"&lt;="&amp;$D$4,'Maand-prestatie'!$E54:$AT54,"="&amp;W$5)</f>
        <v>0</v>
      </c>
      <c r="X58" s="31">
        <f>SUMIFS('Maand-gepland'!$E54:$AT54,'Maand-gepland'!$E$2:$AT$2,"&gt;="&amp;$D$3,'Maand-gepland'!$E$2:$AT$2,"&lt;="&amp;$D$4,'Maand-prestatie'!$E54:$AT54,"="&amp;W$5)</f>
        <v>0</v>
      </c>
      <c r="Y58">
        <f ca="1">COUNTIFS('Maand-gepland'!$E54:$AT54,"&gt;0",'Maand-gepland'!$E$2:$AT$2,"&gt;="&amp;$D$3,'Maand-gepland'!$E$2:$AT$2,"&lt;="&amp;$D$4,'Maand-prestatie'!$E54:$AT54,"="&amp;Y$5)</f>
        <v>0</v>
      </c>
      <c r="Z58" s="31">
        <f>SUMIFS('Maand-gepland'!$E54:$AT54,'Maand-gepland'!$E$2:$AT$2,"&gt;="&amp;$D$3,'Maand-gepland'!$E$2:$AT$2,"&lt;="&amp;$D$4,'Maand-prestatie'!$E54:$AT54,"="&amp;Y$5)</f>
        <v>0</v>
      </c>
      <c r="AA58" s="31"/>
      <c r="AB58" s="31"/>
      <c r="AC58" s="31"/>
      <c r="AD58" s="31"/>
      <c r="AE58" s="31"/>
      <c r="AF58" s="31"/>
      <c r="AG58" s="31"/>
      <c r="AH58" s="31"/>
      <c r="AI58" s="31"/>
      <c r="AJ58" s="31"/>
      <c r="AK58" s="31"/>
      <c r="AL58" s="31"/>
      <c r="AM58" s="31"/>
    </row>
    <row r="59" spans="1:39" x14ac:dyDescent="0.2">
      <c r="A59" t="str">
        <f ca="1">'Week A'!AB107</f>
        <v>NAAM</v>
      </c>
      <c r="B59" t="str">
        <f ca="1">'Week A'!AC107</f>
        <v>Voornaam</v>
      </c>
      <c r="C59" t="str">
        <f ca="1">'Week A'!AD107</f>
        <v>Steward</v>
      </c>
      <c r="D59" t="str">
        <f ca="1">'Week A'!AE107</f>
        <v>Student</v>
      </c>
      <c r="E59">
        <f ca="1">COUNTIFS('Maand-gepland'!$E55:$AT55,"&gt;0",'Maand-gepland'!$E$2:$AT$2,"&gt;="&amp;$D$3,'Maand-gepland'!$E$2:$AT$2,"&lt;="&amp;$D$4)</f>
        <v>0</v>
      </c>
      <c r="F59" s="31">
        <f>SUMIFS('Maand-gepland'!$E55:$AT55,'Maand-gepland'!$E$2:$AT$2,"&gt;="&amp;$D$3,'Maand-gepland'!$E$2:$AT$2,"&lt;="&amp;$D$4)</f>
        <v>0</v>
      </c>
      <c r="G59">
        <f ca="1">COUNTIFS('Maand-gepland'!$E55:$AT55,"&gt;0",'Maand-gepland'!$E$2:$AT$2,"&gt;="&amp;$D$3,'Maand-gepland'!$E$2:$AT$2,"&lt;="&amp;$D$4,'Maand-prestatie'!$E55:$AT55,"=0")</f>
        <v>0</v>
      </c>
      <c r="H59" s="31">
        <f>SUMIFS('Maand-gepland'!$E55:$AT55,'Maand-gepland'!$E$2:$AT$2,"&gt;="&amp;$D$3,'Maand-gepland'!$E$2:$AT$2,"&lt;="&amp;$D$4,'Maand-prestatie'!$E55:$AT55,"=0")</f>
        <v>0</v>
      </c>
      <c r="I59">
        <f ca="1">COUNTIFS('Maand-gepland'!$E55:$AT55,"&gt;0",'Maand-gepland'!$E$2:$AT$2,"&gt;="&amp;$D$3,'Maand-gepland'!$E$2:$AT$2,"&lt;="&amp;$D$4,'Maand-prestatie'!$E55:$AT55,"="&amp;I$5)</f>
        <v>0</v>
      </c>
      <c r="J59" s="31">
        <f>SUMIFS('Maand-gepland'!$E55:$AT55,'Maand-gepland'!$E$2:$AT$2,"&gt;="&amp;$D$3,'Maand-gepland'!$E$2:$AT$2,"&lt;="&amp;$D$4,'Maand-prestatie'!$E55:$AT55,"="&amp;I$5)</f>
        <v>0</v>
      </c>
      <c r="K59">
        <f ca="1">COUNTIFS('Maand-gepland'!$E55:$AT55,"&gt;0",'Maand-gepland'!$E$2:$AT$2,"&gt;="&amp;$D$3,'Maand-gepland'!$E$2:$AT$2,"&lt;="&amp;$D$4,'Maand-prestatie'!$E55:$AT55,"="&amp;K$5)</f>
        <v>0</v>
      </c>
      <c r="L59" s="31">
        <f>SUMIFS('Maand-gepland'!$E55:$AT55,'Maand-gepland'!$E$2:$AT$2,"&gt;="&amp;$D$3,'Maand-gepland'!$E$2:$AT$2,"&lt;="&amp;$D$4,'Maand-prestatie'!$E55:$AT55,"="&amp;K$5)</f>
        <v>0</v>
      </c>
      <c r="M59">
        <f ca="1">COUNTIFS('Maand-gepland'!$E55:$AT55,"&gt;0",'Maand-gepland'!$E$2:$AT$2,"&gt;="&amp;$D$3,'Maand-gepland'!$E$2:$AT$2,"&lt;="&amp;$D$4,'Maand-prestatie'!$E55:$AT55,"="&amp;M$5)</f>
        <v>0</v>
      </c>
      <c r="N59" s="31">
        <f>SUMIFS('Maand-gepland'!$E55:$AT55,'Maand-gepland'!$E$2:$AT$2,"&gt;="&amp;$D$3,'Maand-gepland'!$E$2:$AT$2,"&lt;="&amp;$D$4,'Maand-prestatie'!$E55:$AT55,"="&amp;M$5)</f>
        <v>0</v>
      </c>
      <c r="O59">
        <f ca="1">COUNTIFS('Maand-gepland'!$E55:$AT55,"&gt;0",'Maand-gepland'!$E$2:$AT$2,"&gt;="&amp;$D$3,'Maand-gepland'!$E$2:$AT$2,"&lt;="&amp;$D$4,'Maand-prestatie'!$E55:$AT55,"="&amp;O$5)</f>
        <v>0</v>
      </c>
      <c r="P59" s="31">
        <f>SUMIFS('Maand-gepland'!$E55:$AT55,'Maand-gepland'!$E$2:$AT$2,"&gt;="&amp;$D$3,'Maand-gepland'!$E$2:$AT$2,"&lt;="&amp;$D$4,'Maand-prestatie'!$E55:$AT55,"="&amp;O$5)</f>
        <v>0</v>
      </c>
      <c r="Q59">
        <f ca="1">COUNTIFS('Maand-gepland'!$E55:$AT55,"&gt;0",'Maand-gepland'!$E$2:$AT$2,"&gt;="&amp;$D$3,'Maand-gepland'!$E$2:$AT$2,"&lt;="&amp;$D$4,'Maand-prestatie'!$E55:$AT55,"="&amp;Q$5)</f>
        <v>0</v>
      </c>
      <c r="R59" s="31">
        <f>SUMIFS('Maand-gepland'!$E55:$AT55,'Maand-gepland'!$E$2:$AT$2,"&gt;="&amp;$D$3,'Maand-gepland'!$E$2:$AT$2,"&lt;="&amp;$D$4,'Maand-prestatie'!$E55:$AT55,"="&amp;Q$5)</f>
        <v>0</v>
      </c>
      <c r="S59">
        <f ca="1">COUNTIFS('Maand-gepland'!$E55:$AT55,"&gt;0",'Maand-gepland'!$E$2:$AT$2,"&gt;="&amp;$D$3,'Maand-gepland'!$E$2:$AT$2,"&lt;="&amp;$D$4,'Maand-prestatie'!$E55:$AT55,"="&amp;S$5)</f>
        <v>0</v>
      </c>
      <c r="T59" s="31">
        <f>SUMIFS('Maand-gepland'!$E55:$AT55,'Maand-gepland'!$E$2:$AT$2,"&gt;="&amp;$D$3,'Maand-gepland'!$E$2:$AT$2,"&lt;="&amp;$D$4,'Maand-prestatie'!$E55:$AT55,"="&amp;S$5)</f>
        <v>0</v>
      </c>
      <c r="U59">
        <f ca="1">COUNTIFS('Maand-gepland'!$E55:$AT55,"&gt;0",'Maand-gepland'!$E$2:$AT$2,"&gt;="&amp;$D$3,'Maand-gepland'!$E$2:$AT$2,"&lt;="&amp;$D$4,'Maand-prestatie'!$E55:$AT55,"="&amp;U$5)</f>
        <v>0</v>
      </c>
      <c r="V59" s="31">
        <f>SUMIFS('Maand-gepland'!$E55:$AT55,'Maand-gepland'!$E$2:$AT$2,"&gt;="&amp;$D$3,'Maand-gepland'!$E$2:$AT$2,"&lt;="&amp;$D$4,'Maand-prestatie'!$E55:$AT55,"="&amp;U$5)</f>
        <v>0</v>
      </c>
      <c r="W59">
        <f ca="1">COUNTIFS('Maand-gepland'!$E55:$AT55,"&gt;0",'Maand-gepland'!$E$2:$AT$2,"&gt;="&amp;$D$3,'Maand-gepland'!$E$2:$AT$2,"&lt;="&amp;$D$4,'Maand-prestatie'!$E55:$AT55,"="&amp;W$5)</f>
        <v>0</v>
      </c>
      <c r="X59" s="31">
        <f>SUMIFS('Maand-gepland'!$E55:$AT55,'Maand-gepland'!$E$2:$AT$2,"&gt;="&amp;$D$3,'Maand-gepland'!$E$2:$AT$2,"&lt;="&amp;$D$4,'Maand-prestatie'!$E55:$AT55,"="&amp;W$5)</f>
        <v>0</v>
      </c>
      <c r="Y59">
        <f ca="1">COUNTIFS('Maand-gepland'!$E55:$AT55,"&gt;0",'Maand-gepland'!$E$2:$AT$2,"&gt;="&amp;$D$3,'Maand-gepland'!$E$2:$AT$2,"&lt;="&amp;$D$4,'Maand-prestatie'!$E55:$AT55,"="&amp;Y$5)</f>
        <v>0</v>
      </c>
      <c r="Z59" s="31">
        <f>SUMIFS('Maand-gepland'!$E55:$AT55,'Maand-gepland'!$E$2:$AT$2,"&gt;="&amp;$D$3,'Maand-gepland'!$E$2:$AT$2,"&lt;="&amp;$D$4,'Maand-prestatie'!$E55:$AT55,"="&amp;Y$5)</f>
        <v>0</v>
      </c>
      <c r="AA59" s="31"/>
      <c r="AB59" s="31"/>
      <c r="AC59" s="31"/>
      <c r="AD59" s="31"/>
      <c r="AE59" s="31"/>
      <c r="AF59" s="31"/>
      <c r="AG59" s="31"/>
      <c r="AH59" s="31"/>
      <c r="AI59" s="31"/>
      <c r="AJ59" s="31"/>
      <c r="AK59" s="31"/>
      <c r="AL59" s="31"/>
      <c r="AM59" s="31"/>
    </row>
    <row r="60" spans="1:39" x14ac:dyDescent="0.2">
      <c r="A60" t="str">
        <f ca="1">'Week A'!AB108</f>
        <v>NAAM</v>
      </c>
      <c r="B60" t="str">
        <f ca="1">'Week A'!AC108</f>
        <v>Voornaam</v>
      </c>
      <c r="C60" t="str">
        <f ca="1">'Week A'!AD108</f>
        <v>Steward</v>
      </c>
      <c r="D60" t="str">
        <f ca="1">'Week A'!AE108</f>
        <v>Student</v>
      </c>
      <c r="E60">
        <f ca="1">COUNTIFS('Maand-gepland'!$E56:$AT56,"&gt;0",'Maand-gepland'!$E$2:$AT$2,"&gt;="&amp;$D$3,'Maand-gepland'!$E$2:$AT$2,"&lt;="&amp;$D$4)</f>
        <v>0</v>
      </c>
      <c r="F60" s="31">
        <f>SUMIFS('Maand-gepland'!$E56:$AT56,'Maand-gepland'!$E$2:$AT$2,"&gt;="&amp;$D$3,'Maand-gepland'!$E$2:$AT$2,"&lt;="&amp;$D$4)</f>
        <v>0</v>
      </c>
      <c r="G60">
        <f ca="1">COUNTIFS('Maand-gepland'!$E56:$AT56,"&gt;0",'Maand-gepland'!$E$2:$AT$2,"&gt;="&amp;$D$3,'Maand-gepland'!$E$2:$AT$2,"&lt;="&amp;$D$4,'Maand-prestatie'!$E56:$AT56,"=0")</f>
        <v>0</v>
      </c>
      <c r="H60" s="31">
        <f>SUMIFS('Maand-gepland'!$E56:$AT56,'Maand-gepland'!$E$2:$AT$2,"&gt;="&amp;$D$3,'Maand-gepland'!$E$2:$AT$2,"&lt;="&amp;$D$4,'Maand-prestatie'!$E56:$AT56,"=0")</f>
        <v>0</v>
      </c>
      <c r="I60">
        <f ca="1">COUNTIFS('Maand-gepland'!$E56:$AT56,"&gt;0",'Maand-gepland'!$E$2:$AT$2,"&gt;="&amp;$D$3,'Maand-gepland'!$E$2:$AT$2,"&lt;="&amp;$D$4,'Maand-prestatie'!$E56:$AT56,"="&amp;I$5)</f>
        <v>0</v>
      </c>
      <c r="J60" s="31">
        <f>SUMIFS('Maand-gepland'!$E56:$AT56,'Maand-gepland'!$E$2:$AT$2,"&gt;="&amp;$D$3,'Maand-gepland'!$E$2:$AT$2,"&lt;="&amp;$D$4,'Maand-prestatie'!$E56:$AT56,"="&amp;I$5)</f>
        <v>0</v>
      </c>
      <c r="K60">
        <f ca="1">COUNTIFS('Maand-gepland'!$E56:$AT56,"&gt;0",'Maand-gepland'!$E$2:$AT$2,"&gt;="&amp;$D$3,'Maand-gepland'!$E$2:$AT$2,"&lt;="&amp;$D$4,'Maand-prestatie'!$E56:$AT56,"="&amp;K$5)</f>
        <v>0</v>
      </c>
      <c r="L60" s="31">
        <f>SUMIFS('Maand-gepland'!$E56:$AT56,'Maand-gepland'!$E$2:$AT$2,"&gt;="&amp;$D$3,'Maand-gepland'!$E$2:$AT$2,"&lt;="&amp;$D$4,'Maand-prestatie'!$E56:$AT56,"="&amp;K$5)</f>
        <v>0</v>
      </c>
      <c r="M60">
        <f ca="1">COUNTIFS('Maand-gepland'!$E56:$AT56,"&gt;0",'Maand-gepland'!$E$2:$AT$2,"&gt;="&amp;$D$3,'Maand-gepland'!$E$2:$AT$2,"&lt;="&amp;$D$4,'Maand-prestatie'!$E56:$AT56,"="&amp;M$5)</f>
        <v>0</v>
      </c>
      <c r="N60" s="31">
        <f>SUMIFS('Maand-gepland'!$E56:$AT56,'Maand-gepland'!$E$2:$AT$2,"&gt;="&amp;$D$3,'Maand-gepland'!$E$2:$AT$2,"&lt;="&amp;$D$4,'Maand-prestatie'!$E56:$AT56,"="&amp;M$5)</f>
        <v>0</v>
      </c>
      <c r="O60">
        <f ca="1">COUNTIFS('Maand-gepland'!$E56:$AT56,"&gt;0",'Maand-gepland'!$E$2:$AT$2,"&gt;="&amp;$D$3,'Maand-gepland'!$E$2:$AT$2,"&lt;="&amp;$D$4,'Maand-prestatie'!$E56:$AT56,"="&amp;O$5)</f>
        <v>0</v>
      </c>
      <c r="P60" s="31">
        <f>SUMIFS('Maand-gepland'!$E56:$AT56,'Maand-gepland'!$E$2:$AT$2,"&gt;="&amp;$D$3,'Maand-gepland'!$E$2:$AT$2,"&lt;="&amp;$D$4,'Maand-prestatie'!$E56:$AT56,"="&amp;O$5)</f>
        <v>0</v>
      </c>
      <c r="Q60">
        <f ca="1">COUNTIFS('Maand-gepland'!$E56:$AT56,"&gt;0",'Maand-gepland'!$E$2:$AT$2,"&gt;="&amp;$D$3,'Maand-gepland'!$E$2:$AT$2,"&lt;="&amp;$D$4,'Maand-prestatie'!$E56:$AT56,"="&amp;Q$5)</f>
        <v>0</v>
      </c>
      <c r="R60" s="31">
        <f>SUMIFS('Maand-gepland'!$E56:$AT56,'Maand-gepland'!$E$2:$AT$2,"&gt;="&amp;$D$3,'Maand-gepland'!$E$2:$AT$2,"&lt;="&amp;$D$4,'Maand-prestatie'!$E56:$AT56,"="&amp;Q$5)</f>
        <v>0</v>
      </c>
      <c r="S60">
        <f ca="1">COUNTIFS('Maand-gepland'!$E56:$AT56,"&gt;0",'Maand-gepland'!$E$2:$AT$2,"&gt;="&amp;$D$3,'Maand-gepland'!$E$2:$AT$2,"&lt;="&amp;$D$4,'Maand-prestatie'!$E56:$AT56,"="&amp;S$5)</f>
        <v>0</v>
      </c>
      <c r="T60" s="31">
        <f>SUMIFS('Maand-gepland'!$E56:$AT56,'Maand-gepland'!$E$2:$AT$2,"&gt;="&amp;$D$3,'Maand-gepland'!$E$2:$AT$2,"&lt;="&amp;$D$4,'Maand-prestatie'!$E56:$AT56,"="&amp;S$5)</f>
        <v>0</v>
      </c>
      <c r="U60">
        <f ca="1">COUNTIFS('Maand-gepland'!$E56:$AT56,"&gt;0",'Maand-gepland'!$E$2:$AT$2,"&gt;="&amp;$D$3,'Maand-gepland'!$E$2:$AT$2,"&lt;="&amp;$D$4,'Maand-prestatie'!$E56:$AT56,"="&amp;U$5)</f>
        <v>0</v>
      </c>
      <c r="V60" s="31">
        <f>SUMIFS('Maand-gepland'!$E56:$AT56,'Maand-gepland'!$E$2:$AT$2,"&gt;="&amp;$D$3,'Maand-gepland'!$E$2:$AT$2,"&lt;="&amp;$D$4,'Maand-prestatie'!$E56:$AT56,"="&amp;U$5)</f>
        <v>0</v>
      </c>
      <c r="W60">
        <f ca="1">COUNTIFS('Maand-gepland'!$E56:$AT56,"&gt;0",'Maand-gepland'!$E$2:$AT$2,"&gt;="&amp;$D$3,'Maand-gepland'!$E$2:$AT$2,"&lt;="&amp;$D$4,'Maand-prestatie'!$E56:$AT56,"="&amp;W$5)</f>
        <v>0</v>
      </c>
      <c r="X60" s="31">
        <f>SUMIFS('Maand-gepland'!$E56:$AT56,'Maand-gepland'!$E$2:$AT$2,"&gt;="&amp;$D$3,'Maand-gepland'!$E$2:$AT$2,"&lt;="&amp;$D$4,'Maand-prestatie'!$E56:$AT56,"="&amp;W$5)</f>
        <v>0</v>
      </c>
      <c r="Y60">
        <f ca="1">COUNTIFS('Maand-gepland'!$E56:$AT56,"&gt;0",'Maand-gepland'!$E$2:$AT$2,"&gt;="&amp;$D$3,'Maand-gepland'!$E$2:$AT$2,"&lt;="&amp;$D$4,'Maand-prestatie'!$E56:$AT56,"="&amp;Y$5)</f>
        <v>0</v>
      </c>
      <c r="Z60" s="31">
        <f>SUMIFS('Maand-gepland'!$E56:$AT56,'Maand-gepland'!$E$2:$AT$2,"&gt;="&amp;$D$3,'Maand-gepland'!$E$2:$AT$2,"&lt;="&amp;$D$4,'Maand-prestatie'!$E56:$AT56,"="&amp;Y$5)</f>
        <v>0</v>
      </c>
      <c r="AA60" s="31"/>
      <c r="AB60" s="31"/>
      <c r="AC60" s="31"/>
      <c r="AD60" s="31"/>
      <c r="AE60" s="31"/>
      <c r="AF60" s="31"/>
      <c r="AG60" s="31"/>
      <c r="AH60" s="31"/>
      <c r="AI60" s="31"/>
      <c r="AJ60" s="31"/>
      <c r="AK60" s="31"/>
      <c r="AL60" s="31"/>
      <c r="AM60" s="31"/>
    </row>
    <row r="61" spans="1:39" x14ac:dyDescent="0.2">
      <c r="A61" t="str">
        <f ca="1">'Week A'!AB109</f>
        <v>NAAM</v>
      </c>
      <c r="B61" t="str">
        <f ca="1">'Week A'!AC109</f>
        <v>Voornaam</v>
      </c>
      <c r="C61" t="str">
        <f ca="1">'Week A'!AD109</f>
        <v>Steward</v>
      </c>
      <c r="D61" t="str">
        <f ca="1">'Week A'!AE109</f>
        <v>Student</v>
      </c>
      <c r="E61">
        <f ca="1">COUNTIFS('Maand-gepland'!$E57:$AT57,"&gt;0",'Maand-gepland'!$E$2:$AT$2,"&gt;="&amp;$D$3,'Maand-gepland'!$E$2:$AT$2,"&lt;="&amp;$D$4)</f>
        <v>0</v>
      </c>
      <c r="F61" s="31">
        <f>SUMIFS('Maand-gepland'!$E57:$AT57,'Maand-gepland'!$E$2:$AT$2,"&gt;="&amp;$D$3,'Maand-gepland'!$E$2:$AT$2,"&lt;="&amp;$D$4)</f>
        <v>0</v>
      </c>
      <c r="G61">
        <f ca="1">COUNTIFS('Maand-gepland'!$E57:$AT57,"&gt;0",'Maand-gepland'!$E$2:$AT$2,"&gt;="&amp;$D$3,'Maand-gepland'!$E$2:$AT$2,"&lt;="&amp;$D$4,'Maand-prestatie'!$E57:$AT57,"=0")</f>
        <v>0</v>
      </c>
      <c r="H61" s="31">
        <f>SUMIFS('Maand-gepland'!$E57:$AT57,'Maand-gepland'!$E$2:$AT$2,"&gt;="&amp;$D$3,'Maand-gepland'!$E$2:$AT$2,"&lt;="&amp;$D$4,'Maand-prestatie'!$E57:$AT57,"=0")</f>
        <v>0</v>
      </c>
      <c r="I61">
        <f ca="1">COUNTIFS('Maand-gepland'!$E57:$AT57,"&gt;0",'Maand-gepland'!$E$2:$AT$2,"&gt;="&amp;$D$3,'Maand-gepland'!$E$2:$AT$2,"&lt;="&amp;$D$4,'Maand-prestatie'!$E57:$AT57,"="&amp;I$5)</f>
        <v>0</v>
      </c>
      <c r="J61" s="31">
        <f>SUMIFS('Maand-gepland'!$E57:$AT57,'Maand-gepland'!$E$2:$AT$2,"&gt;="&amp;$D$3,'Maand-gepland'!$E$2:$AT$2,"&lt;="&amp;$D$4,'Maand-prestatie'!$E57:$AT57,"="&amp;I$5)</f>
        <v>0</v>
      </c>
      <c r="K61">
        <f ca="1">COUNTIFS('Maand-gepland'!$E57:$AT57,"&gt;0",'Maand-gepland'!$E$2:$AT$2,"&gt;="&amp;$D$3,'Maand-gepland'!$E$2:$AT$2,"&lt;="&amp;$D$4,'Maand-prestatie'!$E57:$AT57,"="&amp;K$5)</f>
        <v>0</v>
      </c>
      <c r="L61" s="31">
        <f>SUMIFS('Maand-gepland'!$E57:$AT57,'Maand-gepland'!$E$2:$AT$2,"&gt;="&amp;$D$3,'Maand-gepland'!$E$2:$AT$2,"&lt;="&amp;$D$4,'Maand-prestatie'!$E57:$AT57,"="&amp;K$5)</f>
        <v>0</v>
      </c>
      <c r="M61">
        <f ca="1">COUNTIFS('Maand-gepland'!$E57:$AT57,"&gt;0",'Maand-gepland'!$E$2:$AT$2,"&gt;="&amp;$D$3,'Maand-gepland'!$E$2:$AT$2,"&lt;="&amp;$D$4,'Maand-prestatie'!$E57:$AT57,"="&amp;M$5)</f>
        <v>0</v>
      </c>
      <c r="N61" s="31">
        <f>SUMIFS('Maand-gepland'!$E57:$AT57,'Maand-gepland'!$E$2:$AT$2,"&gt;="&amp;$D$3,'Maand-gepland'!$E$2:$AT$2,"&lt;="&amp;$D$4,'Maand-prestatie'!$E57:$AT57,"="&amp;M$5)</f>
        <v>0</v>
      </c>
      <c r="O61">
        <f ca="1">COUNTIFS('Maand-gepland'!$E57:$AT57,"&gt;0",'Maand-gepland'!$E$2:$AT$2,"&gt;="&amp;$D$3,'Maand-gepland'!$E$2:$AT$2,"&lt;="&amp;$D$4,'Maand-prestatie'!$E57:$AT57,"="&amp;O$5)</f>
        <v>0</v>
      </c>
      <c r="P61" s="31">
        <f>SUMIFS('Maand-gepland'!$E57:$AT57,'Maand-gepland'!$E$2:$AT$2,"&gt;="&amp;$D$3,'Maand-gepland'!$E$2:$AT$2,"&lt;="&amp;$D$4,'Maand-prestatie'!$E57:$AT57,"="&amp;O$5)</f>
        <v>0</v>
      </c>
      <c r="Q61">
        <f ca="1">COUNTIFS('Maand-gepland'!$E57:$AT57,"&gt;0",'Maand-gepland'!$E$2:$AT$2,"&gt;="&amp;$D$3,'Maand-gepland'!$E$2:$AT$2,"&lt;="&amp;$D$4,'Maand-prestatie'!$E57:$AT57,"="&amp;Q$5)</f>
        <v>0</v>
      </c>
      <c r="R61" s="31">
        <f>SUMIFS('Maand-gepland'!$E57:$AT57,'Maand-gepland'!$E$2:$AT$2,"&gt;="&amp;$D$3,'Maand-gepland'!$E$2:$AT$2,"&lt;="&amp;$D$4,'Maand-prestatie'!$E57:$AT57,"="&amp;Q$5)</f>
        <v>0</v>
      </c>
      <c r="S61">
        <f ca="1">COUNTIFS('Maand-gepland'!$E57:$AT57,"&gt;0",'Maand-gepland'!$E$2:$AT$2,"&gt;="&amp;$D$3,'Maand-gepland'!$E$2:$AT$2,"&lt;="&amp;$D$4,'Maand-prestatie'!$E57:$AT57,"="&amp;S$5)</f>
        <v>0</v>
      </c>
      <c r="T61" s="31">
        <f>SUMIFS('Maand-gepland'!$E57:$AT57,'Maand-gepland'!$E$2:$AT$2,"&gt;="&amp;$D$3,'Maand-gepland'!$E$2:$AT$2,"&lt;="&amp;$D$4,'Maand-prestatie'!$E57:$AT57,"="&amp;S$5)</f>
        <v>0</v>
      </c>
      <c r="U61">
        <f ca="1">COUNTIFS('Maand-gepland'!$E57:$AT57,"&gt;0",'Maand-gepland'!$E$2:$AT$2,"&gt;="&amp;$D$3,'Maand-gepland'!$E$2:$AT$2,"&lt;="&amp;$D$4,'Maand-prestatie'!$E57:$AT57,"="&amp;U$5)</f>
        <v>0</v>
      </c>
      <c r="V61" s="31">
        <f>SUMIFS('Maand-gepland'!$E57:$AT57,'Maand-gepland'!$E$2:$AT$2,"&gt;="&amp;$D$3,'Maand-gepland'!$E$2:$AT$2,"&lt;="&amp;$D$4,'Maand-prestatie'!$E57:$AT57,"="&amp;U$5)</f>
        <v>0</v>
      </c>
      <c r="W61">
        <f ca="1">COUNTIFS('Maand-gepland'!$E57:$AT57,"&gt;0",'Maand-gepland'!$E$2:$AT$2,"&gt;="&amp;$D$3,'Maand-gepland'!$E$2:$AT$2,"&lt;="&amp;$D$4,'Maand-prestatie'!$E57:$AT57,"="&amp;W$5)</f>
        <v>0</v>
      </c>
      <c r="X61" s="31">
        <f>SUMIFS('Maand-gepland'!$E57:$AT57,'Maand-gepland'!$E$2:$AT$2,"&gt;="&amp;$D$3,'Maand-gepland'!$E$2:$AT$2,"&lt;="&amp;$D$4,'Maand-prestatie'!$E57:$AT57,"="&amp;W$5)</f>
        <v>0</v>
      </c>
      <c r="Y61">
        <f ca="1">COUNTIFS('Maand-gepland'!$E57:$AT57,"&gt;0",'Maand-gepland'!$E$2:$AT$2,"&gt;="&amp;$D$3,'Maand-gepland'!$E$2:$AT$2,"&lt;="&amp;$D$4,'Maand-prestatie'!$E57:$AT57,"="&amp;Y$5)</f>
        <v>0</v>
      </c>
      <c r="Z61" s="31">
        <f>SUMIFS('Maand-gepland'!$E57:$AT57,'Maand-gepland'!$E$2:$AT$2,"&gt;="&amp;$D$3,'Maand-gepland'!$E$2:$AT$2,"&lt;="&amp;$D$4,'Maand-prestatie'!$E57:$AT57,"="&amp;Y$5)</f>
        <v>0</v>
      </c>
      <c r="AA61" s="31"/>
      <c r="AB61" s="31"/>
      <c r="AC61" s="31"/>
      <c r="AD61" s="31"/>
      <c r="AE61" s="31"/>
      <c r="AF61" s="31"/>
      <c r="AG61" s="31"/>
      <c r="AH61" s="31"/>
      <c r="AI61" s="31"/>
      <c r="AJ61" s="31"/>
      <c r="AK61" s="31"/>
      <c r="AL61" s="31"/>
      <c r="AM61" s="31"/>
    </row>
    <row r="62" spans="1:39" x14ac:dyDescent="0.2">
      <c r="A62" t="str">
        <f ca="1">'Week A'!AB110</f>
        <v>NAAM</v>
      </c>
      <c r="B62" t="str">
        <f ca="1">'Week A'!AC110</f>
        <v>Voornaam</v>
      </c>
      <c r="C62" t="str">
        <f ca="1">'Week A'!AD110</f>
        <v>Steward</v>
      </c>
      <c r="D62" t="str">
        <f ca="1">'Week A'!AE110</f>
        <v>Student</v>
      </c>
      <c r="E62">
        <f ca="1">COUNTIFS('Maand-gepland'!$E58:$AT58,"&gt;0",'Maand-gepland'!$E$2:$AT$2,"&gt;="&amp;$D$3,'Maand-gepland'!$E$2:$AT$2,"&lt;="&amp;$D$4)</f>
        <v>0</v>
      </c>
      <c r="F62" s="31">
        <f>SUMIFS('Maand-gepland'!$E58:$AT58,'Maand-gepland'!$E$2:$AT$2,"&gt;="&amp;$D$3,'Maand-gepland'!$E$2:$AT$2,"&lt;="&amp;$D$4)</f>
        <v>0</v>
      </c>
      <c r="G62">
        <f ca="1">COUNTIFS('Maand-gepland'!$E58:$AT58,"&gt;0",'Maand-gepland'!$E$2:$AT$2,"&gt;="&amp;$D$3,'Maand-gepland'!$E$2:$AT$2,"&lt;="&amp;$D$4,'Maand-prestatie'!$E58:$AT58,"=0")</f>
        <v>0</v>
      </c>
      <c r="H62" s="31">
        <f>SUMIFS('Maand-gepland'!$E58:$AT58,'Maand-gepland'!$E$2:$AT$2,"&gt;="&amp;$D$3,'Maand-gepland'!$E$2:$AT$2,"&lt;="&amp;$D$4,'Maand-prestatie'!$E58:$AT58,"=0")</f>
        <v>0</v>
      </c>
      <c r="I62">
        <f ca="1">COUNTIFS('Maand-gepland'!$E58:$AT58,"&gt;0",'Maand-gepland'!$E$2:$AT$2,"&gt;="&amp;$D$3,'Maand-gepland'!$E$2:$AT$2,"&lt;="&amp;$D$4,'Maand-prestatie'!$E58:$AT58,"="&amp;I$5)</f>
        <v>0</v>
      </c>
      <c r="J62" s="31">
        <f>SUMIFS('Maand-gepland'!$E58:$AT58,'Maand-gepland'!$E$2:$AT$2,"&gt;="&amp;$D$3,'Maand-gepland'!$E$2:$AT$2,"&lt;="&amp;$D$4,'Maand-prestatie'!$E58:$AT58,"="&amp;I$5)</f>
        <v>0</v>
      </c>
      <c r="K62">
        <f ca="1">COUNTIFS('Maand-gepland'!$E58:$AT58,"&gt;0",'Maand-gepland'!$E$2:$AT$2,"&gt;="&amp;$D$3,'Maand-gepland'!$E$2:$AT$2,"&lt;="&amp;$D$4,'Maand-prestatie'!$E58:$AT58,"="&amp;K$5)</f>
        <v>0</v>
      </c>
      <c r="L62" s="31">
        <f>SUMIFS('Maand-gepland'!$E58:$AT58,'Maand-gepland'!$E$2:$AT$2,"&gt;="&amp;$D$3,'Maand-gepland'!$E$2:$AT$2,"&lt;="&amp;$D$4,'Maand-prestatie'!$E58:$AT58,"="&amp;K$5)</f>
        <v>0</v>
      </c>
      <c r="M62">
        <f ca="1">COUNTIFS('Maand-gepland'!$E58:$AT58,"&gt;0",'Maand-gepland'!$E$2:$AT$2,"&gt;="&amp;$D$3,'Maand-gepland'!$E$2:$AT$2,"&lt;="&amp;$D$4,'Maand-prestatie'!$E58:$AT58,"="&amp;M$5)</f>
        <v>0</v>
      </c>
      <c r="N62" s="31">
        <f>SUMIFS('Maand-gepland'!$E58:$AT58,'Maand-gepland'!$E$2:$AT$2,"&gt;="&amp;$D$3,'Maand-gepland'!$E$2:$AT$2,"&lt;="&amp;$D$4,'Maand-prestatie'!$E58:$AT58,"="&amp;M$5)</f>
        <v>0</v>
      </c>
      <c r="O62">
        <f ca="1">COUNTIFS('Maand-gepland'!$E58:$AT58,"&gt;0",'Maand-gepland'!$E$2:$AT$2,"&gt;="&amp;$D$3,'Maand-gepland'!$E$2:$AT$2,"&lt;="&amp;$D$4,'Maand-prestatie'!$E58:$AT58,"="&amp;O$5)</f>
        <v>0</v>
      </c>
      <c r="P62" s="31">
        <f>SUMIFS('Maand-gepland'!$E58:$AT58,'Maand-gepland'!$E$2:$AT$2,"&gt;="&amp;$D$3,'Maand-gepland'!$E$2:$AT$2,"&lt;="&amp;$D$4,'Maand-prestatie'!$E58:$AT58,"="&amp;O$5)</f>
        <v>0</v>
      </c>
      <c r="Q62">
        <f ca="1">COUNTIFS('Maand-gepland'!$E58:$AT58,"&gt;0",'Maand-gepland'!$E$2:$AT$2,"&gt;="&amp;$D$3,'Maand-gepland'!$E$2:$AT$2,"&lt;="&amp;$D$4,'Maand-prestatie'!$E58:$AT58,"="&amp;Q$5)</f>
        <v>0</v>
      </c>
      <c r="R62" s="31">
        <f>SUMIFS('Maand-gepland'!$E58:$AT58,'Maand-gepland'!$E$2:$AT$2,"&gt;="&amp;$D$3,'Maand-gepland'!$E$2:$AT$2,"&lt;="&amp;$D$4,'Maand-prestatie'!$E58:$AT58,"="&amp;Q$5)</f>
        <v>0</v>
      </c>
      <c r="S62">
        <f ca="1">COUNTIFS('Maand-gepland'!$E58:$AT58,"&gt;0",'Maand-gepland'!$E$2:$AT$2,"&gt;="&amp;$D$3,'Maand-gepland'!$E$2:$AT$2,"&lt;="&amp;$D$4,'Maand-prestatie'!$E58:$AT58,"="&amp;S$5)</f>
        <v>0</v>
      </c>
      <c r="T62" s="31">
        <f>SUMIFS('Maand-gepland'!$E58:$AT58,'Maand-gepland'!$E$2:$AT$2,"&gt;="&amp;$D$3,'Maand-gepland'!$E$2:$AT$2,"&lt;="&amp;$D$4,'Maand-prestatie'!$E58:$AT58,"="&amp;S$5)</f>
        <v>0</v>
      </c>
      <c r="U62">
        <f ca="1">COUNTIFS('Maand-gepland'!$E58:$AT58,"&gt;0",'Maand-gepland'!$E$2:$AT$2,"&gt;="&amp;$D$3,'Maand-gepland'!$E$2:$AT$2,"&lt;="&amp;$D$4,'Maand-prestatie'!$E58:$AT58,"="&amp;U$5)</f>
        <v>0</v>
      </c>
      <c r="V62" s="31">
        <f>SUMIFS('Maand-gepland'!$E58:$AT58,'Maand-gepland'!$E$2:$AT$2,"&gt;="&amp;$D$3,'Maand-gepland'!$E$2:$AT$2,"&lt;="&amp;$D$4,'Maand-prestatie'!$E58:$AT58,"="&amp;U$5)</f>
        <v>0</v>
      </c>
      <c r="W62">
        <f ca="1">COUNTIFS('Maand-gepland'!$E58:$AT58,"&gt;0",'Maand-gepland'!$E$2:$AT$2,"&gt;="&amp;$D$3,'Maand-gepland'!$E$2:$AT$2,"&lt;="&amp;$D$4,'Maand-prestatie'!$E58:$AT58,"="&amp;W$5)</f>
        <v>0</v>
      </c>
      <c r="X62" s="31">
        <f>SUMIFS('Maand-gepland'!$E58:$AT58,'Maand-gepland'!$E$2:$AT$2,"&gt;="&amp;$D$3,'Maand-gepland'!$E$2:$AT$2,"&lt;="&amp;$D$4,'Maand-prestatie'!$E58:$AT58,"="&amp;W$5)</f>
        <v>0</v>
      </c>
      <c r="Y62">
        <f ca="1">COUNTIFS('Maand-gepland'!$E58:$AT58,"&gt;0",'Maand-gepland'!$E$2:$AT$2,"&gt;="&amp;$D$3,'Maand-gepland'!$E$2:$AT$2,"&lt;="&amp;$D$4,'Maand-prestatie'!$E58:$AT58,"="&amp;Y$5)</f>
        <v>0</v>
      </c>
      <c r="Z62" s="31">
        <f>SUMIFS('Maand-gepland'!$E58:$AT58,'Maand-gepland'!$E$2:$AT$2,"&gt;="&amp;$D$3,'Maand-gepland'!$E$2:$AT$2,"&lt;="&amp;$D$4,'Maand-prestatie'!$E58:$AT58,"="&amp;Y$5)</f>
        <v>0</v>
      </c>
      <c r="AA62" s="31"/>
      <c r="AB62" s="31"/>
      <c r="AC62" s="31"/>
      <c r="AD62" s="31"/>
      <c r="AE62" s="31"/>
      <c r="AF62" s="31"/>
      <c r="AG62" s="31"/>
      <c r="AH62" s="31"/>
      <c r="AI62" s="31"/>
      <c r="AJ62" s="31"/>
      <c r="AK62" s="31"/>
      <c r="AL62" s="31"/>
      <c r="AM62" s="31"/>
    </row>
    <row r="63" spans="1:39" x14ac:dyDescent="0.2">
      <c r="A63" t="str">
        <f ca="1">'Week A'!AB111</f>
        <v>NAAM</v>
      </c>
      <c r="B63" t="str">
        <f ca="1">'Week A'!AC111</f>
        <v>Voornaam</v>
      </c>
      <c r="C63" t="str">
        <f ca="1">'Week A'!AD111</f>
        <v>Steward</v>
      </c>
      <c r="D63" t="str">
        <f ca="1">'Week A'!AE111</f>
        <v>Student</v>
      </c>
      <c r="E63">
        <f ca="1">COUNTIFS('Maand-gepland'!$E59:$AT59,"&gt;0",'Maand-gepland'!$E$2:$AT$2,"&gt;="&amp;$D$3,'Maand-gepland'!$E$2:$AT$2,"&lt;="&amp;$D$4)</f>
        <v>0</v>
      </c>
      <c r="F63" s="31">
        <f>SUMIFS('Maand-gepland'!$E59:$AT59,'Maand-gepland'!$E$2:$AT$2,"&gt;="&amp;$D$3,'Maand-gepland'!$E$2:$AT$2,"&lt;="&amp;$D$4)</f>
        <v>0</v>
      </c>
      <c r="G63">
        <f ca="1">COUNTIFS('Maand-gepland'!$E59:$AT59,"&gt;0",'Maand-gepland'!$E$2:$AT$2,"&gt;="&amp;$D$3,'Maand-gepland'!$E$2:$AT$2,"&lt;="&amp;$D$4,'Maand-prestatie'!$E59:$AT59,"=0")</f>
        <v>0</v>
      </c>
      <c r="H63" s="31">
        <f>SUMIFS('Maand-gepland'!$E59:$AT59,'Maand-gepland'!$E$2:$AT$2,"&gt;="&amp;$D$3,'Maand-gepland'!$E$2:$AT$2,"&lt;="&amp;$D$4,'Maand-prestatie'!$E59:$AT59,"=0")</f>
        <v>0</v>
      </c>
      <c r="I63">
        <f ca="1">COUNTIFS('Maand-gepland'!$E59:$AT59,"&gt;0",'Maand-gepland'!$E$2:$AT$2,"&gt;="&amp;$D$3,'Maand-gepland'!$E$2:$AT$2,"&lt;="&amp;$D$4,'Maand-prestatie'!$E59:$AT59,"="&amp;I$5)</f>
        <v>0</v>
      </c>
      <c r="J63" s="31">
        <f>SUMIFS('Maand-gepland'!$E59:$AT59,'Maand-gepland'!$E$2:$AT$2,"&gt;="&amp;$D$3,'Maand-gepland'!$E$2:$AT$2,"&lt;="&amp;$D$4,'Maand-prestatie'!$E59:$AT59,"="&amp;I$5)</f>
        <v>0</v>
      </c>
      <c r="K63">
        <f ca="1">COUNTIFS('Maand-gepland'!$E59:$AT59,"&gt;0",'Maand-gepland'!$E$2:$AT$2,"&gt;="&amp;$D$3,'Maand-gepland'!$E$2:$AT$2,"&lt;="&amp;$D$4,'Maand-prestatie'!$E59:$AT59,"="&amp;K$5)</f>
        <v>0</v>
      </c>
      <c r="L63" s="31">
        <f>SUMIFS('Maand-gepland'!$E59:$AT59,'Maand-gepland'!$E$2:$AT$2,"&gt;="&amp;$D$3,'Maand-gepland'!$E$2:$AT$2,"&lt;="&amp;$D$4,'Maand-prestatie'!$E59:$AT59,"="&amp;K$5)</f>
        <v>0</v>
      </c>
      <c r="M63">
        <f ca="1">COUNTIFS('Maand-gepland'!$E59:$AT59,"&gt;0",'Maand-gepland'!$E$2:$AT$2,"&gt;="&amp;$D$3,'Maand-gepland'!$E$2:$AT$2,"&lt;="&amp;$D$4,'Maand-prestatie'!$E59:$AT59,"="&amp;M$5)</f>
        <v>0</v>
      </c>
      <c r="N63" s="31">
        <f>SUMIFS('Maand-gepland'!$E59:$AT59,'Maand-gepland'!$E$2:$AT$2,"&gt;="&amp;$D$3,'Maand-gepland'!$E$2:$AT$2,"&lt;="&amp;$D$4,'Maand-prestatie'!$E59:$AT59,"="&amp;M$5)</f>
        <v>0</v>
      </c>
      <c r="O63">
        <f ca="1">COUNTIFS('Maand-gepland'!$E59:$AT59,"&gt;0",'Maand-gepland'!$E$2:$AT$2,"&gt;="&amp;$D$3,'Maand-gepland'!$E$2:$AT$2,"&lt;="&amp;$D$4,'Maand-prestatie'!$E59:$AT59,"="&amp;O$5)</f>
        <v>0</v>
      </c>
      <c r="P63" s="31">
        <f>SUMIFS('Maand-gepland'!$E59:$AT59,'Maand-gepland'!$E$2:$AT$2,"&gt;="&amp;$D$3,'Maand-gepland'!$E$2:$AT$2,"&lt;="&amp;$D$4,'Maand-prestatie'!$E59:$AT59,"="&amp;O$5)</f>
        <v>0</v>
      </c>
      <c r="Q63">
        <f ca="1">COUNTIFS('Maand-gepland'!$E59:$AT59,"&gt;0",'Maand-gepland'!$E$2:$AT$2,"&gt;="&amp;$D$3,'Maand-gepland'!$E$2:$AT$2,"&lt;="&amp;$D$4,'Maand-prestatie'!$E59:$AT59,"="&amp;Q$5)</f>
        <v>0</v>
      </c>
      <c r="R63" s="31">
        <f>SUMIFS('Maand-gepland'!$E59:$AT59,'Maand-gepland'!$E$2:$AT$2,"&gt;="&amp;$D$3,'Maand-gepland'!$E$2:$AT$2,"&lt;="&amp;$D$4,'Maand-prestatie'!$E59:$AT59,"="&amp;Q$5)</f>
        <v>0</v>
      </c>
      <c r="S63">
        <f ca="1">COUNTIFS('Maand-gepland'!$E59:$AT59,"&gt;0",'Maand-gepland'!$E$2:$AT$2,"&gt;="&amp;$D$3,'Maand-gepland'!$E$2:$AT$2,"&lt;="&amp;$D$4,'Maand-prestatie'!$E59:$AT59,"="&amp;S$5)</f>
        <v>0</v>
      </c>
      <c r="T63" s="31">
        <f>SUMIFS('Maand-gepland'!$E59:$AT59,'Maand-gepland'!$E$2:$AT$2,"&gt;="&amp;$D$3,'Maand-gepland'!$E$2:$AT$2,"&lt;="&amp;$D$4,'Maand-prestatie'!$E59:$AT59,"="&amp;S$5)</f>
        <v>0</v>
      </c>
      <c r="U63">
        <f ca="1">COUNTIFS('Maand-gepland'!$E59:$AT59,"&gt;0",'Maand-gepland'!$E$2:$AT$2,"&gt;="&amp;$D$3,'Maand-gepland'!$E$2:$AT$2,"&lt;="&amp;$D$4,'Maand-prestatie'!$E59:$AT59,"="&amp;U$5)</f>
        <v>0</v>
      </c>
      <c r="V63" s="31">
        <f>SUMIFS('Maand-gepland'!$E59:$AT59,'Maand-gepland'!$E$2:$AT$2,"&gt;="&amp;$D$3,'Maand-gepland'!$E$2:$AT$2,"&lt;="&amp;$D$4,'Maand-prestatie'!$E59:$AT59,"="&amp;U$5)</f>
        <v>0</v>
      </c>
      <c r="W63">
        <f ca="1">COUNTIFS('Maand-gepland'!$E59:$AT59,"&gt;0",'Maand-gepland'!$E$2:$AT$2,"&gt;="&amp;$D$3,'Maand-gepland'!$E$2:$AT$2,"&lt;="&amp;$D$4,'Maand-prestatie'!$E59:$AT59,"="&amp;W$5)</f>
        <v>0</v>
      </c>
      <c r="X63" s="31">
        <f>SUMIFS('Maand-gepland'!$E59:$AT59,'Maand-gepland'!$E$2:$AT$2,"&gt;="&amp;$D$3,'Maand-gepland'!$E$2:$AT$2,"&lt;="&amp;$D$4,'Maand-prestatie'!$E59:$AT59,"="&amp;W$5)</f>
        <v>0</v>
      </c>
      <c r="Y63">
        <f ca="1">COUNTIFS('Maand-gepland'!$E59:$AT59,"&gt;0",'Maand-gepland'!$E$2:$AT$2,"&gt;="&amp;$D$3,'Maand-gepland'!$E$2:$AT$2,"&lt;="&amp;$D$4,'Maand-prestatie'!$E59:$AT59,"="&amp;Y$5)</f>
        <v>0</v>
      </c>
      <c r="Z63" s="31">
        <f>SUMIFS('Maand-gepland'!$E59:$AT59,'Maand-gepland'!$E$2:$AT$2,"&gt;="&amp;$D$3,'Maand-gepland'!$E$2:$AT$2,"&lt;="&amp;$D$4,'Maand-prestatie'!$E59:$AT59,"="&amp;Y$5)</f>
        <v>0</v>
      </c>
      <c r="AA63" s="31"/>
      <c r="AB63" s="31"/>
      <c r="AC63" s="31"/>
      <c r="AD63" s="31"/>
      <c r="AE63" s="31"/>
      <c r="AF63" s="31"/>
      <c r="AG63" s="31"/>
      <c r="AH63" s="31"/>
      <c r="AI63" s="31"/>
      <c r="AJ63" s="31"/>
      <c r="AK63" s="31"/>
      <c r="AL63" s="31"/>
      <c r="AM63" s="31"/>
    </row>
    <row r="64" spans="1:39" x14ac:dyDescent="0.2">
      <c r="A64" t="str">
        <f ca="1">'Week A'!AB112</f>
        <v>NAAM</v>
      </c>
      <c r="B64" t="str">
        <f ca="1">'Week A'!AC112</f>
        <v>Voornaam</v>
      </c>
      <c r="C64" t="str">
        <f ca="1">'Week A'!AD112</f>
        <v>Steward</v>
      </c>
      <c r="D64" t="str">
        <f ca="1">'Week A'!AE112</f>
        <v>Student</v>
      </c>
      <c r="E64">
        <f ca="1">COUNTIFS('Maand-gepland'!$E60:$AT60,"&gt;0",'Maand-gepland'!$E$2:$AT$2,"&gt;="&amp;$D$3,'Maand-gepland'!$E$2:$AT$2,"&lt;="&amp;$D$4)</f>
        <v>0</v>
      </c>
      <c r="F64" s="31">
        <f>SUMIFS('Maand-gepland'!$E60:$AT60,'Maand-gepland'!$E$2:$AT$2,"&gt;="&amp;$D$3,'Maand-gepland'!$E$2:$AT$2,"&lt;="&amp;$D$4)</f>
        <v>0</v>
      </c>
      <c r="G64">
        <f ca="1">COUNTIFS('Maand-gepland'!$E60:$AT60,"&gt;0",'Maand-gepland'!$E$2:$AT$2,"&gt;="&amp;$D$3,'Maand-gepland'!$E$2:$AT$2,"&lt;="&amp;$D$4,'Maand-prestatie'!$E60:$AT60,"=0")</f>
        <v>0</v>
      </c>
      <c r="H64" s="31">
        <f>SUMIFS('Maand-gepland'!$E60:$AT60,'Maand-gepland'!$E$2:$AT$2,"&gt;="&amp;$D$3,'Maand-gepland'!$E$2:$AT$2,"&lt;="&amp;$D$4,'Maand-prestatie'!$E60:$AT60,"=0")</f>
        <v>0</v>
      </c>
      <c r="I64">
        <f ca="1">COUNTIFS('Maand-gepland'!$E60:$AT60,"&gt;0",'Maand-gepland'!$E$2:$AT$2,"&gt;="&amp;$D$3,'Maand-gepland'!$E$2:$AT$2,"&lt;="&amp;$D$4,'Maand-prestatie'!$E60:$AT60,"="&amp;I$5)</f>
        <v>0</v>
      </c>
      <c r="J64" s="31">
        <f>SUMIFS('Maand-gepland'!$E60:$AT60,'Maand-gepland'!$E$2:$AT$2,"&gt;="&amp;$D$3,'Maand-gepland'!$E$2:$AT$2,"&lt;="&amp;$D$4,'Maand-prestatie'!$E60:$AT60,"="&amp;I$5)</f>
        <v>0</v>
      </c>
      <c r="K64">
        <f ca="1">COUNTIFS('Maand-gepland'!$E60:$AT60,"&gt;0",'Maand-gepland'!$E$2:$AT$2,"&gt;="&amp;$D$3,'Maand-gepland'!$E$2:$AT$2,"&lt;="&amp;$D$4,'Maand-prestatie'!$E60:$AT60,"="&amp;K$5)</f>
        <v>0</v>
      </c>
      <c r="L64" s="31">
        <f>SUMIFS('Maand-gepland'!$E60:$AT60,'Maand-gepland'!$E$2:$AT$2,"&gt;="&amp;$D$3,'Maand-gepland'!$E$2:$AT$2,"&lt;="&amp;$D$4,'Maand-prestatie'!$E60:$AT60,"="&amp;K$5)</f>
        <v>0</v>
      </c>
      <c r="M64">
        <f ca="1">COUNTIFS('Maand-gepland'!$E60:$AT60,"&gt;0",'Maand-gepland'!$E$2:$AT$2,"&gt;="&amp;$D$3,'Maand-gepland'!$E$2:$AT$2,"&lt;="&amp;$D$4,'Maand-prestatie'!$E60:$AT60,"="&amp;M$5)</f>
        <v>0</v>
      </c>
      <c r="N64" s="31">
        <f>SUMIFS('Maand-gepland'!$E60:$AT60,'Maand-gepland'!$E$2:$AT$2,"&gt;="&amp;$D$3,'Maand-gepland'!$E$2:$AT$2,"&lt;="&amp;$D$4,'Maand-prestatie'!$E60:$AT60,"="&amp;M$5)</f>
        <v>0</v>
      </c>
      <c r="O64">
        <f ca="1">COUNTIFS('Maand-gepland'!$E60:$AT60,"&gt;0",'Maand-gepland'!$E$2:$AT$2,"&gt;="&amp;$D$3,'Maand-gepland'!$E$2:$AT$2,"&lt;="&amp;$D$4,'Maand-prestatie'!$E60:$AT60,"="&amp;O$5)</f>
        <v>0</v>
      </c>
      <c r="P64" s="31">
        <f>SUMIFS('Maand-gepland'!$E60:$AT60,'Maand-gepland'!$E$2:$AT$2,"&gt;="&amp;$D$3,'Maand-gepland'!$E$2:$AT$2,"&lt;="&amp;$D$4,'Maand-prestatie'!$E60:$AT60,"="&amp;O$5)</f>
        <v>0</v>
      </c>
      <c r="Q64">
        <f ca="1">COUNTIFS('Maand-gepland'!$E60:$AT60,"&gt;0",'Maand-gepland'!$E$2:$AT$2,"&gt;="&amp;$D$3,'Maand-gepland'!$E$2:$AT$2,"&lt;="&amp;$D$4,'Maand-prestatie'!$E60:$AT60,"="&amp;Q$5)</f>
        <v>0</v>
      </c>
      <c r="R64" s="31">
        <f>SUMIFS('Maand-gepland'!$E60:$AT60,'Maand-gepland'!$E$2:$AT$2,"&gt;="&amp;$D$3,'Maand-gepland'!$E$2:$AT$2,"&lt;="&amp;$D$4,'Maand-prestatie'!$E60:$AT60,"="&amp;Q$5)</f>
        <v>0</v>
      </c>
      <c r="S64">
        <f ca="1">COUNTIFS('Maand-gepland'!$E60:$AT60,"&gt;0",'Maand-gepland'!$E$2:$AT$2,"&gt;="&amp;$D$3,'Maand-gepland'!$E$2:$AT$2,"&lt;="&amp;$D$4,'Maand-prestatie'!$E60:$AT60,"="&amp;S$5)</f>
        <v>0</v>
      </c>
      <c r="T64" s="31">
        <f>SUMIFS('Maand-gepland'!$E60:$AT60,'Maand-gepland'!$E$2:$AT$2,"&gt;="&amp;$D$3,'Maand-gepland'!$E$2:$AT$2,"&lt;="&amp;$D$4,'Maand-prestatie'!$E60:$AT60,"="&amp;S$5)</f>
        <v>0</v>
      </c>
      <c r="U64">
        <f ca="1">COUNTIFS('Maand-gepland'!$E60:$AT60,"&gt;0",'Maand-gepland'!$E$2:$AT$2,"&gt;="&amp;$D$3,'Maand-gepland'!$E$2:$AT$2,"&lt;="&amp;$D$4,'Maand-prestatie'!$E60:$AT60,"="&amp;U$5)</f>
        <v>0</v>
      </c>
      <c r="V64" s="31">
        <f>SUMIFS('Maand-gepland'!$E60:$AT60,'Maand-gepland'!$E$2:$AT$2,"&gt;="&amp;$D$3,'Maand-gepland'!$E$2:$AT$2,"&lt;="&amp;$D$4,'Maand-prestatie'!$E60:$AT60,"="&amp;U$5)</f>
        <v>0</v>
      </c>
      <c r="W64">
        <f ca="1">COUNTIFS('Maand-gepland'!$E60:$AT60,"&gt;0",'Maand-gepland'!$E$2:$AT$2,"&gt;="&amp;$D$3,'Maand-gepland'!$E$2:$AT$2,"&lt;="&amp;$D$4,'Maand-prestatie'!$E60:$AT60,"="&amp;W$5)</f>
        <v>0</v>
      </c>
      <c r="X64" s="31">
        <f>SUMIFS('Maand-gepland'!$E60:$AT60,'Maand-gepland'!$E$2:$AT$2,"&gt;="&amp;$D$3,'Maand-gepland'!$E$2:$AT$2,"&lt;="&amp;$D$4,'Maand-prestatie'!$E60:$AT60,"="&amp;W$5)</f>
        <v>0</v>
      </c>
      <c r="Y64">
        <f ca="1">COUNTIFS('Maand-gepland'!$E60:$AT60,"&gt;0",'Maand-gepland'!$E$2:$AT$2,"&gt;="&amp;$D$3,'Maand-gepland'!$E$2:$AT$2,"&lt;="&amp;$D$4,'Maand-prestatie'!$E60:$AT60,"="&amp;Y$5)</f>
        <v>0</v>
      </c>
      <c r="Z64" s="31">
        <f>SUMIFS('Maand-gepland'!$E60:$AT60,'Maand-gepland'!$E$2:$AT$2,"&gt;="&amp;$D$3,'Maand-gepland'!$E$2:$AT$2,"&lt;="&amp;$D$4,'Maand-prestatie'!$E60:$AT60,"="&amp;Y$5)</f>
        <v>0</v>
      </c>
      <c r="AA64" s="31"/>
      <c r="AB64" s="31"/>
      <c r="AC64" s="31"/>
      <c r="AD64" s="31"/>
      <c r="AE64" s="31"/>
      <c r="AF64" s="31"/>
      <c r="AG64" s="31"/>
      <c r="AH64" s="31"/>
      <c r="AI64" s="31"/>
      <c r="AJ64" s="31"/>
      <c r="AK64" s="31"/>
      <c r="AL64" s="31"/>
      <c r="AM64" s="31"/>
    </row>
    <row r="65" spans="1:39" x14ac:dyDescent="0.2">
      <c r="A65" t="str">
        <f ca="1">'Week A'!AB113</f>
        <v>NAAM</v>
      </c>
      <c r="B65" t="str">
        <f ca="1">'Week A'!AC113</f>
        <v>Voornaam</v>
      </c>
      <c r="C65" t="str">
        <f ca="1">'Week A'!AD113</f>
        <v>Steward</v>
      </c>
      <c r="D65" t="str">
        <f ca="1">'Week A'!AE113</f>
        <v>Student</v>
      </c>
      <c r="E65">
        <f ca="1">COUNTIFS('Maand-gepland'!$E61:$AT61,"&gt;0",'Maand-gepland'!$E$2:$AT$2,"&gt;="&amp;$D$3,'Maand-gepland'!$E$2:$AT$2,"&lt;="&amp;$D$4)</f>
        <v>0</v>
      </c>
      <c r="F65" s="31">
        <f>SUMIFS('Maand-gepland'!$E61:$AT61,'Maand-gepland'!$E$2:$AT$2,"&gt;="&amp;$D$3,'Maand-gepland'!$E$2:$AT$2,"&lt;="&amp;$D$4)</f>
        <v>0</v>
      </c>
      <c r="G65">
        <f ca="1">COUNTIFS('Maand-gepland'!$E61:$AT61,"&gt;0",'Maand-gepland'!$E$2:$AT$2,"&gt;="&amp;$D$3,'Maand-gepland'!$E$2:$AT$2,"&lt;="&amp;$D$4,'Maand-prestatie'!$E61:$AT61,"=0")</f>
        <v>0</v>
      </c>
      <c r="H65" s="31">
        <f>SUMIFS('Maand-gepland'!$E61:$AT61,'Maand-gepland'!$E$2:$AT$2,"&gt;="&amp;$D$3,'Maand-gepland'!$E$2:$AT$2,"&lt;="&amp;$D$4,'Maand-prestatie'!$E61:$AT61,"=0")</f>
        <v>0</v>
      </c>
      <c r="I65">
        <f ca="1">COUNTIFS('Maand-gepland'!$E61:$AT61,"&gt;0",'Maand-gepland'!$E$2:$AT$2,"&gt;="&amp;$D$3,'Maand-gepland'!$E$2:$AT$2,"&lt;="&amp;$D$4,'Maand-prestatie'!$E61:$AT61,"="&amp;I$5)</f>
        <v>0</v>
      </c>
      <c r="J65" s="31">
        <f>SUMIFS('Maand-gepland'!$E61:$AT61,'Maand-gepland'!$E$2:$AT$2,"&gt;="&amp;$D$3,'Maand-gepland'!$E$2:$AT$2,"&lt;="&amp;$D$4,'Maand-prestatie'!$E61:$AT61,"="&amp;I$5)</f>
        <v>0</v>
      </c>
      <c r="K65">
        <f ca="1">COUNTIFS('Maand-gepland'!$E61:$AT61,"&gt;0",'Maand-gepland'!$E$2:$AT$2,"&gt;="&amp;$D$3,'Maand-gepland'!$E$2:$AT$2,"&lt;="&amp;$D$4,'Maand-prestatie'!$E61:$AT61,"="&amp;K$5)</f>
        <v>0</v>
      </c>
      <c r="L65" s="31">
        <f>SUMIFS('Maand-gepland'!$E61:$AT61,'Maand-gepland'!$E$2:$AT$2,"&gt;="&amp;$D$3,'Maand-gepland'!$E$2:$AT$2,"&lt;="&amp;$D$4,'Maand-prestatie'!$E61:$AT61,"="&amp;K$5)</f>
        <v>0</v>
      </c>
      <c r="M65">
        <f ca="1">COUNTIFS('Maand-gepland'!$E61:$AT61,"&gt;0",'Maand-gepland'!$E$2:$AT$2,"&gt;="&amp;$D$3,'Maand-gepland'!$E$2:$AT$2,"&lt;="&amp;$D$4,'Maand-prestatie'!$E61:$AT61,"="&amp;M$5)</f>
        <v>0</v>
      </c>
      <c r="N65" s="31">
        <f>SUMIFS('Maand-gepland'!$E61:$AT61,'Maand-gepland'!$E$2:$AT$2,"&gt;="&amp;$D$3,'Maand-gepland'!$E$2:$AT$2,"&lt;="&amp;$D$4,'Maand-prestatie'!$E61:$AT61,"="&amp;M$5)</f>
        <v>0</v>
      </c>
      <c r="O65">
        <f ca="1">COUNTIFS('Maand-gepland'!$E61:$AT61,"&gt;0",'Maand-gepland'!$E$2:$AT$2,"&gt;="&amp;$D$3,'Maand-gepland'!$E$2:$AT$2,"&lt;="&amp;$D$4,'Maand-prestatie'!$E61:$AT61,"="&amp;O$5)</f>
        <v>0</v>
      </c>
      <c r="P65" s="31">
        <f>SUMIFS('Maand-gepland'!$E61:$AT61,'Maand-gepland'!$E$2:$AT$2,"&gt;="&amp;$D$3,'Maand-gepland'!$E$2:$AT$2,"&lt;="&amp;$D$4,'Maand-prestatie'!$E61:$AT61,"="&amp;O$5)</f>
        <v>0</v>
      </c>
      <c r="Q65">
        <f ca="1">COUNTIFS('Maand-gepland'!$E61:$AT61,"&gt;0",'Maand-gepland'!$E$2:$AT$2,"&gt;="&amp;$D$3,'Maand-gepland'!$E$2:$AT$2,"&lt;="&amp;$D$4,'Maand-prestatie'!$E61:$AT61,"="&amp;Q$5)</f>
        <v>0</v>
      </c>
      <c r="R65" s="31">
        <f>SUMIFS('Maand-gepland'!$E61:$AT61,'Maand-gepland'!$E$2:$AT$2,"&gt;="&amp;$D$3,'Maand-gepland'!$E$2:$AT$2,"&lt;="&amp;$D$4,'Maand-prestatie'!$E61:$AT61,"="&amp;Q$5)</f>
        <v>0</v>
      </c>
      <c r="S65">
        <f ca="1">COUNTIFS('Maand-gepland'!$E61:$AT61,"&gt;0",'Maand-gepland'!$E$2:$AT$2,"&gt;="&amp;$D$3,'Maand-gepland'!$E$2:$AT$2,"&lt;="&amp;$D$4,'Maand-prestatie'!$E61:$AT61,"="&amp;S$5)</f>
        <v>0</v>
      </c>
      <c r="T65" s="31">
        <f>SUMIFS('Maand-gepland'!$E61:$AT61,'Maand-gepland'!$E$2:$AT$2,"&gt;="&amp;$D$3,'Maand-gepland'!$E$2:$AT$2,"&lt;="&amp;$D$4,'Maand-prestatie'!$E61:$AT61,"="&amp;S$5)</f>
        <v>0</v>
      </c>
      <c r="U65">
        <f ca="1">COUNTIFS('Maand-gepland'!$E61:$AT61,"&gt;0",'Maand-gepland'!$E$2:$AT$2,"&gt;="&amp;$D$3,'Maand-gepland'!$E$2:$AT$2,"&lt;="&amp;$D$4,'Maand-prestatie'!$E61:$AT61,"="&amp;U$5)</f>
        <v>0</v>
      </c>
      <c r="V65" s="31">
        <f>SUMIFS('Maand-gepland'!$E61:$AT61,'Maand-gepland'!$E$2:$AT$2,"&gt;="&amp;$D$3,'Maand-gepland'!$E$2:$AT$2,"&lt;="&amp;$D$4,'Maand-prestatie'!$E61:$AT61,"="&amp;U$5)</f>
        <v>0</v>
      </c>
      <c r="W65">
        <f ca="1">COUNTIFS('Maand-gepland'!$E61:$AT61,"&gt;0",'Maand-gepland'!$E$2:$AT$2,"&gt;="&amp;$D$3,'Maand-gepland'!$E$2:$AT$2,"&lt;="&amp;$D$4,'Maand-prestatie'!$E61:$AT61,"="&amp;W$5)</f>
        <v>0</v>
      </c>
      <c r="X65" s="31">
        <f>SUMIFS('Maand-gepland'!$E61:$AT61,'Maand-gepland'!$E$2:$AT$2,"&gt;="&amp;$D$3,'Maand-gepland'!$E$2:$AT$2,"&lt;="&amp;$D$4,'Maand-prestatie'!$E61:$AT61,"="&amp;W$5)</f>
        <v>0</v>
      </c>
      <c r="Y65">
        <f ca="1">COUNTIFS('Maand-gepland'!$E61:$AT61,"&gt;0",'Maand-gepland'!$E$2:$AT$2,"&gt;="&amp;$D$3,'Maand-gepland'!$E$2:$AT$2,"&lt;="&amp;$D$4,'Maand-prestatie'!$E61:$AT61,"="&amp;Y$5)</f>
        <v>0</v>
      </c>
      <c r="Z65" s="31">
        <f>SUMIFS('Maand-gepland'!$E61:$AT61,'Maand-gepland'!$E$2:$AT$2,"&gt;="&amp;$D$3,'Maand-gepland'!$E$2:$AT$2,"&lt;="&amp;$D$4,'Maand-prestatie'!$E61:$AT61,"="&amp;Y$5)</f>
        <v>0</v>
      </c>
      <c r="AA65" s="31"/>
      <c r="AB65" s="31"/>
      <c r="AC65" s="31"/>
      <c r="AD65" s="31"/>
      <c r="AE65" s="31"/>
      <c r="AF65" s="31"/>
      <c r="AG65" s="31"/>
      <c r="AH65" s="31"/>
      <c r="AI65" s="31"/>
      <c r="AJ65" s="31"/>
      <c r="AK65" s="31"/>
      <c r="AL65" s="31"/>
      <c r="AM65" s="31"/>
    </row>
    <row r="66" spans="1:39" x14ac:dyDescent="0.2">
      <c r="A66" t="str">
        <f ca="1">'Week A'!AB114</f>
        <v>NAAM</v>
      </c>
      <c r="B66" t="str">
        <f ca="1">'Week A'!AC114</f>
        <v>Voornaam</v>
      </c>
      <c r="C66" t="str">
        <f ca="1">'Week A'!AD114</f>
        <v>Steward</v>
      </c>
      <c r="D66" t="str">
        <f ca="1">'Week A'!AE114</f>
        <v>Student</v>
      </c>
      <c r="E66">
        <f ca="1">COUNTIFS('Maand-gepland'!$E62:$AT62,"&gt;0",'Maand-gepland'!$E$2:$AT$2,"&gt;="&amp;$D$3,'Maand-gepland'!$E$2:$AT$2,"&lt;="&amp;$D$4)</f>
        <v>0</v>
      </c>
      <c r="F66" s="31">
        <f>SUMIFS('Maand-gepland'!$E62:$AT62,'Maand-gepland'!$E$2:$AT$2,"&gt;="&amp;$D$3,'Maand-gepland'!$E$2:$AT$2,"&lt;="&amp;$D$4)</f>
        <v>0</v>
      </c>
      <c r="G66">
        <f ca="1">COUNTIFS('Maand-gepland'!$E62:$AT62,"&gt;0",'Maand-gepland'!$E$2:$AT$2,"&gt;="&amp;$D$3,'Maand-gepland'!$E$2:$AT$2,"&lt;="&amp;$D$4,'Maand-prestatie'!$E62:$AT62,"=0")</f>
        <v>0</v>
      </c>
      <c r="H66" s="31">
        <f>SUMIFS('Maand-gepland'!$E62:$AT62,'Maand-gepland'!$E$2:$AT$2,"&gt;="&amp;$D$3,'Maand-gepland'!$E$2:$AT$2,"&lt;="&amp;$D$4,'Maand-prestatie'!$E62:$AT62,"=0")</f>
        <v>0</v>
      </c>
      <c r="I66">
        <f ca="1">COUNTIFS('Maand-gepland'!$E62:$AT62,"&gt;0",'Maand-gepland'!$E$2:$AT$2,"&gt;="&amp;$D$3,'Maand-gepland'!$E$2:$AT$2,"&lt;="&amp;$D$4,'Maand-prestatie'!$E62:$AT62,"="&amp;I$5)</f>
        <v>0</v>
      </c>
      <c r="J66" s="31">
        <f>SUMIFS('Maand-gepland'!$E62:$AT62,'Maand-gepland'!$E$2:$AT$2,"&gt;="&amp;$D$3,'Maand-gepland'!$E$2:$AT$2,"&lt;="&amp;$D$4,'Maand-prestatie'!$E62:$AT62,"="&amp;I$5)</f>
        <v>0</v>
      </c>
      <c r="K66">
        <f ca="1">COUNTIFS('Maand-gepland'!$E62:$AT62,"&gt;0",'Maand-gepland'!$E$2:$AT$2,"&gt;="&amp;$D$3,'Maand-gepland'!$E$2:$AT$2,"&lt;="&amp;$D$4,'Maand-prestatie'!$E62:$AT62,"="&amp;K$5)</f>
        <v>0</v>
      </c>
      <c r="L66" s="31">
        <f>SUMIFS('Maand-gepland'!$E62:$AT62,'Maand-gepland'!$E$2:$AT$2,"&gt;="&amp;$D$3,'Maand-gepland'!$E$2:$AT$2,"&lt;="&amp;$D$4,'Maand-prestatie'!$E62:$AT62,"="&amp;K$5)</f>
        <v>0</v>
      </c>
      <c r="M66">
        <f ca="1">COUNTIFS('Maand-gepland'!$E62:$AT62,"&gt;0",'Maand-gepland'!$E$2:$AT$2,"&gt;="&amp;$D$3,'Maand-gepland'!$E$2:$AT$2,"&lt;="&amp;$D$4,'Maand-prestatie'!$E62:$AT62,"="&amp;M$5)</f>
        <v>0</v>
      </c>
      <c r="N66" s="31">
        <f>SUMIFS('Maand-gepland'!$E62:$AT62,'Maand-gepland'!$E$2:$AT$2,"&gt;="&amp;$D$3,'Maand-gepland'!$E$2:$AT$2,"&lt;="&amp;$D$4,'Maand-prestatie'!$E62:$AT62,"="&amp;M$5)</f>
        <v>0</v>
      </c>
      <c r="O66">
        <f ca="1">COUNTIFS('Maand-gepland'!$E62:$AT62,"&gt;0",'Maand-gepland'!$E$2:$AT$2,"&gt;="&amp;$D$3,'Maand-gepland'!$E$2:$AT$2,"&lt;="&amp;$D$4,'Maand-prestatie'!$E62:$AT62,"="&amp;O$5)</f>
        <v>0</v>
      </c>
      <c r="P66" s="31">
        <f>SUMIFS('Maand-gepland'!$E62:$AT62,'Maand-gepland'!$E$2:$AT$2,"&gt;="&amp;$D$3,'Maand-gepland'!$E$2:$AT$2,"&lt;="&amp;$D$4,'Maand-prestatie'!$E62:$AT62,"="&amp;O$5)</f>
        <v>0</v>
      </c>
      <c r="Q66">
        <f ca="1">COUNTIFS('Maand-gepland'!$E62:$AT62,"&gt;0",'Maand-gepland'!$E$2:$AT$2,"&gt;="&amp;$D$3,'Maand-gepland'!$E$2:$AT$2,"&lt;="&amp;$D$4,'Maand-prestatie'!$E62:$AT62,"="&amp;Q$5)</f>
        <v>0</v>
      </c>
      <c r="R66" s="31">
        <f>SUMIFS('Maand-gepland'!$E62:$AT62,'Maand-gepland'!$E$2:$AT$2,"&gt;="&amp;$D$3,'Maand-gepland'!$E$2:$AT$2,"&lt;="&amp;$D$4,'Maand-prestatie'!$E62:$AT62,"="&amp;Q$5)</f>
        <v>0</v>
      </c>
      <c r="S66">
        <f ca="1">COUNTIFS('Maand-gepland'!$E62:$AT62,"&gt;0",'Maand-gepland'!$E$2:$AT$2,"&gt;="&amp;$D$3,'Maand-gepland'!$E$2:$AT$2,"&lt;="&amp;$D$4,'Maand-prestatie'!$E62:$AT62,"="&amp;S$5)</f>
        <v>0</v>
      </c>
      <c r="T66" s="31">
        <f>SUMIFS('Maand-gepland'!$E62:$AT62,'Maand-gepland'!$E$2:$AT$2,"&gt;="&amp;$D$3,'Maand-gepland'!$E$2:$AT$2,"&lt;="&amp;$D$4,'Maand-prestatie'!$E62:$AT62,"="&amp;S$5)</f>
        <v>0</v>
      </c>
      <c r="U66">
        <f ca="1">COUNTIFS('Maand-gepland'!$E62:$AT62,"&gt;0",'Maand-gepland'!$E$2:$AT$2,"&gt;="&amp;$D$3,'Maand-gepland'!$E$2:$AT$2,"&lt;="&amp;$D$4,'Maand-prestatie'!$E62:$AT62,"="&amp;U$5)</f>
        <v>0</v>
      </c>
      <c r="V66" s="31">
        <f>SUMIFS('Maand-gepland'!$E62:$AT62,'Maand-gepland'!$E$2:$AT$2,"&gt;="&amp;$D$3,'Maand-gepland'!$E$2:$AT$2,"&lt;="&amp;$D$4,'Maand-prestatie'!$E62:$AT62,"="&amp;U$5)</f>
        <v>0</v>
      </c>
      <c r="W66">
        <f ca="1">COUNTIFS('Maand-gepland'!$E62:$AT62,"&gt;0",'Maand-gepland'!$E$2:$AT$2,"&gt;="&amp;$D$3,'Maand-gepland'!$E$2:$AT$2,"&lt;="&amp;$D$4,'Maand-prestatie'!$E62:$AT62,"="&amp;W$5)</f>
        <v>0</v>
      </c>
      <c r="X66" s="31">
        <f>SUMIFS('Maand-gepland'!$E62:$AT62,'Maand-gepland'!$E$2:$AT$2,"&gt;="&amp;$D$3,'Maand-gepland'!$E$2:$AT$2,"&lt;="&amp;$D$4,'Maand-prestatie'!$E62:$AT62,"="&amp;W$5)</f>
        <v>0</v>
      </c>
      <c r="Y66">
        <f ca="1">COUNTIFS('Maand-gepland'!$E62:$AT62,"&gt;0",'Maand-gepland'!$E$2:$AT$2,"&gt;="&amp;$D$3,'Maand-gepland'!$E$2:$AT$2,"&lt;="&amp;$D$4,'Maand-prestatie'!$E62:$AT62,"="&amp;Y$5)</f>
        <v>0</v>
      </c>
      <c r="Z66" s="31">
        <f>SUMIFS('Maand-gepland'!$E62:$AT62,'Maand-gepland'!$E$2:$AT$2,"&gt;="&amp;$D$3,'Maand-gepland'!$E$2:$AT$2,"&lt;="&amp;$D$4,'Maand-prestatie'!$E62:$AT62,"="&amp;Y$5)</f>
        <v>0</v>
      </c>
      <c r="AA66" s="31"/>
      <c r="AB66" s="31"/>
      <c r="AC66" s="31"/>
      <c r="AD66" s="31"/>
      <c r="AE66" s="31"/>
      <c r="AF66" s="31"/>
      <c r="AG66" s="31"/>
      <c r="AH66" s="31"/>
      <c r="AI66" s="31"/>
      <c r="AJ66" s="31"/>
      <c r="AK66" s="31"/>
      <c r="AL66" s="31"/>
      <c r="AM66" s="31"/>
    </row>
    <row r="67" spans="1:39" x14ac:dyDescent="0.2">
      <c r="A67" t="str">
        <f ca="1">'Week A'!AB115</f>
        <v>NAAM</v>
      </c>
      <c r="B67" t="str">
        <f ca="1">'Week A'!AC115</f>
        <v>Voornaam</v>
      </c>
      <c r="C67" t="str">
        <f ca="1">'Week A'!AD115</f>
        <v>Steward</v>
      </c>
      <c r="D67" t="str">
        <f ca="1">'Week A'!AE115</f>
        <v>Student</v>
      </c>
      <c r="E67">
        <f ca="1">COUNTIFS('Maand-gepland'!$E63:$AT63,"&gt;0",'Maand-gepland'!$E$2:$AT$2,"&gt;="&amp;$D$3,'Maand-gepland'!$E$2:$AT$2,"&lt;="&amp;$D$4)</f>
        <v>0</v>
      </c>
      <c r="F67" s="31">
        <f>SUMIFS('Maand-gepland'!$E63:$AT63,'Maand-gepland'!$E$2:$AT$2,"&gt;="&amp;$D$3,'Maand-gepland'!$E$2:$AT$2,"&lt;="&amp;$D$4)</f>
        <v>0</v>
      </c>
      <c r="G67">
        <f ca="1">COUNTIFS('Maand-gepland'!$E63:$AT63,"&gt;0",'Maand-gepland'!$E$2:$AT$2,"&gt;="&amp;$D$3,'Maand-gepland'!$E$2:$AT$2,"&lt;="&amp;$D$4,'Maand-prestatie'!$E63:$AT63,"=0")</f>
        <v>0</v>
      </c>
      <c r="H67" s="31">
        <f>SUMIFS('Maand-gepland'!$E63:$AT63,'Maand-gepland'!$E$2:$AT$2,"&gt;="&amp;$D$3,'Maand-gepland'!$E$2:$AT$2,"&lt;="&amp;$D$4,'Maand-prestatie'!$E63:$AT63,"=0")</f>
        <v>0</v>
      </c>
      <c r="I67">
        <f ca="1">COUNTIFS('Maand-gepland'!$E63:$AT63,"&gt;0",'Maand-gepland'!$E$2:$AT$2,"&gt;="&amp;$D$3,'Maand-gepland'!$E$2:$AT$2,"&lt;="&amp;$D$4,'Maand-prestatie'!$E63:$AT63,"="&amp;I$5)</f>
        <v>0</v>
      </c>
      <c r="J67" s="31">
        <f>SUMIFS('Maand-gepland'!$E63:$AT63,'Maand-gepland'!$E$2:$AT$2,"&gt;="&amp;$D$3,'Maand-gepland'!$E$2:$AT$2,"&lt;="&amp;$D$4,'Maand-prestatie'!$E63:$AT63,"="&amp;I$5)</f>
        <v>0</v>
      </c>
      <c r="K67">
        <f ca="1">COUNTIFS('Maand-gepland'!$E63:$AT63,"&gt;0",'Maand-gepland'!$E$2:$AT$2,"&gt;="&amp;$D$3,'Maand-gepland'!$E$2:$AT$2,"&lt;="&amp;$D$4,'Maand-prestatie'!$E63:$AT63,"="&amp;K$5)</f>
        <v>0</v>
      </c>
      <c r="L67" s="31">
        <f>SUMIFS('Maand-gepland'!$E63:$AT63,'Maand-gepland'!$E$2:$AT$2,"&gt;="&amp;$D$3,'Maand-gepland'!$E$2:$AT$2,"&lt;="&amp;$D$4,'Maand-prestatie'!$E63:$AT63,"="&amp;K$5)</f>
        <v>0</v>
      </c>
      <c r="M67">
        <f ca="1">COUNTIFS('Maand-gepland'!$E63:$AT63,"&gt;0",'Maand-gepland'!$E$2:$AT$2,"&gt;="&amp;$D$3,'Maand-gepland'!$E$2:$AT$2,"&lt;="&amp;$D$4,'Maand-prestatie'!$E63:$AT63,"="&amp;M$5)</f>
        <v>0</v>
      </c>
      <c r="N67" s="31">
        <f>SUMIFS('Maand-gepland'!$E63:$AT63,'Maand-gepland'!$E$2:$AT$2,"&gt;="&amp;$D$3,'Maand-gepland'!$E$2:$AT$2,"&lt;="&amp;$D$4,'Maand-prestatie'!$E63:$AT63,"="&amp;M$5)</f>
        <v>0</v>
      </c>
      <c r="O67">
        <f ca="1">COUNTIFS('Maand-gepland'!$E63:$AT63,"&gt;0",'Maand-gepland'!$E$2:$AT$2,"&gt;="&amp;$D$3,'Maand-gepland'!$E$2:$AT$2,"&lt;="&amp;$D$4,'Maand-prestatie'!$E63:$AT63,"="&amp;O$5)</f>
        <v>0</v>
      </c>
      <c r="P67" s="31">
        <f>SUMIFS('Maand-gepland'!$E63:$AT63,'Maand-gepland'!$E$2:$AT$2,"&gt;="&amp;$D$3,'Maand-gepland'!$E$2:$AT$2,"&lt;="&amp;$D$4,'Maand-prestatie'!$E63:$AT63,"="&amp;O$5)</f>
        <v>0</v>
      </c>
      <c r="Q67">
        <f ca="1">COUNTIFS('Maand-gepland'!$E63:$AT63,"&gt;0",'Maand-gepland'!$E$2:$AT$2,"&gt;="&amp;$D$3,'Maand-gepland'!$E$2:$AT$2,"&lt;="&amp;$D$4,'Maand-prestatie'!$E63:$AT63,"="&amp;Q$5)</f>
        <v>0</v>
      </c>
      <c r="R67" s="31">
        <f>SUMIFS('Maand-gepland'!$E63:$AT63,'Maand-gepland'!$E$2:$AT$2,"&gt;="&amp;$D$3,'Maand-gepland'!$E$2:$AT$2,"&lt;="&amp;$D$4,'Maand-prestatie'!$E63:$AT63,"="&amp;Q$5)</f>
        <v>0</v>
      </c>
      <c r="S67">
        <f ca="1">COUNTIFS('Maand-gepland'!$E63:$AT63,"&gt;0",'Maand-gepland'!$E$2:$AT$2,"&gt;="&amp;$D$3,'Maand-gepland'!$E$2:$AT$2,"&lt;="&amp;$D$4,'Maand-prestatie'!$E63:$AT63,"="&amp;S$5)</f>
        <v>0</v>
      </c>
      <c r="T67" s="31">
        <f>SUMIFS('Maand-gepland'!$E63:$AT63,'Maand-gepland'!$E$2:$AT$2,"&gt;="&amp;$D$3,'Maand-gepland'!$E$2:$AT$2,"&lt;="&amp;$D$4,'Maand-prestatie'!$E63:$AT63,"="&amp;S$5)</f>
        <v>0</v>
      </c>
      <c r="U67">
        <f ca="1">COUNTIFS('Maand-gepland'!$E63:$AT63,"&gt;0",'Maand-gepland'!$E$2:$AT$2,"&gt;="&amp;$D$3,'Maand-gepland'!$E$2:$AT$2,"&lt;="&amp;$D$4,'Maand-prestatie'!$E63:$AT63,"="&amp;U$5)</f>
        <v>0</v>
      </c>
      <c r="V67" s="31">
        <f>SUMIFS('Maand-gepland'!$E63:$AT63,'Maand-gepland'!$E$2:$AT$2,"&gt;="&amp;$D$3,'Maand-gepland'!$E$2:$AT$2,"&lt;="&amp;$D$4,'Maand-prestatie'!$E63:$AT63,"="&amp;U$5)</f>
        <v>0</v>
      </c>
      <c r="W67">
        <f ca="1">COUNTIFS('Maand-gepland'!$E63:$AT63,"&gt;0",'Maand-gepland'!$E$2:$AT$2,"&gt;="&amp;$D$3,'Maand-gepland'!$E$2:$AT$2,"&lt;="&amp;$D$4,'Maand-prestatie'!$E63:$AT63,"="&amp;W$5)</f>
        <v>0</v>
      </c>
      <c r="X67" s="31">
        <f>SUMIFS('Maand-gepland'!$E63:$AT63,'Maand-gepland'!$E$2:$AT$2,"&gt;="&amp;$D$3,'Maand-gepland'!$E$2:$AT$2,"&lt;="&amp;$D$4,'Maand-prestatie'!$E63:$AT63,"="&amp;W$5)</f>
        <v>0</v>
      </c>
      <c r="Y67">
        <f ca="1">COUNTIFS('Maand-gepland'!$E63:$AT63,"&gt;0",'Maand-gepland'!$E$2:$AT$2,"&gt;="&amp;$D$3,'Maand-gepland'!$E$2:$AT$2,"&lt;="&amp;$D$4,'Maand-prestatie'!$E63:$AT63,"="&amp;Y$5)</f>
        <v>0</v>
      </c>
      <c r="Z67" s="31">
        <f>SUMIFS('Maand-gepland'!$E63:$AT63,'Maand-gepland'!$E$2:$AT$2,"&gt;="&amp;$D$3,'Maand-gepland'!$E$2:$AT$2,"&lt;="&amp;$D$4,'Maand-prestatie'!$E63:$AT63,"="&amp;Y$5)</f>
        <v>0</v>
      </c>
      <c r="AA67" s="31"/>
      <c r="AB67" s="31"/>
      <c r="AC67" s="31"/>
      <c r="AD67" s="31"/>
      <c r="AE67" s="31"/>
      <c r="AF67" s="31"/>
      <c r="AG67" s="31"/>
      <c r="AH67" s="31"/>
      <c r="AI67" s="31"/>
      <c r="AJ67" s="31"/>
      <c r="AK67" s="31"/>
      <c r="AL67" s="31"/>
      <c r="AM67" s="31"/>
    </row>
    <row r="68" spans="1:39" x14ac:dyDescent="0.2">
      <c r="A68" t="str">
        <f ca="1">'Week A'!AB116</f>
        <v>NAAM</v>
      </c>
      <c r="B68" t="str">
        <f ca="1">'Week A'!AC116</f>
        <v>Voornaam</v>
      </c>
      <c r="C68" t="str">
        <f ca="1">'Week A'!AD116</f>
        <v>Steward</v>
      </c>
      <c r="D68" t="str">
        <f ca="1">'Week A'!AE116</f>
        <v>Student</v>
      </c>
      <c r="E68">
        <f ca="1">COUNTIFS('Maand-gepland'!$E64:$AT64,"&gt;0",'Maand-gepland'!$E$2:$AT$2,"&gt;="&amp;$D$3,'Maand-gepland'!$E$2:$AT$2,"&lt;="&amp;$D$4)</f>
        <v>0</v>
      </c>
      <c r="F68" s="31">
        <f>SUMIFS('Maand-gepland'!$E64:$AT64,'Maand-gepland'!$E$2:$AT$2,"&gt;="&amp;$D$3,'Maand-gepland'!$E$2:$AT$2,"&lt;="&amp;$D$4)</f>
        <v>0</v>
      </c>
      <c r="G68">
        <f ca="1">COUNTIFS('Maand-gepland'!$E64:$AT64,"&gt;0",'Maand-gepland'!$E$2:$AT$2,"&gt;="&amp;$D$3,'Maand-gepland'!$E$2:$AT$2,"&lt;="&amp;$D$4,'Maand-prestatie'!$E64:$AT64,"=0")</f>
        <v>0</v>
      </c>
      <c r="H68" s="31">
        <f>SUMIFS('Maand-gepland'!$E64:$AT64,'Maand-gepland'!$E$2:$AT$2,"&gt;="&amp;$D$3,'Maand-gepland'!$E$2:$AT$2,"&lt;="&amp;$D$4,'Maand-prestatie'!$E64:$AT64,"=0")</f>
        <v>0</v>
      </c>
      <c r="I68">
        <f ca="1">COUNTIFS('Maand-gepland'!$E64:$AT64,"&gt;0",'Maand-gepland'!$E$2:$AT$2,"&gt;="&amp;$D$3,'Maand-gepland'!$E$2:$AT$2,"&lt;="&amp;$D$4,'Maand-prestatie'!$E64:$AT64,"="&amp;I$5)</f>
        <v>0</v>
      </c>
      <c r="J68" s="31">
        <f>SUMIFS('Maand-gepland'!$E64:$AT64,'Maand-gepland'!$E$2:$AT$2,"&gt;="&amp;$D$3,'Maand-gepland'!$E$2:$AT$2,"&lt;="&amp;$D$4,'Maand-prestatie'!$E64:$AT64,"="&amp;I$5)</f>
        <v>0</v>
      </c>
      <c r="K68">
        <f ca="1">COUNTIFS('Maand-gepland'!$E64:$AT64,"&gt;0",'Maand-gepland'!$E$2:$AT$2,"&gt;="&amp;$D$3,'Maand-gepland'!$E$2:$AT$2,"&lt;="&amp;$D$4,'Maand-prestatie'!$E64:$AT64,"="&amp;K$5)</f>
        <v>0</v>
      </c>
      <c r="L68" s="31">
        <f>SUMIFS('Maand-gepland'!$E64:$AT64,'Maand-gepland'!$E$2:$AT$2,"&gt;="&amp;$D$3,'Maand-gepland'!$E$2:$AT$2,"&lt;="&amp;$D$4,'Maand-prestatie'!$E64:$AT64,"="&amp;K$5)</f>
        <v>0</v>
      </c>
      <c r="M68">
        <f ca="1">COUNTIFS('Maand-gepland'!$E64:$AT64,"&gt;0",'Maand-gepland'!$E$2:$AT$2,"&gt;="&amp;$D$3,'Maand-gepland'!$E$2:$AT$2,"&lt;="&amp;$D$4,'Maand-prestatie'!$E64:$AT64,"="&amp;M$5)</f>
        <v>0</v>
      </c>
      <c r="N68" s="31">
        <f>SUMIFS('Maand-gepland'!$E64:$AT64,'Maand-gepland'!$E$2:$AT$2,"&gt;="&amp;$D$3,'Maand-gepland'!$E$2:$AT$2,"&lt;="&amp;$D$4,'Maand-prestatie'!$E64:$AT64,"="&amp;M$5)</f>
        <v>0</v>
      </c>
      <c r="O68">
        <f ca="1">COUNTIFS('Maand-gepland'!$E64:$AT64,"&gt;0",'Maand-gepland'!$E$2:$AT$2,"&gt;="&amp;$D$3,'Maand-gepland'!$E$2:$AT$2,"&lt;="&amp;$D$4,'Maand-prestatie'!$E64:$AT64,"="&amp;O$5)</f>
        <v>0</v>
      </c>
      <c r="P68" s="31">
        <f>SUMIFS('Maand-gepland'!$E64:$AT64,'Maand-gepland'!$E$2:$AT$2,"&gt;="&amp;$D$3,'Maand-gepland'!$E$2:$AT$2,"&lt;="&amp;$D$4,'Maand-prestatie'!$E64:$AT64,"="&amp;O$5)</f>
        <v>0</v>
      </c>
      <c r="Q68">
        <f ca="1">COUNTIFS('Maand-gepland'!$E64:$AT64,"&gt;0",'Maand-gepland'!$E$2:$AT$2,"&gt;="&amp;$D$3,'Maand-gepland'!$E$2:$AT$2,"&lt;="&amp;$D$4,'Maand-prestatie'!$E64:$AT64,"="&amp;Q$5)</f>
        <v>0</v>
      </c>
      <c r="R68" s="31">
        <f>SUMIFS('Maand-gepland'!$E64:$AT64,'Maand-gepland'!$E$2:$AT$2,"&gt;="&amp;$D$3,'Maand-gepland'!$E$2:$AT$2,"&lt;="&amp;$D$4,'Maand-prestatie'!$E64:$AT64,"="&amp;Q$5)</f>
        <v>0</v>
      </c>
      <c r="S68">
        <f ca="1">COUNTIFS('Maand-gepland'!$E64:$AT64,"&gt;0",'Maand-gepland'!$E$2:$AT$2,"&gt;="&amp;$D$3,'Maand-gepland'!$E$2:$AT$2,"&lt;="&amp;$D$4,'Maand-prestatie'!$E64:$AT64,"="&amp;S$5)</f>
        <v>0</v>
      </c>
      <c r="T68" s="31">
        <f>SUMIFS('Maand-gepland'!$E64:$AT64,'Maand-gepland'!$E$2:$AT$2,"&gt;="&amp;$D$3,'Maand-gepland'!$E$2:$AT$2,"&lt;="&amp;$D$4,'Maand-prestatie'!$E64:$AT64,"="&amp;S$5)</f>
        <v>0</v>
      </c>
      <c r="U68">
        <f ca="1">COUNTIFS('Maand-gepland'!$E64:$AT64,"&gt;0",'Maand-gepland'!$E$2:$AT$2,"&gt;="&amp;$D$3,'Maand-gepland'!$E$2:$AT$2,"&lt;="&amp;$D$4,'Maand-prestatie'!$E64:$AT64,"="&amp;U$5)</f>
        <v>0</v>
      </c>
      <c r="V68" s="31">
        <f>SUMIFS('Maand-gepland'!$E64:$AT64,'Maand-gepland'!$E$2:$AT$2,"&gt;="&amp;$D$3,'Maand-gepland'!$E$2:$AT$2,"&lt;="&amp;$D$4,'Maand-prestatie'!$E64:$AT64,"="&amp;U$5)</f>
        <v>0</v>
      </c>
      <c r="W68">
        <f ca="1">COUNTIFS('Maand-gepland'!$E64:$AT64,"&gt;0",'Maand-gepland'!$E$2:$AT$2,"&gt;="&amp;$D$3,'Maand-gepland'!$E$2:$AT$2,"&lt;="&amp;$D$4,'Maand-prestatie'!$E64:$AT64,"="&amp;W$5)</f>
        <v>0</v>
      </c>
      <c r="X68" s="31">
        <f>SUMIFS('Maand-gepland'!$E64:$AT64,'Maand-gepland'!$E$2:$AT$2,"&gt;="&amp;$D$3,'Maand-gepland'!$E$2:$AT$2,"&lt;="&amp;$D$4,'Maand-prestatie'!$E64:$AT64,"="&amp;W$5)</f>
        <v>0</v>
      </c>
      <c r="Y68">
        <f ca="1">COUNTIFS('Maand-gepland'!$E64:$AT64,"&gt;0",'Maand-gepland'!$E$2:$AT$2,"&gt;="&amp;$D$3,'Maand-gepland'!$E$2:$AT$2,"&lt;="&amp;$D$4,'Maand-prestatie'!$E64:$AT64,"="&amp;Y$5)</f>
        <v>0</v>
      </c>
      <c r="Z68" s="31">
        <f>SUMIFS('Maand-gepland'!$E64:$AT64,'Maand-gepland'!$E$2:$AT$2,"&gt;="&amp;$D$3,'Maand-gepland'!$E$2:$AT$2,"&lt;="&amp;$D$4,'Maand-prestatie'!$E64:$AT64,"="&amp;Y$5)</f>
        <v>0</v>
      </c>
      <c r="AA68" s="31"/>
      <c r="AB68" s="31"/>
      <c r="AC68" s="31"/>
      <c r="AD68" s="31"/>
      <c r="AE68" s="31"/>
      <c r="AF68" s="31"/>
      <c r="AG68" s="31"/>
      <c r="AH68" s="31"/>
      <c r="AI68" s="31"/>
      <c r="AJ68" s="31"/>
      <c r="AK68" s="31"/>
      <c r="AL68" s="31"/>
      <c r="AM68" s="31"/>
    </row>
    <row r="69" spans="1:39" x14ac:dyDescent="0.2">
      <c r="A69" t="str">
        <f ca="1">'Week A'!AB117</f>
        <v>NAAM</v>
      </c>
      <c r="B69" t="str">
        <f ca="1">'Week A'!AC117</f>
        <v>Voornaam</v>
      </c>
      <c r="C69" t="str">
        <f ca="1">'Week A'!AD117</f>
        <v>Steward</v>
      </c>
      <c r="D69" t="str">
        <f ca="1">'Week A'!AE117</f>
        <v>Student</v>
      </c>
      <c r="E69">
        <f ca="1">COUNTIFS('Maand-gepland'!$E65:$AT65,"&gt;0",'Maand-gepland'!$E$2:$AT$2,"&gt;="&amp;$D$3,'Maand-gepland'!$E$2:$AT$2,"&lt;="&amp;$D$4)</f>
        <v>0</v>
      </c>
      <c r="F69" s="31">
        <f>SUMIFS('Maand-gepland'!$E65:$AT65,'Maand-gepland'!$E$2:$AT$2,"&gt;="&amp;$D$3,'Maand-gepland'!$E$2:$AT$2,"&lt;="&amp;$D$4)</f>
        <v>0</v>
      </c>
      <c r="G69">
        <f ca="1">COUNTIFS('Maand-gepland'!$E65:$AT65,"&gt;0",'Maand-gepland'!$E$2:$AT$2,"&gt;="&amp;$D$3,'Maand-gepland'!$E$2:$AT$2,"&lt;="&amp;$D$4,'Maand-prestatie'!$E65:$AT65,"=0")</f>
        <v>0</v>
      </c>
      <c r="H69" s="31">
        <f>SUMIFS('Maand-gepland'!$E65:$AT65,'Maand-gepland'!$E$2:$AT$2,"&gt;="&amp;$D$3,'Maand-gepland'!$E$2:$AT$2,"&lt;="&amp;$D$4,'Maand-prestatie'!$E65:$AT65,"=0")</f>
        <v>0</v>
      </c>
      <c r="I69">
        <f ca="1">COUNTIFS('Maand-gepland'!$E65:$AT65,"&gt;0",'Maand-gepland'!$E$2:$AT$2,"&gt;="&amp;$D$3,'Maand-gepland'!$E$2:$AT$2,"&lt;="&amp;$D$4,'Maand-prestatie'!$E65:$AT65,"="&amp;I$5)</f>
        <v>0</v>
      </c>
      <c r="J69" s="31">
        <f>SUMIFS('Maand-gepland'!$E65:$AT65,'Maand-gepland'!$E$2:$AT$2,"&gt;="&amp;$D$3,'Maand-gepland'!$E$2:$AT$2,"&lt;="&amp;$D$4,'Maand-prestatie'!$E65:$AT65,"="&amp;I$5)</f>
        <v>0</v>
      </c>
      <c r="K69">
        <f ca="1">COUNTIFS('Maand-gepland'!$E65:$AT65,"&gt;0",'Maand-gepland'!$E$2:$AT$2,"&gt;="&amp;$D$3,'Maand-gepland'!$E$2:$AT$2,"&lt;="&amp;$D$4,'Maand-prestatie'!$E65:$AT65,"="&amp;K$5)</f>
        <v>0</v>
      </c>
      <c r="L69" s="31">
        <f>SUMIFS('Maand-gepland'!$E65:$AT65,'Maand-gepland'!$E$2:$AT$2,"&gt;="&amp;$D$3,'Maand-gepland'!$E$2:$AT$2,"&lt;="&amp;$D$4,'Maand-prestatie'!$E65:$AT65,"="&amp;K$5)</f>
        <v>0</v>
      </c>
      <c r="M69">
        <f ca="1">COUNTIFS('Maand-gepland'!$E65:$AT65,"&gt;0",'Maand-gepland'!$E$2:$AT$2,"&gt;="&amp;$D$3,'Maand-gepland'!$E$2:$AT$2,"&lt;="&amp;$D$4,'Maand-prestatie'!$E65:$AT65,"="&amp;M$5)</f>
        <v>0</v>
      </c>
      <c r="N69" s="31">
        <f>SUMIFS('Maand-gepland'!$E65:$AT65,'Maand-gepland'!$E$2:$AT$2,"&gt;="&amp;$D$3,'Maand-gepland'!$E$2:$AT$2,"&lt;="&amp;$D$4,'Maand-prestatie'!$E65:$AT65,"="&amp;M$5)</f>
        <v>0</v>
      </c>
      <c r="O69">
        <f ca="1">COUNTIFS('Maand-gepland'!$E65:$AT65,"&gt;0",'Maand-gepland'!$E$2:$AT$2,"&gt;="&amp;$D$3,'Maand-gepland'!$E$2:$AT$2,"&lt;="&amp;$D$4,'Maand-prestatie'!$E65:$AT65,"="&amp;O$5)</f>
        <v>0</v>
      </c>
      <c r="P69" s="31">
        <f>SUMIFS('Maand-gepland'!$E65:$AT65,'Maand-gepland'!$E$2:$AT$2,"&gt;="&amp;$D$3,'Maand-gepland'!$E$2:$AT$2,"&lt;="&amp;$D$4,'Maand-prestatie'!$E65:$AT65,"="&amp;O$5)</f>
        <v>0</v>
      </c>
      <c r="Q69">
        <f ca="1">COUNTIFS('Maand-gepland'!$E65:$AT65,"&gt;0",'Maand-gepland'!$E$2:$AT$2,"&gt;="&amp;$D$3,'Maand-gepland'!$E$2:$AT$2,"&lt;="&amp;$D$4,'Maand-prestatie'!$E65:$AT65,"="&amp;Q$5)</f>
        <v>0</v>
      </c>
      <c r="R69" s="31">
        <f>SUMIFS('Maand-gepland'!$E65:$AT65,'Maand-gepland'!$E$2:$AT$2,"&gt;="&amp;$D$3,'Maand-gepland'!$E$2:$AT$2,"&lt;="&amp;$D$4,'Maand-prestatie'!$E65:$AT65,"="&amp;Q$5)</f>
        <v>0</v>
      </c>
      <c r="S69">
        <f ca="1">COUNTIFS('Maand-gepland'!$E65:$AT65,"&gt;0",'Maand-gepland'!$E$2:$AT$2,"&gt;="&amp;$D$3,'Maand-gepland'!$E$2:$AT$2,"&lt;="&amp;$D$4,'Maand-prestatie'!$E65:$AT65,"="&amp;S$5)</f>
        <v>0</v>
      </c>
      <c r="T69" s="31">
        <f>SUMIFS('Maand-gepland'!$E65:$AT65,'Maand-gepland'!$E$2:$AT$2,"&gt;="&amp;$D$3,'Maand-gepland'!$E$2:$AT$2,"&lt;="&amp;$D$4,'Maand-prestatie'!$E65:$AT65,"="&amp;S$5)</f>
        <v>0</v>
      </c>
      <c r="U69">
        <f ca="1">COUNTIFS('Maand-gepland'!$E65:$AT65,"&gt;0",'Maand-gepland'!$E$2:$AT$2,"&gt;="&amp;$D$3,'Maand-gepland'!$E$2:$AT$2,"&lt;="&amp;$D$4,'Maand-prestatie'!$E65:$AT65,"="&amp;U$5)</f>
        <v>0</v>
      </c>
      <c r="V69" s="31">
        <f>SUMIFS('Maand-gepland'!$E65:$AT65,'Maand-gepland'!$E$2:$AT$2,"&gt;="&amp;$D$3,'Maand-gepland'!$E$2:$AT$2,"&lt;="&amp;$D$4,'Maand-prestatie'!$E65:$AT65,"="&amp;U$5)</f>
        <v>0</v>
      </c>
      <c r="W69">
        <f ca="1">COUNTIFS('Maand-gepland'!$E65:$AT65,"&gt;0",'Maand-gepland'!$E$2:$AT$2,"&gt;="&amp;$D$3,'Maand-gepland'!$E$2:$AT$2,"&lt;="&amp;$D$4,'Maand-prestatie'!$E65:$AT65,"="&amp;W$5)</f>
        <v>0</v>
      </c>
      <c r="X69" s="31">
        <f>SUMIFS('Maand-gepland'!$E65:$AT65,'Maand-gepland'!$E$2:$AT$2,"&gt;="&amp;$D$3,'Maand-gepland'!$E$2:$AT$2,"&lt;="&amp;$D$4,'Maand-prestatie'!$E65:$AT65,"="&amp;W$5)</f>
        <v>0</v>
      </c>
      <c r="Y69">
        <f ca="1">COUNTIFS('Maand-gepland'!$E65:$AT65,"&gt;0",'Maand-gepland'!$E$2:$AT$2,"&gt;="&amp;$D$3,'Maand-gepland'!$E$2:$AT$2,"&lt;="&amp;$D$4,'Maand-prestatie'!$E65:$AT65,"="&amp;Y$5)</f>
        <v>0</v>
      </c>
      <c r="Z69" s="31">
        <f>SUMIFS('Maand-gepland'!$E65:$AT65,'Maand-gepland'!$E$2:$AT$2,"&gt;="&amp;$D$3,'Maand-gepland'!$E$2:$AT$2,"&lt;="&amp;$D$4,'Maand-prestatie'!$E65:$AT65,"="&amp;Y$5)</f>
        <v>0</v>
      </c>
      <c r="AA69" s="31"/>
      <c r="AB69" s="31"/>
      <c r="AC69" s="31"/>
      <c r="AD69" s="31"/>
      <c r="AE69" s="31"/>
      <c r="AF69" s="31"/>
      <c r="AG69" s="31"/>
      <c r="AH69" s="31"/>
      <c r="AI69" s="31"/>
      <c r="AJ69" s="31"/>
      <c r="AK69" s="31"/>
      <c r="AL69" s="31"/>
      <c r="AM69" s="31"/>
    </row>
    <row r="70" spans="1:39" x14ac:dyDescent="0.2">
      <c r="A70" t="str">
        <f ca="1">'Week A'!AB118</f>
        <v>NAAM</v>
      </c>
      <c r="B70" t="str">
        <f ca="1">'Week A'!AC118</f>
        <v>Voornaam</v>
      </c>
      <c r="C70" t="str">
        <f ca="1">'Week A'!AD118</f>
        <v>Steward</v>
      </c>
      <c r="D70" t="str">
        <f ca="1">'Week A'!AE118</f>
        <v>Student</v>
      </c>
      <c r="E70">
        <f ca="1">COUNTIFS('Maand-gepland'!$E66:$AT66,"&gt;0",'Maand-gepland'!$E$2:$AT$2,"&gt;="&amp;$D$3,'Maand-gepland'!$E$2:$AT$2,"&lt;="&amp;$D$4)</f>
        <v>0</v>
      </c>
      <c r="F70" s="31">
        <f>SUMIFS('Maand-gepland'!$E66:$AT66,'Maand-gepland'!$E$2:$AT$2,"&gt;="&amp;$D$3,'Maand-gepland'!$E$2:$AT$2,"&lt;="&amp;$D$4)</f>
        <v>0</v>
      </c>
      <c r="G70">
        <f ca="1">COUNTIFS('Maand-gepland'!$E66:$AT66,"&gt;0",'Maand-gepland'!$E$2:$AT$2,"&gt;="&amp;$D$3,'Maand-gepland'!$E$2:$AT$2,"&lt;="&amp;$D$4,'Maand-prestatie'!$E66:$AT66,"=0")</f>
        <v>0</v>
      </c>
      <c r="H70" s="31">
        <f>SUMIFS('Maand-gepland'!$E66:$AT66,'Maand-gepland'!$E$2:$AT$2,"&gt;="&amp;$D$3,'Maand-gepland'!$E$2:$AT$2,"&lt;="&amp;$D$4,'Maand-prestatie'!$E66:$AT66,"=0")</f>
        <v>0</v>
      </c>
      <c r="I70">
        <f ca="1">COUNTIFS('Maand-gepland'!$E66:$AT66,"&gt;0",'Maand-gepland'!$E$2:$AT$2,"&gt;="&amp;$D$3,'Maand-gepland'!$E$2:$AT$2,"&lt;="&amp;$D$4,'Maand-prestatie'!$E66:$AT66,"="&amp;I$5)</f>
        <v>0</v>
      </c>
      <c r="J70" s="31">
        <f>SUMIFS('Maand-gepland'!$E66:$AT66,'Maand-gepland'!$E$2:$AT$2,"&gt;="&amp;$D$3,'Maand-gepland'!$E$2:$AT$2,"&lt;="&amp;$D$4,'Maand-prestatie'!$E66:$AT66,"="&amp;I$5)</f>
        <v>0</v>
      </c>
      <c r="K70">
        <f ca="1">COUNTIFS('Maand-gepland'!$E66:$AT66,"&gt;0",'Maand-gepland'!$E$2:$AT$2,"&gt;="&amp;$D$3,'Maand-gepland'!$E$2:$AT$2,"&lt;="&amp;$D$4,'Maand-prestatie'!$E66:$AT66,"="&amp;K$5)</f>
        <v>0</v>
      </c>
      <c r="L70" s="31">
        <f>SUMIFS('Maand-gepland'!$E66:$AT66,'Maand-gepland'!$E$2:$AT$2,"&gt;="&amp;$D$3,'Maand-gepland'!$E$2:$AT$2,"&lt;="&amp;$D$4,'Maand-prestatie'!$E66:$AT66,"="&amp;K$5)</f>
        <v>0</v>
      </c>
      <c r="M70">
        <f ca="1">COUNTIFS('Maand-gepland'!$E66:$AT66,"&gt;0",'Maand-gepland'!$E$2:$AT$2,"&gt;="&amp;$D$3,'Maand-gepland'!$E$2:$AT$2,"&lt;="&amp;$D$4,'Maand-prestatie'!$E66:$AT66,"="&amp;M$5)</f>
        <v>0</v>
      </c>
      <c r="N70" s="31">
        <f>SUMIFS('Maand-gepland'!$E66:$AT66,'Maand-gepland'!$E$2:$AT$2,"&gt;="&amp;$D$3,'Maand-gepland'!$E$2:$AT$2,"&lt;="&amp;$D$4,'Maand-prestatie'!$E66:$AT66,"="&amp;M$5)</f>
        <v>0</v>
      </c>
      <c r="O70">
        <f ca="1">COUNTIFS('Maand-gepland'!$E66:$AT66,"&gt;0",'Maand-gepland'!$E$2:$AT$2,"&gt;="&amp;$D$3,'Maand-gepland'!$E$2:$AT$2,"&lt;="&amp;$D$4,'Maand-prestatie'!$E66:$AT66,"="&amp;O$5)</f>
        <v>0</v>
      </c>
      <c r="P70" s="31">
        <f>SUMIFS('Maand-gepland'!$E66:$AT66,'Maand-gepland'!$E$2:$AT$2,"&gt;="&amp;$D$3,'Maand-gepland'!$E$2:$AT$2,"&lt;="&amp;$D$4,'Maand-prestatie'!$E66:$AT66,"="&amp;O$5)</f>
        <v>0</v>
      </c>
      <c r="Q70">
        <f ca="1">COUNTIFS('Maand-gepland'!$E66:$AT66,"&gt;0",'Maand-gepland'!$E$2:$AT$2,"&gt;="&amp;$D$3,'Maand-gepland'!$E$2:$AT$2,"&lt;="&amp;$D$4,'Maand-prestatie'!$E66:$AT66,"="&amp;Q$5)</f>
        <v>0</v>
      </c>
      <c r="R70" s="31">
        <f>SUMIFS('Maand-gepland'!$E66:$AT66,'Maand-gepland'!$E$2:$AT$2,"&gt;="&amp;$D$3,'Maand-gepland'!$E$2:$AT$2,"&lt;="&amp;$D$4,'Maand-prestatie'!$E66:$AT66,"="&amp;Q$5)</f>
        <v>0</v>
      </c>
      <c r="S70">
        <f ca="1">COUNTIFS('Maand-gepland'!$E66:$AT66,"&gt;0",'Maand-gepland'!$E$2:$AT$2,"&gt;="&amp;$D$3,'Maand-gepland'!$E$2:$AT$2,"&lt;="&amp;$D$4,'Maand-prestatie'!$E66:$AT66,"="&amp;S$5)</f>
        <v>0</v>
      </c>
      <c r="T70" s="31">
        <f>SUMIFS('Maand-gepland'!$E66:$AT66,'Maand-gepland'!$E$2:$AT$2,"&gt;="&amp;$D$3,'Maand-gepland'!$E$2:$AT$2,"&lt;="&amp;$D$4,'Maand-prestatie'!$E66:$AT66,"="&amp;S$5)</f>
        <v>0</v>
      </c>
      <c r="U70">
        <f ca="1">COUNTIFS('Maand-gepland'!$E66:$AT66,"&gt;0",'Maand-gepland'!$E$2:$AT$2,"&gt;="&amp;$D$3,'Maand-gepland'!$E$2:$AT$2,"&lt;="&amp;$D$4,'Maand-prestatie'!$E66:$AT66,"="&amp;U$5)</f>
        <v>0</v>
      </c>
      <c r="V70" s="31">
        <f>SUMIFS('Maand-gepland'!$E66:$AT66,'Maand-gepland'!$E$2:$AT$2,"&gt;="&amp;$D$3,'Maand-gepland'!$E$2:$AT$2,"&lt;="&amp;$D$4,'Maand-prestatie'!$E66:$AT66,"="&amp;U$5)</f>
        <v>0</v>
      </c>
      <c r="W70">
        <f ca="1">COUNTIFS('Maand-gepland'!$E66:$AT66,"&gt;0",'Maand-gepland'!$E$2:$AT$2,"&gt;="&amp;$D$3,'Maand-gepland'!$E$2:$AT$2,"&lt;="&amp;$D$4,'Maand-prestatie'!$E66:$AT66,"="&amp;W$5)</f>
        <v>0</v>
      </c>
      <c r="X70" s="31">
        <f>SUMIFS('Maand-gepland'!$E66:$AT66,'Maand-gepland'!$E$2:$AT$2,"&gt;="&amp;$D$3,'Maand-gepland'!$E$2:$AT$2,"&lt;="&amp;$D$4,'Maand-prestatie'!$E66:$AT66,"="&amp;W$5)</f>
        <v>0</v>
      </c>
      <c r="Y70">
        <f ca="1">COUNTIFS('Maand-gepland'!$E66:$AT66,"&gt;0",'Maand-gepland'!$E$2:$AT$2,"&gt;="&amp;$D$3,'Maand-gepland'!$E$2:$AT$2,"&lt;="&amp;$D$4,'Maand-prestatie'!$E66:$AT66,"="&amp;Y$5)</f>
        <v>0</v>
      </c>
      <c r="Z70" s="31">
        <f>SUMIFS('Maand-gepland'!$E66:$AT66,'Maand-gepland'!$E$2:$AT$2,"&gt;="&amp;$D$3,'Maand-gepland'!$E$2:$AT$2,"&lt;="&amp;$D$4,'Maand-prestatie'!$E66:$AT66,"="&amp;Y$5)</f>
        <v>0</v>
      </c>
      <c r="AA70" s="31"/>
      <c r="AB70" s="31"/>
      <c r="AC70" s="31"/>
      <c r="AD70" s="31"/>
      <c r="AE70" s="31"/>
      <c r="AF70" s="31"/>
      <c r="AG70" s="31"/>
      <c r="AH70" s="31"/>
      <c r="AI70" s="31"/>
      <c r="AJ70" s="31"/>
      <c r="AK70" s="31"/>
      <c r="AL70" s="31"/>
      <c r="AM70" s="31"/>
    </row>
    <row r="71" spans="1:39" x14ac:dyDescent="0.2">
      <c r="A71" t="str">
        <f ca="1">'Week A'!AB119</f>
        <v>NAAM</v>
      </c>
      <c r="B71" t="str">
        <f ca="1">'Week A'!AC119</f>
        <v>Voornaam</v>
      </c>
      <c r="C71" t="str">
        <f ca="1">'Week A'!AD119</f>
        <v>Steward</v>
      </c>
      <c r="D71" t="str">
        <f ca="1">'Week A'!AE119</f>
        <v>Student</v>
      </c>
      <c r="E71">
        <f ca="1">COUNTIFS('Maand-gepland'!$E67:$AT67,"&gt;0",'Maand-gepland'!$E$2:$AT$2,"&gt;="&amp;$D$3,'Maand-gepland'!$E$2:$AT$2,"&lt;="&amp;$D$4)</f>
        <v>0</v>
      </c>
      <c r="F71" s="31">
        <f>SUMIFS('Maand-gepland'!$E67:$AT67,'Maand-gepland'!$E$2:$AT$2,"&gt;="&amp;$D$3,'Maand-gepland'!$E$2:$AT$2,"&lt;="&amp;$D$4)</f>
        <v>0</v>
      </c>
      <c r="G71">
        <f ca="1">COUNTIFS('Maand-gepland'!$E67:$AT67,"&gt;0",'Maand-gepland'!$E$2:$AT$2,"&gt;="&amp;$D$3,'Maand-gepland'!$E$2:$AT$2,"&lt;="&amp;$D$4,'Maand-prestatie'!$E67:$AT67,"=0")</f>
        <v>0</v>
      </c>
      <c r="H71" s="31">
        <f>SUMIFS('Maand-gepland'!$E67:$AT67,'Maand-gepland'!$E$2:$AT$2,"&gt;="&amp;$D$3,'Maand-gepland'!$E$2:$AT$2,"&lt;="&amp;$D$4,'Maand-prestatie'!$E67:$AT67,"=0")</f>
        <v>0</v>
      </c>
      <c r="I71">
        <f ca="1">COUNTIFS('Maand-gepland'!$E67:$AT67,"&gt;0",'Maand-gepland'!$E$2:$AT$2,"&gt;="&amp;$D$3,'Maand-gepland'!$E$2:$AT$2,"&lt;="&amp;$D$4,'Maand-prestatie'!$E67:$AT67,"="&amp;I$5)</f>
        <v>0</v>
      </c>
      <c r="J71" s="31">
        <f>SUMIFS('Maand-gepland'!$E67:$AT67,'Maand-gepland'!$E$2:$AT$2,"&gt;="&amp;$D$3,'Maand-gepland'!$E$2:$AT$2,"&lt;="&amp;$D$4,'Maand-prestatie'!$E67:$AT67,"="&amp;I$5)</f>
        <v>0</v>
      </c>
      <c r="K71">
        <f ca="1">COUNTIFS('Maand-gepland'!$E67:$AT67,"&gt;0",'Maand-gepland'!$E$2:$AT$2,"&gt;="&amp;$D$3,'Maand-gepland'!$E$2:$AT$2,"&lt;="&amp;$D$4,'Maand-prestatie'!$E67:$AT67,"="&amp;K$5)</f>
        <v>0</v>
      </c>
      <c r="L71" s="31">
        <f>SUMIFS('Maand-gepland'!$E67:$AT67,'Maand-gepland'!$E$2:$AT$2,"&gt;="&amp;$D$3,'Maand-gepland'!$E$2:$AT$2,"&lt;="&amp;$D$4,'Maand-prestatie'!$E67:$AT67,"="&amp;K$5)</f>
        <v>0</v>
      </c>
      <c r="M71">
        <f ca="1">COUNTIFS('Maand-gepland'!$E67:$AT67,"&gt;0",'Maand-gepland'!$E$2:$AT$2,"&gt;="&amp;$D$3,'Maand-gepland'!$E$2:$AT$2,"&lt;="&amp;$D$4,'Maand-prestatie'!$E67:$AT67,"="&amp;M$5)</f>
        <v>0</v>
      </c>
      <c r="N71" s="31">
        <f>SUMIFS('Maand-gepland'!$E67:$AT67,'Maand-gepland'!$E$2:$AT$2,"&gt;="&amp;$D$3,'Maand-gepland'!$E$2:$AT$2,"&lt;="&amp;$D$4,'Maand-prestatie'!$E67:$AT67,"="&amp;M$5)</f>
        <v>0</v>
      </c>
      <c r="O71">
        <f ca="1">COUNTIFS('Maand-gepland'!$E67:$AT67,"&gt;0",'Maand-gepland'!$E$2:$AT$2,"&gt;="&amp;$D$3,'Maand-gepland'!$E$2:$AT$2,"&lt;="&amp;$D$4,'Maand-prestatie'!$E67:$AT67,"="&amp;O$5)</f>
        <v>0</v>
      </c>
      <c r="P71" s="31">
        <f>SUMIFS('Maand-gepland'!$E67:$AT67,'Maand-gepland'!$E$2:$AT$2,"&gt;="&amp;$D$3,'Maand-gepland'!$E$2:$AT$2,"&lt;="&amp;$D$4,'Maand-prestatie'!$E67:$AT67,"="&amp;O$5)</f>
        <v>0</v>
      </c>
      <c r="Q71">
        <f ca="1">COUNTIFS('Maand-gepland'!$E67:$AT67,"&gt;0",'Maand-gepland'!$E$2:$AT$2,"&gt;="&amp;$D$3,'Maand-gepland'!$E$2:$AT$2,"&lt;="&amp;$D$4,'Maand-prestatie'!$E67:$AT67,"="&amp;Q$5)</f>
        <v>0</v>
      </c>
      <c r="R71" s="31">
        <f>SUMIFS('Maand-gepland'!$E67:$AT67,'Maand-gepland'!$E$2:$AT$2,"&gt;="&amp;$D$3,'Maand-gepland'!$E$2:$AT$2,"&lt;="&amp;$D$4,'Maand-prestatie'!$E67:$AT67,"="&amp;Q$5)</f>
        <v>0</v>
      </c>
      <c r="S71">
        <f ca="1">COUNTIFS('Maand-gepland'!$E67:$AT67,"&gt;0",'Maand-gepland'!$E$2:$AT$2,"&gt;="&amp;$D$3,'Maand-gepland'!$E$2:$AT$2,"&lt;="&amp;$D$4,'Maand-prestatie'!$E67:$AT67,"="&amp;S$5)</f>
        <v>0</v>
      </c>
      <c r="T71" s="31">
        <f>SUMIFS('Maand-gepland'!$E67:$AT67,'Maand-gepland'!$E$2:$AT$2,"&gt;="&amp;$D$3,'Maand-gepland'!$E$2:$AT$2,"&lt;="&amp;$D$4,'Maand-prestatie'!$E67:$AT67,"="&amp;S$5)</f>
        <v>0</v>
      </c>
      <c r="U71">
        <f ca="1">COUNTIFS('Maand-gepland'!$E67:$AT67,"&gt;0",'Maand-gepland'!$E$2:$AT$2,"&gt;="&amp;$D$3,'Maand-gepland'!$E$2:$AT$2,"&lt;="&amp;$D$4,'Maand-prestatie'!$E67:$AT67,"="&amp;U$5)</f>
        <v>0</v>
      </c>
      <c r="V71" s="31">
        <f>SUMIFS('Maand-gepland'!$E67:$AT67,'Maand-gepland'!$E$2:$AT$2,"&gt;="&amp;$D$3,'Maand-gepland'!$E$2:$AT$2,"&lt;="&amp;$D$4,'Maand-prestatie'!$E67:$AT67,"="&amp;U$5)</f>
        <v>0</v>
      </c>
      <c r="W71">
        <f ca="1">COUNTIFS('Maand-gepland'!$E67:$AT67,"&gt;0",'Maand-gepland'!$E$2:$AT$2,"&gt;="&amp;$D$3,'Maand-gepland'!$E$2:$AT$2,"&lt;="&amp;$D$4,'Maand-prestatie'!$E67:$AT67,"="&amp;W$5)</f>
        <v>0</v>
      </c>
      <c r="X71" s="31">
        <f>SUMIFS('Maand-gepland'!$E67:$AT67,'Maand-gepland'!$E$2:$AT$2,"&gt;="&amp;$D$3,'Maand-gepland'!$E$2:$AT$2,"&lt;="&amp;$D$4,'Maand-prestatie'!$E67:$AT67,"="&amp;W$5)</f>
        <v>0</v>
      </c>
      <c r="Y71">
        <f ca="1">COUNTIFS('Maand-gepland'!$E67:$AT67,"&gt;0",'Maand-gepland'!$E$2:$AT$2,"&gt;="&amp;$D$3,'Maand-gepland'!$E$2:$AT$2,"&lt;="&amp;$D$4,'Maand-prestatie'!$E67:$AT67,"="&amp;Y$5)</f>
        <v>0</v>
      </c>
      <c r="Z71" s="31">
        <f>SUMIFS('Maand-gepland'!$E67:$AT67,'Maand-gepland'!$E$2:$AT$2,"&gt;="&amp;$D$3,'Maand-gepland'!$E$2:$AT$2,"&lt;="&amp;$D$4,'Maand-prestatie'!$E67:$AT67,"="&amp;Y$5)</f>
        <v>0</v>
      </c>
      <c r="AA71" s="31"/>
      <c r="AB71" s="31"/>
      <c r="AC71" s="31"/>
      <c r="AD71" s="31"/>
      <c r="AE71" s="31"/>
      <c r="AF71" s="31"/>
      <c r="AG71" s="31"/>
      <c r="AH71" s="31"/>
      <c r="AI71" s="31"/>
      <c r="AJ71" s="31"/>
      <c r="AK71" s="31"/>
      <c r="AL71" s="31"/>
      <c r="AM71" s="31"/>
    </row>
    <row r="72" spans="1:39" x14ac:dyDescent="0.2">
      <c r="A72" t="str">
        <f ca="1">'Week A'!AB120</f>
        <v>NAAM</v>
      </c>
      <c r="B72" t="str">
        <f ca="1">'Week A'!AC120</f>
        <v>Voornaam</v>
      </c>
      <c r="C72" t="str">
        <f ca="1">'Week A'!AD120</f>
        <v>Steward</v>
      </c>
      <c r="D72" t="str">
        <f ca="1">'Week A'!AE120</f>
        <v>Student</v>
      </c>
      <c r="E72">
        <f ca="1">COUNTIFS('Maand-gepland'!$E68:$AT68,"&gt;0",'Maand-gepland'!$E$2:$AT$2,"&gt;="&amp;$D$3,'Maand-gepland'!$E$2:$AT$2,"&lt;="&amp;$D$4)</f>
        <v>0</v>
      </c>
      <c r="F72" s="31">
        <f>SUMIFS('Maand-gepland'!$E68:$AT68,'Maand-gepland'!$E$2:$AT$2,"&gt;="&amp;$D$3,'Maand-gepland'!$E$2:$AT$2,"&lt;="&amp;$D$4)</f>
        <v>0</v>
      </c>
      <c r="G72">
        <f ca="1">COUNTIFS('Maand-gepland'!$E68:$AT68,"&gt;0",'Maand-gepland'!$E$2:$AT$2,"&gt;="&amp;$D$3,'Maand-gepland'!$E$2:$AT$2,"&lt;="&amp;$D$4,'Maand-prestatie'!$E68:$AT68,"=0")</f>
        <v>0</v>
      </c>
      <c r="H72" s="31">
        <f>SUMIFS('Maand-gepland'!$E68:$AT68,'Maand-gepland'!$E$2:$AT$2,"&gt;="&amp;$D$3,'Maand-gepland'!$E$2:$AT$2,"&lt;="&amp;$D$4,'Maand-prestatie'!$E68:$AT68,"=0")</f>
        <v>0</v>
      </c>
      <c r="I72">
        <f ca="1">COUNTIFS('Maand-gepland'!$E68:$AT68,"&gt;0",'Maand-gepland'!$E$2:$AT$2,"&gt;="&amp;$D$3,'Maand-gepland'!$E$2:$AT$2,"&lt;="&amp;$D$4,'Maand-prestatie'!$E68:$AT68,"="&amp;I$5)</f>
        <v>0</v>
      </c>
      <c r="J72" s="31">
        <f>SUMIFS('Maand-gepland'!$E68:$AT68,'Maand-gepland'!$E$2:$AT$2,"&gt;="&amp;$D$3,'Maand-gepland'!$E$2:$AT$2,"&lt;="&amp;$D$4,'Maand-prestatie'!$E68:$AT68,"="&amp;I$5)</f>
        <v>0</v>
      </c>
      <c r="K72">
        <f ca="1">COUNTIFS('Maand-gepland'!$E68:$AT68,"&gt;0",'Maand-gepland'!$E$2:$AT$2,"&gt;="&amp;$D$3,'Maand-gepland'!$E$2:$AT$2,"&lt;="&amp;$D$4,'Maand-prestatie'!$E68:$AT68,"="&amp;K$5)</f>
        <v>0</v>
      </c>
      <c r="L72" s="31">
        <f>SUMIFS('Maand-gepland'!$E68:$AT68,'Maand-gepland'!$E$2:$AT$2,"&gt;="&amp;$D$3,'Maand-gepland'!$E$2:$AT$2,"&lt;="&amp;$D$4,'Maand-prestatie'!$E68:$AT68,"="&amp;K$5)</f>
        <v>0</v>
      </c>
      <c r="M72">
        <f ca="1">COUNTIFS('Maand-gepland'!$E68:$AT68,"&gt;0",'Maand-gepland'!$E$2:$AT$2,"&gt;="&amp;$D$3,'Maand-gepland'!$E$2:$AT$2,"&lt;="&amp;$D$4,'Maand-prestatie'!$E68:$AT68,"="&amp;M$5)</f>
        <v>0</v>
      </c>
      <c r="N72" s="31">
        <f>SUMIFS('Maand-gepland'!$E68:$AT68,'Maand-gepland'!$E$2:$AT$2,"&gt;="&amp;$D$3,'Maand-gepland'!$E$2:$AT$2,"&lt;="&amp;$D$4,'Maand-prestatie'!$E68:$AT68,"="&amp;M$5)</f>
        <v>0</v>
      </c>
      <c r="O72">
        <f ca="1">COUNTIFS('Maand-gepland'!$E68:$AT68,"&gt;0",'Maand-gepland'!$E$2:$AT$2,"&gt;="&amp;$D$3,'Maand-gepland'!$E$2:$AT$2,"&lt;="&amp;$D$4,'Maand-prestatie'!$E68:$AT68,"="&amp;O$5)</f>
        <v>0</v>
      </c>
      <c r="P72" s="31">
        <f>SUMIFS('Maand-gepland'!$E68:$AT68,'Maand-gepland'!$E$2:$AT$2,"&gt;="&amp;$D$3,'Maand-gepland'!$E$2:$AT$2,"&lt;="&amp;$D$4,'Maand-prestatie'!$E68:$AT68,"="&amp;O$5)</f>
        <v>0</v>
      </c>
      <c r="Q72">
        <f ca="1">COUNTIFS('Maand-gepland'!$E68:$AT68,"&gt;0",'Maand-gepland'!$E$2:$AT$2,"&gt;="&amp;$D$3,'Maand-gepland'!$E$2:$AT$2,"&lt;="&amp;$D$4,'Maand-prestatie'!$E68:$AT68,"="&amp;Q$5)</f>
        <v>0</v>
      </c>
      <c r="R72" s="31">
        <f>SUMIFS('Maand-gepland'!$E68:$AT68,'Maand-gepland'!$E$2:$AT$2,"&gt;="&amp;$D$3,'Maand-gepland'!$E$2:$AT$2,"&lt;="&amp;$D$4,'Maand-prestatie'!$E68:$AT68,"="&amp;Q$5)</f>
        <v>0</v>
      </c>
      <c r="S72">
        <f ca="1">COUNTIFS('Maand-gepland'!$E68:$AT68,"&gt;0",'Maand-gepland'!$E$2:$AT$2,"&gt;="&amp;$D$3,'Maand-gepland'!$E$2:$AT$2,"&lt;="&amp;$D$4,'Maand-prestatie'!$E68:$AT68,"="&amp;S$5)</f>
        <v>0</v>
      </c>
      <c r="T72" s="31">
        <f>SUMIFS('Maand-gepland'!$E68:$AT68,'Maand-gepland'!$E$2:$AT$2,"&gt;="&amp;$D$3,'Maand-gepland'!$E$2:$AT$2,"&lt;="&amp;$D$4,'Maand-prestatie'!$E68:$AT68,"="&amp;S$5)</f>
        <v>0</v>
      </c>
      <c r="U72">
        <f ca="1">COUNTIFS('Maand-gepland'!$E68:$AT68,"&gt;0",'Maand-gepland'!$E$2:$AT$2,"&gt;="&amp;$D$3,'Maand-gepland'!$E$2:$AT$2,"&lt;="&amp;$D$4,'Maand-prestatie'!$E68:$AT68,"="&amp;U$5)</f>
        <v>0</v>
      </c>
      <c r="V72" s="31">
        <f>SUMIFS('Maand-gepland'!$E68:$AT68,'Maand-gepland'!$E$2:$AT$2,"&gt;="&amp;$D$3,'Maand-gepland'!$E$2:$AT$2,"&lt;="&amp;$D$4,'Maand-prestatie'!$E68:$AT68,"="&amp;U$5)</f>
        <v>0</v>
      </c>
      <c r="W72">
        <f ca="1">COUNTIFS('Maand-gepland'!$E68:$AT68,"&gt;0",'Maand-gepland'!$E$2:$AT$2,"&gt;="&amp;$D$3,'Maand-gepland'!$E$2:$AT$2,"&lt;="&amp;$D$4,'Maand-prestatie'!$E68:$AT68,"="&amp;W$5)</f>
        <v>0</v>
      </c>
      <c r="X72" s="31">
        <f>SUMIFS('Maand-gepland'!$E68:$AT68,'Maand-gepland'!$E$2:$AT$2,"&gt;="&amp;$D$3,'Maand-gepland'!$E$2:$AT$2,"&lt;="&amp;$D$4,'Maand-prestatie'!$E68:$AT68,"="&amp;W$5)</f>
        <v>0</v>
      </c>
      <c r="Y72">
        <f ca="1">COUNTIFS('Maand-gepland'!$E68:$AT68,"&gt;0",'Maand-gepland'!$E$2:$AT$2,"&gt;="&amp;$D$3,'Maand-gepland'!$E$2:$AT$2,"&lt;="&amp;$D$4,'Maand-prestatie'!$E68:$AT68,"="&amp;Y$5)</f>
        <v>0</v>
      </c>
      <c r="Z72" s="31">
        <f>SUMIFS('Maand-gepland'!$E68:$AT68,'Maand-gepland'!$E$2:$AT$2,"&gt;="&amp;$D$3,'Maand-gepland'!$E$2:$AT$2,"&lt;="&amp;$D$4,'Maand-prestatie'!$E68:$AT68,"="&amp;Y$5)</f>
        <v>0</v>
      </c>
      <c r="AA72" s="31"/>
      <c r="AB72" s="31"/>
      <c r="AC72" s="31"/>
      <c r="AD72" s="31"/>
      <c r="AE72" s="31"/>
      <c r="AF72" s="31"/>
      <c r="AG72" s="31"/>
      <c r="AH72" s="31"/>
      <c r="AI72" s="31"/>
      <c r="AJ72" s="31"/>
      <c r="AK72" s="31"/>
      <c r="AL72" s="31"/>
      <c r="AM72" s="31"/>
    </row>
    <row r="73" spans="1:39" x14ac:dyDescent="0.2">
      <c r="A73" t="str">
        <f ca="1">'Week A'!AB121</f>
        <v>NAAM</v>
      </c>
      <c r="B73" t="str">
        <f ca="1">'Week A'!AC121</f>
        <v>Voornaam</v>
      </c>
      <c r="C73" t="str">
        <f ca="1">'Week A'!AD121</f>
        <v>Steward</v>
      </c>
      <c r="D73" t="str">
        <f ca="1">'Week A'!AE121</f>
        <v>Student</v>
      </c>
      <c r="E73">
        <f ca="1">COUNTIFS('Maand-gepland'!$E69:$AT69,"&gt;0",'Maand-gepland'!$E$2:$AT$2,"&gt;="&amp;$D$3,'Maand-gepland'!$E$2:$AT$2,"&lt;="&amp;$D$4)</f>
        <v>0</v>
      </c>
      <c r="F73" s="31">
        <f>SUMIFS('Maand-gepland'!$E69:$AT69,'Maand-gepland'!$E$2:$AT$2,"&gt;="&amp;$D$3,'Maand-gepland'!$E$2:$AT$2,"&lt;="&amp;$D$4)</f>
        <v>0</v>
      </c>
      <c r="G73">
        <f ca="1">COUNTIFS('Maand-gepland'!$E69:$AT69,"&gt;0",'Maand-gepland'!$E$2:$AT$2,"&gt;="&amp;$D$3,'Maand-gepland'!$E$2:$AT$2,"&lt;="&amp;$D$4,'Maand-prestatie'!$E69:$AT69,"=0")</f>
        <v>0</v>
      </c>
      <c r="H73" s="31">
        <f>SUMIFS('Maand-gepland'!$E69:$AT69,'Maand-gepland'!$E$2:$AT$2,"&gt;="&amp;$D$3,'Maand-gepland'!$E$2:$AT$2,"&lt;="&amp;$D$4,'Maand-prestatie'!$E69:$AT69,"=0")</f>
        <v>0</v>
      </c>
      <c r="I73">
        <f ca="1">COUNTIFS('Maand-gepland'!$E69:$AT69,"&gt;0",'Maand-gepland'!$E$2:$AT$2,"&gt;="&amp;$D$3,'Maand-gepland'!$E$2:$AT$2,"&lt;="&amp;$D$4,'Maand-prestatie'!$E69:$AT69,"="&amp;I$5)</f>
        <v>0</v>
      </c>
      <c r="J73" s="31">
        <f>SUMIFS('Maand-gepland'!$E69:$AT69,'Maand-gepland'!$E$2:$AT$2,"&gt;="&amp;$D$3,'Maand-gepland'!$E$2:$AT$2,"&lt;="&amp;$D$4,'Maand-prestatie'!$E69:$AT69,"="&amp;I$5)</f>
        <v>0</v>
      </c>
      <c r="K73">
        <f ca="1">COUNTIFS('Maand-gepland'!$E69:$AT69,"&gt;0",'Maand-gepland'!$E$2:$AT$2,"&gt;="&amp;$D$3,'Maand-gepland'!$E$2:$AT$2,"&lt;="&amp;$D$4,'Maand-prestatie'!$E69:$AT69,"="&amp;K$5)</f>
        <v>0</v>
      </c>
      <c r="L73" s="31">
        <f>SUMIFS('Maand-gepland'!$E69:$AT69,'Maand-gepland'!$E$2:$AT$2,"&gt;="&amp;$D$3,'Maand-gepland'!$E$2:$AT$2,"&lt;="&amp;$D$4,'Maand-prestatie'!$E69:$AT69,"="&amp;K$5)</f>
        <v>0</v>
      </c>
      <c r="M73">
        <f ca="1">COUNTIFS('Maand-gepland'!$E69:$AT69,"&gt;0",'Maand-gepland'!$E$2:$AT$2,"&gt;="&amp;$D$3,'Maand-gepland'!$E$2:$AT$2,"&lt;="&amp;$D$4,'Maand-prestatie'!$E69:$AT69,"="&amp;M$5)</f>
        <v>0</v>
      </c>
      <c r="N73" s="31">
        <f>SUMIFS('Maand-gepland'!$E69:$AT69,'Maand-gepland'!$E$2:$AT$2,"&gt;="&amp;$D$3,'Maand-gepland'!$E$2:$AT$2,"&lt;="&amp;$D$4,'Maand-prestatie'!$E69:$AT69,"="&amp;M$5)</f>
        <v>0</v>
      </c>
      <c r="O73">
        <f ca="1">COUNTIFS('Maand-gepland'!$E69:$AT69,"&gt;0",'Maand-gepland'!$E$2:$AT$2,"&gt;="&amp;$D$3,'Maand-gepland'!$E$2:$AT$2,"&lt;="&amp;$D$4,'Maand-prestatie'!$E69:$AT69,"="&amp;O$5)</f>
        <v>0</v>
      </c>
      <c r="P73" s="31">
        <f>SUMIFS('Maand-gepland'!$E69:$AT69,'Maand-gepland'!$E$2:$AT$2,"&gt;="&amp;$D$3,'Maand-gepland'!$E$2:$AT$2,"&lt;="&amp;$D$4,'Maand-prestatie'!$E69:$AT69,"="&amp;O$5)</f>
        <v>0</v>
      </c>
      <c r="Q73">
        <f ca="1">COUNTIFS('Maand-gepland'!$E69:$AT69,"&gt;0",'Maand-gepland'!$E$2:$AT$2,"&gt;="&amp;$D$3,'Maand-gepland'!$E$2:$AT$2,"&lt;="&amp;$D$4,'Maand-prestatie'!$E69:$AT69,"="&amp;Q$5)</f>
        <v>0</v>
      </c>
      <c r="R73" s="31">
        <f>SUMIFS('Maand-gepland'!$E69:$AT69,'Maand-gepland'!$E$2:$AT$2,"&gt;="&amp;$D$3,'Maand-gepland'!$E$2:$AT$2,"&lt;="&amp;$D$4,'Maand-prestatie'!$E69:$AT69,"="&amp;Q$5)</f>
        <v>0</v>
      </c>
      <c r="S73">
        <f ca="1">COUNTIFS('Maand-gepland'!$E69:$AT69,"&gt;0",'Maand-gepland'!$E$2:$AT$2,"&gt;="&amp;$D$3,'Maand-gepland'!$E$2:$AT$2,"&lt;="&amp;$D$4,'Maand-prestatie'!$E69:$AT69,"="&amp;S$5)</f>
        <v>0</v>
      </c>
      <c r="T73" s="31">
        <f>SUMIFS('Maand-gepland'!$E69:$AT69,'Maand-gepland'!$E$2:$AT$2,"&gt;="&amp;$D$3,'Maand-gepland'!$E$2:$AT$2,"&lt;="&amp;$D$4,'Maand-prestatie'!$E69:$AT69,"="&amp;S$5)</f>
        <v>0</v>
      </c>
      <c r="U73">
        <f ca="1">COUNTIFS('Maand-gepland'!$E69:$AT69,"&gt;0",'Maand-gepland'!$E$2:$AT$2,"&gt;="&amp;$D$3,'Maand-gepland'!$E$2:$AT$2,"&lt;="&amp;$D$4,'Maand-prestatie'!$E69:$AT69,"="&amp;U$5)</f>
        <v>0</v>
      </c>
      <c r="V73" s="31">
        <f>SUMIFS('Maand-gepland'!$E69:$AT69,'Maand-gepland'!$E$2:$AT$2,"&gt;="&amp;$D$3,'Maand-gepland'!$E$2:$AT$2,"&lt;="&amp;$D$4,'Maand-prestatie'!$E69:$AT69,"="&amp;U$5)</f>
        <v>0</v>
      </c>
      <c r="W73">
        <f ca="1">COUNTIFS('Maand-gepland'!$E69:$AT69,"&gt;0",'Maand-gepland'!$E$2:$AT$2,"&gt;="&amp;$D$3,'Maand-gepland'!$E$2:$AT$2,"&lt;="&amp;$D$4,'Maand-prestatie'!$E69:$AT69,"="&amp;W$5)</f>
        <v>0</v>
      </c>
      <c r="X73" s="31">
        <f>SUMIFS('Maand-gepland'!$E69:$AT69,'Maand-gepland'!$E$2:$AT$2,"&gt;="&amp;$D$3,'Maand-gepland'!$E$2:$AT$2,"&lt;="&amp;$D$4,'Maand-prestatie'!$E69:$AT69,"="&amp;W$5)</f>
        <v>0</v>
      </c>
      <c r="Y73">
        <f ca="1">COUNTIFS('Maand-gepland'!$E69:$AT69,"&gt;0",'Maand-gepland'!$E$2:$AT$2,"&gt;="&amp;$D$3,'Maand-gepland'!$E$2:$AT$2,"&lt;="&amp;$D$4,'Maand-prestatie'!$E69:$AT69,"="&amp;Y$5)</f>
        <v>0</v>
      </c>
      <c r="Z73" s="31">
        <f>SUMIFS('Maand-gepland'!$E69:$AT69,'Maand-gepland'!$E$2:$AT$2,"&gt;="&amp;$D$3,'Maand-gepland'!$E$2:$AT$2,"&lt;="&amp;$D$4,'Maand-prestatie'!$E69:$AT69,"="&amp;Y$5)</f>
        <v>0</v>
      </c>
      <c r="AA73" s="31"/>
      <c r="AB73" s="31"/>
      <c r="AC73" s="31"/>
      <c r="AD73" s="31"/>
      <c r="AE73" s="31"/>
      <c r="AF73" s="31"/>
      <c r="AG73" s="31"/>
      <c r="AH73" s="31"/>
      <c r="AI73" s="31"/>
      <c r="AJ73" s="31"/>
      <c r="AK73" s="31"/>
      <c r="AL73" s="31"/>
      <c r="AM73" s="31"/>
    </row>
    <row r="74" spans="1:39" x14ac:dyDescent="0.2">
      <c r="A74" t="str">
        <f ca="1">'Week A'!AB122</f>
        <v>NAAM</v>
      </c>
      <c r="B74" t="str">
        <f ca="1">'Week A'!AC122</f>
        <v>Voornaam</v>
      </c>
      <c r="C74" t="str">
        <f ca="1">'Week A'!AD122</f>
        <v>Steward</v>
      </c>
      <c r="D74" t="str">
        <f ca="1">'Week A'!AE122</f>
        <v>Student</v>
      </c>
      <c r="E74">
        <f ca="1">COUNTIFS('Maand-gepland'!$E70:$AT70,"&gt;0",'Maand-gepland'!$E$2:$AT$2,"&gt;="&amp;$D$3,'Maand-gepland'!$E$2:$AT$2,"&lt;="&amp;$D$4)</f>
        <v>0</v>
      </c>
      <c r="F74" s="31">
        <f>SUMIFS('Maand-gepland'!$E70:$AT70,'Maand-gepland'!$E$2:$AT$2,"&gt;="&amp;$D$3,'Maand-gepland'!$E$2:$AT$2,"&lt;="&amp;$D$4)</f>
        <v>0</v>
      </c>
      <c r="G74">
        <f ca="1">COUNTIFS('Maand-gepland'!$E70:$AT70,"&gt;0",'Maand-gepland'!$E$2:$AT$2,"&gt;="&amp;$D$3,'Maand-gepland'!$E$2:$AT$2,"&lt;="&amp;$D$4,'Maand-prestatie'!$E70:$AT70,"=0")</f>
        <v>0</v>
      </c>
      <c r="H74" s="31">
        <f>SUMIFS('Maand-gepland'!$E70:$AT70,'Maand-gepland'!$E$2:$AT$2,"&gt;="&amp;$D$3,'Maand-gepland'!$E$2:$AT$2,"&lt;="&amp;$D$4,'Maand-prestatie'!$E70:$AT70,"=0")</f>
        <v>0</v>
      </c>
      <c r="I74">
        <f ca="1">COUNTIFS('Maand-gepland'!$E70:$AT70,"&gt;0",'Maand-gepland'!$E$2:$AT$2,"&gt;="&amp;$D$3,'Maand-gepland'!$E$2:$AT$2,"&lt;="&amp;$D$4,'Maand-prestatie'!$E70:$AT70,"="&amp;I$5)</f>
        <v>0</v>
      </c>
      <c r="J74" s="31">
        <f>SUMIFS('Maand-gepland'!$E70:$AT70,'Maand-gepland'!$E$2:$AT$2,"&gt;="&amp;$D$3,'Maand-gepland'!$E$2:$AT$2,"&lt;="&amp;$D$4,'Maand-prestatie'!$E70:$AT70,"="&amp;I$5)</f>
        <v>0</v>
      </c>
      <c r="K74">
        <f ca="1">COUNTIFS('Maand-gepland'!$E70:$AT70,"&gt;0",'Maand-gepland'!$E$2:$AT$2,"&gt;="&amp;$D$3,'Maand-gepland'!$E$2:$AT$2,"&lt;="&amp;$D$4,'Maand-prestatie'!$E70:$AT70,"="&amp;K$5)</f>
        <v>0</v>
      </c>
      <c r="L74" s="31">
        <f>SUMIFS('Maand-gepland'!$E70:$AT70,'Maand-gepland'!$E$2:$AT$2,"&gt;="&amp;$D$3,'Maand-gepland'!$E$2:$AT$2,"&lt;="&amp;$D$4,'Maand-prestatie'!$E70:$AT70,"="&amp;K$5)</f>
        <v>0</v>
      </c>
      <c r="M74">
        <f ca="1">COUNTIFS('Maand-gepland'!$E70:$AT70,"&gt;0",'Maand-gepland'!$E$2:$AT$2,"&gt;="&amp;$D$3,'Maand-gepland'!$E$2:$AT$2,"&lt;="&amp;$D$4,'Maand-prestatie'!$E70:$AT70,"="&amp;M$5)</f>
        <v>0</v>
      </c>
      <c r="N74" s="31">
        <f>SUMIFS('Maand-gepland'!$E70:$AT70,'Maand-gepland'!$E$2:$AT$2,"&gt;="&amp;$D$3,'Maand-gepland'!$E$2:$AT$2,"&lt;="&amp;$D$4,'Maand-prestatie'!$E70:$AT70,"="&amp;M$5)</f>
        <v>0</v>
      </c>
      <c r="O74">
        <f ca="1">COUNTIFS('Maand-gepland'!$E70:$AT70,"&gt;0",'Maand-gepland'!$E$2:$AT$2,"&gt;="&amp;$D$3,'Maand-gepland'!$E$2:$AT$2,"&lt;="&amp;$D$4,'Maand-prestatie'!$E70:$AT70,"="&amp;O$5)</f>
        <v>0</v>
      </c>
      <c r="P74" s="31">
        <f>SUMIFS('Maand-gepland'!$E70:$AT70,'Maand-gepland'!$E$2:$AT$2,"&gt;="&amp;$D$3,'Maand-gepland'!$E$2:$AT$2,"&lt;="&amp;$D$4,'Maand-prestatie'!$E70:$AT70,"="&amp;O$5)</f>
        <v>0</v>
      </c>
      <c r="Q74">
        <f ca="1">COUNTIFS('Maand-gepland'!$E70:$AT70,"&gt;0",'Maand-gepland'!$E$2:$AT$2,"&gt;="&amp;$D$3,'Maand-gepland'!$E$2:$AT$2,"&lt;="&amp;$D$4,'Maand-prestatie'!$E70:$AT70,"="&amp;Q$5)</f>
        <v>0</v>
      </c>
      <c r="R74" s="31">
        <f>SUMIFS('Maand-gepland'!$E70:$AT70,'Maand-gepland'!$E$2:$AT$2,"&gt;="&amp;$D$3,'Maand-gepland'!$E$2:$AT$2,"&lt;="&amp;$D$4,'Maand-prestatie'!$E70:$AT70,"="&amp;Q$5)</f>
        <v>0</v>
      </c>
      <c r="S74">
        <f ca="1">COUNTIFS('Maand-gepland'!$E70:$AT70,"&gt;0",'Maand-gepland'!$E$2:$AT$2,"&gt;="&amp;$D$3,'Maand-gepland'!$E$2:$AT$2,"&lt;="&amp;$D$4,'Maand-prestatie'!$E70:$AT70,"="&amp;S$5)</f>
        <v>0</v>
      </c>
      <c r="T74" s="31">
        <f>SUMIFS('Maand-gepland'!$E70:$AT70,'Maand-gepland'!$E$2:$AT$2,"&gt;="&amp;$D$3,'Maand-gepland'!$E$2:$AT$2,"&lt;="&amp;$D$4,'Maand-prestatie'!$E70:$AT70,"="&amp;S$5)</f>
        <v>0</v>
      </c>
      <c r="U74">
        <f ca="1">COUNTIFS('Maand-gepland'!$E70:$AT70,"&gt;0",'Maand-gepland'!$E$2:$AT$2,"&gt;="&amp;$D$3,'Maand-gepland'!$E$2:$AT$2,"&lt;="&amp;$D$4,'Maand-prestatie'!$E70:$AT70,"="&amp;U$5)</f>
        <v>0</v>
      </c>
      <c r="V74" s="31">
        <f>SUMIFS('Maand-gepland'!$E70:$AT70,'Maand-gepland'!$E$2:$AT$2,"&gt;="&amp;$D$3,'Maand-gepland'!$E$2:$AT$2,"&lt;="&amp;$D$4,'Maand-prestatie'!$E70:$AT70,"="&amp;U$5)</f>
        <v>0</v>
      </c>
      <c r="W74">
        <f ca="1">COUNTIFS('Maand-gepland'!$E70:$AT70,"&gt;0",'Maand-gepland'!$E$2:$AT$2,"&gt;="&amp;$D$3,'Maand-gepland'!$E$2:$AT$2,"&lt;="&amp;$D$4,'Maand-prestatie'!$E70:$AT70,"="&amp;W$5)</f>
        <v>0</v>
      </c>
      <c r="X74" s="31">
        <f>SUMIFS('Maand-gepland'!$E70:$AT70,'Maand-gepland'!$E$2:$AT$2,"&gt;="&amp;$D$3,'Maand-gepland'!$E$2:$AT$2,"&lt;="&amp;$D$4,'Maand-prestatie'!$E70:$AT70,"="&amp;W$5)</f>
        <v>0</v>
      </c>
      <c r="Y74">
        <f ca="1">COUNTIFS('Maand-gepland'!$E70:$AT70,"&gt;0",'Maand-gepland'!$E$2:$AT$2,"&gt;="&amp;$D$3,'Maand-gepland'!$E$2:$AT$2,"&lt;="&amp;$D$4,'Maand-prestatie'!$E70:$AT70,"="&amp;Y$5)</f>
        <v>0</v>
      </c>
      <c r="Z74" s="31">
        <f>SUMIFS('Maand-gepland'!$E70:$AT70,'Maand-gepland'!$E$2:$AT$2,"&gt;="&amp;$D$3,'Maand-gepland'!$E$2:$AT$2,"&lt;="&amp;$D$4,'Maand-prestatie'!$E70:$AT70,"="&amp;Y$5)</f>
        <v>0</v>
      </c>
      <c r="AA74" s="31"/>
      <c r="AB74" s="31"/>
      <c r="AC74" s="31"/>
      <c r="AD74" s="31"/>
      <c r="AE74" s="31"/>
      <c r="AF74" s="31"/>
      <c r="AG74" s="31"/>
      <c r="AH74" s="31"/>
      <c r="AI74" s="31"/>
      <c r="AJ74" s="31"/>
      <c r="AK74" s="31"/>
      <c r="AL74" s="31"/>
      <c r="AM74" s="31"/>
    </row>
    <row r="75" spans="1:39" x14ac:dyDescent="0.2">
      <c r="A75" t="str">
        <f ca="1">'Week A'!AB123</f>
        <v>NAAM</v>
      </c>
      <c r="B75" t="str">
        <f ca="1">'Week A'!AC123</f>
        <v>Voornaam</v>
      </c>
      <c r="C75" t="str">
        <f ca="1">'Week A'!AD123</f>
        <v>Steward</v>
      </c>
      <c r="D75" t="str">
        <f ca="1">'Week A'!AE123</f>
        <v>Student</v>
      </c>
      <c r="E75">
        <f ca="1">COUNTIFS('Maand-gepland'!$E71:$AT71,"&gt;0",'Maand-gepland'!$E$2:$AT$2,"&gt;="&amp;$D$3,'Maand-gepland'!$E$2:$AT$2,"&lt;="&amp;$D$4)</f>
        <v>0</v>
      </c>
      <c r="F75" s="31">
        <f>SUMIFS('Maand-gepland'!$E71:$AT71,'Maand-gepland'!$E$2:$AT$2,"&gt;="&amp;$D$3,'Maand-gepland'!$E$2:$AT$2,"&lt;="&amp;$D$4)</f>
        <v>0</v>
      </c>
      <c r="G75">
        <f ca="1">COUNTIFS('Maand-gepland'!$E71:$AT71,"&gt;0",'Maand-gepland'!$E$2:$AT$2,"&gt;="&amp;$D$3,'Maand-gepland'!$E$2:$AT$2,"&lt;="&amp;$D$4,'Maand-prestatie'!$E71:$AT71,"=0")</f>
        <v>0</v>
      </c>
      <c r="H75" s="31">
        <f>SUMIFS('Maand-gepland'!$E71:$AT71,'Maand-gepland'!$E$2:$AT$2,"&gt;="&amp;$D$3,'Maand-gepland'!$E$2:$AT$2,"&lt;="&amp;$D$4,'Maand-prestatie'!$E71:$AT71,"=0")</f>
        <v>0</v>
      </c>
      <c r="I75">
        <f ca="1">COUNTIFS('Maand-gepland'!$E71:$AT71,"&gt;0",'Maand-gepland'!$E$2:$AT$2,"&gt;="&amp;$D$3,'Maand-gepland'!$E$2:$AT$2,"&lt;="&amp;$D$4,'Maand-prestatie'!$E71:$AT71,"="&amp;I$5)</f>
        <v>0</v>
      </c>
      <c r="J75" s="31">
        <f>SUMIFS('Maand-gepland'!$E71:$AT71,'Maand-gepland'!$E$2:$AT$2,"&gt;="&amp;$D$3,'Maand-gepland'!$E$2:$AT$2,"&lt;="&amp;$D$4,'Maand-prestatie'!$E71:$AT71,"="&amp;I$5)</f>
        <v>0</v>
      </c>
      <c r="K75">
        <f ca="1">COUNTIFS('Maand-gepland'!$E71:$AT71,"&gt;0",'Maand-gepland'!$E$2:$AT$2,"&gt;="&amp;$D$3,'Maand-gepland'!$E$2:$AT$2,"&lt;="&amp;$D$4,'Maand-prestatie'!$E71:$AT71,"="&amp;K$5)</f>
        <v>0</v>
      </c>
      <c r="L75" s="31">
        <f>SUMIFS('Maand-gepland'!$E71:$AT71,'Maand-gepland'!$E$2:$AT$2,"&gt;="&amp;$D$3,'Maand-gepland'!$E$2:$AT$2,"&lt;="&amp;$D$4,'Maand-prestatie'!$E71:$AT71,"="&amp;K$5)</f>
        <v>0</v>
      </c>
      <c r="M75">
        <f ca="1">COUNTIFS('Maand-gepland'!$E71:$AT71,"&gt;0",'Maand-gepland'!$E$2:$AT$2,"&gt;="&amp;$D$3,'Maand-gepland'!$E$2:$AT$2,"&lt;="&amp;$D$4,'Maand-prestatie'!$E71:$AT71,"="&amp;M$5)</f>
        <v>0</v>
      </c>
      <c r="N75" s="31">
        <f>SUMIFS('Maand-gepland'!$E71:$AT71,'Maand-gepland'!$E$2:$AT$2,"&gt;="&amp;$D$3,'Maand-gepland'!$E$2:$AT$2,"&lt;="&amp;$D$4,'Maand-prestatie'!$E71:$AT71,"="&amp;M$5)</f>
        <v>0</v>
      </c>
      <c r="O75">
        <f ca="1">COUNTIFS('Maand-gepland'!$E71:$AT71,"&gt;0",'Maand-gepland'!$E$2:$AT$2,"&gt;="&amp;$D$3,'Maand-gepland'!$E$2:$AT$2,"&lt;="&amp;$D$4,'Maand-prestatie'!$E71:$AT71,"="&amp;O$5)</f>
        <v>0</v>
      </c>
      <c r="P75" s="31">
        <f>SUMIFS('Maand-gepland'!$E71:$AT71,'Maand-gepland'!$E$2:$AT$2,"&gt;="&amp;$D$3,'Maand-gepland'!$E$2:$AT$2,"&lt;="&amp;$D$4,'Maand-prestatie'!$E71:$AT71,"="&amp;O$5)</f>
        <v>0</v>
      </c>
      <c r="Q75">
        <f ca="1">COUNTIFS('Maand-gepland'!$E71:$AT71,"&gt;0",'Maand-gepland'!$E$2:$AT$2,"&gt;="&amp;$D$3,'Maand-gepland'!$E$2:$AT$2,"&lt;="&amp;$D$4,'Maand-prestatie'!$E71:$AT71,"="&amp;Q$5)</f>
        <v>0</v>
      </c>
      <c r="R75" s="31">
        <f>SUMIFS('Maand-gepland'!$E71:$AT71,'Maand-gepland'!$E$2:$AT$2,"&gt;="&amp;$D$3,'Maand-gepland'!$E$2:$AT$2,"&lt;="&amp;$D$4,'Maand-prestatie'!$E71:$AT71,"="&amp;Q$5)</f>
        <v>0</v>
      </c>
      <c r="S75">
        <f ca="1">COUNTIFS('Maand-gepland'!$E71:$AT71,"&gt;0",'Maand-gepland'!$E$2:$AT$2,"&gt;="&amp;$D$3,'Maand-gepland'!$E$2:$AT$2,"&lt;="&amp;$D$4,'Maand-prestatie'!$E71:$AT71,"="&amp;S$5)</f>
        <v>0</v>
      </c>
      <c r="T75" s="31">
        <f>SUMIFS('Maand-gepland'!$E71:$AT71,'Maand-gepland'!$E$2:$AT$2,"&gt;="&amp;$D$3,'Maand-gepland'!$E$2:$AT$2,"&lt;="&amp;$D$4,'Maand-prestatie'!$E71:$AT71,"="&amp;S$5)</f>
        <v>0</v>
      </c>
      <c r="U75">
        <f ca="1">COUNTIFS('Maand-gepland'!$E71:$AT71,"&gt;0",'Maand-gepland'!$E$2:$AT$2,"&gt;="&amp;$D$3,'Maand-gepland'!$E$2:$AT$2,"&lt;="&amp;$D$4,'Maand-prestatie'!$E71:$AT71,"="&amp;U$5)</f>
        <v>0</v>
      </c>
      <c r="V75" s="31">
        <f>SUMIFS('Maand-gepland'!$E71:$AT71,'Maand-gepland'!$E$2:$AT$2,"&gt;="&amp;$D$3,'Maand-gepland'!$E$2:$AT$2,"&lt;="&amp;$D$4,'Maand-prestatie'!$E71:$AT71,"="&amp;U$5)</f>
        <v>0</v>
      </c>
      <c r="W75">
        <f ca="1">COUNTIFS('Maand-gepland'!$E71:$AT71,"&gt;0",'Maand-gepland'!$E$2:$AT$2,"&gt;="&amp;$D$3,'Maand-gepland'!$E$2:$AT$2,"&lt;="&amp;$D$4,'Maand-prestatie'!$E71:$AT71,"="&amp;W$5)</f>
        <v>0</v>
      </c>
      <c r="X75" s="31">
        <f>SUMIFS('Maand-gepland'!$E71:$AT71,'Maand-gepland'!$E$2:$AT$2,"&gt;="&amp;$D$3,'Maand-gepland'!$E$2:$AT$2,"&lt;="&amp;$D$4,'Maand-prestatie'!$E71:$AT71,"="&amp;W$5)</f>
        <v>0</v>
      </c>
      <c r="Y75">
        <f ca="1">COUNTIFS('Maand-gepland'!$E71:$AT71,"&gt;0",'Maand-gepland'!$E$2:$AT$2,"&gt;="&amp;$D$3,'Maand-gepland'!$E$2:$AT$2,"&lt;="&amp;$D$4,'Maand-prestatie'!$E71:$AT71,"="&amp;Y$5)</f>
        <v>0</v>
      </c>
      <c r="Z75" s="31">
        <f>SUMIFS('Maand-gepland'!$E71:$AT71,'Maand-gepland'!$E$2:$AT$2,"&gt;="&amp;$D$3,'Maand-gepland'!$E$2:$AT$2,"&lt;="&amp;$D$4,'Maand-prestatie'!$E71:$AT71,"="&amp;Y$5)</f>
        <v>0</v>
      </c>
      <c r="AA75" s="31"/>
      <c r="AB75" s="31"/>
      <c r="AC75" s="31"/>
      <c r="AD75" s="31"/>
      <c r="AE75" s="31"/>
      <c r="AF75" s="31"/>
      <c r="AG75" s="31"/>
      <c r="AH75" s="31"/>
      <c r="AI75" s="31"/>
      <c r="AJ75" s="31"/>
      <c r="AK75" s="31"/>
      <c r="AL75" s="31"/>
      <c r="AM75" s="31"/>
    </row>
    <row r="76" spans="1:39" x14ac:dyDescent="0.2">
      <c r="A76" t="str">
        <f ca="1">'Week A'!AB124</f>
        <v>NAAM</v>
      </c>
      <c r="B76" t="str">
        <f ca="1">'Week A'!AC124</f>
        <v>Voornaam</v>
      </c>
      <c r="C76" t="str">
        <f ca="1">'Week A'!AD124</f>
        <v>Steward</v>
      </c>
      <c r="D76" t="str">
        <f ca="1">'Week A'!AE124</f>
        <v>Student</v>
      </c>
      <c r="E76">
        <f ca="1">COUNTIFS('Maand-gepland'!$E72:$AT72,"&gt;0",'Maand-gepland'!$E$2:$AT$2,"&gt;="&amp;$D$3,'Maand-gepland'!$E$2:$AT$2,"&lt;="&amp;$D$4)</f>
        <v>0</v>
      </c>
      <c r="F76" s="31">
        <f>SUMIFS('Maand-gepland'!$E72:$AT72,'Maand-gepland'!$E$2:$AT$2,"&gt;="&amp;$D$3,'Maand-gepland'!$E$2:$AT$2,"&lt;="&amp;$D$4)</f>
        <v>0</v>
      </c>
      <c r="G76">
        <f ca="1">COUNTIFS('Maand-gepland'!$E72:$AT72,"&gt;0",'Maand-gepland'!$E$2:$AT$2,"&gt;="&amp;$D$3,'Maand-gepland'!$E$2:$AT$2,"&lt;="&amp;$D$4,'Maand-prestatie'!$E72:$AT72,"=0")</f>
        <v>0</v>
      </c>
      <c r="H76" s="31">
        <f>SUMIFS('Maand-gepland'!$E72:$AT72,'Maand-gepland'!$E$2:$AT$2,"&gt;="&amp;$D$3,'Maand-gepland'!$E$2:$AT$2,"&lt;="&amp;$D$4,'Maand-prestatie'!$E72:$AT72,"=0")</f>
        <v>0</v>
      </c>
      <c r="I76">
        <f ca="1">COUNTIFS('Maand-gepland'!$E72:$AT72,"&gt;0",'Maand-gepland'!$E$2:$AT$2,"&gt;="&amp;$D$3,'Maand-gepland'!$E$2:$AT$2,"&lt;="&amp;$D$4,'Maand-prestatie'!$E72:$AT72,"="&amp;I$5)</f>
        <v>0</v>
      </c>
      <c r="J76" s="31">
        <f>SUMIFS('Maand-gepland'!$E72:$AT72,'Maand-gepland'!$E$2:$AT$2,"&gt;="&amp;$D$3,'Maand-gepland'!$E$2:$AT$2,"&lt;="&amp;$D$4,'Maand-prestatie'!$E72:$AT72,"="&amp;I$5)</f>
        <v>0</v>
      </c>
      <c r="K76">
        <f ca="1">COUNTIFS('Maand-gepland'!$E72:$AT72,"&gt;0",'Maand-gepland'!$E$2:$AT$2,"&gt;="&amp;$D$3,'Maand-gepland'!$E$2:$AT$2,"&lt;="&amp;$D$4,'Maand-prestatie'!$E72:$AT72,"="&amp;K$5)</f>
        <v>0</v>
      </c>
      <c r="L76" s="31">
        <f>SUMIFS('Maand-gepland'!$E72:$AT72,'Maand-gepland'!$E$2:$AT$2,"&gt;="&amp;$D$3,'Maand-gepland'!$E$2:$AT$2,"&lt;="&amp;$D$4,'Maand-prestatie'!$E72:$AT72,"="&amp;K$5)</f>
        <v>0</v>
      </c>
      <c r="M76">
        <f ca="1">COUNTIFS('Maand-gepland'!$E72:$AT72,"&gt;0",'Maand-gepland'!$E$2:$AT$2,"&gt;="&amp;$D$3,'Maand-gepland'!$E$2:$AT$2,"&lt;="&amp;$D$4,'Maand-prestatie'!$E72:$AT72,"="&amp;M$5)</f>
        <v>0</v>
      </c>
      <c r="N76" s="31">
        <f>SUMIFS('Maand-gepland'!$E72:$AT72,'Maand-gepland'!$E$2:$AT$2,"&gt;="&amp;$D$3,'Maand-gepland'!$E$2:$AT$2,"&lt;="&amp;$D$4,'Maand-prestatie'!$E72:$AT72,"="&amp;M$5)</f>
        <v>0</v>
      </c>
      <c r="O76">
        <f ca="1">COUNTIFS('Maand-gepland'!$E72:$AT72,"&gt;0",'Maand-gepland'!$E$2:$AT$2,"&gt;="&amp;$D$3,'Maand-gepland'!$E$2:$AT$2,"&lt;="&amp;$D$4,'Maand-prestatie'!$E72:$AT72,"="&amp;O$5)</f>
        <v>0</v>
      </c>
      <c r="P76" s="31">
        <f>SUMIFS('Maand-gepland'!$E72:$AT72,'Maand-gepland'!$E$2:$AT$2,"&gt;="&amp;$D$3,'Maand-gepland'!$E$2:$AT$2,"&lt;="&amp;$D$4,'Maand-prestatie'!$E72:$AT72,"="&amp;O$5)</f>
        <v>0</v>
      </c>
      <c r="Q76">
        <f ca="1">COUNTIFS('Maand-gepland'!$E72:$AT72,"&gt;0",'Maand-gepland'!$E$2:$AT$2,"&gt;="&amp;$D$3,'Maand-gepland'!$E$2:$AT$2,"&lt;="&amp;$D$4,'Maand-prestatie'!$E72:$AT72,"="&amp;Q$5)</f>
        <v>0</v>
      </c>
      <c r="R76" s="31">
        <f>SUMIFS('Maand-gepland'!$E72:$AT72,'Maand-gepland'!$E$2:$AT$2,"&gt;="&amp;$D$3,'Maand-gepland'!$E$2:$AT$2,"&lt;="&amp;$D$4,'Maand-prestatie'!$E72:$AT72,"="&amp;Q$5)</f>
        <v>0</v>
      </c>
      <c r="S76">
        <f ca="1">COUNTIFS('Maand-gepland'!$E72:$AT72,"&gt;0",'Maand-gepland'!$E$2:$AT$2,"&gt;="&amp;$D$3,'Maand-gepland'!$E$2:$AT$2,"&lt;="&amp;$D$4,'Maand-prestatie'!$E72:$AT72,"="&amp;S$5)</f>
        <v>0</v>
      </c>
      <c r="T76" s="31">
        <f>SUMIFS('Maand-gepland'!$E72:$AT72,'Maand-gepland'!$E$2:$AT$2,"&gt;="&amp;$D$3,'Maand-gepland'!$E$2:$AT$2,"&lt;="&amp;$D$4,'Maand-prestatie'!$E72:$AT72,"="&amp;S$5)</f>
        <v>0</v>
      </c>
      <c r="U76">
        <f ca="1">COUNTIFS('Maand-gepland'!$E72:$AT72,"&gt;0",'Maand-gepland'!$E$2:$AT$2,"&gt;="&amp;$D$3,'Maand-gepland'!$E$2:$AT$2,"&lt;="&amp;$D$4,'Maand-prestatie'!$E72:$AT72,"="&amp;U$5)</f>
        <v>0</v>
      </c>
      <c r="V76" s="31">
        <f>SUMIFS('Maand-gepland'!$E72:$AT72,'Maand-gepland'!$E$2:$AT$2,"&gt;="&amp;$D$3,'Maand-gepland'!$E$2:$AT$2,"&lt;="&amp;$D$4,'Maand-prestatie'!$E72:$AT72,"="&amp;U$5)</f>
        <v>0</v>
      </c>
      <c r="W76">
        <f ca="1">COUNTIFS('Maand-gepland'!$E72:$AT72,"&gt;0",'Maand-gepland'!$E$2:$AT$2,"&gt;="&amp;$D$3,'Maand-gepland'!$E$2:$AT$2,"&lt;="&amp;$D$4,'Maand-prestatie'!$E72:$AT72,"="&amp;W$5)</f>
        <v>0</v>
      </c>
      <c r="X76" s="31">
        <f>SUMIFS('Maand-gepland'!$E72:$AT72,'Maand-gepland'!$E$2:$AT$2,"&gt;="&amp;$D$3,'Maand-gepland'!$E$2:$AT$2,"&lt;="&amp;$D$4,'Maand-prestatie'!$E72:$AT72,"="&amp;W$5)</f>
        <v>0</v>
      </c>
      <c r="Y76">
        <f ca="1">COUNTIFS('Maand-gepland'!$E72:$AT72,"&gt;0",'Maand-gepland'!$E$2:$AT$2,"&gt;="&amp;$D$3,'Maand-gepland'!$E$2:$AT$2,"&lt;="&amp;$D$4,'Maand-prestatie'!$E72:$AT72,"="&amp;Y$5)</f>
        <v>0</v>
      </c>
      <c r="Z76" s="31">
        <f>SUMIFS('Maand-gepland'!$E72:$AT72,'Maand-gepland'!$E$2:$AT$2,"&gt;="&amp;$D$3,'Maand-gepland'!$E$2:$AT$2,"&lt;="&amp;$D$4,'Maand-prestatie'!$E72:$AT72,"="&amp;Y$5)</f>
        <v>0</v>
      </c>
      <c r="AA76" s="31"/>
      <c r="AB76" s="31"/>
      <c r="AC76" s="31"/>
      <c r="AD76" s="31"/>
      <c r="AE76" s="31"/>
      <c r="AF76" s="31"/>
      <c r="AG76" s="31"/>
      <c r="AH76" s="31"/>
      <c r="AI76" s="31"/>
      <c r="AJ76" s="31"/>
      <c r="AK76" s="31"/>
      <c r="AL76" s="31"/>
      <c r="AM76" s="31"/>
    </row>
    <row r="77" spans="1:39" x14ac:dyDescent="0.2">
      <c r="A77" t="str">
        <f ca="1">'Week A'!AB125</f>
        <v>NAAM</v>
      </c>
      <c r="B77" t="str">
        <f ca="1">'Week A'!AC125</f>
        <v>Voornaam</v>
      </c>
      <c r="C77" t="str">
        <f ca="1">'Week A'!AD125</f>
        <v>Steward</v>
      </c>
      <c r="D77" t="str">
        <f ca="1">'Week A'!AE125</f>
        <v>Student</v>
      </c>
      <c r="E77">
        <f ca="1">COUNTIFS('Maand-gepland'!$E73:$AT73,"&gt;0",'Maand-gepland'!$E$2:$AT$2,"&gt;="&amp;$D$3,'Maand-gepland'!$E$2:$AT$2,"&lt;="&amp;$D$4)</f>
        <v>0</v>
      </c>
      <c r="F77" s="31">
        <f>SUMIFS('Maand-gepland'!$E73:$AT73,'Maand-gepland'!$E$2:$AT$2,"&gt;="&amp;$D$3,'Maand-gepland'!$E$2:$AT$2,"&lt;="&amp;$D$4)</f>
        <v>0</v>
      </c>
      <c r="G77">
        <f ca="1">COUNTIFS('Maand-gepland'!$E73:$AT73,"&gt;0",'Maand-gepland'!$E$2:$AT$2,"&gt;="&amp;$D$3,'Maand-gepland'!$E$2:$AT$2,"&lt;="&amp;$D$4,'Maand-prestatie'!$E73:$AT73,"=0")</f>
        <v>0</v>
      </c>
      <c r="H77" s="31">
        <f>SUMIFS('Maand-gepland'!$E73:$AT73,'Maand-gepland'!$E$2:$AT$2,"&gt;="&amp;$D$3,'Maand-gepland'!$E$2:$AT$2,"&lt;="&amp;$D$4,'Maand-prestatie'!$E73:$AT73,"=0")</f>
        <v>0</v>
      </c>
      <c r="I77">
        <f ca="1">COUNTIFS('Maand-gepland'!$E73:$AT73,"&gt;0",'Maand-gepland'!$E$2:$AT$2,"&gt;="&amp;$D$3,'Maand-gepland'!$E$2:$AT$2,"&lt;="&amp;$D$4,'Maand-prestatie'!$E73:$AT73,"="&amp;I$5)</f>
        <v>0</v>
      </c>
      <c r="J77" s="31">
        <f>SUMIFS('Maand-gepland'!$E73:$AT73,'Maand-gepland'!$E$2:$AT$2,"&gt;="&amp;$D$3,'Maand-gepland'!$E$2:$AT$2,"&lt;="&amp;$D$4,'Maand-prestatie'!$E73:$AT73,"="&amp;I$5)</f>
        <v>0</v>
      </c>
      <c r="K77">
        <f ca="1">COUNTIFS('Maand-gepland'!$E73:$AT73,"&gt;0",'Maand-gepland'!$E$2:$AT$2,"&gt;="&amp;$D$3,'Maand-gepland'!$E$2:$AT$2,"&lt;="&amp;$D$4,'Maand-prestatie'!$E73:$AT73,"="&amp;K$5)</f>
        <v>0</v>
      </c>
      <c r="L77" s="31">
        <f>SUMIFS('Maand-gepland'!$E73:$AT73,'Maand-gepland'!$E$2:$AT$2,"&gt;="&amp;$D$3,'Maand-gepland'!$E$2:$AT$2,"&lt;="&amp;$D$4,'Maand-prestatie'!$E73:$AT73,"="&amp;K$5)</f>
        <v>0</v>
      </c>
      <c r="M77">
        <f ca="1">COUNTIFS('Maand-gepland'!$E73:$AT73,"&gt;0",'Maand-gepland'!$E$2:$AT$2,"&gt;="&amp;$D$3,'Maand-gepland'!$E$2:$AT$2,"&lt;="&amp;$D$4,'Maand-prestatie'!$E73:$AT73,"="&amp;M$5)</f>
        <v>0</v>
      </c>
      <c r="N77" s="31">
        <f>SUMIFS('Maand-gepland'!$E73:$AT73,'Maand-gepland'!$E$2:$AT$2,"&gt;="&amp;$D$3,'Maand-gepland'!$E$2:$AT$2,"&lt;="&amp;$D$4,'Maand-prestatie'!$E73:$AT73,"="&amp;M$5)</f>
        <v>0</v>
      </c>
      <c r="O77">
        <f ca="1">COUNTIFS('Maand-gepland'!$E73:$AT73,"&gt;0",'Maand-gepland'!$E$2:$AT$2,"&gt;="&amp;$D$3,'Maand-gepland'!$E$2:$AT$2,"&lt;="&amp;$D$4,'Maand-prestatie'!$E73:$AT73,"="&amp;O$5)</f>
        <v>0</v>
      </c>
      <c r="P77" s="31">
        <f>SUMIFS('Maand-gepland'!$E73:$AT73,'Maand-gepland'!$E$2:$AT$2,"&gt;="&amp;$D$3,'Maand-gepland'!$E$2:$AT$2,"&lt;="&amp;$D$4,'Maand-prestatie'!$E73:$AT73,"="&amp;O$5)</f>
        <v>0</v>
      </c>
      <c r="Q77">
        <f ca="1">COUNTIFS('Maand-gepland'!$E73:$AT73,"&gt;0",'Maand-gepland'!$E$2:$AT$2,"&gt;="&amp;$D$3,'Maand-gepland'!$E$2:$AT$2,"&lt;="&amp;$D$4,'Maand-prestatie'!$E73:$AT73,"="&amp;Q$5)</f>
        <v>0</v>
      </c>
      <c r="R77" s="31">
        <f>SUMIFS('Maand-gepland'!$E73:$AT73,'Maand-gepland'!$E$2:$AT$2,"&gt;="&amp;$D$3,'Maand-gepland'!$E$2:$AT$2,"&lt;="&amp;$D$4,'Maand-prestatie'!$E73:$AT73,"="&amp;Q$5)</f>
        <v>0</v>
      </c>
      <c r="S77">
        <f ca="1">COUNTIFS('Maand-gepland'!$E73:$AT73,"&gt;0",'Maand-gepland'!$E$2:$AT$2,"&gt;="&amp;$D$3,'Maand-gepland'!$E$2:$AT$2,"&lt;="&amp;$D$4,'Maand-prestatie'!$E73:$AT73,"="&amp;S$5)</f>
        <v>0</v>
      </c>
      <c r="T77" s="31">
        <f>SUMIFS('Maand-gepland'!$E73:$AT73,'Maand-gepland'!$E$2:$AT$2,"&gt;="&amp;$D$3,'Maand-gepland'!$E$2:$AT$2,"&lt;="&amp;$D$4,'Maand-prestatie'!$E73:$AT73,"="&amp;S$5)</f>
        <v>0</v>
      </c>
      <c r="U77">
        <f ca="1">COUNTIFS('Maand-gepland'!$E73:$AT73,"&gt;0",'Maand-gepland'!$E$2:$AT$2,"&gt;="&amp;$D$3,'Maand-gepland'!$E$2:$AT$2,"&lt;="&amp;$D$4,'Maand-prestatie'!$E73:$AT73,"="&amp;U$5)</f>
        <v>0</v>
      </c>
      <c r="V77" s="31">
        <f>SUMIFS('Maand-gepland'!$E73:$AT73,'Maand-gepland'!$E$2:$AT$2,"&gt;="&amp;$D$3,'Maand-gepland'!$E$2:$AT$2,"&lt;="&amp;$D$4,'Maand-prestatie'!$E73:$AT73,"="&amp;U$5)</f>
        <v>0</v>
      </c>
      <c r="W77">
        <f ca="1">COUNTIFS('Maand-gepland'!$E73:$AT73,"&gt;0",'Maand-gepland'!$E$2:$AT$2,"&gt;="&amp;$D$3,'Maand-gepland'!$E$2:$AT$2,"&lt;="&amp;$D$4,'Maand-prestatie'!$E73:$AT73,"="&amp;W$5)</f>
        <v>0</v>
      </c>
      <c r="X77" s="31">
        <f>SUMIFS('Maand-gepland'!$E73:$AT73,'Maand-gepland'!$E$2:$AT$2,"&gt;="&amp;$D$3,'Maand-gepland'!$E$2:$AT$2,"&lt;="&amp;$D$4,'Maand-prestatie'!$E73:$AT73,"="&amp;W$5)</f>
        <v>0</v>
      </c>
      <c r="Y77">
        <f ca="1">COUNTIFS('Maand-gepland'!$E73:$AT73,"&gt;0",'Maand-gepland'!$E$2:$AT$2,"&gt;="&amp;$D$3,'Maand-gepland'!$E$2:$AT$2,"&lt;="&amp;$D$4,'Maand-prestatie'!$E73:$AT73,"="&amp;Y$5)</f>
        <v>0</v>
      </c>
      <c r="Z77" s="31">
        <f>SUMIFS('Maand-gepland'!$E73:$AT73,'Maand-gepland'!$E$2:$AT$2,"&gt;="&amp;$D$3,'Maand-gepland'!$E$2:$AT$2,"&lt;="&amp;$D$4,'Maand-prestatie'!$E73:$AT73,"="&amp;Y$5)</f>
        <v>0</v>
      </c>
      <c r="AA77" s="31"/>
      <c r="AB77" s="31"/>
      <c r="AC77" s="31"/>
      <c r="AD77" s="31"/>
      <c r="AE77" s="31"/>
      <c r="AF77" s="31"/>
      <c r="AG77" s="31"/>
      <c r="AH77" s="31"/>
      <c r="AI77" s="31"/>
      <c r="AJ77" s="31"/>
      <c r="AK77" s="31"/>
      <c r="AL77" s="31"/>
      <c r="AM77" s="31"/>
    </row>
    <row r="78" spans="1:39" x14ac:dyDescent="0.2">
      <c r="A78" t="str">
        <f ca="1">'Week A'!AB126</f>
        <v>NAAM</v>
      </c>
      <c r="B78" t="str">
        <f ca="1">'Week A'!AC126</f>
        <v>Voornaam</v>
      </c>
      <c r="C78" t="str">
        <f ca="1">'Week A'!AD126</f>
        <v>Steward</v>
      </c>
      <c r="D78" t="str">
        <f ca="1">'Week A'!AE126</f>
        <v>Student</v>
      </c>
      <c r="E78">
        <f ca="1">COUNTIFS('Maand-gepland'!$E74:$AT74,"&gt;0",'Maand-gepland'!$E$2:$AT$2,"&gt;="&amp;$D$3,'Maand-gepland'!$E$2:$AT$2,"&lt;="&amp;$D$4)</f>
        <v>0</v>
      </c>
      <c r="F78" s="31">
        <f>SUMIFS('Maand-gepland'!$E74:$AT74,'Maand-gepland'!$E$2:$AT$2,"&gt;="&amp;$D$3,'Maand-gepland'!$E$2:$AT$2,"&lt;="&amp;$D$4)</f>
        <v>0</v>
      </c>
      <c r="G78">
        <f ca="1">COUNTIFS('Maand-gepland'!$E74:$AT74,"&gt;0",'Maand-gepland'!$E$2:$AT$2,"&gt;="&amp;$D$3,'Maand-gepland'!$E$2:$AT$2,"&lt;="&amp;$D$4,'Maand-prestatie'!$E74:$AT74,"=0")</f>
        <v>0</v>
      </c>
      <c r="H78" s="31">
        <f>SUMIFS('Maand-gepland'!$E74:$AT74,'Maand-gepland'!$E$2:$AT$2,"&gt;="&amp;$D$3,'Maand-gepland'!$E$2:$AT$2,"&lt;="&amp;$D$4,'Maand-prestatie'!$E74:$AT74,"=0")</f>
        <v>0</v>
      </c>
      <c r="I78">
        <f ca="1">COUNTIFS('Maand-gepland'!$E74:$AT74,"&gt;0",'Maand-gepland'!$E$2:$AT$2,"&gt;="&amp;$D$3,'Maand-gepland'!$E$2:$AT$2,"&lt;="&amp;$D$4,'Maand-prestatie'!$E74:$AT74,"="&amp;I$5)</f>
        <v>0</v>
      </c>
      <c r="J78" s="31">
        <f>SUMIFS('Maand-gepland'!$E74:$AT74,'Maand-gepland'!$E$2:$AT$2,"&gt;="&amp;$D$3,'Maand-gepland'!$E$2:$AT$2,"&lt;="&amp;$D$4,'Maand-prestatie'!$E74:$AT74,"="&amp;I$5)</f>
        <v>0</v>
      </c>
      <c r="K78">
        <f ca="1">COUNTIFS('Maand-gepland'!$E74:$AT74,"&gt;0",'Maand-gepland'!$E$2:$AT$2,"&gt;="&amp;$D$3,'Maand-gepland'!$E$2:$AT$2,"&lt;="&amp;$D$4,'Maand-prestatie'!$E74:$AT74,"="&amp;K$5)</f>
        <v>0</v>
      </c>
      <c r="L78" s="31">
        <f>SUMIFS('Maand-gepland'!$E74:$AT74,'Maand-gepland'!$E$2:$AT$2,"&gt;="&amp;$D$3,'Maand-gepland'!$E$2:$AT$2,"&lt;="&amp;$D$4,'Maand-prestatie'!$E74:$AT74,"="&amp;K$5)</f>
        <v>0</v>
      </c>
      <c r="M78">
        <f ca="1">COUNTIFS('Maand-gepland'!$E74:$AT74,"&gt;0",'Maand-gepland'!$E$2:$AT$2,"&gt;="&amp;$D$3,'Maand-gepland'!$E$2:$AT$2,"&lt;="&amp;$D$4,'Maand-prestatie'!$E74:$AT74,"="&amp;M$5)</f>
        <v>0</v>
      </c>
      <c r="N78" s="31">
        <f>SUMIFS('Maand-gepland'!$E74:$AT74,'Maand-gepland'!$E$2:$AT$2,"&gt;="&amp;$D$3,'Maand-gepland'!$E$2:$AT$2,"&lt;="&amp;$D$4,'Maand-prestatie'!$E74:$AT74,"="&amp;M$5)</f>
        <v>0</v>
      </c>
      <c r="O78">
        <f ca="1">COUNTIFS('Maand-gepland'!$E74:$AT74,"&gt;0",'Maand-gepland'!$E$2:$AT$2,"&gt;="&amp;$D$3,'Maand-gepland'!$E$2:$AT$2,"&lt;="&amp;$D$4,'Maand-prestatie'!$E74:$AT74,"="&amp;O$5)</f>
        <v>0</v>
      </c>
      <c r="P78" s="31">
        <f>SUMIFS('Maand-gepland'!$E74:$AT74,'Maand-gepland'!$E$2:$AT$2,"&gt;="&amp;$D$3,'Maand-gepland'!$E$2:$AT$2,"&lt;="&amp;$D$4,'Maand-prestatie'!$E74:$AT74,"="&amp;O$5)</f>
        <v>0</v>
      </c>
      <c r="Q78">
        <f ca="1">COUNTIFS('Maand-gepland'!$E74:$AT74,"&gt;0",'Maand-gepland'!$E$2:$AT$2,"&gt;="&amp;$D$3,'Maand-gepland'!$E$2:$AT$2,"&lt;="&amp;$D$4,'Maand-prestatie'!$E74:$AT74,"="&amp;Q$5)</f>
        <v>0</v>
      </c>
      <c r="R78" s="31">
        <f>SUMIFS('Maand-gepland'!$E74:$AT74,'Maand-gepland'!$E$2:$AT$2,"&gt;="&amp;$D$3,'Maand-gepland'!$E$2:$AT$2,"&lt;="&amp;$D$4,'Maand-prestatie'!$E74:$AT74,"="&amp;Q$5)</f>
        <v>0</v>
      </c>
      <c r="S78">
        <f ca="1">COUNTIFS('Maand-gepland'!$E74:$AT74,"&gt;0",'Maand-gepland'!$E$2:$AT$2,"&gt;="&amp;$D$3,'Maand-gepland'!$E$2:$AT$2,"&lt;="&amp;$D$4,'Maand-prestatie'!$E74:$AT74,"="&amp;S$5)</f>
        <v>0</v>
      </c>
      <c r="T78" s="31">
        <f>SUMIFS('Maand-gepland'!$E74:$AT74,'Maand-gepland'!$E$2:$AT$2,"&gt;="&amp;$D$3,'Maand-gepland'!$E$2:$AT$2,"&lt;="&amp;$D$4,'Maand-prestatie'!$E74:$AT74,"="&amp;S$5)</f>
        <v>0</v>
      </c>
      <c r="U78">
        <f ca="1">COUNTIFS('Maand-gepland'!$E74:$AT74,"&gt;0",'Maand-gepland'!$E$2:$AT$2,"&gt;="&amp;$D$3,'Maand-gepland'!$E$2:$AT$2,"&lt;="&amp;$D$4,'Maand-prestatie'!$E74:$AT74,"="&amp;U$5)</f>
        <v>0</v>
      </c>
      <c r="V78" s="31">
        <f>SUMIFS('Maand-gepland'!$E74:$AT74,'Maand-gepland'!$E$2:$AT$2,"&gt;="&amp;$D$3,'Maand-gepland'!$E$2:$AT$2,"&lt;="&amp;$D$4,'Maand-prestatie'!$E74:$AT74,"="&amp;U$5)</f>
        <v>0</v>
      </c>
      <c r="W78">
        <f ca="1">COUNTIFS('Maand-gepland'!$E74:$AT74,"&gt;0",'Maand-gepland'!$E$2:$AT$2,"&gt;="&amp;$D$3,'Maand-gepland'!$E$2:$AT$2,"&lt;="&amp;$D$4,'Maand-prestatie'!$E74:$AT74,"="&amp;W$5)</f>
        <v>0</v>
      </c>
      <c r="X78" s="31">
        <f>SUMIFS('Maand-gepland'!$E74:$AT74,'Maand-gepland'!$E$2:$AT$2,"&gt;="&amp;$D$3,'Maand-gepland'!$E$2:$AT$2,"&lt;="&amp;$D$4,'Maand-prestatie'!$E74:$AT74,"="&amp;W$5)</f>
        <v>0</v>
      </c>
      <c r="Y78">
        <f ca="1">COUNTIFS('Maand-gepland'!$E74:$AT74,"&gt;0",'Maand-gepland'!$E$2:$AT$2,"&gt;="&amp;$D$3,'Maand-gepland'!$E$2:$AT$2,"&lt;="&amp;$D$4,'Maand-prestatie'!$E74:$AT74,"="&amp;Y$5)</f>
        <v>0</v>
      </c>
      <c r="Z78" s="31">
        <f>SUMIFS('Maand-gepland'!$E74:$AT74,'Maand-gepland'!$E$2:$AT$2,"&gt;="&amp;$D$3,'Maand-gepland'!$E$2:$AT$2,"&lt;="&amp;$D$4,'Maand-prestatie'!$E74:$AT74,"="&amp;Y$5)</f>
        <v>0</v>
      </c>
      <c r="AA78" s="31"/>
      <c r="AB78" s="31"/>
      <c r="AC78" s="31"/>
      <c r="AD78" s="31"/>
      <c r="AE78" s="31"/>
      <c r="AF78" s="31"/>
      <c r="AG78" s="31"/>
      <c r="AH78" s="31"/>
      <c r="AI78" s="31"/>
      <c r="AJ78" s="31"/>
      <c r="AK78" s="31"/>
      <c r="AL78" s="31"/>
      <c r="AM78" s="31"/>
    </row>
    <row r="79" spans="1:39" x14ac:dyDescent="0.2">
      <c r="A79" t="str">
        <f ca="1">'Week A'!AB127</f>
        <v>NAAM</v>
      </c>
      <c r="B79" t="str">
        <f ca="1">'Week A'!AC127</f>
        <v>Voornaam</v>
      </c>
      <c r="C79" t="str">
        <f ca="1">'Week A'!AD127</f>
        <v>Steward</v>
      </c>
      <c r="D79" t="str">
        <f ca="1">'Week A'!AE127</f>
        <v>Student</v>
      </c>
      <c r="E79">
        <f ca="1">COUNTIFS('Maand-gepland'!$E75:$AT75,"&gt;0",'Maand-gepland'!$E$2:$AT$2,"&gt;="&amp;$D$3,'Maand-gepland'!$E$2:$AT$2,"&lt;="&amp;$D$4)</f>
        <v>0</v>
      </c>
      <c r="F79" s="31">
        <f>SUMIFS('Maand-gepland'!$E75:$AT75,'Maand-gepland'!$E$2:$AT$2,"&gt;="&amp;$D$3,'Maand-gepland'!$E$2:$AT$2,"&lt;="&amp;$D$4)</f>
        <v>0</v>
      </c>
      <c r="G79">
        <f ca="1">COUNTIFS('Maand-gepland'!$E75:$AT75,"&gt;0",'Maand-gepland'!$E$2:$AT$2,"&gt;="&amp;$D$3,'Maand-gepland'!$E$2:$AT$2,"&lt;="&amp;$D$4,'Maand-prestatie'!$E75:$AT75,"=0")</f>
        <v>0</v>
      </c>
      <c r="H79" s="31">
        <f>SUMIFS('Maand-gepland'!$E75:$AT75,'Maand-gepland'!$E$2:$AT$2,"&gt;="&amp;$D$3,'Maand-gepland'!$E$2:$AT$2,"&lt;="&amp;$D$4,'Maand-prestatie'!$E75:$AT75,"=0")</f>
        <v>0</v>
      </c>
      <c r="I79">
        <f ca="1">COUNTIFS('Maand-gepland'!$E75:$AT75,"&gt;0",'Maand-gepland'!$E$2:$AT$2,"&gt;="&amp;$D$3,'Maand-gepland'!$E$2:$AT$2,"&lt;="&amp;$D$4,'Maand-prestatie'!$E75:$AT75,"="&amp;I$5)</f>
        <v>0</v>
      </c>
      <c r="J79" s="31">
        <f>SUMIFS('Maand-gepland'!$E75:$AT75,'Maand-gepland'!$E$2:$AT$2,"&gt;="&amp;$D$3,'Maand-gepland'!$E$2:$AT$2,"&lt;="&amp;$D$4,'Maand-prestatie'!$E75:$AT75,"="&amp;I$5)</f>
        <v>0</v>
      </c>
      <c r="K79">
        <f ca="1">COUNTIFS('Maand-gepland'!$E75:$AT75,"&gt;0",'Maand-gepland'!$E$2:$AT$2,"&gt;="&amp;$D$3,'Maand-gepland'!$E$2:$AT$2,"&lt;="&amp;$D$4,'Maand-prestatie'!$E75:$AT75,"="&amp;K$5)</f>
        <v>0</v>
      </c>
      <c r="L79" s="31">
        <f>SUMIFS('Maand-gepland'!$E75:$AT75,'Maand-gepland'!$E$2:$AT$2,"&gt;="&amp;$D$3,'Maand-gepland'!$E$2:$AT$2,"&lt;="&amp;$D$4,'Maand-prestatie'!$E75:$AT75,"="&amp;K$5)</f>
        <v>0</v>
      </c>
      <c r="M79">
        <f ca="1">COUNTIFS('Maand-gepland'!$E75:$AT75,"&gt;0",'Maand-gepland'!$E$2:$AT$2,"&gt;="&amp;$D$3,'Maand-gepland'!$E$2:$AT$2,"&lt;="&amp;$D$4,'Maand-prestatie'!$E75:$AT75,"="&amp;M$5)</f>
        <v>0</v>
      </c>
      <c r="N79" s="31">
        <f>SUMIFS('Maand-gepland'!$E75:$AT75,'Maand-gepland'!$E$2:$AT$2,"&gt;="&amp;$D$3,'Maand-gepland'!$E$2:$AT$2,"&lt;="&amp;$D$4,'Maand-prestatie'!$E75:$AT75,"="&amp;M$5)</f>
        <v>0</v>
      </c>
      <c r="O79">
        <f ca="1">COUNTIFS('Maand-gepland'!$E75:$AT75,"&gt;0",'Maand-gepland'!$E$2:$AT$2,"&gt;="&amp;$D$3,'Maand-gepland'!$E$2:$AT$2,"&lt;="&amp;$D$4,'Maand-prestatie'!$E75:$AT75,"="&amp;O$5)</f>
        <v>0</v>
      </c>
      <c r="P79" s="31">
        <f>SUMIFS('Maand-gepland'!$E75:$AT75,'Maand-gepland'!$E$2:$AT$2,"&gt;="&amp;$D$3,'Maand-gepland'!$E$2:$AT$2,"&lt;="&amp;$D$4,'Maand-prestatie'!$E75:$AT75,"="&amp;O$5)</f>
        <v>0</v>
      </c>
      <c r="Q79">
        <f ca="1">COUNTIFS('Maand-gepland'!$E75:$AT75,"&gt;0",'Maand-gepland'!$E$2:$AT$2,"&gt;="&amp;$D$3,'Maand-gepland'!$E$2:$AT$2,"&lt;="&amp;$D$4,'Maand-prestatie'!$E75:$AT75,"="&amp;Q$5)</f>
        <v>0</v>
      </c>
      <c r="R79" s="31">
        <f>SUMIFS('Maand-gepland'!$E75:$AT75,'Maand-gepland'!$E$2:$AT$2,"&gt;="&amp;$D$3,'Maand-gepland'!$E$2:$AT$2,"&lt;="&amp;$D$4,'Maand-prestatie'!$E75:$AT75,"="&amp;Q$5)</f>
        <v>0</v>
      </c>
      <c r="S79">
        <f ca="1">COUNTIFS('Maand-gepland'!$E75:$AT75,"&gt;0",'Maand-gepland'!$E$2:$AT$2,"&gt;="&amp;$D$3,'Maand-gepland'!$E$2:$AT$2,"&lt;="&amp;$D$4,'Maand-prestatie'!$E75:$AT75,"="&amp;S$5)</f>
        <v>0</v>
      </c>
      <c r="T79" s="31">
        <f>SUMIFS('Maand-gepland'!$E75:$AT75,'Maand-gepland'!$E$2:$AT$2,"&gt;="&amp;$D$3,'Maand-gepland'!$E$2:$AT$2,"&lt;="&amp;$D$4,'Maand-prestatie'!$E75:$AT75,"="&amp;S$5)</f>
        <v>0</v>
      </c>
      <c r="U79">
        <f ca="1">COUNTIFS('Maand-gepland'!$E75:$AT75,"&gt;0",'Maand-gepland'!$E$2:$AT$2,"&gt;="&amp;$D$3,'Maand-gepland'!$E$2:$AT$2,"&lt;="&amp;$D$4,'Maand-prestatie'!$E75:$AT75,"="&amp;U$5)</f>
        <v>0</v>
      </c>
      <c r="V79" s="31">
        <f>SUMIFS('Maand-gepland'!$E75:$AT75,'Maand-gepland'!$E$2:$AT$2,"&gt;="&amp;$D$3,'Maand-gepland'!$E$2:$AT$2,"&lt;="&amp;$D$4,'Maand-prestatie'!$E75:$AT75,"="&amp;U$5)</f>
        <v>0</v>
      </c>
      <c r="W79">
        <f ca="1">COUNTIFS('Maand-gepland'!$E75:$AT75,"&gt;0",'Maand-gepland'!$E$2:$AT$2,"&gt;="&amp;$D$3,'Maand-gepland'!$E$2:$AT$2,"&lt;="&amp;$D$4,'Maand-prestatie'!$E75:$AT75,"="&amp;W$5)</f>
        <v>0</v>
      </c>
      <c r="X79" s="31">
        <f>SUMIFS('Maand-gepland'!$E75:$AT75,'Maand-gepland'!$E$2:$AT$2,"&gt;="&amp;$D$3,'Maand-gepland'!$E$2:$AT$2,"&lt;="&amp;$D$4,'Maand-prestatie'!$E75:$AT75,"="&amp;W$5)</f>
        <v>0</v>
      </c>
      <c r="Y79">
        <f ca="1">COUNTIFS('Maand-gepland'!$E75:$AT75,"&gt;0",'Maand-gepland'!$E$2:$AT$2,"&gt;="&amp;$D$3,'Maand-gepland'!$E$2:$AT$2,"&lt;="&amp;$D$4,'Maand-prestatie'!$E75:$AT75,"="&amp;Y$5)</f>
        <v>0</v>
      </c>
      <c r="Z79" s="31">
        <f>SUMIFS('Maand-gepland'!$E75:$AT75,'Maand-gepland'!$E$2:$AT$2,"&gt;="&amp;$D$3,'Maand-gepland'!$E$2:$AT$2,"&lt;="&amp;$D$4,'Maand-prestatie'!$E75:$AT75,"="&amp;Y$5)</f>
        <v>0</v>
      </c>
      <c r="AA79" s="31"/>
      <c r="AB79" s="31"/>
      <c r="AC79" s="31"/>
      <c r="AD79" s="31"/>
      <c r="AE79" s="31"/>
      <c r="AF79" s="31"/>
      <c r="AG79" s="31"/>
      <c r="AH79" s="31"/>
      <c r="AI79" s="31"/>
      <c r="AJ79" s="31"/>
      <c r="AK79" s="31"/>
      <c r="AL79" s="31"/>
      <c r="AM79" s="31"/>
    </row>
    <row r="80" spans="1:39" x14ac:dyDescent="0.2">
      <c r="A80" t="str">
        <f ca="1">'Week A'!AB128</f>
        <v>NAAM</v>
      </c>
      <c r="B80" t="str">
        <f ca="1">'Week A'!AC128</f>
        <v>Voornaam</v>
      </c>
      <c r="C80" t="str">
        <f ca="1">'Week A'!AD128</f>
        <v>Steward</v>
      </c>
      <c r="D80" t="str">
        <f ca="1">'Week A'!AE128</f>
        <v>Student</v>
      </c>
      <c r="E80">
        <f ca="1">COUNTIFS('Maand-gepland'!$E76:$AT76,"&gt;0",'Maand-gepland'!$E$2:$AT$2,"&gt;="&amp;$D$3,'Maand-gepland'!$E$2:$AT$2,"&lt;="&amp;$D$4)</f>
        <v>0</v>
      </c>
      <c r="F80" s="31">
        <f>SUMIFS('Maand-gepland'!$E76:$AT76,'Maand-gepland'!$E$2:$AT$2,"&gt;="&amp;$D$3,'Maand-gepland'!$E$2:$AT$2,"&lt;="&amp;$D$4)</f>
        <v>0</v>
      </c>
      <c r="G80">
        <f ca="1">COUNTIFS('Maand-gepland'!$E76:$AT76,"&gt;0",'Maand-gepland'!$E$2:$AT$2,"&gt;="&amp;$D$3,'Maand-gepland'!$E$2:$AT$2,"&lt;="&amp;$D$4,'Maand-prestatie'!$E76:$AT76,"=0")</f>
        <v>0</v>
      </c>
      <c r="H80" s="31">
        <f>SUMIFS('Maand-gepland'!$E76:$AT76,'Maand-gepland'!$E$2:$AT$2,"&gt;="&amp;$D$3,'Maand-gepland'!$E$2:$AT$2,"&lt;="&amp;$D$4,'Maand-prestatie'!$E76:$AT76,"=0")</f>
        <v>0</v>
      </c>
      <c r="I80">
        <f ca="1">COUNTIFS('Maand-gepland'!$E76:$AT76,"&gt;0",'Maand-gepland'!$E$2:$AT$2,"&gt;="&amp;$D$3,'Maand-gepland'!$E$2:$AT$2,"&lt;="&amp;$D$4,'Maand-prestatie'!$E76:$AT76,"="&amp;I$5)</f>
        <v>0</v>
      </c>
      <c r="J80" s="31">
        <f>SUMIFS('Maand-gepland'!$E76:$AT76,'Maand-gepland'!$E$2:$AT$2,"&gt;="&amp;$D$3,'Maand-gepland'!$E$2:$AT$2,"&lt;="&amp;$D$4,'Maand-prestatie'!$E76:$AT76,"="&amp;I$5)</f>
        <v>0</v>
      </c>
      <c r="K80">
        <f ca="1">COUNTIFS('Maand-gepland'!$E76:$AT76,"&gt;0",'Maand-gepland'!$E$2:$AT$2,"&gt;="&amp;$D$3,'Maand-gepland'!$E$2:$AT$2,"&lt;="&amp;$D$4,'Maand-prestatie'!$E76:$AT76,"="&amp;K$5)</f>
        <v>0</v>
      </c>
      <c r="L80" s="31">
        <f>SUMIFS('Maand-gepland'!$E76:$AT76,'Maand-gepland'!$E$2:$AT$2,"&gt;="&amp;$D$3,'Maand-gepland'!$E$2:$AT$2,"&lt;="&amp;$D$4,'Maand-prestatie'!$E76:$AT76,"="&amp;K$5)</f>
        <v>0</v>
      </c>
      <c r="M80">
        <f ca="1">COUNTIFS('Maand-gepland'!$E76:$AT76,"&gt;0",'Maand-gepland'!$E$2:$AT$2,"&gt;="&amp;$D$3,'Maand-gepland'!$E$2:$AT$2,"&lt;="&amp;$D$4,'Maand-prestatie'!$E76:$AT76,"="&amp;M$5)</f>
        <v>0</v>
      </c>
      <c r="N80" s="31">
        <f>SUMIFS('Maand-gepland'!$E76:$AT76,'Maand-gepland'!$E$2:$AT$2,"&gt;="&amp;$D$3,'Maand-gepland'!$E$2:$AT$2,"&lt;="&amp;$D$4,'Maand-prestatie'!$E76:$AT76,"="&amp;M$5)</f>
        <v>0</v>
      </c>
      <c r="O80">
        <f ca="1">COUNTIFS('Maand-gepland'!$E76:$AT76,"&gt;0",'Maand-gepland'!$E$2:$AT$2,"&gt;="&amp;$D$3,'Maand-gepland'!$E$2:$AT$2,"&lt;="&amp;$D$4,'Maand-prestatie'!$E76:$AT76,"="&amp;O$5)</f>
        <v>0</v>
      </c>
      <c r="P80" s="31">
        <f>SUMIFS('Maand-gepland'!$E76:$AT76,'Maand-gepland'!$E$2:$AT$2,"&gt;="&amp;$D$3,'Maand-gepland'!$E$2:$AT$2,"&lt;="&amp;$D$4,'Maand-prestatie'!$E76:$AT76,"="&amp;O$5)</f>
        <v>0</v>
      </c>
      <c r="Q80">
        <f ca="1">COUNTIFS('Maand-gepland'!$E76:$AT76,"&gt;0",'Maand-gepland'!$E$2:$AT$2,"&gt;="&amp;$D$3,'Maand-gepland'!$E$2:$AT$2,"&lt;="&amp;$D$4,'Maand-prestatie'!$E76:$AT76,"="&amp;Q$5)</f>
        <v>0</v>
      </c>
      <c r="R80" s="31">
        <f>SUMIFS('Maand-gepland'!$E76:$AT76,'Maand-gepland'!$E$2:$AT$2,"&gt;="&amp;$D$3,'Maand-gepland'!$E$2:$AT$2,"&lt;="&amp;$D$4,'Maand-prestatie'!$E76:$AT76,"="&amp;Q$5)</f>
        <v>0</v>
      </c>
      <c r="S80">
        <f ca="1">COUNTIFS('Maand-gepland'!$E76:$AT76,"&gt;0",'Maand-gepland'!$E$2:$AT$2,"&gt;="&amp;$D$3,'Maand-gepland'!$E$2:$AT$2,"&lt;="&amp;$D$4,'Maand-prestatie'!$E76:$AT76,"="&amp;S$5)</f>
        <v>0</v>
      </c>
      <c r="T80" s="31">
        <f>SUMIFS('Maand-gepland'!$E76:$AT76,'Maand-gepland'!$E$2:$AT$2,"&gt;="&amp;$D$3,'Maand-gepland'!$E$2:$AT$2,"&lt;="&amp;$D$4,'Maand-prestatie'!$E76:$AT76,"="&amp;S$5)</f>
        <v>0</v>
      </c>
      <c r="U80">
        <f ca="1">COUNTIFS('Maand-gepland'!$E76:$AT76,"&gt;0",'Maand-gepland'!$E$2:$AT$2,"&gt;="&amp;$D$3,'Maand-gepland'!$E$2:$AT$2,"&lt;="&amp;$D$4,'Maand-prestatie'!$E76:$AT76,"="&amp;U$5)</f>
        <v>0</v>
      </c>
      <c r="V80" s="31">
        <f>SUMIFS('Maand-gepland'!$E76:$AT76,'Maand-gepland'!$E$2:$AT$2,"&gt;="&amp;$D$3,'Maand-gepland'!$E$2:$AT$2,"&lt;="&amp;$D$4,'Maand-prestatie'!$E76:$AT76,"="&amp;U$5)</f>
        <v>0</v>
      </c>
      <c r="W80">
        <f ca="1">COUNTIFS('Maand-gepland'!$E76:$AT76,"&gt;0",'Maand-gepland'!$E$2:$AT$2,"&gt;="&amp;$D$3,'Maand-gepland'!$E$2:$AT$2,"&lt;="&amp;$D$4,'Maand-prestatie'!$E76:$AT76,"="&amp;W$5)</f>
        <v>0</v>
      </c>
      <c r="X80" s="31">
        <f>SUMIFS('Maand-gepland'!$E76:$AT76,'Maand-gepland'!$E$2:$AT$2,"&gt;="&amp;$D$3,'Maand-gepland'!$E$2:$AT$2,"&lt;="&amp;$D$4,'Maand-prestatie'!$E76:$AT76,"="&amp;W$5)</f>
        <v>0</v>
      </c>
      <c r="Y80">
        <f ca="1">COUNTIFS('Maand-gepland'!$E76:$AT76,"&gt;0",'Maand-gepland'!$E$2:$AT$2,"&gt;="&amp;$D$3,'Maand-gepland'!$E$2:$AT$2,"&lt;="&amp;$D$4,'Maand-prestatie'!$E76:$AT76,"="&amp;Y$5)</f>
        <v>0</v>
      </c>
      <c r="Z80" s="31">
        <f>SUMIFS('Maand-gepland'!$E76:$AT76,'Maand-gepland'!$E$2:$AT$2,"&gt;="&amp;$D$3,'Maand-gepland'!$E$2:$AT$2,"&lt;="&amp;$D$4,'Maand-prestatie'!$E76:$AT76,"="&amp;Y$5)</f>
        <v>0</v>
      </c>
      <c r="AA80" s="31"/>
      <c r="AB80" s="31"/>
      <c r="AC80" s="31"/>
      <c r="AD80" s="31"/>
      <c r="AE80" s="31"/>
      <c r="AF80" s="31"/>
      <c r="AG80" s="31"/>
      <c r="AH80" s="31"/>
      <c r="AI80" s="31"/>
      <c r="AJ80" s="31"/>
      <c r="AK80" s="31"/>
      <c r="AL80" s="31"/>
      <c r="AM80" s="31"/>
    </row>
    <row r="81" spans="1:39" x14ac:dyDescent="0.2">
      <c r="A81" t="str">
        <f ca="1">'Week A'!AB129</f>
        <v>NAAM</v>
      </c>
      <c r="B81" t="str">
        <f ca="1">'Week A'!AC129</f>
        <v>Voornaam</v>
      </c>
      <c r="C81" t="str">
        <f ca="1">'Week A'!AD129</f>
        <v>Steward</v>
      </c>
      <c r="D81" t="str">
        <f ca="1">'Week A'!AE129</f>
        <v>Student</v>
      </c>
      <c r="E81">
        <f ca="1">COUNTIFS('Maand-gepland'!$E77:$AT77,"&gt;0",'Maand-gepland'!$E$2:$AT$2,"&gt;="&amp;$D$3,'Maand-gepland'!$E$2:$AT$2,"&lt;="&amp;$D$4)</f>
        <v>0</v>
      </c>
      <c r="F81" s="31">
        <f>SUMIFS('Maand-gepland'!$E77:$AT77,'Maand-gepland'!$E$2:$AT$2,"&gt;="&amp;$D$3,'Maand-gepland'!$E$2:$AT$2,"&lt;="&amp;$D$4)</f>
        <v>0</v>
      </c>
      <c r="G81">
        <f ca="1">COUNTIFS('Maand-gepland'!$E77:$AT77,"&gt;0",'Maand-gepland'!$E$2:$AT$2,"&gt;="&amp;$D$3,'Maand-gepland'!$E$2:$AT$2,"&lt;="&amp;$D$4,'Maand-prestatie'!$E77:$AT77,"=0")</f>
        <v>0</v>
      </c>
      <c r="H81" s="31">
        <f>SUMIFS('Maand-gepland'!$E77:$AT77,'Maand-gepland'!$E$2:$AT$2,"&gt;="&amp;$D$3,'Maand-gepland'!$E$2:$AT$2,"&lt;="&amp;$D$4,'Maand-prestatie'!$E77:$AT77,"=0")</f>
        <v>0</v>
      </c>
      <c r="I81">
        <f ca="1">COUNTIFS('Maand-gepland'!$E77:$AT77,"&gt;0",'Maand-gepland'!$E$2:$AT$2,"&gt;="&amp;$D$3,'Maand-gepland'!$E$2:$AT$2,"&lt;="&amp;$D$4,'Maand-prestatie'!$E77:$AT77,"="&amp;I$5)</f>
        <v>0</v>
      </c>
      <c r="J81" s="31">
        <f>SUMIFS('Maand-gepland'!$E77:$AT77,'Maand-gepland'!$E$2:$AT$2,"&gt;="&amp;$D$3,'Maand-gepland'!$E$2:$AT$2,"&lt;="&amp;$D$4,'Maand-prestatie'!$E77:$AT77,"="&amp;I$5)</f>
        <v>0</v>
      </c>
      <c r="K81">
        <f ca="1">COUNTIFS('Maand-gepland'!$E77:$AT77,"&gt;0",'Maand-gepland'!$E$2:$AT$2,"&gt;="&amp;$D$3,'Maand-gepland'!$E$2:$AT$2,"&lt;="&amp;$D$4,'Maand-prestatie'!$E77:$AT77,"="&amp;K$5)</f>
        <v>0</v>
      </c>
      <c r="L81" s="31">
        <f>SUMIFS('Maand-gepland'!$E77:$AT77,'Maand-gepland'!$E$2:$AT$2,"&gt;="&amp;$D$3,'Maand-gepland'!$E$2:$AT$2,"&lt;="&amp;$D$4,'Maand-prestatie'!$E77:$AT77,"="&amp;K$5)</f>
        <v>0</v>
      </c>
      <c r="M81">
        <f ca="1">COUNTIFS('Maand-gepland'!$E77:$AT77,"&gt;0",'Maand-gepland'!$E$2:$AT$2,"&gt;="&amp;$D$3,'Maand-gepland'!$E$2:$AT$2,"&lt;="&amp;$D$4,'Maand-prestatie'!$E77:$AT77,"="&amp;M$5)</f>
        <v>0</v>
      </c>
      <c r="N81" s="31">
        <f>SUMIFS('Maand-gepland'!$E77:$AT77,'Maand-gepland'!$E$2:$AT$2,"&gt;="&amp;$D$3,'Maand-gepland'!$E$2:$AT$2,"&lt;="&amp;$D$4,'Maand-prestatie'!$E77:$AT77,"="&amp;M$5)</f>
        <v>0</v>
      </c>
      <c r="O81">
        <f ca="1">COUNTIFS('Maand-gepland'!$E77:$AT77,"&gt;0",'Maand-gepland'!$E$2:$AT$2,"&gt;="&amp;$D$3,'Maand-gepland'!$E$2:$AT$2,"&lt;="&amp;$D$4,'Maand-prestatie'!$E77:$AT77,"="&amp;O$5)</f>
        <v>0</v>
      </c>
      <c r="P81" s="31">
        <f>SUMIFS('Maand-gepland'!$E77:$AT77,'Maand-gepland'!$E$2:$AT$2,"&gt;="&amp;$D$3,'Maand-gepland'!$E$2:$AT$2,"&lt;="&amp;$D$4,'Maand-prestatie'!$E77:$AT77,"="&amp;O$5)</f>
        <v>0</v>
      </c>
      <c r="Q81">
        <f ca="1">COUNTIFS('Maand-gepland'!$E77:$AT77,"&gt;0",'Maand-gepland'!$E$2:$AT$2,"&gt;="&amp;$D$3,'Maand-gepland'!$E$2:$AT$2,"&lt;="&amp;$D$4,'Maand-prestatie'!$E77:$AT77,"="&amp;Q$5)</f>
        <v>0</v>
      </c>
      <c r="R81" s="31">
        <f>SUMIFS('Maand-gepland'!$E77:$AT77,'Maand-gepland'!$E$2:$AT$2,"&gt;="&amp;$D$3,'Maand-gepland'!$E$2:$AT$2,"&lt;="&amp;$D$4,'Maand-prestatie'!$E77:$AT77,"="&amp;Q$5)</f>
        <v>0</v>
      </c>
      <c r="S81">
        <f ca="1">COUNTIFS('Maand-gepland'!$E77:$AT77,"&gt;0",'Maand-gepland'!$E$2:$AT$2,"&gt;="&amp;$D$3,'Maand-gepland'!$E$2:$AT$2,"&lt;="&amp;$D$4,'Maand-prestatie'!$E77:$AT77,"="&amp;S$5)</f>
        <v>0</v>
      </c>
      <c r="T81" s="31">
        <f>SUMIFS('Maand-gepland'!$E77:$AT77,'Maand-gepland'!$E$2:$AT$2,"&gt;="&amp;$D$3,'Maand-gepland'!$E$2:$AT$2,"&lt;="&amp;$D$4,'Maand-prestatie'!$E77:$AT77,"="&amp;S$5)</f>
        <v>0</v>
      </c>
      <c r="U81">
        <f ca="1">COUNTIFS('Maand-gepland'!$E77:$AT77,"&gt;0",'Maand-gepland'!$E$2:$AT$2,"&gt;="&amp;$D$3,'Maand-gepland'!$E$2:$AT$2,"&lt;="&amp;$D$4,'Maand-prestatie'!$E77:$AT77,"="&amp;U$5)</f>
        <v>0</v>
      </c>
      <c r="V81" s="31">
        <f>SUMIFS('Maand-gepland'!$E77:$AT77,'Maand-gepland'!$E$2:$AT$2,"&gt;="&amp;$D$3,'Maand-gepland'!$E$2:$AT$2,"&lt;="&amp;$D$4,'Maand-prestatie'!$E77:$AT77,"="&amp;U$5)</f>
        <v>0</v>
      </c>
      <c r="W81">
        <f ca="1">COUNTIFS('Maand-gepland'!$E77:$AT77,"&gt;0",'Maand-gepland'!$E$2:$AT$2,"&gt;="&amp;$D$3,'Maand-gepland'!$E$2:$AT$2,"&lt;="&amp;$D$4,'Maand-prestatie'!$E77:$AT77,"="&amp;W$5)</f>
        <v>0</v>
      </c>
      <c r="X81" s="31">
        <f>SUMIFS('Maand-gepland'!$E77:$AT77,'Maand-gepland'!$E$2:$AT$2,"&gt;="&amp;$D$3,'Maand-gepland'!$E$2:$AT$2,"&lt;="&amp;$D$4,'Maand-prestatie'!$E77:$AT77,"="&amp;W$5)</f>
        <v>0</v>
      </c>
      <c r="Y81">
        <f ca="1">COUNTIFS('Maand-gepland'!$E77:$AT77,"&gt;0",'Maand-gepland'!$E$2:$AT$2,"&gt;="&amp;$D$3,'Maand-gepland'!$E$2:$AT$2,"&lt;="&amp;$D$4,'Maand-prestatie'!$E77:$AT77,"="&amp;Y$5)</f>
        <v>0</v>
      </c>
      <c r="Z81" s="31">
        <f>SUMIFS('Maand-gepland'!$E77:$AT77,'Maand-gepland'!$E$2:$AT$2,"&gt;="&amp;$D$3,'Maand-gepland'!$E$2:$AT$2,"&lt;="&amp;$D$4,'Maand-prestatie'!$E77:$AT77,"="&amp;Y$5)</f>
        <v>0</v>
      </c>
      <c r="AA81" s="31"/>
      <c r="AB81" s="31"/>
      <c r="AC81" s="31"/>
      <c r="AD81" s="31"/>
      <c r="AE81" s="31"/>
      <c r="AF81" s="31"/>
      <c r="AG81" s="31"/>
      <c r="AH81" s="31"/>
      <c r="AI81" s="31"/>
      <c r="AJ81" s="31"/>
      <c r="AK81" s="31"/>
      <c r="AL81" s="31"/>
      <c r="AM81" s="31"/>
    </row>
    <row r="82" spans="1:39" x14ac:dyDescent="0.2">
      <c r="A82" t="str">
        <f ca="1">'Week A'!AB130</f>
        <v>NAAM</v>
      </c>
      <c r="B82" t="str">
        <f ca="1">'Week A'!AC130</f>
        <v>Voornaam</v>
      </c>
      <c r="C82" t="str">
        <f ca="1">'Week A'!AD130</f>
        <v>Steward</v>
      </c>
      <c r="D82" t="str">
        <f ca="1">'Week A'!AE130</f>
        <v>Student</v>
      </c>
      <c r="E82">
        <f ca="1">COUNTIFS('Maand-gepland'!$E78:$AT78,"&gt;0",'Maand-gepland'!$E$2:$AT$2,"&gt;="&amp;$D$3,'Maand-gepland'!$E$2:$AT$2,"&lt;="&amp;$D$4)</f>
        <v>0</v>
      </c>
      <c r="F82" s="31">
        <f>SUMIFS('Maand-gepland'!$E78:$AT78,'Maand-gepland'!$E$2:$AT$2,"&gt;="&amp;$D$3,'Maand-gepland'!$E$2:$AT$2,"&lt;="&amp;$D$4)</f>
        <v>0</v>
      </c>
      <c r="G82">
        <f ca="1">COUNTIFS('Maand-gepland'!$E78:$AT78,"&gt;0",'Maand-gepland'!$E$2:$AT$2,"&gt;="&amp;$D$3,'Maand-gepland'!$E$2:$AT$2,"&lt;="&amp;$D$4,'Maand-prestatie'!$E78:$AT78,"=0")</f>
        <v>0</v>
      </c>
      <c r="H82" s="31">
        <f>SUMIFS('Maand-gepland'!$E78:$AT78,'Maand-gepland'!$E$2:$AT$2,"&gt;="&amp;$D$3,'Maand-gepland'!$E$2:$AT$2,"&lt;="&amp;$D$4,'Maand-prestatie'!$E78:$AT78,"=0")</f>
        <v>0</v>
      </c>
      <c r="I82">
        <f ca="1">COUNTIFS('Maand-gepland'!$E78:$AT78,"&gt;0",'Maand-gepland'!$E$2:$AT$2,"&gt;="&amp;$D$3,'Maand-gepland'!$E$2:$AT$2,"&lt;="&amp;$D$4,'Maand-prestatie'!$E78:$AT78,"="&amp;I$5)</f>
        <v>0</v>
      </c>
      <c r="J82" s="31">
        <f>SUMIFS('Maand-gepland'!$E78:$AT78,'Maand-gepland'!$E$2:$AT$2,"&gt;="&amp;$D$3,'Maand-gepland'!$E$2:$AT$2,"&lt;="&amp;$D$4,'Maand-prestatie'!$E78:$AT78,"="&amp;I$5)</f>
        <v>0</v>
      </c>
      <c r="K82">
        <f ca="1">COUNTIFS('Maand-gepland'!$E78:$AT78,"&gt;0",'Maand-gepland'!$E$2:$AT$2,"&gt;="&amp;$D$3,'Maand-gepland'!$E$2:$AT$2,"&lt;="&amp;$D$4,'Maand-prestatie'!$E78:$AT78,"="&amp;K$5)</f>
        <v>0</v>
      </c>
      <c r="L82" s="31">
        <f>SUMIFS('Maand-gepland'!$E78:$AT78,'Maand-gepland'!$E$2:$AT$2,"&gt;="&amp;$D$3,'Maand-gepland'!$E$2:$AT$2,"&lt;="&amp;$D$4,'Maand-prestatie'!$E78:$AT78,"="&amp;K$5)</f>
        <v>0</v>
      </c>
      <c r="M82">
        <f ca="1">COUNTIFS('Maand-gepland'!$E78:$AT78,"&gt;0",'Maand-gepland'!$E$2:$AT$2,"&gt;="&amp;$D$3,'Maand-gepland'!$E$2:$AT$2,"&lt;="&amp;$D$4,'Maand-prestatie'!$E78:$AT78,"="&amp;M$5)</f>
        <v>0</v>
      </c>
      <c r="N82" s="31">
        <f>SUMIFS('Maand-gepland'!$E78:$AT78,'Maand-gepland'!$E$2:$AT$2,"&gt;="&amp;$D$3,'Maand-gepland'!$E$2:$AT$2,"&lt;="&amp;$D$4,'Maand-prestatie'!$E78:$AT78,"="&amp;M$5)</f>
        <v>0</v>
      </c>
      <c r="O82">
        <f ca="1">COUNTIFS('Maand-gepland'!$E78:$AT78,"&gt;0",'Maand-gepland'!$E$2:$AT$2,"&gt;="&amp;$D$3,'Maand-gepland'!$E$2:$AT$2,"&lt;="&amp;$D$4,'Maand-prestatie'!$E78:$AT78,"="&amp;O$5)</f>
        <v>0</v>
      </c>
      <c r="P82" s="31">
        <f>SUMIFS('Maand-gepland'!$E78:$AT78,'Maand-gepland'!$E$2:$AT$2,"&gt;="&amp;$D$3,'Maand-gepland'!$E$2:$AT$2,"&lt;="&amp;$D$4,'Maand-prestatie'!$E78:$AT78,"="&amp;O$5)</f>
        <v>0</v>
      </c>
      <c r="Q82">
        <f ca="1">COUNTIFS('Maand-gepland'!$E78:$AT78,"&gt;0",'Maand-gepland'!$E$2:$AT$2,"&gt;="&amp;$D$3,'Maand-gepland'!$E$2:$AT$2,"&lt;="&amp;$D$4,'Maand-prestatie'!$E78:$AT78,"="&amp;Q$5)</f>
        <v>0</v>
      </c>
      <c r="R82" s="31">
        <f>SUMIFS('Maand-gepland'!$E78:$AT78,'Maand-gepland'!$E$2:$AT$2,"&gt;="&amp;$D$3,'Maand-gepland'!$E$2:$AT$2,"&lt;="&amp;$D$4,'Maand-prestatie'!$E78:$AT78,"="&amp;Q$5)</f>
        <v>0</v>
      </c>
      <c r="S82">
        <f ca="1">COUNTIFS('Maand-gepland'!$E78:$AT78,"&gt;0",'Maand-gepland'!$E$2:$AT$2,"&gt;="&amp;$D$3,'Maand-gepland'!$E$2:$AT$2,"&lt;="&amp;$D$4,'Maand-prestatie'!$E78:$AT78,"="&amp;S$5)</f>
        <v>0</v>
      </c>
      <c r="T82" s="31">
        <f>SUMIFS('Maand-gepland'!$E78:$AT78,'Maand-gepland'!$E$2:$AT$2,"&gt;="&amp;$D$3,'Maand-gepland'!$E$2:$AT$2,"&lt;="&amp;$D$4,'Maand-prestatie'!$E78:$AT78,"="&amp;S$5)</f>
        <v>0</v>
      </c>
      <c r="U82">
        <f ca="1">COUNTIFS('Maand-gepland'!$E78:$AT78,"&gt;0",'Maand-gepland'!$E$2:$AT$2,"&gt;="&amp;$D$3,'Maand-gepland'!$E$2:$AT$2,"&lt;="&amp;$D$4,'Maand-prestatie'!$E78:$AT78,"="&amp;U$5)</f>
        <v>0</v>
      </c>
      <c r="V82" s="31">
        <f>SUMIFS('Maand-gepland'!$E78:$AT78,'Maand-gepland'!$E$2:$AT$2,"&gt;="&amp;$D$3,'Maand-gepland'!$E$2:$AT$2,"&lt;="&amp;$D$4,'Maand-prestatie'!$E78:$AT78,"="&amp;U$5)</f>
        <v>0</v>
      </c>
      <c r="W82">
        <f ca="1">COUNTIFS('Maand-gepland'!$E78:$AT78,"&gt;0",'Maand-gepland'!$E$2:$AT$2,"&gt;="&amp;$D$3,'Maand-gepland'!$E$2:$AT$2,"&lt;="&amp;$D$4,'Maand-prestatie'!$E78:$AT78,"="&amp;W$5)</f>
        <v>0</v>
      </c>
      <c r="X82" s="31">
        <f>SUMIFS('Maand-gepland'!$E78:$AT78,'Maand-gepland'!$E$2:$AT$2,"&gt;="&amp;$D$3,'Maand-gepland'!$E$2:$AT$2,"&lt;="&amp;$D$4,'Maand-prestatie'!$E78:$AT78,"="&amp;W$5)</f>
        <v>0</v>
      </c>
      <c r="Y82">
        <f ca="1">COUNTIFS('Maand-gepland'!$E78:$AT78,"&gt;0",'Maand-gepland'!$E$2:$AT$2,"&gt;="&amp;$D$3,'Maand-gepland'!$E$2:$AT$2,"&lt;="&amp;$D$4,'Maand-prestatie'!$E78:$AT78,"="&amp;Y$5)</f>
        <v>0</v>
      </c>
      <c r="Z82" s="31">
        <f>SUMIFS('Maand-gepland'!$E78:$AT78,'Maand-gepland'!$E$2:$AT$2,"&gt;="&amp;$D$3,'Maand-gepland'!$E$2:$AT$2,"&lt;="&amp;$D$4,'Maand-prestatie'!$E78:$AT78,"="&amp;Y$5)</f>
        <v>0</v>
      </c>
      <c r="AA82" s="31"/>
      <c r="AB82" s="31"/>
      <c r="AC82" s="31"/>
      <c r="AD82" s="31"/>
      <c r="AE82" s="31"/>
      <c r="AF82" s="31"/>
      <c r="AG82" s="31"/>
      <c r="AH82" s="31"/>
      <c r="AI82" s="31"/>
      <c r="AJ82" s="31"/>
      <c r="AK82" s="31"/>
      <c r="AL82" s="31"/>
      <c r="AM82" s="31"/>
    </row>
    <row r="83" spans="1:39" x14ac:dyDescent="0.2">
      <c r="A83" t="str">
        <f ca="1">'Week A'!AB131</f>
        <v>NAAM</v>
      </c>
      <c r="B83" t="str">
        <f ca="1">'Week A'!AC131</f>
        <v>Voornaam</v>
      </c>
      <c r="C83" t="str">
        <f ca="1">'Week A'!AD131</f>
        <v>Steward</v>
      </c>
      <c r="D83" t="str">
        <f ca="1">'Week A'!AE131</f>
        <v>Student</v>
      </c>
      <c r="E83">
        <f ca="1">COUNTIFS('Maand-gepland'!$E79:$AT79,"&gt;0",'Maand-gepland'!$E$2:$AT$2,"&gt;="&amp;$D$3,'Maand-gepland'!$E$2:$AT$2,"&lt;="&amp;$D$4)</f>
        <v>0</v>
      </c>
      <c r="F83" s="31">
        <f>SUMIFS('Maand-gepland'!$E79:$AT79,'Maand-gepland'!$E$2:$AT$2,"&gt;="&amp;$D$3,'Maand-gepland'!$E$2:$AT$2,"&lt;="&amp;$D$4)</f>
        <v>0</v>
      </c>
      <c r="G83">
        <f ca="1">COUNTIFS('Maand-gepland'!$E79:$AT79,"&gt;0",'Maand-gepland'!$E$2:$AT$2,"&gt;="&amp;$D$3,'Maand-gepland'!$E$2:$AT$2,"&lt;="&amp;$D$4,'Maand-prestatie'!$E79:$AT79,"=0")</f>
        <v>0</v>
      </c>
      <c r="H83" s="31">
        <f>SUMIFS('Maand-gepland'!$E79:$AT79,'Maand-gepland'!$E$2:$AT$2,"&gt;="&amp;$D$3,'Maand-gepland'!$E$2:$AT$2,"&lt;="&amp;$D$4,'Maand-prestatie'!$E79:$AT79,"=0")</f>
        <v>0</v>
      </c>
      <c r="I83">
        <f ca="1">COUNTIFS('Maand-gepland'!$E79:$AT79,"&gt;0",'Maand-gepland'!$E$2:$AT$2,"&gt;="&amp;$D$3,'Maand-gepland'!$E$2:$AT$2,"&lt;="&amp;$D$4,'Maand-prestatie'!$E79:$AT79,"="&amp;I$5)</f>
        <v>0</v>
      </c>
      <c r="J83" s="31">
        <f>SUMIFS('Maand-gepland'!$E79:$AT79,'Maand-gepland'!$E$2:$AT$2,"&gt;="&amp;$D$3,'Maand-gepland'!$E$2:$AT$2,"&lt;="&amp;$D$4,'Maand-prestatie'!$E79:$AT79,"="&amp;I$5)</f>
        <v>0</v>
      </c>
      <c r="K83">
        <f ca="1">COUNTIFS('Maand-gepland'!$E79:$AT79,"&gt;0",'Maand-gepland'!$E$2:$AT$2,"&gt;="&amp;$D$3,'Maand-gepland'!$E$2:$AT$2,"&lt;="&amp;$D$4,'Maand-prestatie'!$E79:$AT79,"="&amp;K$5)</f>
        <v>0</v>
      </c>
      <c r="L83" s="31">
        <f>SUMIFS('Maand-gepland'!$E79:$AT79,'Maand-gepland'!$E$2:$AT$2,"&gt;="&amp;$D$3,'Maand-gepland'!$E$2:$AT$2,"&lt;="&amp;$D$4,'Maand-prestatie'!$E79:$AT79,"="&amp;K$5)</f>
        <v>0</v>
      </c>
      <c r="M83">
        <f ca="1">COUNTIFS('Maand-gepland'!$E79:$AT79,"&gt;0",'Maand-gepland'!$E$2:$AT$2,"&gt;="&amp;$D$3,'Maand-gepland'!$E$2:$AT$2,"&lt;="&amp;$D$4,'Maand-prestatie'!$E79:$AT79,"="&amp;M$5)</f>
        <v>0</v>
      </c>
      <c r="N83" s="31">
        <f>SUMIFS('Maand-gepland'!$E79:$AT79,'Maand-gepland'!$E$2:$AT$2,"&gt;="&amp;$D$3,'Maand-gepland'!$E$2:$AT$2,"&lt;="&amp;$D$4,'Maand-prestatie'!$E79:$AT79,"="&amp;M$5)</f>
        <v>0</v>
      </c>
      <c r="O83">
        <f ca="1">COUNTIFS('Maand-gepland'!$E79:$AT79,"&gt;0",'Maand-gepland'!$E$2:$AT$2,"&gt;="&amp;$D$3,'Maand-gepland'!$E$2:$AT$2,"&lt;="&amp;$D$4,'Maand-prestatie'!$E79:$AT79,"="&amp;O$5)</f>
        <v>0</v>
      </c>
      <c r="P83" s="31">
        <f>SUMIFS('Maand-gepland'!$E79:$AT79,'Maand-gepland'!$E$2:$AT$2,"&gt;="&amp;$D$3,'Maand-gepland'!$E$2:$AT$2,"&lt;="&amp;$D$4,'Maand-prestatie'!$E79:$AT79,"="&amp;O$5)</f>
        <v>0</v>
      </c>
      <c r="Q83">
        <f ca="1">COUNTIFS('Maand-gepland'!$E79:$AT79,"&gt;0",'Maand-gepland'!$E$2:$AT$2,"&gt;="&amp;$D$3,'Maand-gepland'!$E$2:$AT$2,"&lt;="&amp;$D$4,'Maand-prestatie'!$E79:$AT79,"="&amp;Q$5)</f>
        <v>0</v>
      </c>
      <c r="R83" s="31">
        <f>SUMIFS('Maand-gepland'!$E79:$AT79,'Maand-gepland'!$E$2:$AT$2,"&gt;="&amp;$D$3,'Maand-gepland'!$E$2:$AT$2,"&lt;="&amp;$D$4,'Maand-prestatie'!$E79:$AT79,"="&amp;Q$5)</f>
        <v>0</v>
      </c>
      <c r="S83">
        <f ca="1">COUNTIFS('Maand-gepland'!$E79:$AT79,"&gt;0",'Maand-gepland'!$E$2:$AT$2,"&gt;="&amp;$D$3,'Maand-gepland'!$E$2:$AT$2,"&lt;="&amp;$D$4,'Maand-prestatie'!$E79:$AT79,"="&amp;S$5)</f>
        <v>0</v>
      </c>
      <c r="T83" s="31">
        <f>SUMIFS('Maand-gepland'!$E79:$AT79,'Maand-gepland'!$E$2:$AT$2,"&gt;="&amp;$D$3,'Maand-gepland'!$E$2:$AT$2,"&lt;="&amp;$D$4,'Maand-prestatie'!$E79:$AT79,"="&amp;S$5)</f>
        <v>0</v>
      </c>
      <c r="U83">
        <f ca="1">COUNTIFS('Maand-gepland'!$E79:$AT79,"&gt;0",'Maand-gepland'!$E$2:$AT$2,"&gt;="&amp;$D$3,'Maand-gepland'!$E$2:$AT$2,"&lt;="&amp;$D$4,'Maand-prestatie'!$E79:$AT79,"="&amp;U$5)</f>
        <v>0</v>
      </c>
      <c r="V83" s="31">
        <f>SUMIFS('Maand-gepland'!$E79:$AT79,'Maand-gepland'!$E$2:$AT$2,"&gt;="&amp;$D$3,'Maand-gepland'!$E$2:$AT$2,"&lt;="&amp;$D$4,'Maand-prestatie'!$E79:$AT79,"="&amp;U$5)</f>
        <v>0</v>
      </c>
      <c r="W83">
        <f ca="1">COUNTIFS('Maand-gepland'!$E79:$AT79,"&gt;0",'Maand-gepland'!$E$2:$AT$2,"&gt;="&amp;$D$3,'Maand-gepland'!$E$2:$AT$2,"&lt;="&amp;$D$4,'Maand-prestatie'!$E79:$AT79,"="&amp;W$5)</f>
        <v>0</v>
      </c>
      <c r="X83" s="31">
        <f>SUMIFS('Maand-gepland'!$E79:$AT79,'Maand-gepland'!$E$2:$AT$2,"&gt;="&amp;$D$3,'Maand-gepland'!$E$2:$AT$2,"&lt;="&amp;$D$4,'Maand-prestatie'!$E79:$AT79,"="&amp;W$5)</f>
        <v>0</v>
      </c>
      <c r="Y83">
        <f ca="1">COUNTIFS('Maand-gepland'!$E79:$AT79,"&gt;0",'Maand-gepland'!$E$2:$AT$2,"&gt;="&amp;$D$3,'Maand-gepland'!$E$2:$AT$2,"&lt;="&amp;$D$4,'Maand-prestatie'!$E79:$AT79,"="&amp;Y$5)</f>
        <v>0</v>
      </c>
      <c r="Z83" s="31">
        <f>SUMIFS('Maand-gepland'!$E79:$AT79,'Maand-gepland'!$E$2:$AT$2,"&gt;="&amp;$D$3,'Maand-gepland'!$E$2:$AT$2,"&lt;="&amp;$D$4,'Maand-prestatie'!$E79:$AT79,"="&amp;Y$5)</f>
        <v>0</v>
      </c>
      <c r="AA83" s="31"/>
      <c r="AB83" s="31"/>
      <c r="AC83" s="31"/>
      <c r="AD83" s="31"/>
      <c r="AE83" s="31"/>
      <c r="AF83" s="31"/>
      <c r="AG83" s="31"/>
      <c r="AH83" s="31"/>
      <c r="AI83" s="31"/>
      <c r="AJ83" s="31"/>
      <c r="AK83" s="31"/>
      <c r="AL83" s="31"/>
      <c r="AM83" s="31"/>
    </row>
    <row r="84" spans="1:39" x14ac:dyDescent="0.2">
      <c r="A84" t="str">
        <f ca="1">'Week A'!AB132</f>
        <v>NAAM</v>
      </c>
      <c r="B84" t="str">
        <f ca="1">'Week A'!AC132</f>
        <v>Voornaam</v>
      </c>
      <c r="C84" t="str">
        <f ca="1">'Week A'!AD132</f>
        <v>Steward</v>
      </c>
      <c r="D84" t="str">
        <f ca="1">'Week A'!AE132</f>
        <v>Student</v>
      </c>
      <c r="E84">
        <f ca="1">COUNTIFS('Maand-gepland'!$E80:$AT80,"&gt;0",'Maand-gepland'!$E$2:$AT$2,"&gt;="&amp;$D$3,'Maand-gepland'!$E$2:$AT$2,"&lt;="&amp;$D$4)</f>
        <v>0</v>
      </c>
      <c r="F84" s="31">
        <f>SUMIFS('Maand-gepland'!$E80:$AT80,'Maand-gepland'!$E$2:$AT$2,"&gt;="&amp;$D$3,'Maand-gepland'!$E$2:$AT$2,"&lt;="&amp;$D$4)</f>
        <v>0</v>
      </c>
      <c r="G84">
        <f ca="1">COUNTIFS('Maand-gepland'!$E80:$AT80,"&gt;0",'Maand-gepland'!$E$2:$AT$2,"&gt;="&amp;$D$3,'Maand-gepland'!$E$2:$AT$2,"&lt;="&amp;$D$4,'Maand-prestatie'!$E80:$AT80,"=0")</f>
        <v>0</v>
      </c>
      <c r="H84" s="31">
        <f>SUMIFS('Maand-gepland'!$E80:$AT80,'Maand-gepland'!$E$2:$AT$2,"&gt;="&amp;$D$3,'Maand-gepland'!$E$2:$AT$2,"&lt;="&amp;$D$4,'Maand-prestatie'!$E80:$AT80,"=0")</f>
        <v>0</v>
      </c>
      <c r="I84">
        <f ca="1">COUNTIFS('Maand-gepland'!$E80:$AT80,"&gt;0",'Maand-gepland'!$E$2:$AT$2,"&gt;="&amp;$D$3,'Maand-gepland'!$E$2:$AT$2,"&lt;="&amp;$D$4,'Maand-prestatie'!$E80:$AT80,"="&amp;I$5)</f>
        <v>0</v>
      </c>
      <c r="J84" s="31">
        <f>SUMIFS('Maand-gepland'!$E80:$AT80,'Maand-gepland'!$E$2:$AT$2,"&gt;="&amp;$D$3,'Maand-gepland'!$E$2:$AT$2,"&lt;="&amp;$D$4,'Maand-prestatie'!$E80:$AT80,"="&amp;I$5)</f>
        <v>0</v>
      </c>
      <c r="K84">
        <f ca="1">COUNTIFS('Maand-gepland'!$E80:$AT80,"&gt;0",'Maand-gepland'!$E$2:$AT$2,"&gt;="&amp;$D$3,'Maand-gepland'!$E$2:$AT$2,"&lt;="&amp;$D$4,'Maand-prestatie'!$E80:$AT80,"="&amp;K$5)</f>
        <v>0</v>
      </c>
      <c r="L84" s="31">
        <f>SUMIFS('Maand-gepland'!$E80:$AT80,'Maand-gepland'!$E$2:$AT$2,"&gt;="&amp;$D$3,'Maand-gepland'!$E$2:$AT$2,"&lt;="&amp;$D$4,'Maand-prestatie'!$E80:$AT80,"="&amp;K$5)</f>
        <v>0</v>
      </c>
      <c r="M84">
        <f ca="1">COUNTIFS('Maand-gepland'!$E80:$AT80,"&gt;0",'Maand-gepland'!$E$2:$AT$2,"&gt;="&amp;$D$3,'Maand-gepland'!$E$2:$AT$2,"&lt;="&amp;$D$4,'Maand-prestatie'!$E80:$AT80,"="&amp;M$5)</f>
        <v>0</v>
      </c>
      <c r="N84" s="31">
        <f>SUMIFS('Maand-gepland'!$E80:$AT80,'Maand-gepland'!$E$2:$AT$2,"&gt;="&amp;$D$3,'Maand-gepland'!$E$2:$AT$2,"&lt;="&amp;$D$4,'Maand-prestatie'!$E80:$AT80,"="&amp;M$5)</f>
        <v>0</v>
      </c>
      <c r="O84">
        <f ca="1">COUNTIFS('Maand-gepland'!$E80:$AT80,"&gt;0",'Maand-gepland'!$E$2:$AT$2,"&gt;="&amp;$D$3,'Maand-gepland'!$E$2:$AT$2,"&lt;="&amp;$D$4,'Maand-prestatie'!$E80:$AT80,"="&amp;O$5)</f>
        <v>0</v>
      </c>
      <c r="P84" s="31">
        <f>SUMIFS('Maand-gepland'!$E80:$AT80,'Maand-gepland'!$E$2:$AT$2,"&gt;="&amp;$D$3,'Maand-gepland'!$E$2:$AT$2,"&lt;="&amp;$D$4,'Maand-prestatie'!$E80:$AT80,"="&amp;O$5)</f>
        <v>0</v>
      </c>
      <c r="Q84">
        <f ca="1">COUNTIFS('Maand-gepland'!$E80:$AT80,"&gt;0",'Maand-gepland'!$E$2:$AT$2,"&gt;="&amp;$D$3,'Maand-gepland'!$E$2:$AT$2,"&lt;="&amp;$D$4,'Maand-prestatie'!$E80:$AT80,"="&amp;Q$5)</f>
        <v>0</v>
      </c>
      <c r="R84" s="31">
        <f>SUMIFS('Maand-gepland'!$E80:$AT80,'Maand-gepland'!$E$2:$AT$2,"&gt;="&amp;$D$3,'Maand-gepland'!$E$2:$AT$2,"&lt;="&amp;$D$4,'Maand-prestatie'!$E80:$AT80,"="&amp;Q$5)</f>
        <v>0</v>
      </c>
      <c r="S84">
        <f ca="1">COUNTIFS('Maand-gepland'!$E80:$AT80,"&gt;0",'Maand-gepland'!$E$2:$AT$2,"&gt;="&amp;$D$3,'Maand-gepland'!$E$2:$AT$2,"&lt;="&amp;$D$4,'Maand-prestatie'!$E80:$AT80,"="&amp;S$5)</f>
        <v>0</v>
      </c>
      <c r="T84" s="31">
        <f>SUMIFS('Maand-gepland'!$E80:$AT80,'Maand-gepland'!$E$2:$AT$2,"&gt;="&amp;$D$3,'Maand-gepland'!$E$2:$AT$2,"&lt;="&amp;$D$4,'Maand-prestatie'!$E80:$AT80,"="&amp;S$5)</f>
        <v>0</v>
      </c>
      <c r="U84">
        <f ca="1">COUNTIFS('Maand-gepland'!$E80:$AT80,"&gt;0",'Maand-gepland'!$E$2:$AT$2,"&gt;="&amp;$D$3,'Maand-gepland'!$E$2:$AT$2,"&lt;="&amp;$D$4,'Maand-prestatie'!$E80:$AT80,"="&amp;U$5)</f>
        <v>0</v>
      </c>
      <c r="V84" s="31">
        <f>SUMIFS('Maand-gepland'!$E80:$AT80,'Maand-gepland'!$E$2:$AT$2,"&gt;="&amp;$D$3,'Maand-gepland'!$E$2:$AT$2,"&lt;="&amp;$D$4,'Maand-prestatie'!$E80:$AT80,"="&amp;U$5)</f>
        <v>0</v>
      </c>
      <c r="W84">
        <f ca="1">COUNTIFS('Maand-gepland'!$E80:$AT80,"&gt;0",'Maand-gepland'!$E$2:$AT$2,"&gt;="&amp;$D$3,'Maand-gepland'!$E$2:$AT$2,"&lt;="&amp;$D$4,'Maand-prestatie'!$E80:$AT80,"="&amp;W$5)</f>
        <v>0</v>
      </c>
      <c r="X84" s="31">
        <f>SUMIFS('Maand-gepland'!$E80:$AT80,'Maand-gepland'!$E$2:$AT$2,"&gt;="&amp;$D$3,'Maand-gepland'!$E$2:$AT$2,"&lt;="&amp;$D$4,'Maand-prestatie'!$E80:$AT80,"="&amp;W$5)</f>
        <v>0</v>
      </c>
      <c r="Y84">
        <f ca="1">COUNTIFS('Maand-gepland'!$E80:$AT80,"&gt;0",'Maand-gepland'!$E$2:$AT$2,"&gt;="&amp;$D$3,'Maand-gepland'!$E$2:$AT$2,"&lt;="&amp;$D$4,'Maand-prestatie'!$E80:$AT80,"="&amp;Y$5)</f>
        <v>0</v>
      </c>
      <c r="Z84" s="31">
        <f>SUMIFS('Maand-gepland'!$E80:$AT80,'Maand-gepland'!$E$2:$AT$2,"&gt;="&amp;$D$3,'Maand-gepland'!$E$2:$AT$2,"&lt;="&amp;$D$4,'Maand-prestatie'!$E80:$AT80,"="&amp;Y$5)</f>
        <v>0</v>
      </c>
      <c r="AA84" s="31"/>
      <c r="AB84" s="31"/>
      <c r="AC84" s="31"/>
      <c r="AD84" s="31"/>
      <c r="AE84" s="31"/>
      <c r="AF84" s="31"/>
      <c r="AG84" s="31"/>
      <c r="AH84" s="31"/>
      <c r="AI84" s="31"/>
      <c r="AJ84" s="31"/>
      <c r="AK84" s="31"/>
      <c r="AL84" s="31"/>
      <c r="AM84" s="31"/>
    </row>
    <row r="85" spans="1:39" x14ac:dyDescent="0.2">
      <c r="A85" t="str">
        <f ca="1">'Week A'!AB133</f>
        <v>NAAM</v>
      </c>
      <c r="B85" t="str">
        <f ca="1">'Week A'!AC133</f>
        <v>Voornaam</v>
      </c>
      <c r="C85" t="str">
        <f ca="1">'Week A'!AD133</f>
        <v>Steward</v>
      </c>
      <c r="D85" t="str">
        <f ca="1">'Week A'!AE133</f>
        <v>Student</v>
      </c>
      <c r="E85">
        <f ca="1">COUNTIFS('Maand-gepland'!$E81:$AT81,"&gt;0",'Maand-gepland'!$E$2:$AT$2,"&gt;="&amp;$D$3,'Maand-gepland'!$E$2:$AT$2,"&lt;="&amp;$D$4)</f>
        <v>0</v>
      </c>
      <c r="F85" s="31">
        <f>SUMIFS('Maand-gepland'!$E81:$AT81,'Maand-gepland'!$E$2:$AT$2,"&gt;="&amp;$D$3,'Maand-gepland'!$E$2:$AT$2,"&lt;="&amp;$D$4)</f>
        <v>0</v>
      </c>
      <c r="G85">
        <f ca="1">COUNTIFS('Maand-gepland'!$E81:$AT81,"&gt;0",'Maand-gepland'!$E$2:$AT$2,"&gt;="&amp;$D$3,'Maand-gepland'!$E$2:$AT$2,"&lt;="&amp;$D$4,'Maand-prestatie'!$E81:$AT81,"=0")</f>
        <v>0</v>
      </c>
      <c r="H85" s="31">
        <f>SUMIFS('Maand-gepland'!$E81:$AT81,'Maand-gepland'!$E$2:$AT$2,"&gt;="&amp;$D$3,'Maand-gepland'!$E$2:$AT$2,"&lt;="&amp;$D$4,'Maand-prestatie'!$E81:$AT81,"=0")</f>
        <v>0</v>
      </c>
      <c r="I85">
        <f ca="1">COUNTIFS('Maand-gepland'!$E81:$AT81,"&gt;0",'Maand-gepland'!$E$2:$AT$2,"&gt;="&amp;$D$3,'Maand-gepland'!$E$2:$AT$2,"&lt;="&amp;$D$4,'Maand-prestatie'!$E81:$AT81,"="&amp;I$5)</f>
        <v>0</v>
      </c>
      <c r="J85" s="31">
        <f>SUMIFS('Maand-gepland'!$E81:$AT81,'Maand-gepland'!$E$2:$AT$2,"&gt;="&amp;$D$3,'Maand-gepland'!$E$2:$AT$2,"&lt;="&amp;$D$4,'Maand-prestatie'!$E81:$AT81,"="&amp;I$5)</f>
        <v>0</v>
      </c>
      <c r="K85">
        <f ca="1">COUNTIFS('Maand-gepland'!$E81:$AT81,"&gt;0",'Maand-gepland'!$E$2:$AT$2,"&gt;="&amp;$D$3,'Maand-gepland'!$E$2:$AT$2,"&lt;="&amp;$D$4,'Maand-prestatie'!$E81:$AT81,"="&amp;K$5)</f>
        <v>0</v>
      </c>
      <c r="L85" s="31">
        <f>SUMIFS('Maand-gepland'!$E81:$AT81,'Maand-gepland'!$E$2:$AT$2,"&gt;="&amp;$D$3,'Maand-gepland'!$E$2:$AT$2,"&lt;="&amp;$D$4,'Maand-prestatie'!$E81:$AT81,"="&amp;K$5)</f>
        <v>0</v>
      </c>
      <c r="M85">
        <f ca="1">COUNTIFS('Maand-gepland'!$E81:$AT81,"&gt;0",'Maand-gepland'!$E$2:$AT$2,"&gt;="&amp;$D$3,'Maand-gepland'!$E$2:$AT$2,"&lt;="&amp;$D$4,'Maand-prestatie'!$E81:$AT81,"="&amp;M$5)</f>
        <v>0</v>
      </c>
      <c r="N85" s="31">
        <f>SUMIFS('Maand-gepland'!$E81:$AT81,'Maand-gepland'!$E$2:$AT$2,"&gt;="&amp;$D$3,'Maand-gepland'!$E$2:$AT$2,"&lt;="&amp;$D$4,'Maand-prestatie'!$E81:$AT81,"="&amp;M$5)</f>
        <v>0</v>
      </c>
      <c r="O85">
        <f ca="1">COUNTIFS('Maand-gepland'!$E81:$AT81,"&gt;0",'Maand-gepland'!$E$2:$AT$2,"&gt;="&amp;$D$3,'Maand-gepland'!$E$2:$AT$2,"&lt;="&amp;$D$4,'Maand-prestatie'!$E81:$AT81,"="&amp;O$5)</f>
        <v>0</v>
      </c>
      <c r="P85" s="31">
        <f>SUMIFS('Maand-gepland'!$E81:$AT81,'Maand-gepland'!$E$2:$AT$2,"&gt;="&amp;$D$3,'Maand-gepland'!$E$2:$AT$2,"&lt;="&amp;$D$4,'Maand-prestatie'!$E81:$AT81,"="&amp;O$5)</f>
        <v>0</v>
      </c>
      <c r="Q85">
        <f ca="1">COUNTIFS('Maand-gepland'!$E81:$AT81,"&gt;0",'Maand-gepland'!$E$2:$AT$2,"&gt;="&amp;$D$3,'Maand-gepland'!$E$2:$AT$2,"&lt;="&amp;$D$4,'Maand-prestatie'!$E81:$AT81,"="&amp;Q$5)</f>
        <v>0</v>
      </c>
      <c r="R85" s="31">
        <f>SUMIFS('Maand-gepland'!$E81:$AT81,'Maand-gepland'!$E$2:$AT$2,"&gt;="&amp;$D$3,'Maand-gepland'!$E$2:$AT$2,"&lt;="&amp;$D$4,'Maand-prestatie'!$E81:$AT81,"="&amp;Q$5)</f>
        <v>0</v>
      </c>
      <c r="S85">
        <f ca="1">COUNTIFS('Maand-gepland'!$E81:$AT81,"&gt;0",'Maand-gepland'!$E$2:$AT$2,"&gt;="&amp;$D$3,'Maand-gepland'!$E$2:$AT$2,"&lt;="&amp;$D$4,'Maand-prestatie'!$E81:$AT81,"="&amp;S$5)</f>
        <v>0</v>
      </c>
      <c r="T85" s="31">
        <f>SUMIFS('Maand-gepland'!$E81:$AT81,'Maand-gepland'!$E$2:$AT$2,"&gt;="&amp;$D$3,'Maand-gepland'!$E$2:$AT$2,"&lt;="&amp;$D$4,'Maand-prestatie'!$E81:$AT81,"="&amp;S$5)</f>
        <v>0</v>
      </c>
      <c r="U85">
        <f ca="1">COUNTIFS('Maand-gepland'!$E81:$AT81,"&gt;0",'Maand-gepland'!$E$2:$AT$2,"&gt;="&amp;$D$3,'Maand-gepland'!$E$2:$AT$2,"&lt;="&amp;$D$4,'Maand-prestatie'!$E81:$AT81,"="&amp;U$5)</f>
        <v>0</v>
      </c>
      <c r="V85" s="31">
        <f>SUMIFS('Maand-gepland'!$E81:$AT81,'Maand-gepland'!$E$2:$AT$2,"&gt;="&amp;$D$3,'Maand-gepland'!$E$2:$AT$2,"&lt;="&amp;$D$4,'Maand-prestatie'!$E81:$AT81,"="&amp;U$5)</f>
        <v>0</v>
      </c>
      <c r="W85">
        <f ca="1">COUNTIFS('Maand-gepland'!$E81:$AT81,"&gt;0",'Maand-gepland'!$E$2:$AT$2,"&gt;="&amp;$D$3,'Maand-gepland'!$E$2:$AT$2,"&lt;="&amp;$D$4,'Maand-prestatie'!$E81:$AT81,"="&amp;W$5)</f>
        <v>0</v>
      </c>
      <c r="X85" s="31">
        <f>SUMIFS('Maand-gepland'!$E81:$AT81,'Maand-gepland'!$E$2:$AT$2,"&gt;="&amp;$D$3,'Maand-gepland'!$E$2:$AT$2,"&lt;="&amp;$D$4,'Maand-prestatie'!$E81:$AT81,"="&amp;W$5)</f>
        <v>0</v>
      </c>
      <c r="Y85">
        <f ca="1">COUNTIFS('Maand-gepland'!$E81:$AT81,"&gt;0",'Maand-gepland'!$E$2:$AT$2,"&gt;="&amp;$D$3,'Maand-gepland'!$E$2:$AT$2,"&lt;="&amp;$D$4,'Maand-prestatie'!$E81:$AT81,"="&amp;Y$5)</f>
        <v>0</v>
      </c>
      <c r="Z85" s="31">
        <f>SUMIFS('Maand-gepland'!$E81:$AT81,'Maand-gepland'!$E$2:$AT$2,"&gt;="&amp;$D$3,'Maand-gepland'!$E$2:$AT$2,"&lt;="&amp;$D$4,'Maand-prestatie'!$E81:$AT81,"="&amp;Y$5)</f>
        <v>0</v>
      </c>
      <c r="AA85" s="31"/>
      <c r="AB85" s="31"/>
      <c r="AC85" s="31"/>
      <c r="AD85" s="31"/>
      <c r="AE85" s="31"/>
      <c r="AF85" s="31"/>
      <c r="AG85" s="31"/>
      <c r="AH85" s="31"/>
      <c r="AI85" s="31"/>
      <c r="AJ85" s="31"/>
      <c r="AK85" s="31"/>
      <c r="AL85" s="31"/>
      <c r="AM85" s="31"/>
    </row>
    <row r="86" spans="1:39" x14ac:dyDescent="0.2">
      <c r="A86" t="str">
        <f ca="1">'Week A'!AB134</f>
        <v>NAAM</v>
      </c>
      <c r="B86" t="str">
        <f ca="1">'Week A'!AC134</f>
        <v>Voornaam</v>
      </c>
      <c r="C86" t="str">
        <f ca="1">'Week A'!AD134</f>
        <v>Steward</v>
      </c>
      <c r="D86" t="str">
        <f ca="1">'Week A'!AE134</f>
        <v>Student</v>
      </c>
      <c r="E86">
        <f ca="1">COUNTIFS('Maand-gepland'!$E82:$AT82,"&gt;0",'Maand-gepland'!$E$2:$AT$2,"&gt;="&amp;$D$3,'Maand-gepland'!$E$2:$AT$2,"&lt;="&amp;$D$4)</f>
        <v>0</v>
      </c>
      <c r="F86" s="31">
        <f>SUMIFS('Maand-gepland'!$E82:$AT82,'Maand-gepland'!$E$2:$AT$2,"&gt;="&amp;$D$3,'Maand-gepland'!$E$2:$AT$2,"&lt;="&amp;$D$4)</f>
        <v>0</v>
      </c>
      <c r="G86">
        <f ca="1">COUNTIFS('Maand-gepland'!$E82:$AT82,"&gt;0",'Maand-gepland'!$E$2:$AT$2,"&gt;="&amp;$D$3,'Maand-gepland'!$E$2:$AT$2,"&lt;="&amp;$D$4,'Maand-prestatie'!$E82:$AT82,"=0")</f>
        <v>0</v>
      </c>
      <c r="H86" s="31">
        <f>SUMIFS('Maand-gepland'!$E82:$AT82,'Maand-gepland'!$E$2:$AT$2,"&gt;="&amp;$D$3,'Maand-gepland'!$E$2:$AT$2,"&lt;="&amp;$D$4,'Maand-prestatie'!$E82:$AT82,"=0")</f>
        <v>0</v>
      </c>
      <c r="I86">
        <f ca="1">COUNTIFS('Maand-gepland'!$E82:$AT82,"&gt;0",'Maand-gepland'!$E$2:$AT$2,"&gt;="&amp;$D$3,'Maand-gepland'!$E$2:$AT$2,"&lt;="&amp;$D$4,'Maand-prestatie'!$E82:$AT82,"="&amp;I$5)</f>
        <v>0</v>
      </c>
      <c r="J86" s="31">
        <f>SUMIFS('Maand-gepland'!$E82:$AT82,'Maand-gepland'!$E$2:$AT$2,"&gt;="&amp;$D$3,'Maand-gepland'!$E$2:$AT$2,"&lt;="&amp;$D$4,'Maand-prestatie'!$E82:$AT82,"="&amp;I$5)</f>
        <v>0</v>
      </c>
      <c r="K86">
        <f ca="1">COUNTIFS('Maand-gepland'!$E82:$AT82,"&gt;0",'Maand-gepland'!$E$2:$AT$2,"&gt;="&amp;$D$3,'Maand-gepland'!$E$2:$AT$2,"&lt;="&amp;$D$4,'Maand-prestatie'!$E82:$AT82,"="&amp;K$5)</f>
        <v>0</v>
      </c>
      <c r="L86" s="31">
        <f>SUMIFS('Maand-gepland'!$E82:$AT82,'Maand-gepland'!$E$2:$AT$2,"&gt;="&amp;$D$3,'Maand-gepland'!$E$2:$AT$2,"&lt;="&amp;$D$4,'Maand-prestatie'!$E82:$AT82,"="&amp;K$5)</f>
        <v>0</v>
      </c>
      <c r="M86">
        <f ca="1">COUNTIFS('Maand-gepland'!$E82:$AT82,"&gt;0",'Maand-gepland'!$E$2:$AT$2,"&gt;="&amp;$D$3,'Maand-gepland'!$E$2:$AT$2,"&lt;="&amp;$D$4,'Maand-prestatie'!$E82:$AT82,"="&amp;M$5)</f>
        <v>0</v>
      </c>
      <c r="N86" s="31">
        <f>SUMIFS('Maand-gepland'!$E82:$AT82,'Maand-gepland'!$E$2:$AT$2,"&gt;="&amp;$D$3,'Maand-gepland'!$E$2:$AT$2,"&lt;="&amp;$D$4,'Maand-prestatie'!$E82:$AT82,"="&amp;M$5)</f>
        <v>0</v>
      </c>
      <c r="O86">
        <f ca="1">COUNTIFS('Maand-gepland'!$E82:$AT82,"&gt;0",'Maand-gepland'!$E$2:$AT$2,"&gt;="&amp;$D$3,'Maand-gepland'!$E$2:$AT$2,"&lt;="&amp;$D$4,'Maand-prestatie'!$E82:$AT82,"="&amp;O$5)</f>
        <v>0</v>
      </c>
      <c r="P86" s="31">
        <f>SUMIFS('Maand-gepland'!$E82:$AT82,'Maand-gepland'!$E$2:$AT$2,"&gt;="&amp;$D$3,'Maand-gepland'!$E$2:$AT$2,"&lt;="&amp;$D$4,'Maand-prestatie'!$E82:$AT82,"="&amp;O$5)</f>
        <v>0</v>
      </c>
      <c r="Q86">
        <f ca="1">COUNTIFS('Maand-gepland'!$E82:$AT82,"&gt;0",'Maand-gepland'!$E$2:$AT$2,"&gt;="&amp;$D$3,'Maand-gepland'!$E$2:$AT$2,"&lt;="&amp;$D$4,'Maand-prestatie'!$E82:$AT82,"="&amp;Q$5)</f>
        <v>0</v>
      </c>
      <c r="R86" s="31">
        <f>SUMIFS('Maand-gepland'!$E82:$AT82,'Maand-gepland'!$E$2:$AT$2,"&gt;="&amp;$D$3,'Maand-gepland'!$E$2:$AT$2,"&lt;="&amp;$D$4,'Maand-prestatie'!$E82:$AT82,"="&amp;Q$5)</f>
        <v>0</v>
      </c>
      <c r="S86">
        <f ca="1">COUNTIFS('Maand-gepland'!$E82:$AT82,"&gt;0",'Maand-gepland'!$E$2:$AT$2,"&gt;="&amp;$D$3,'Maand-gepland'!$E$2:$AT$2,"&lt;="&amp;$D$4,'Maand-prestatie'!$E82:$AT82,"="&amp;S$5)</f>
        <v>0</v>
      </c>
      <c r="T86" s="31">
        <f>SUMIFS('Maand-gepland'!$E82:$AT82,'Maand-gepland'!$E$2:$AT$2,"&gt;="&amp;$D$3,'Maand-gepland'!$E$2:$AT$2,"&lt;="&amp;$D$4,'Maand-prestatie'!$E82:$AT82,"="&amp;S$5)</f>
        <v>0</v>
      </c>
      <c r="U86">
        <f ca="1">COUNTIFS('Maand-gepland'!$E82:$AT82,"&gt;0",'Maand-gepland'!$E$2:$AT$2,"&gt;="&amp;$D$3,'Maand-gepland'!$E$2:$AT$2,"&lt;="&amp;$D$4,'Maand-prestatie'!$E82:$AT82,"="&amp;U$5)</f>
        <v>0</v>
      </c>
      <c r="V86" s="31">
        <f>SUMIFS('Maand-gepland'!$E82:$AT82,'Maand-gepland'!$E$2:$AT$2,"&gt;="&amp;$D$3,'Maand-gepland'!$E$2:$AT$2,"&lt;="&amp;$D$4,'Maand-prestatie'!$E82:$AT82,"="&amp;U$5)</f>
        <v>0</v>
      </c>
      <c r="W86">
        <f ca="1">COUNTIFS('Maand-gepland'!$E82:$AT82,"&gt;0",'Maand-gepland'!$E$2:$AT$2,"&gt;="&amp;$D$3,'Maand-gepland'!$E$2:$AT$2,"&lt;="&amp;$D$4,'Maand-prestatie'!$E82:$AT82,"="&amp;W$5)</f>
        <v>0</v>
      </c>
      <c r="X86" s="31">
        <f>SUMIFS('Maand-gepland'!$E82:$AT82,'Maand-gepland'!$E$2:$AT$2,"&gt;="&amp;$D$3,'Maand-gepland'!$E$2:$AT$2,"&lt;="&amp;$D$4,'Maand-prestatie'!$E82:$AT82,"="&amp;W$5)</f>
        <v>0</v>
      </c>
      <c r="Y86">
        <f ca="1">COUNTIFS('Maand-gepland'!$E82:$AT82,"&gt;0",'Maand-gepland'!$E$2:$AT$2,"&gt;="&amp;$D$3,'Maand-gepland'!$E$2:$AT$2,"&lt;="&amp;$D$4,'Maand-prestatie'!$E82:$AT82,"="&amp;Y$5)</f>
        <v>0</v>
      </c>
      <c r="Z86" s="31">
        <f>SUMIFS('Maand-gepland'!$E82:$AT82,'Maand-gepland'!$E$2:$AT$2,"&gt;="&amp;$D$3,'Maand-gepland'!$E$2:$AT$2,"&lt;="&amp;$D$4,'Maand-prestatie'!$E82:$AT82,"="&amp;Y$5)</f>
        <v>0</v>
      </c>
      <c r="AA86" s="31"/>
      <c r="AB86" s="31"/>
      <c r="AC86" s="31"/>
      <c r="AD86" s="31"/>
      <c r="AE86" s="31"/>
      <c r="AF86" s="31"/>
      <c r="AG86" s="31"/>
      <c r="AH86" s="31"/>
      <c r="AI86" s="31"/>
      <c r="AJ86" s="31"/>
      <c r="AK86" s="31"/>
      <c r="AL86" s="31"/>
      <c r="AM86" s="31"/>
    </row>
    <row r="87" spans="1:39" x14ac:dyDescent="0.2">
      <c r="A87" t="str">
        <f ca="1">'Week A'!AB135</f>
        <v>NAAM</v>
      </c>
      <c r="B87" t="str">
        <f ca="1">'Week A'!AC135</f>
        <v>Voornaam</v>
      </c>
      <c r="C87" t="str">
        <f ca="1">'Week A'!AD135</f>
        <v>Steward</v>
      </c>
      <c r="D87" t="str">
        <f ca="1">'Week A'!AE135</f>
        <v>Student</v>
      </c>
      <c r="E87">
        <f ca="1">COUNTIFS('Maand-gepland'!$E83:$AT83,"&gt;0",'Maand-gepland'!$E$2:$AT$2,"&gt;="&amp;$D$3,'Maand-gepland'!$E$2:$AT$2,"&lt;="&amp;$D$4)</f>
        <v>0</v>
      </c>
      <c r="F87" s="31">
        <f>SUMIFS('Maand-gepland'!$E83:$AT83,'Maand-gepland'!$E$2:$AT$2,"&gt;="&amp;$D$3,'Maand-gepland'!$E$2:$AT$2,"&lt;="&amp;$D$4)</f>
        <v>0</v>
      </c>
      <c r="G87">
        <f ca="1">COUNTIFS('Maand-gepland'!$E83:$AT83,"&gt;0",'Maand-gepland'!$E$2:$AT$2,"&gt;="&amp;$D$3,'Maand-gepland'!$E$2:$AT$2,"&lt;="&amp;$D$4,'Maand-prestatie'!$E83:$AT83,"=0")</f>
        <v>0</v>
      </c>
      <c r="H87" s="31">
        <f>SUMIFS('Maand-gepland'!$E83:$AT83,'Maand-gepland'!$E$2:$AT$2,"&gt;="&amp;$D$3,'Maand-gepland'!$E$2:$AT$2,"&lt;="&amp;$D$4,'Maand-prestatie'!$E83:$AT83,"=0")</f>
        <v>0</v>
      </c>
      <c r="I87">
        <f ca="1">COUNTIFS('Maand-gepland'!$E83:$AT83,"&gt;0",'Maand-gepland'!$E$2:$AT$2,"&gt;="&amp;$D$3,'Maand-gepland'!$E$2:$AT$2,"&lt;="&amp;$D$4,'Maand-prestatie'!$E83:$AT83,"="&amp;I$5)</f>
        <v>0</v>
      </c>
      <c r="J87" s="31">
        <f>SUMIFS('Maand-gepland'!$E83:$AT83,'Maand-gepland'!$E$2:$AT$2,"&gt;="&amp;$D$3,'Maand-gepland'!$E$2:$AT$2,"&lt;="&amp;$D$4,'Maand-prestatie'!$E83:$AT83,"="&amp;I$5)</f>
        <v>0</v>
      </c>
      <c r="K87">
        <f ca="1">COUNTIFS('Maand-gepland'!$E83:$AT83,"&gt;0",'Maand-gepland'!$E$2:$AT$2,"&gt;="&amp;$D$3,'Maand-gepland'!$E$2:$AT$2,"&lt;="&amp;$D$4,'Maand-prestatie'!$E83:$AT83,"="&amp;K$5)</f>
        <v>0</v>
      </c>
      <c r="L87" s="31">
        <f>SUMIFS('Maand-gepland'!$E83:$AT83,'Maand-gepland'!$E$2:$AT$2,"&gt;="&amp;$D$3,'Maand-gepland'!$E$2:$AT$2,"&lt;="&amp;$D$4,'Maand-prestatie'!$E83:$AT83,"="&amp;K$5)</f>
        <v>0</v>
      </c>
      <c r="M87">
        <f ca="1">COUNTIFS('Maand-gepland'!$E83:$AT83,"&gt;0",'Maand-gepland'!$E$2:$AT$2,"&gt;="&amp;$D$3,'Maand-gepland'!$E$2:$AT$2,"&lt;="&amp;$D$4,'Maand-prestatie'!$E83:$AT83,"="&amp;M$5)</f>
        <v>0</v>
      </c>
      <c r="N87" s="31">
        <f>SUMIFS('Maand-gepland'!$E83:$AT83,'Maand-gepland'!$E$2:$AT$2,"&gt;="&amp;$D$3,'Maand-gepland'!$E$2:$AT$2,"&lt;="&amp;$D$4,'Maand-prestatie'!$E83:$AT83,"="&amp;M$5)</f>
        <v>0</v>
      </c>
      <c r="O87">
        <f ca="1">COUNTIFS('Maand-gepland'!$E83:$AT83,"&gt;0",'Maand-gepland'!$E$2:$AT$2,"&gt;="&amp;$D$3,'Maand-gepland'!$E$2:$AT$2,"&lt;="&amp;$D$4,'Maand-prestatie'!$E83:$AT83,"="&amp;O$5)</f>
        <v>0</v>
      </c>
      <c r="P87" s="31">
        <f>SUMIFS('Maand-gepland'!$E83:$AT83,'Maand-gepland'!$E$2:$AT$2,"&gt;="&amp;$D$3,'Maand-gepland'!$E$2:$AT$2,"&lt;="&amp;$D$4,'Maand-prestatie'!$E83:$AT83,"="&amp;O$5)</f>
        <v>0</v>
      </c>
      <c r="Q87">
        <f ca="1">COUNTIFS('Maand-gepland'!$E83:$AT83,"&gt;0",'Maand-gepland'!$E$2:$AT$2,"&gt;="&amp;$D$3,'Maand-gepland'!$E$2:$AT$2,"&lt;="&amp;$D$4,'Maand-prestatie'!$E83:$AT83,"="&amp;Q$5)</f>
        <v>0</v>
      </c>
      <c r="R87" s="31">
        <f>SUMIFS('Maand-gepland'!$E83:$AT83,'Maand-gepland'!$E$2:$AT$2,"&gt;="&amp;$D$3,'Maand-gepland'!$E$2:$AT$2,"&lt;="&amp;$D$4,'Maand-prestatie'!$E83:$AT83,"="&amp;Q$5)</f>
        <v>0</v>
      </c>
      <c r="S87">
        <f ca="1">COUNTIFS('Maand-gepland'!$E83:$AT83,"&gt;0",'Maand-gepland'!$E$2:$AT$2,"&gt;="&amp;$D$3,'Maand-gepland'!$E$2:$AT$2,"&lt;="&amp;$D$4,'Maand-prestatie'!$E83:$AT83,"="&amp;S$5)</f>
        <v>0</v>
      </c>
      <c r="T87" s="31">
        <f>SUMIFS('Maand-gepland'!$E83:$AT83,'Maand-gepland'!$E$2:$AT$2,"&gt;="&amp;$D$3,'Maand-gepland'!$E$2:$AT$2,"&lt;="&amp;$D$4,'Maand-prestatie'!$E83:$AT83,"="&amp;S$5)</f>
        <v>0</v>
      </c>
      <c r="U87">
        <f ca="1">COUNTIFS('Maand-gepland'!$E83:$AT83,"&gt;0",'Maand-gepland'!$E$2:$AT$2,"&gt;="&amp;$D$3,'Maand-gepland'!$E$2:$AT$2,"&lt;="&amp;$D$4,'Maand-prestatie'!$E83:$AT83,"="&amp;U$5)</f>
        <v>0</v>
      </c>
      <c r="V87" s="31">
        <f>SUMIFS('Maand-gepland'!$E83:$AT83,'Maand-gepland'!$E$2:$AT$2,"&gt;="&amp;$D$3,'Maand-gepland'!$E$2:$AT$2,"&lt;="&amp;$D$4,'Maand-prestatie'!$E83:$AT83,"="&amp;U$5)</f>
        <v>0</v>
      </c>
      <c r="W87">
        <f ca="1">COUNTIFS('Maand-gepland'!$E83:$AT83,"&gt;0",'Maand-gepland'!$E$2:$AT$2,"&gt;="&amp;$D$3,'Maand-gepland'!$E$2:$AT$2,"&lt;="&amp;$D$4,'Maand-prestatie'!$E83:$AT83,"="&amp;W$5)</f>
        <v>0</v>
      </c>
      <c r="X87" s="31">
        <f>SUMIFS('Maand-gepland'!$E83:$AT83,'Maand-gepland'!$E$2:$AT$2,"&gt;="&amp;$D$3,'Maand-gepland'!$E$2:$AT$2,"&lt;="&amp;$D$4,'Maand-prestatie'!$E83:$AT83,"="&amp;W$5)</f>
        <v>0</v>
      </c>
      <c r="Y87">
        <f ca="1">COUNTIFS('Maand-gepland'!$E83:$AT83,"&gt;0",'Maand-gepland'!$E$2:$AT$2,"&gt;="&amp;$D$3,'Maand-gepland'!$E$2:$AT$2,"&lt;="&amp;$D$4,'Maand-prestatie'!$E83:$AT83,"="&amp;Y$5)</f>
        <v>0</v>
      </c>
      <c r="Z87" s="31">
        <f>SUMIFS('Maand-gepland'!$E83:$AT83,'Maand-gepland'!$E$2:$AT$2,"&gt;="&amp;$D$3,'Maand-gepland'!$E$2:$AT$2,"&lt;="&amp;$D$4,'Maand-prestatie'!$E83:$AT83,"="&amp;Y$5)</f>
        <v>0</v>
      </c>
      <c r="AA87" s="31"/>
      <c r="AB87" s="31"/>
      <c r="AC87" s="31"/>
      <c r="AD87" s="31"/>
      <c r="AE87" s="31"/>
      <c r="AF87" s="31"/>
      <c r="AG87" s="31"/>
      <c r="AH87" s="31"/>
      <c r="AI87" s="31"/>
      <c r="AJ87" s="31"/>
      <c r="AK87" s="31"/>
      <c r="AL87" s="31"/>
      <c r="AM87" s="31"/>
    </row>
    <row r="88" spans="1:39" x14ac:dyDescent="0.2">
      <c r="A88" t="str">
        <f ca="1">'Week A'!AB136</f>
        <v>NAAM</v>
      </c>
      <c r="B88" t="str">
        <f ca="1">'Week A'!AC136</f>
        <v>Voornaam</v>
      </c>
      <c r="C88" t="str">
        <f ca="1">'Week A'!AD136</f>
        <v>Steward</v>
      </c>
      <c r="D88" t="str">
        <f ca="1">'Week A'!AE136</f>
        <v>Student</v>
      </c>
      <c r="E88">
        <f ca="1">COUNTIFS('Maand-gepland'!$E84:$AT84,"&gt;0",'Maand-gepland'!$E$2:$AT$2,"&gt;="&amp;$D$3,'Maand-gepland'!$E$2:$AT$2,"&lt;="&amp;$D$4)</f>
        <v>0</v>
      </c>
      <c r="F88" s="31">
        <f>SUMIFS('Maand-gepland'!$E84:$AT84,'Maand-gepland'!$E$2:$AT$2,"&gt;="&amp;$D$3,'Maand-gepland'!$E$2:$AT$2,"&lt;="&amp;$D$4)</f>
        <v>0</v>
      </c>
      <c r="G88">
        <f ca="1">COUNTIFS('Maand-gepland'!$E84:$AT84,"&gt;0",'Maand-gepland'!$E$2:$AT$2,"&gt;="&amp;$D$3,'Maand-gepland'!$E$2:$AT$2,"&lt;="&amp;$D$4,'Maand-prestatie'!$E84:$AT84,"=0")</f>
        <v>0</v>
      </c>
      <c r="H88" s="31">
        <f>SUMIFS('Maand-gepland'!$E84:$AT84,'Maand-gepland'!$E$2:$AT$2,"&gt;="&amp;$D$3,'Maand-gepland'!$E$2:$AT$2,"&lt;="&amp;$D$4,'Maand-prestatie'!$E84:$AT84,"=0")</f>
        <v>0</v>
      </c>
      <c r="I88">
        <f ca="1">COUNTIFS('Maand-gepland'!$E84:$AT84,"&gt;0",'Maand-gepland'!$E$2:$AT$2,"&gt;="&amp;$D$3,'Maand-gepland'!$E$2:$AT$2,"&lt;="&amp;$D$4,'Maand-prestatie'!$E84:$AT84,"="&amp;I$5)</f>
        <v>0</v>
      </c>
      <c r="J88" s="31">
        <f>SUMIFS('Maand-gepland'!$E84:$AT84,'Maand-gepland'!$E$2:$AT$2,"&gt;="&amp;$D$3,'Maand-gepland'!$E$2:$AT$2,"&lt;="&amp;$D$4,'Maand-prestatie'!$E84:$AT84,"="&amp;I$5)</f>
        <v>0</v>
      </c>
      <c r="K88">
        <f ca="1">COUNTIFS('Maand-gepland'!$E84:$AT84,"&gt;0",'Maand-gepland'!$E$2:$AT$2,"&gt;="&amp;$D$3,'Maand-gepland'!$E$2:$AT$2,"&lt;="&amp;$D$4,'Maand-prestatie'!$E84:$AT84,"="&amp;K$5)</f>
        <v>0</v>
      </c>
      <c r="L88" s="31">
        <f>SUMIFS('Maand-gepland'!$E84:$AT84,'Maand-gepland'!$E$2:$AT$2,"&gt;="&amp;$D$3,'Maand-gepland'!$E$2:$AT$2,"&lt;="&amp;$D$4,'Maand-prestatie'!$E84:$AT84,"="&amp;K$5)</f>
        <v>0</v>
      </c>
      <c r="M88">
        <f ca="1">COUNTIFS('Maand-gepland'!$E84:$AT84,"&gt;0",'Maand-gepland'!$E$2:$AT$2,"&gt;="&amp;$D$3,'Maand-gepland'!$E$2:$AT$2,"&lt;="&amp;$D$4,'Maand-prestatie'!$E84:$AT84,"="&amp;M$5)</f>
        <v>0</v>
      </c>
      <c r="N88" s="31">
        <f>SUMIFS('Maand-gepland'!$E84:$AT84,'Maand-gepland'!$E$2:$AT$2,"&gt;="&amp;$D$3,'Maand-gepland'!$E$2:$AT$2,"&lt;="&amp;$D$4,'Maand-prestatie'!$E84:$AT84,"="&amp;M$5)</f>
        <v>0</v>
      </c>
      <c r="O88">
        <f ca="1">COUNTIFS('Maand-gepland'!$E84:$AT84,"&gt;0",'Maand-gepland'!$E$2:$AT$2,"&gt;="&amp;$D$3,'Maand-gepland'!$E$2:$AT$2,"&lt;="&amp;$D$4,'Maand-prestatie'!$E84:$AT84,"="&amp;O$5)</f>
        <v>0</v>
      </c>
      <c r="P88" s="31">
        <f>SUMIFS('Maand-gepland'!$E84:$AT84,'Maand-gepland'!$E$2:$AT$2,"&gt;="&amp;$D$3,'Maand-gepland'!$E$2:$AT$2,"&lt;="&amp;$D$4,'Maand-prestatie'!$E84:$AT84,"="&amp;O$5)</f>
        <v>0</v>
      </c>
      <c r="Q88">
        <f ca="1">COUNTIFS('Maand-gepland'!$E84:$AT84,"&gt;0",'Maand-gepland'!$E$2:$AT$2,"&gt;="&amp;$D$3,'Maand-gepland'!$E$2:$AT$2,"&lt;="&amp;$D$4,'Maand-prestatie'!$E84:$AT84,"="&amp;Q$5)</f>
        <v>0</v>
      </c>
      <c r="R88" s="31">
        <f>SUMIFS('Maand-gepland'!$E84:$AT84,'Maand-gepland'!$E$2:$AT$2,"&gt;="&amp;$D$3,'Maand-gepland'!$E$2:$AT$2,"&lt;="&amp;$D$4,'Maand-prestatie'!$E84:$AT84,"="&amp;Q$5)</f>
        <v>0</v>
      </c>
      <c r="S88">
        <f ca="1">COUNTIFS('Maand-gepland'!$E84:$AT84,"&gt;0",'Maand-gepland'!$E$2:$AT$2,"&gt;="&amp;$D$3,'Maand-gepland'!$E$2:$AT$2,"&lt;="&amp;$D$4,'Maand-prestatie'!$E84:$AT84,"="&amp;S$5)</f>
        <v>0</v>
      </c>
      <c r="T88" s="31">
        <f>SUMIFS('Maand-gepland'!$E84:$AT84,'Maand-gepland'!$E$2:$AT$2,"&gt;="&amp;$D$3,'Maand-gepland'!$E$2:$AT$2,"&lt;="&amp;$D$4,'Maand-prestatie'!$E84:$AT84,"="&amp;S$5)</f>
        <v>0</v>
      </c>
      <c r="U88">
        <f ca="1">COUNTIFS('Maand-gepland'!$E84:$AT84,"&gt;0",'Maand-gepland'!$E$2:$AT$2,"&gt;="&amp;$D$3,'Maand-gepland'!$E$2:$AT$2,"&lt;="&amp;$D$4,'Maand-prestatie'!$E84:$AT84,"="&amp;U$5)</f>
        <v>0</v>
      </c>
      <c r="V88" s="31">
        <f>SUMIFS('Maand-gepland'!$E84:$AT84,'Maand-gepland'!$E$2:$AT$2,"&gt;="&amp;$D$3,'Maand-gepland'!$E$2:$AT$2,"&lt;="&amp;$D$4,'Maand-prestatie'!$E84:$AT84,"="&amp;U$5)</f>
        <v>0</v>
      </c>
      <c r="W88">
        <f ca="1">COUNTIFS('Maand-gepland'!$E84:$AT84,"&gt;0",'Maand-gepland'!$E$2:$AT$2,"&gt;="&amp;$D$3,'Maand-gepland'!$E$2:$AT$2,"&lt;="&amp;$D$4,'Maand-prestatie'!$E84:$AT84,"="&amp;W$5)</f>
        <v>0</v>
      </c>
      <c r="X88" s="31">
        <f>SUMIFS('Maand-gepland'!$E84:$AT84,'Maand-gepland'!$E$2:$AT$2,"&gt;="&amp;$D$3,'Maand-gepland'!$E$2:$AT$2,"&lt;="&amp;$D$4,'Maand-prestatie'!$E84:$AT84,"="&amp;W$5)</f>
        <v>0</v>
      </c>
      <c r="Y88">
        <f ca="1">COUNTIFS('Maand-gepland'!$E84:$AT84,"&gt;0",'Maand-gepland'!$E$2:$AT$2,"&gt;="&amp;$D$3,'Maand-gepland'!$E$2:$AT$2,"&lt;="&amp;$D$4,'Maand-prestatie'!$E84:$AT84,"="&amp;Y$5)</f>
        <v>0</v>
      </c>
      <c r="Z88" s="31">
        <f>SUMIFS('Maand-gepland'!$E84:$AT84,'Maand-gepland'!$E$2:$AT$2,"&gt;="&amp;$D$3,'Maand-gepland'!$E$2:$AT$2,"&lt;="&amp;$D$4,'Maand-prestatie'!$E84:$AT84,"="&amp;Y$5)</f>
        <v>0</v>
      </c>
      <c r="AA88" s="31"/>
      <c r="AB88" s="31"/>
      <c r="AC88" s="31"/>
      <c r="AD88" s="31"/>
      <c r="AE88" s="31"/>
      <c r="AF88" s="31"/>
      <c r="AG88" s="31"/>
      <c r="AH88" s="31"/>
      <c r="AI88" s="31"/>
      <c r="AJ88" s="31"/>
      <c r="AK88" s="31"/>
      <c r="AL88" s="31"/>
      <c r="AM88" s="31"/>
    </row>
    <row r="89" spans="1:39" x14ac:dyDescent="0.2">
      <c r="A89" t="str">
        <f ca="1">'Week A'!AB137</f>
        <v>NAAM</v>
      </c>
      <c r="B89" t="str">
        <f ca="1">'Week A'!AC137</f>
        <v>Voornaam</v>
      </c>
      <c r="C89" t="str">
        <f ca="1">'Week A'!AD137</f>
        <v>Steward</v>
      </c>
      <c r="D89" t="str">
        <f ca="1">'Week A'!AE137</f>
        <v>Student</v>
      </c>
      <c r="E89">
        <f ca="1">COUNTIFS('Maand-gepland'!$E85:$AT85,"&gt;0",'Maand-gepland'!$E$2:$AT$2,"&gt;="&amp;$D$3,'Maand-gepland'!$E$2:$AT$2,"&lt;="&amp;$D$4)</f>
        <v>0</v>
      </c>
      <c r="F89" s="31">
        <f>SUMIFS('Maand-gepland'!$E85:$AT85,'Maand-gepland'!$E$2:$AT$2,"&gt;="&amp;$D$3,'Maand-gepland'!$E$2:$AT$2,"&lt;="&amp;$D$4)</f>
        <v>0</v>
      </c>
      <c r="G89">
        <f ca="1">COUNTIFS('Maand-gepland'!$E85:$AT85,"&gt;0",'Maand-gepland'!$E$2:$AT$2,"&gt;="&amp;$D$3,'Maand-gepland'!$E$2:$AT$2,"&lt;="&amp;$D$4,'Maand-prestatie'!$E85:$AT85,"=0")</f>
        <v>0</v>
      </c>
      <c r="H89" s="31">
        <f>SUMIFS('Maand-gepland'!$E85:$AT85,'Maand-gepland'!$E$2:$AT$2,"&gt;="&amp;$D$3,'Maand-gepland'!$E$2:$AT$2,"&lt;="&amp;$D$4,'Maand-prestatie'!$E85:$AT85,"=0")</f>
        <v>0</v>
      </c>
      <c r="I89">
        <f ca="1">COUNTIFS('Maand-gepland'!$E85:$AT85,"&gt;0",'Maand-gepland'!$E$2:$AT$2,"&gt;="&amp;$D$3,'Maand-gepland'!$E$2:$AT$2,"&lt;="&amp;$D$4,'Maand-prestatie'!$E85:$AT85,"="&amp;I$5)</f>
        <v>0</v>
      </c>
      <c r="J89" s="31">
        <f>SUMIFS('Maand-gepland'!$E85:$AT85,'Maand-gepland'!$E$2:$AT$2,"&gt;="&amp;$D$3,'Maand-gepland'!$E$2:$AT$2,"&lt;="&amp;$D$4,'Maand-prestatie'!$E85:$AT85,"="&amp;I$5)</f>
        <v>0</v>
      </c>
      <c r="K89">
        <f ca="1">COUNTIFS('Maand-gepland'!$E85:$AT85,"&gt;0",'Maand-gepland'!$E$2:$AT$2,"&gt;="&amp;$D$3,'Maand-gepland'!$E$2:$AT$2,"&lt;="&amp;$D$4,'Maand-prestatie'!$E85:$AT85,"="&amp;K$5)</f>
        <v>0</v>
      </c>
      <c r="L89" s="31">
        <f>SUMIFS('Maand-gepland'!$E85:$AT85,'Maand-gepland'!$E$2:$AT$2,"&gt;="&amp;$D$3,'Maand-gepland'!$E$2:$AT$2,"&lt;="&amp;$D$4,'Maand-prestatie'!$E85:$AT85,"="&amp;K$5)</f>
        <v>0</v>
      </c>
      <c r="M89">
        <f ca="1">COUNTIFS('Maand-gepland'!$E85:$AT85,"&gt;0",'Maand-gepland'!$E$2:$AT$2,"&gt;="&amp;$D$3,'Maand-gepland'!$E$2:$AT$2,"&lt;="&amp;$D$4,'Maand-prestatie'!$E85:$AT85,"="&amp;M$5)</f>
        <v>0</v>
      </c>
      <c r="N89" s="31">
        <f>SUMIFS('Maand-gepland'!$E85:$AT85,'Maand-gepland'!$E$2:$AT$2,"&gt;="&amp;$D$3,'Maand-gepland'!$E$2:$AT$2,"&lt;="&amp;$D$4,'Maand-prestatie'!$E85:$AT85,"="&amp;M$5)</f>
        <v>0</v>
      </c>
      <c r="O89">
        <f ca="1">COUNTIFS('Maand-gepland'!$E85:$AT85,"&gt;0",'Maand-gepland'!$E$2:$AT$2,"&gt;="&amp;$D$3,'Maand-gepland'!$E$2:$AT$2,"&lt;="&amp;$D$4,'Maand-prestatie'!$E85:$AT85,"="&amp;O$5)</f>
        <v>0</v>
      </c>
      <c r="P89" s="31">
        <f>SUMIFS('Maand-gepland'!$E85:$AT85,'Maand-gepland'!$E$2:$AT$2,"&gt;="&amp;$D$3,'Maand-gepland'!$E$2:$AT$2,"&lt;="&amp;$D$4,'Maand-prestatie'!$E85:$AT85,"="&amp;O$5)</f>
        <v>0</v>
      </c>
      <c r="Q89">
        <f ca="1">COUNTIFS('Maand-gepland'!$E85:$AT85,"&gt;0",'Maand-gepland'!$E$2:$AT$2,"&gt;="&amp;$D$3,'Maand-gepland'!$E$2:$AT$2,"&lt;="&amp;$D$4,'Maand-prestatie'!$E85:$AT85,"="&amp;Q$5)</f>
        <v>0</v>
      </c>
      <c r="R89" s="31">
        <f>SUMIFS('Maand-gepland'!$E85:$AT85,'Maand-gepland'!$E$2:$AT$2,"&gt;="&amp;$D$3,'Maand-gepland'!$E$2:$AT$2,"&lt;="&amp;$D$4,'Maand-prestatie'!$E85:$AT85,"="&amp;Q$5)</f>
        <v>0</v>
      </c>
      <c r="S89">
        <f ca="1">COUNTIFS('Maand-gepland'!$E85:$AT85,"&gt;0",'Maand-gepland'!$E$2:$AT$2,"&gt;="&amp;$D$3,'Maand-gepland'!$E$2:$AT$2,"&lt;="&amp;$D$4,'Maand-prestatie'!$E85:$AT85,"="&amp;S$5)</f>
        <v>0</v>
      </c>
      <c r="T89" s="31">
        <f>SUMIFS('Maand-gepland'!$E85:$AT85,'Maand-gepland'!$E$2:$AT$2,"&gt;="&amp;$D$3,'Maand-gepland'!$E$2:$AT$2,"&lt;="&amp;$D$4,'Maand-prestatie'!$E85:$AT85,"="&amp;S$5)</f>
        <v>0</v>
      </c>
      <c r="U89">
        <f ca="1">COUNTIFS('Maand-gepland'!$E85:$AT85,"&gt;0",'Maand-gepland'!$E$2:$AT$2,"&gt;="&amp;$D$3,'Maand-gepland'!$E$2:$AT$2,"&lt;="&amp;$D$4,'Maand-prestatie'!$E85:$AT85,"="&amp;U$5)</f>
        <v>0</v>
      </c>
      <c r="V89" s="31">
        <f>SUMIFS('Maand-gepland'!$E85:$AT85,'Maand-gepland'!$E$2:$AT$2,"&gt;="&amp;$D$3,'Maand-gepland'!$E$2:$AT$2,"&lt;="&amp;$D$4,'Maand-prestatie'!$E85:$AT85,"="&amp;U$5)</f>
        <v>0</v>
      </c>
      <c r="W89">
        <f ca="1">COUNTIFS('Maand-gepland'!$E85:$AT85,"&gt;0",'Maand-gepland'!$E$2:$AT$2,"&gt;="&amp;$D$3,'Maand-gepland'!$E$2:$AT$2,"&lt;="&amp;$D$4,'Maand-prestatie'!$E85:$AT85,"="&amp;W$5)</f>
        <v>0</v>
      </c>
      <c r="X89" s="31">
        <f>SUMIFS('Maand-gepland'!$E85:$AT85,'Maand-gepland'!$E$2:$AT$2,"&gt;="&amp;$D$3,'Maand-gepland'!$E$2:$AT$2,"&lt;="&amp;$D$4,'Maand-prestatie'!$E85:$AT85,"="&amp;W$5)</f>
        <v>0</v>
      </c>
      <c r="Y89">
        <f ca="1">COUNTIFS('Maand-gepland'!$E85:$AT85,"&gt;0",'Maand-gepland'!$E$2:$AT$2,"&gt;="&amp;$D$3,'Maand-gepland'!$E$2:$AT$2,"&lt;="&amp;$D$4,'Maand-prestatie'!$E85:$AT85,"="&amp;Y$5)</f>
        <v>0</v>
      </c>
      <c r="Z89" s="31">
        <f>SUMIFS('Maand-gepland'!$E85:$AT85,'Maand-gepland'!$E$2:$AT$2,"&gt;="&amp;$D$3,'Maand-gepland'!$E$2:$AT$2,"&lt;="&amp;$D$4,'Maand-prestatie'!$E85:$AT85,"="&amp;Y$5)</f>
        <v>0</v>
      </c>
      <c r="AA89" s="31"/>
      <c r="AB89" s="31"/>
      <c r="AC89" s="31"/>
      <c r="AD89" s="31"/>
      <c r="AE89" s="31"/>
      <c r="AF89" s="31"/>
      <c r="AG89" s="31"/>
      <c r="AH89" s="31"/>
      <c r="AI89" s="31"/>
      <c r="AJ89" s="31"/>
      <c r="AK89" s="31"/>
      <c r="AL89" s="31"/>
      <c r="AM89" s="31"/>
    </row>
    <row r="90" spans="1:39" x14ac:dyDescent="0.2">
      <c r="A90" t="str">
        <f ca="1">'Week A'!AB138</f>
        <v>NAAM</v>
      </c>
      <c r="B90" t="str">
        <f ca="1">'Week A'!AC138</f>
        <v>Voornaam</v>
      </c>
      <c r="C90" t="str">
        <f ca="1">'Week A'!AD138</f>
        <v>Steward</v>
      </c>
      <c r="D90" t="str">
        <f ca="1">'Week A'!AE138</f>
        <v>Student</v>
      </c>
      <c r="E90">
        <f ca="1">COUNTIFS('Maand-gepland'!$E86:$AT86,"&gt;0",'Maand-gepland'!$E$2:$AT$2,"&gt;="&amp;$D$3,'Maand-gepland'!$E$2:$AT$2,"&lt;="&amp;$D$4)</f>
        <v>0</v>
      </c>
      <c r="F90" s="31">
        <f>SUMIFS('Maand-gepland'!$E86:$AT86,'Maand-gepland'!$E$2:$AT$2,"&gt;="&amp;$D$3,'Maand-gepland'!$E$2:$AT$2,"&lt;="&amp;$D$4)</f>
        <v>0</v>
      </c>
      <c r="G90">
        <f ca="1">COUNTIFS('Maand-gepland'!$E86:$AT86,"&gt;0",'Maand-gepland'!$E$2:$AT$2,"&gt;="&amp;$D$3,'Maand-gepland'!$E$2:$AT$2,"&lt;="&amp;$D$4,'Maand-prestatie'!$E86:$AT86,"=0")</f>
        <v>0</v>
      </c>
      <c r="H90" s="31">
        <f>SUMIFS('Maand-gepland'!$E86:$AT86,'Maand-gepland'!$E$2:$AT$2,"&gt;="&amp;$D$3,'Maand-gepland'!$E$2:$AT$2,"&lt;="&amp;$D$4,'Maand-prestatie'!$E86:$AT86,"=0")</f>
        <v>0</v>
      </c>
      <c r="I90">
        <f ca="1">COUNTIFS('Maand-gepland'!$E86:$AT86,"&gt;0",'Maand-gepland'!$E$2:$AT$2,"&gt;="&amp;$D$3,'Maand-gepland'!$E$2:$AT$2,"&lt;="&amp;$D$4,'Maand-prestatie'!$E86:$AT86,"="&amp;I$5)</f>
        <v>0</v>
      </c>
      <c r="J90" s="31">
        <f>SUMIFS('Maand-gepland'!$E86:$AT86,'Maand-gepland'!$E$2:$AT$2,"&gt;="&amp;$D$3,'Maand-gepland'!$E$2:$AT$2,"&lt;="&amp;$D$4,'Maand-prestatie'!$E86:$AT86,"="&amp;I$5)</f>
        <v>0</v>
      </c>
      <c r="K90">
        <f ca="1">COUNTIFS('Maand-gepland'!$E86:$AT86,"&gt;0",'Maand-gepland'!$E$2:$AT$2,"&gt;="&amp;$D$3,'Maand-gepland'!$E$2:$AT$2,"&lt;="&amp;$D$4,'Maand-prestatie'!$E86:$AT86,"="&amp;K$5)</f>
        <v>0</v>
      </c>
      <c r="L90" s="31">
        <f>SUMIFS('Maand-gepland'!$E86:$AT86,'Maand-gepland'!$E$2:$AT$2,"&gt;="&amp;$D$3,'Maand-gepland'!$E$2:$AT$2,"&lt;="&amp;$D$4,'Maand-prestatie'!$E86:$AT86,"="&amp;K$5)</f>
        <v>0</v>
      </c>
      <c r="M90">
        <f ca="1">COUNTIFS('Maand-gepland'!$E86:$AT86,"&gt;0",'Maand-gepland'!$E$2:$AT$2,"&gt;="&amp;$D$3,'Maand-gepland'!$E$2:$AT$2,"&lt;="&amp;$D$4,'Maand-prestatie'!$E86:$AT86,"="&amp;M$5)</f>
        <v>0</v>
      </c>
      <c r="N90" s="31">
        <f>SUMIFS('Maand-gepland'!$E86:$AT86,'Maand-gepland'!$E$2:$AT$2,"&gt;="&amp;$D$3,'Maand-gepland'!$E$2:$AT$2,"&lt;="&amp;$D$4,'Maand-prestatie'!$E86:$AT86,"="&amp;M$5)</f>
        <v>0</v>
      </c>
      <c r="O90">
        <f ca="1">COUNTIFS('Maand-gepland'!$E86:$AT86,"&gt;0",'Maand-gepland'!$E$2:$AT$2,"&gt;="&amp;$D$3,'Maand-gepland'!$E$2:$AT$2,"&lt;="&amp;$D$4,'Maand-prestatie'!$E86:$AT86,"="&amp;O$5)</f>
        <v>0</v>
      </c>
      <c r="P90" s="31">
        <f>SUMIFS('Maand-gepland'!$E86:$AT86,'Maand-gepland'!$E$2:$AT$2,"&gt;="&amp;$D$3,'Maand-gepland'!$E$2:$AT$2,"&lt;="&amp;$D$4,'Maand-prestatie'!$E86:$AT86,"="&amp;O$5)</f>
        <v>0</v>
      </c>
      <c r="Q90">
        <f ca="1">COUNTIFS('Maand-gepland'!$E86:$AT86,"&gt;0",'Maand-gepland'!$E$2:$AT$2,"&gt;="&amp;$D$3,'Maand-gepland'!$E$2:$AT$2,"&lt;="&amp;$D$4,'Maand-prestatie'!$E86:$AT86,"="&amp;Q$5)</f>
        <v>0</v>
      </c>
      <c r="R90" s="31">
        <f>SUMIFS('Maand-gepland'!$E86:$AT86,'Maand-gepland'!$E$2:$AT$2,"&gt;="&amp;$D$3,'Maand-gepland'!$E$2:$AT$2,"&lt;="&amp;$D$4,'Maand-prestatie'!$E86:$AT86,"="&amp;Q$5)</f>
        <v>0</v>
      </c>
      <c r="S90">
        <f ca="1">COUNTIFS('Maand-gepland'!$E86:$AT86,"&gt;0",'Maand-gepland'!$E$2:$AT$2,"&gt;="&amp;$D$3,'Maand-gepland'!$E$2:$AT$2,"&lt;="&amp;$D$4,'Maand-prestatie'!$E86:$AT86,"="&amp;S$5)</f>
        <v>0</v>
      </c>
      <c r="T90" s="31">
        <f>SUMIFS('Maand-gepland'!$E86:$AT86,'Maand-gepland'!$E$2:$AT$2,"&gt;="&amp;$D$3,'Maand-gepland'!$E$2:$AT$2,"&lt;="&amp;$D$4,'Maand-prestatie'!$E86:$AT86,"="&amp;S$5)</f>
        <v>0</v>
      </c>
      <c r="U90">
        <f ca="1">COUNTIFS('Maand-gepland'!$E86:$AT86,"&gt;0",'Maand-gepland'!$E$2:$AT$2,"&gt;="&amp;$D$3,'Maand-gepland'!$E$2:$AT$2,"&lt;="&amp;$D$4,'Maand-prestatie'!$E86:$AT86,"="&amp;U$5)</f>
        <v>0</v>
      </c>
      <c r="V90" s="31">
        <f>SUMIFS('Maand-gepland'!$E86:$AT86,'Maand-gepland'!$E$2:$AT$2,"&gt;="&amp;$D$3,'Maand-gepland'!$E$2:$AT$2,"&lt;="&amp;$D$4,'Maand-prestatie'!$E86:$AT86,"="&amp;U$5)</f>
        <v>0</v>
      </c>
      <c r="W90">
        <f ca="1">COUNTIFS('Maand-gepland'!$E86:$AT86,"&gt;0",'Maand-gepland'!$E$2:$AT$2,"&gt;="&amp;$D$3,'Maand-gepland'!$E$2:$AT$2,"&lt;="&amp;$D$4,'Maand-prestatie'!$E86:$AT86,"="&amp;W$5)</f>
        <v>0</v>
      </c>
      <c r="X90" s="31">
        <f>SUMIFS('Maand-gepland'!$E86:$AT86,'Maand-gepland'!$E$2:$AT$2,"&gt;="&amp;$D$3,'Maand-gepland'!$E$2:$AT$2,"&lt;="&amp;$D$4,'Maand-prestatie'!$E86:$AT86,"="&amp;W$5)</f>
        <v>0</v>
      </c>
      <c r="Y90">
        <f ca="1">COUNTIFS('Maand-gepland'!$E86:$AT86,"&gt;0",'Maand-gepland'!$E$2:$AT$2,"&gt;="&amp;$D$3,'Maand-gepland'!$E$2:$AT$2,"&lt;="&amp;$D$4,'Maand-prestatie'!$E86:$AT86,"="&amp;Y$5)</f>
        <v>0</v>
      </c>
      <c r="Z90" s="31">
        <f>SUMIFS('Maand-gepland'!$E86:$AT86,'Maand-gepland'!$E$2:$AT$2,"&gt;="&amp;$D$3,'Maand-gepland'!$E$2:$AT$2,"&lt;="&amp;$D$4,'Maand-prestatie'!$E86:$AT86,"="&amp;Y$5)</f>
        <v>0</v>
      </c>
      <c r="AA90" s="31"/>
      <c r="AB90" s="31"/>
      <c r="AC90" s="31"/>
      <c r="AD90" s="31"/>
      <c r="AE90" s="31"/>
      <c r="AF90" s="31"/>
      <c r="AG90" s="31"/>
      <c r="AH90" s="31"/>
      <c r="AI90" s="31"/>
      <c r="AJ90" s="31"/>
      <c r="AK90" s="31"/>
      <c r="AL90" s="31"/>
      <c r="AM90" s="31"/>
    </row>
    <row r="91" spans="1:39" x14ac:dyDescent="0.2">
      <c r="A91" t="str">
        <f ca="1">'Week A'!AB139</f>
        <v>NAAM</v>
      </c>
      <c r="B91" t="str">
        <f ca="1">'Week A'!AC139</f>
        <v>Voornaam</v>
      </c>
      <c r="C91" t="str">
        <f ca="1">'Week A'!AD139</f>
        <v>Steward</v>
      </c>
      <c r="D91" t="str">
        <f ca="1">'Week A'!AE139</f>
        <v>Student</v>
      </c>
      <c r="E91">
        <f ca="1">COUNTIFS('Maand-gepland'!$E87:$AT87,"&gt;0",'Maand-gepland'!$E$2:$AT$2,"&gt;="&amp;$D$3,'Maand-gepland'!$E$2:$AT$2,"&lt;="&amp;$D$4)</f>
        <v>0</v>
      </c>
      <c r="F91" s="31">
        <f>SUMIFS('Maand-gepland'!$E87:$AT87,'Maand-gepland'!$E$2:$AT$2,"&gt;="&amp;$D$3,'Maand-gepland'!$E$2:$AT$2,"&lt;="&amp;$D$4)</f>
        <v>0</v>
      </c>
      <c r="G91">
        <f ca="1">COUNTIFS('Maand-gepland'!$E87:$AT87,"&gt;0",'Maand-gepland'!$E$2:$AT$2,"&gt;="&amp;$D$3,'Maand-gepland'!$E$2:$AT$2,"&lt;="&amp;$D$4,'Maand-prestatie'!$E87:$AT87,"=0")</f>
        <v>0</v>
      </c>
      <c r="H91" s="31">
        <f>SUMIFS('Maand-gepland'!$E87:$AT87,'Maand-gepland'!$E$2:$AT$2,"&gt;="&amp;$D$3,'Maand-gepland'!$E$2:$AT$2,"&lt;="&amp;$D$4,'Maand-prestatie'!$E87:$AT87,"=0")</f>
        <v>0</v>
      </c>
      <c r="I91">
        <f ca="1">COUNTIFS('Maand-gepland'!$E87:$AT87,"&gt;0",'Maand-gepland'!$E$2:$AT$2,"&gt;="&amp;$D$3,'Maand-gepland'!$E$2:$AT$2,"&lt;="&amp;$D$4,'Maand-prestatie'!$E87:$AT87,"="&amp;I$5)</f>
        <v>0</v>
      </c>
      <c r="J91" s="31">
        <f>SUMIFS('Maand-gepland'!$E87:$AT87,'Maand-gepland'!$E$2:$AT$2,"&gt;="&amp;$D$3,'Maand-gepland'!$E$2:$AT$2,"&lt;="&amp;$D$4,'Maand-prestatie'!$E87:$AT87,"="&amp;I$5)</f>
        <v>0</v>
      </c>
      <c r="K91">
        <f ca="1">COUNTIFS('Maand-gepland'!$E87:$AT87,"&gt;0",'Maand-gepland'!$E$2:$AT$2,"&gt;="&amp;$D$3,'Maand-gepland'!$E$2:$AT$2,"&lt;="&amp;$D$4,'Maand-prestatie'!$E87:$AT87,"="&amp;K$5)</f>
        <v>0</v>
      </c>
      <c r="L91" s="31">
        <f>SUMIFS('Maand-gepland'!$E87:$AT87,'Maand-gepland'!$E$2:$AT$2,"&gt;="&amp;$D$3,'Maand-gepland'!$E$2:$AT$2,"&lt;="&amp;$D$4,'Maand-prestatie'!$E87:$AT87,"="&amp;K$5)</f>
        <v>0</v>
      </c>
      <c r="M91">
        <f ca="1">COUNTIFS('Maand-gepland'!$E87:$AT87,"&gt;0",'Maand-gepland'!$E$2:$AT$2,"&gt;="&amp;$D$3,'Maand-gepland'!$E$2:$AT$2,"&lt;="&amp;$D$4,'Maand-prestatie'!$E87:$AT87,"="&amp;M$5)</f>
        <v>0</v>
      </c>
      <c r="N91" s="31">
        <f>SUMIFS('Maand-gepland'!$E87:$AT87,'Maand-gepland'!$E$2:$AT$2,"&gt;="&amp;$D$3,'Maand-gepland'!$E$2:$AT$2,"&lt;="&amp;$D$4,'Maand-prestatie'!$E87:$AT87,"="&amp;M$5)</f>
        <v>0</v>
      </c>
      <c r="O91">
        <f ca="1">COUNTIFS('Maand-gepland'!$E87:$AT87,"&gt;0",'Maand-gepland'!$E$2:$AT$2,"&gt;="&amp;$D$3,'Maand-gepland'!$E$2:$AT$2,"&lt;="&amp;$D$4,'Maand-prestatie'!$E87:$AT87,"="&amp;O$5)</f>
        <v>0</v>
      </c>
      <c r="P91" s="31">
        <f>SUMIFS('Maand-gepland'!$E87:$AT87,'Maand-gepland'!$E$2:$AT$2,"&gt;="&amp;$D$3,'Maand-gepland'!$E$2:$AT$2,"&lt;="&amp;$D$4,'Maand-prestatie'!$E87:$AT87,"="&amp;O$5)</f>
        <v>0</v>
      </c>
      <c r="Q91">
        <f ca="1">COUNTIFS('Maand-gepland'!$E87:$AT87,"&gt;0",'Maand-gepland'!$E$2:$AT$2,"&gt;="&amp;$D$3,'Maand-gepland'!$E$2:$AT$2,"&lt;="&amp;$D$4,'Maand-prestatie'!$E87:$AT87,"="&amp;Q$5)</f>
        <v>0</v>
      </c>
      <c r="R91" s="31">
        <f>SUMIFS('Maand-gepland'!$E87:$AT87,'Maand-gepland'!$E$2:$AT$2,"&gt;="&amp;$D$3,'Maand-gepland'!$E$2:$AT$2,"&lt;="&amp;$D$4,'Maand-prestatie'!$E87:$AT87,"="&amp;Q$5)</f>
        <v>0</v>
      </c>
      <c r="S91">
        <f ca="1">COUNTIFS('Maand-gepland'!$E87:$AT87,"&gt;0",'Maand-gepland'!$E$2:$AT$2,"&gt;="&amp;$D$3,'Maand-gepland'!$E$2:$AT$2,"&lt;="&amp;$D$4,'Maand-prestatie'!$E87:$AT87,"="&amp;S$5)</f>
        <v>0</v>
      </c>
      <c r="T91" s="31">
        <f>SUMIFS('Maand-gepland'!$E87:$AT87,'Maand-gepland'!$E$2:$AT$2,"&gt;="&amp;$D$3,'Maand-gepland'!$E$2:$AT$2,"&lt;="&amp;$D$4,'Maand-prestatie'!$E87:$AT87,"="&amp;S$5)</f>
        <v>0</v>
      </c>
      <c r="U91">
        <f ca="1">COUNTIFS('Maand-gepland'!$E87:$AT87,"&gt;0",'Maand-gepland'!$E$2:$AT$2,"&gt;="&amp;$D$3,'Maand-gepland'!$E$2:$AT$2,"&lt;="&amp;$D$4,'Maand-prestatie'!$E87:$AT87,"="&amp;U$5)</f>
        <v>0</v>
      </c>
      <c r="V91" s="31">
        <f>SUMIFS('Maand-gepland'!$E87:$AT87,'Maand-gepland'!$E$2:$AT$2,"&gt;="&amp;$D$3,'Maand-gepland'!$E$2:$AT$2,"&lt;="&amp;$D$4,'Maand-prestatie'!$E87:$AT87,"="&amp;U$5)</f>
        <v>0</v>
      </c>
      <c r="W91">
        <f ca="1">COUNTIFS('Maand-gepland'!$E87:$AT87,"&gt;0",'Maand-gepland'!$E$2:$AT$2,"&gt;="&amp;$D$3,'Maand-gepland'!$E$2:$AT$2,"&lt;="&amp;$D$4,'Maand-prestatie'!$E87:$AT87,"="&amp;W$5)</f>
        <v>0</v>
      </c>
      <c r="X91" s="31">
        <f>SUMIFS('Maand-gepland'!$E87:$AT87,'Maand-gepland'!$E$2:$AT$2,"&gt;="&amp;$D$3,'Maand-gepland'!$E$2:$AT$2,"&lt;="&amp;$D$4,'Maand-prestatie'!$E87:$AT87,"="&amp;W$5)</f>
        <v>0</v>
      </c>
      <c r="Y91">
        <f ca="1">COUNTIFS('Maand-gepland'!$E87:$AT87,"&gt;0",'Maand-gepland'!$E$2:$AT$2,"&gt;="&amp;$D$3,'Maand-gepland'!$E$2:$AT$2,"&lt;="&amp;$D$4,'Maand-prestatie'!$E87:$AT87,"="&amp;Y$5)</f>
        <v>0</v>
      </c>
      <c r="Z91" s="31">
        <f>SUMIFS('Maand-gepland'!$E87:$AT87,'Maand-gepland'!$E$2:$AT$2,"&gt;="&amp;$D$3,'Maand-gepland'!$E$2:$AT$2,"&lt;="&amp;$D$4,'Maand-prestatie'!$E87:$AT87,"="&amp;Y$5)</f>
        <v>0</v>
      </c>
      <c r="AA91" s="31"/>
      <c r="AB91" s="31"/>
      <c r="AC91" s="31"/>
      <c r="AD91" s="31"/>
      <c r="AE91" s="31"/>
      <c r="AF91" s="31"/>
      <c r="AG91" s="31"/>
      <c r="AH91" s="31"/>
      <c r="AI91" s="31"/>
      <c r="AJ91" s="31"/>
      <c r="AK91" s="31"/>
      <c r="AL91" s="31"/>
      <c r="AM91" s="31"/>
    </row>
    <row r="92" spans="1:39" x14ac:dyDescent="0.2">
      <c r="A92" t="str">
        <f ca="1">'Week A'!AB140</f>
        <v>NAAM</v>
      </c>
      <c r="B92" t="str">
        <f ca="1">'Week A'!AC140</f>
        <v>Voornaam</v>
      </c>
      <c r="C92" t="str">
        <f ca="1">'Week A'!AD140</f>
        <v>Steward</v>
      </c>
      <c r="D92" t="str">
        <f ca="1">'Week A'!AE140</f>
        <v>Student</v>
      </c>
      <c r="E92">
        <f ca="1">COUNTIFS('Maand-gepland'!$E88:$AT88,"&gt;0",'Maand-gepland'!$E$2:$AT$2,"&gt;="&amp;$D$3,'Maand-gepland'!$E$2:$AT$2,"&lt;="&amp;$D$4)</f>
        <v>0</v>
      </c>
      <c r="F92" s="31">
        <f>SUMIFS('Maand-gepland'!$E88:$AT88,'Maand-gepland'!$E$2:$AT$2,"&gt;="&amp;$D$3,'Maand-gepland'!$E$2:$AT$2,"&lt;="&amp;$D$4)</f>
        <v>0</v>
      </c>
      <c r="G92">
        <f ca="1">COUNTIFS('Maand-gepland'!$E88:$AT88,"&gt;0",'Maand-gepland'!$E$2:$AT$2,"&gt;="&amp;$D$3,'Maand-gepland'!$E$2:$AT$2,"&lt;="&amp;$D$4,'Maand-prestatie'!$E88:$AT88,"=0")</f>
        <v>0</v>
      </c>
      <c r="H92" s="31">
        <f>SUMIFS('Maand-gepland'!$E88:$AT88,'Maand-gepland'!$E$2:$AT$2,"&gt;="&amp;$D$3,'Maand-gepland'!$E$2:$AT$2,"&lt;="&amp;$D$4,'Maand-prestatie'!$E88:$AT88,"=0")</f>
        <v>0</v>
      </c>
      <c r="I92">
        <f ca="1">COUNTIFS('Maand-gepland'!$E88:$AT88,"&gt;0",'Maand-gepland'!$E$2:$AT$2,"&gt;="&amp;$D$3,'Maand-gepland'!$E$2:$AT$2,"&lt;="&amp;$D$4,'Maand-prestatie'!$E88:$AT88,"="&amp;I$5)</f>
        <v>0</v>
      </c>
      <c r="J92" s="31">
        <f>SUMIFS('Maand-gepland'!$E88:$AT88,'Maand-gepland'!$E$2:$AT$2,"&gt;="&amp;$D$3,'Maand-gepland'!$E$2:$AT$2,"&lt;="&amp;$D$4,'Maand-prestatie'!$E88:$AT88,"="&amp;I$5)</f>
        <v>0</v>
      </c>
      <c r="K92">
        <f ca="1">COUNTIFS('Maand-gepland'!$E88:$AT88,"&gt;0",'Maand-gepland'!$E$2:$AT$2,"&gt;="&amp;$D$3,'Maand-gepland'!$E$2:$AT$2,"&lt;="&amp;$D$4,'Maand-prestatie'!$E88:$AT88,"="&amp;K$5)</f>
        <v>0</v>
      </c>
      <c r="L92" s="31">
        <f>SUMIFS('Maand-gepland'!$E88:$AT88,'Maand-gepland'!$E$2:$AT$2,"&gt;="&amp;$D$3,'Maand-gepland'!$E$2:$AT$2,"&lt;="&amp;$D$4,'Maand-prestatie'!$E88:$AT88,"="&amp;K$5)</f>
        <v>0</v>
      </c>
      <c r="M92">
        <f ca="1">COUNTIFS('Maand-gepland'!$E88:$AT88,"&gt;0",'Maand-gepland'!$E$2:$AT$2,"&gt;="&amp;$D$3,'Maand-gepland'!$E$2:$AT$2,"&lt;="&amp;$D$4,'Maand-prestatie'!$E88:$AT88,"="&amp;M$5)</f>
        <v>0</v>
      </c>
      <c r="N92" s="31">
        <f>SUMIFS('Maand-gepland'!$E88:$AT88,'Maand-gepland'!$E$2:$AT$2,"&gt;="&amp;$D$3,'Maand-gepland'!$E$2:$AT$2,"&lt;="&amp;$D$4,'Maand-prestatie'!$E88:$AT88,"="&amp;M$5)</f>
        <v>0</v>
      </c>
      <c r="O92">
        <f ca="1">COUNTIFS('Maand-gepland'!$E88:$AT88,"&gt;0",'Maand-gepland'!$E$2:$AT$2,"&gt;="&amp;$D$3,'Maand-gepland'!$E$2:$AT$2,"&lt;="&amp;$D$4,'Maand-prestatie'!$E88:$AT88,"="&amp;O$5)</f>
        <v>0</v>
      </c>
      <c r="P92" s="31">
        <f>SUMIFS('Maand-gepland'!$E88:$AT88,'Maand-gepland'!$E$2:$AT$2,"&gt;="&amp;$D$3,'Maand-gepland'!$E$2:$AT$2,"&lt;="&amp;$D$4,'Maand-prestatie'!$E88:$AT88,"="&amp;O$5)</f>
        <v>0</v>
      </c>
      <c r="Q92">
        <f ca="1">COUNTIFS('Maand-gepland'!$E88:$AT88,"&gt;0",'Maand-gepland'!$E$2:$AT$2,"&gt;="&amp;$D$3,'Maand-gepland'!$E$2:$AT$2,"&lt;="&amp;$D$4,'Maand-prestatie'!$E88:$AT88,"="&amp;Q$5)</f>
        <v>0</v>
      </c>
      <c r="R92" s="31">
        <f>SUMIFS('Maand-gepland'!$E88:$AT88,'Maand-gepland'!$E$2:$AT$2,"&gt;="&amp;$D$3,'Maand-gepland'!$E$2:$AT$2,"&lt;="&amp;$D$4,'Maand-prestatie'!$E88:$AT88,"="&amp;Q$5)</f>
        <v>0</v>
      </c>
      <c r="S92">
        <f ca="1">COUNTIFS('Maand-gepland'!$E88:$AT88,"&gt;0",'Maand-gepland'!$E$2:$AT$2,"&gt;="&amp;$D$3,'Maand-gepland'!$E$2:$AT$2,"&lt;="&amp;$D$4,'Maand-prestatie'!$E88:$AT88,"="&amp;S$5)</f>
        <v>0</v>
      </c>
      <c r="T92" s="31">
        <f>SUMIFS('Maand-gepland'!$E88:$AT88,'Maand-gepland'!$E$2:$AT$2,"&gt;="&amp;$D$3,'Maand-gepland'!$E$2:$AT$2,"&lt;="&amp;$D$4,'Maand-prestatie'!$E88:$AT88,"="&amp;S$5)</f>
        <v>0</v>
      </c>
      <c r="U92">
        <f ca="1">COUNTIFS('Maand-gepland'!$E88:$AT88,"&gt;0",'Maand-gepland'!$E$2:$AT$2,"&gt;="&amp;$D$3,'Maand-gepland'!$E$2:$AT$2,"&lt;="&amp;$D$4,'Maand-prestatie'!$E88:$AT88,"="&amp;U$5)</f>
        <v>0</v>
      </c>
      <c r="V92" s="31">
        <f>SUMIFS('Maand-gepland'!$E88:$AT88,'Maand-gepland'!$E$2:$AT$2,"&gt;="&amp;$D$3,'Maand-gepland'!$E$2:$AT$2,"&lt;="&amp;$D$4,'Maand-prestatie'!$E88:$AT88,"="&amp;U$5)</f>
        <v>0</v>
      </c>
      <c r="W92">
        <f ca="1">COUNTIFS('Maand-gepland'!$E88:$AT88,"&gt;0",'Maand-gepland'!$E$2:$AT$2,"&gt;="&amp;$D$3,'Maand-gepland'!$E$2:$AT$2,"&lt;="&amp;$D$4,'Maand-prestatie'!$E88:$AT88,"="&amp;W$5)</f>
        <v>0</v>
      </c>
      <c r="X92" s="31">
        <f>SUMIFS('Maand-gepland'!$E88:$AT88,'Maand-gepland'!$E$2:$AT$2,"&gt;="&amp;$D$3,'Maand-gepland'!$E$2:$AT$2,"&lt;="&amp;$D$4,'Maand-prestatie'!$E88:$AT88,"="&amp;W$5)</f>
        <v>0</v>
      </c>
      <c r="Y92">
        <f ca="1">COUNTIFS('Maand-gepland'!$E88:$AT88,"&gt;0",'Maand-gepland'!$E$2:$AT$2,"&gt;="&amp;$D$3,'Maand-gepland'!$E$2:$AT$2,"&lt;="&amp;$D$4,'Maand-prestatie'!$E88:$AT88,"="&amp;Y$5)</f>
        <v>0</v>
      </c>
      <c r="Z92" s="31">
        <f>SUMIFS('Maand-gepland'!$E88:$AT88,'Maand-gepland'!$E$2:$AT$2,"&gt;="&amp;$D$3,'Maand-gepland'!$E$2:$AT$2,"&lt;="&amp;$D$4,'Maand-prestatie'!$E88:$AT88,"="&amp;Y$5)</f>
        <v>0</v>
      </c>
      <c r="AA92" s="31"/>
      <c r="AB92" s="31"/>
      <c r="AC92" s="31"/>
      <c r="AD92" s="31"/>
      <c r="AE92" s="31"/>
      <c r="AF92" s="31"/>
      <c r="AG92" s="31"/>
      <c r="AH92" s="31"/>
      <c r="AI92" s="31"/>
      <c r="AJ92" s="31"/>
      <c r="AK92" s="31"/>
      <c r="AL92" s="31"/>
      <c r="AM92" s="31"/>
    </row>
    <row r="93" spans="1:39" x14ac:dyDescent="0.2">
      <c r="A93" t="str">
        <f ca="1">'Week A'!AB141</f>
        <v>NAAM</v>
      </c>
      <c r="B93" t="str">
        <f ca="1">'Week A'!AC141</f>
        <v>Voornaam</v>
      </c>
      <c r="C93" t="str">
        <f ca="1">'Week A'!AD141</f>
        <v>Steward</v>
      </c>
      <c r="D93" t="str">
        <f ca="1">'Week A'!AE141</f>
        <v>Student</v>
      </c>
      <c r="E93">
        <f ca="1">COUNTIFS('Maand-gepland'!$E89:$AT89,"&gt;0",'Maand-gepland'!$E$2:$AT$2,"&gt;="&amp;$D$3,'Maand-gepland'!$E$2:$AT$2,"&lt;="&amp;$D$4)</f>
        <v>0</v>
      </c>
      <c r="F93" s="31">
        <f>SUMIFS('Maand-gepland'!$E89:$AT89,'Maand-gepland'!$E$2:$AT$2,"&gt;="&amp;$D$3,'Maand-gepland'!$E$2:$AT$2,"&lt;="&amp;$D$4)</f>
        <v>0</v>
      </c>
      <c r="G93">
        <f ca="1">COUNTIFS('Maand-gepland'!$E89:$AT89,"&gt;0",'Maand-gepland'!$E$2:$AT$2,"&gt;="&amp;$D$3,'Maand-gepland'!$E$2:$AT$2,"&lt;="&amp;$D$4,'Maand-prestatie'!$E89:$AT89,"=0")</f>
        <v>0</v>
      </c>
      <c r="H93" s="31">
        <f>SUMIFS('Maand-gepland'!$E89:$AT89,'Maand-gepland'!$E$2:$AT$2,"&gt;="&amp;$D$3,'Maand-gepland'!$E$2:$AT$2,"&lt;="&amp;$D$4,'Maand-prestatie'!$E89:$AT89,"=0")</f>
        <v>0</v>
      </c>
      <c r="I93">
        <f ca="1">COUNTIFS('Maand-gepland'!$E89:$AT89,"&gt;0",'Maand-gepland'!$E$2:$AT$2,"&gt;="&amp;$D$3,'Maand-gepland'!$E$2:$AT$2,"&lt;="&amp;$D$4,'Maand-prestatie'!$E89:$AT89,"="&amp;I$5)</f>
        <v>0</v>
      </c>
      <c r="J93" s="31">
        <f>SUMIFS('Maand-gepland'!$E89:$AT89,'Maand-gepland'!$E$2:$AT$2,"&gt;="&amp;$D$3,'Maand-gepland'!$E$2:$AT$2,"&lt;="&amp;$D$4,'Maand-prestatie'!$E89:$AT89,"="&amp;I$5)</f>
        <v>0</v>
      </c>
      <c r="K93">
        <f ca="1">COUNTIFS('Maand-gepland'!$E89:$AT89,"&gt;0",'Maand-gepland'!$E$2:$AT$2,"&gt;="&amp;$D$3,'Maand-gepland'!$E$2:$AT$2,"&lt;="&amp;$D$4,'Maand-prestatie'!$E89:$AT89,"="&amp;K$5)</f>
        <v>0</v>
      </c>
      <c r="L93" s="31">
        <f>SUMIFS('Maand-gepland'!$E89:$AT89,'Maand-gepland'!$E$2:$AT$2,"&gt;="&amp;$D$3,'Maand-gepland'!$E$2:$AT$2,"&lt;="&amp;$D$4,'Maand-prestatie'!$E89:$AT89,"="&amp;K$5)</f>
        <v>0</v>
      </c>
      <c r="M93">
        <f ca="1">COUNTIFS('Maand-gepland'!$E89:$AT89,"&gt;0",'Maand-gepland'!$E$2:$AT$2,"&gt;="&amp;$D$3,'Maand-gepland'!$E$2:$AT$2,"&lt;="&amp;$D$4,'Maand-prestatie'!$E89:$AT89,"="&amp;M$5)</f>
        <v>0</v>
      </c>
      <c r="N93" s="31">
        <f>SUMIFS('Maand-gepland'!$E89:$AT89,'Maand-gepland'!$E$2:$AT$2,"&gt;="&amp;$D$3,'Maand-gepland'!$E$2:$AT$2,"&lt;="&amp;$D$4,'Maand-prestatie'!$E89:$AT89,"="&amp;M$5)</f>
        <v>0</v>
      </c>
      <c r="O93">
        <f ca="1">COUNTIFS('Maand-gepland'!$E89:$AT89,"&gt;0",'Maand-gepland'!$E$2:$AT$2,"&gt;="&amp;$D$3,'Maand-gepland'!$E$2:$AT$2,"&lt;="&amp;$D$4,'Maand-prestatie'!$E89:$AT89,"="&amp;O$5)</f>
        <v>0</v>
      </c>
      <c r="P93" s="31">
        <f>SUMIFS('Maand-gepland'!$E89:$AT89,'Maand-gepland'!$E$2:$AT$2,"&gt;="&amp;$D$3,'Maand-gepland'!$E$2:$AT$2,"&lt;="&amp;$D$4,'Maand-prestatie'!$E89:$AT89,"="&amp;O$5)</f>
        <v>0</v>
      </c>
      <c r="Q93">
        <f ca="1">COUNTIFS('Maand-gepland'!$E89:$AT89,"&gt;0",'Maand-gepland'!$E$2:$AT$2,"&gt;="&amp;$D$3,'Maand-gepland'!$E$2:$AT$2,"&lt;="&amp;$D$4,'Maand-prestatie'!$E89:$AT89,"="&amp;Q$5)</f>
        <v>0</v>
      </c>
      <c r="R93" s="31">
        <f>SUMIFS('Maand-gepland'!$E89:$AT89,'Maand-gepland'!$E$2:$AT$2,"&gt;="&amp;$D$3,'Maand-gepland'!$E$2:$AT$2,"&lt;="&amp;$D$4,'Maand-prestatie'!$E89:$AT89,"="&amp;Q$5)</f>
        <v>0</v>
      </c>
      <c r="S93">
        <f ca="1">COUNTIFS('Maand-gepland'!$E89:$AT89,"&gt;0",'Maand-gepland'!$E$2:$AT$2,"&gt;="&amp;$D$3,'Maand-gepland'!$E$2:$AT$2,"&lt;="&amp;$D$4,'Maand-prestatie'!$E89:$AT89,"="&amp;S$5)</f>
        <v>0</v>
      </c>
      <c r="T93" s="31">
        <f>SUMIFS('Maand-gepland'!$E89:$AT89,'Maand-gepland'!$E$2:$AT$2,"&gt;="&amp;$D$3,'Maand-gepland'!$E$2:$AT$2,"&lt;="&amp;$D$4,'Maand-prestatie'!$E89:$AT89,"="&amp;S$5)</f>
        <v>0</v>
      </c>
      <c r="U93">
        <f ca="1">COUNTIFS('Maand-gepland'!$E89:$AT89,"&gt;0",'Maand-gepland'!$E$2:$AT$2,"&gt;="&amp;$D$3,'Maand-gepland'!$E$2:$AT$2,"&lt;="&amp;$D$4,'Maand-prestatie'!$E89:$AT89,"="&amp;U$5)</f>
        <v>0</v>
      </c>
      <c r="V93" s="31">
        <f>SUMIFS('Maand-gepland'!$E89:$AT89,'Maand-gepland'!$E$2:$AT$2,"&gt;="&amp;$D$3,'Maand-gepland'!$E$2:$AT$2,"&lt;="&amp;$D$4,'Maand-prestatie'!$E89:$AT89,"="&amp;U$5)</f>
        <v>0</v>
      </c>
      <c r="W93">
        <f ca="1">COUNTIFS('Maand-gepland'!$E89:$AT89,"&gt;0",'Maand-gepland'!$E$2:$AT$2,"&gt;="&amp;$D$3,'Maand-gepland'!$E$2:$AT$2,"&lt;="&amp;$D$4,'Maand-prestatie'!$E89:$AT89,"="&amp;W$5)</f>
        <v>0</v>
      </c>
      <c r="X93" s="31">
        <f>SUMIFS('Maand-gepland'!$E89:$AT89,'Maand-gepland'!$E$2:$AT$2,"&gt;="&amp;$D$3,'Maand-gepland'!$E$2:$AT$2,"&lt;="&amp;$D$4,'Maand-prestatie'!$E89:$AT89,"="&amp;W$5)</f>
        <v>0</v>
      </c>
      <c r="Y93">
        <f ca="1">COUNTIFS('Maand-gepland'!$E89:$AT89,"&gt;0",'Maand-gepland'!$E$2:$AT$2,"&gt;="&amp;$D$3,'Maand-gepland'!$E$2:$AT$2,"&lt;="&amp;$D$4,'Maand-prestatie'!$E89:$AT89,"="&amp;Y$5)</f>
        <v>0</v>
      </c>
      <c r="Z93" s="31">
        <f>SUMIFS('Maand-gepland'!$E89:$AT89,'Maand-gepland'!$E$2:$AT$2,"&gt;="&amp;$D$3,'Maand-gepland'!$E$2:$AT$2,"&lt;="&amp;$D$4,'Maand-prestatie'!$E89:$AT89,"="&amp;Y$5)</f>
        <v>0</v>
      </c>
      <c r="AA93" s="31"/>
      <c r="AB93" s="31"/>
      <c r="AC93" s="31"/>
      <c r="AD93" s="31"/>
      <c r="AE93" s="31"/>
      <c r="AF93" s="31"/>
      <c r="AG93" s="31"/>
      <c r="AH93" s="31"/>
      <c r="AI93" s="31"/>
      <c r="AJ93" s="31"/>
      <c r="AK93" s="31"/>
      <c r="AL93" s="31"/>
      <c r="AM93" s="31"/>
    </row>
    <row r="94" spans="1:39" x14ac:dyDescent="0.2">
      <c r="A94" t="str">
        <f ca="1">'Week A'!AB142</f>
        <v>NAAM</v>
      </c>
      <c r="B94" t="str">
        <f ca="1">'Week A'!AC142</f>
        <v>Voornaam</v>
      </c>
      <c r="C94" t="str">
        <f ca="1">'Week A'!AD142</f>
        <v>Steward</v>
      </c>
      <c r="D94" t="str">
        <f ca="1">'Week A'!AE142</f>
        <v>Student</v>
      </c>
      <c r="E94">
        <f ca="1">COUNTIFS('Maand-gepland'!$E90:$AT90,"&gt;0",'Maand-gepland'!$E$2:$AT$2,"&gt;="&amp;$D$3,'Maand-gepland'!$E$2:$AT$2,"&lt;="&amp;$D$4)</f>
        <v>0</v>
      </c>
      <c r="F94" s="31">
        <f>SUMIFS('Maand-gepland'!$E90:$AT90,'Maand-gepland'!$E$2:$AT$2,"&gt;="&amp;$D$3,'Maand-gepland'!$E$2:$AT$2,"&lt;="&amp;$D$4)</f>
        <v>0</v>
      </c>
      <c r="G94">
        <f ca="1">COUNTIFS('Maand-gepland'!$E90:$AT90,"&gt;0",'Maand-gepland'!$E$2:$AT$2,"&gt;="&amp;$D$3,'Maand-gepland'!$E$2:$AT$2,"&lt;="&amp;$D$4,'Maand-prestatie'!$E90:$AT90,"=0")</f>
        <v>0</v>
      </c>
      <c r="H94" s="31">
        <f>SUMIFS('Maand-gepland'!$E90:$AT90,'Maand-gepland'!$E$2:$AT$2,"&gt;="&amp;$D$3,'Maand-gepland'!$E$2:$AT$2,"&lt;="&amp;$D$4,'Maand-prestatie'!$E90:$AT90,"=0")</f>
        <v>0</v>
      </c>
      <c r="I94">
        <f ca="1">COUNTIFS('Maand-gepland'!$E90:$AT90,"&gt;0",'Maand-gepland'!$E$2:$AT$2,"&gt;="&amp;$D$3,'Maand-gepland'!$E$2:$AT$2,"&lt;="&amp;$D$4,'Maand-prestatie'!$E90:$AT90,"="&amp;I$5)</f>
        <v>0</v>
      </c>
      <c r="J94" s="31">
        <f>SUMIFS('Maand-gepland'!$E90:$AT90,'Maand-gepland'!$E$2:$AT$2,"&gt;="&amp;$D$3,'Maand-gepland'!$E$2:$AT$2,"&lt;="&amp;$D$4,'Maand-prestatie'!$E90:$AT90,"="&amp;I$5)</f>
        <v>0</v>
      </c>
      <c r="K94">
        <f ca="1">COUNTIFS('Maand-gepland'!$E90:$AT90,"&gt;0",'Maand-gepland'!$E$2:$AT$2,"&gt;="&amp;$D$3,'Maand-gepland'!$E$2:$AT$2,"&lt;="&amp;$D$4,'Maand-prestatie'!$E90:$AT90,"="&amp;K$5)</f>
        <v>0</v>
      </c>
      <c r="L94" s="31">
        <f>SUMIFS('Maand-gepland'!$E90:$AT90,'Maand-gepland'!$E$2:$AT$2,"&gt;="&amp;$D$3,'Maand-gepland'!$E$2:$AT$2,"&lt;="&amp;$D$4,'Maand-prestatie'!$E90:$AT90,"="&amp;K$5)</f>
        <v>0</v>
      </c>
      <c r="M94">
        <f ca="1">COUNTIFS('Maand-gepland'!$E90:$AT90,"&gt;0",'Maand-gepland'!$E$2:$AT$2,"&gt;="&amp;$D$3,'Maand-gepland'!$E$2:$AT$2,"&lt;="&amp;$D$4,'Maand-prestatie'!$E90:$AT90,"="&amp;M$5)</f>
        <v>0</v>
      </c>
      <c r="N94" s="31">
        <f>SUMIFS('Maand-gepland'!$E90:$AT90,'Maand-gepland'!$E$2:$AT$2,"&gt;="&amp;$D$3,'Maand-gepland'!$E$2:$AT$2,"&lt;="&amp;$D$4,'Maand-prestatie'!$E90:$AT90,"="&amp;M$5)</f>
        <v>0</v>
      </c>
      <c r="O94">
        <f ca="1">COUNTIFS('Maand-gepland'!$E90:$AT90,"&gt;0",'Maand-gepland'!$E$2:$AT$2,"&gt;="&amp;$D$3,'Maand-gepland'!$E$2:$AT$2,"&lt;="&amp;$D$4,'Maand-prestatie'!$E90:$AT90,"="&amp;O$5)</f>
        <v>0</v>
      </c>
      <c r="P94" s="31">
        <f>SUMIFS('Maand-gepland'!$E90:$AT90,'Maand-gepland'!$E$2:$AT$2,"&gt;="&amp;$D$3,'Maand-gepland'!$E$2:$AT$2,"&lt;="&amp;$D$4,'Maand-prestatie'!$E90:$AT90,"="&amp;O$5)</f>
        <v>0</v>
      </c>
      <c r="Q94">
        <f ca="1">COUNTIFS('Maand-gepland'!$E90:$AT90,"&gt;0",'Maand-gepland'!$E$2:$AT$2,"&gt;="&amp;$D$3,'Maand-gepland'!$E$2:$AT$2,"&lt;="&amp;$D$4,'Maand-prestatie'!$E90:$AT90,"="&amp;Q$5)</f>
        <v>0</v>
      </c>
      <c r="R94" s="31">
        <f>SUMIFS('Maand-gepland'!$E90:$AT90,'Maand-gepland'!$E$2:$AT$2,"&gt;="&amp;$D$3,'Maand-gepland'!$E$2:$AT$2,"&lt;="&amp;$D$4,'Maand-prestatie'!$E90:$AT90,"="&amp;Q$5)</f>
        <v>0</v>
      </c>
      <c r="S94">
        <f ca="1">COUNTIFS('Maand-gepland'!$E90:$AT90,"&gt;0",'Maand-gepland'!$E$2:$AT$2,"&gt;="&amp;$D$3,'Maand-gepland'!$E$2:$AT$2,"&lt;="&amp;$D$4,'Maand-prestatie'!$E90:$AT90,"="&amp;S$5)</f>
        <v>0</v>
      </c>
      <c r="T94" s="31">
        <f>SUMIFS('Maand-gepland'!$E90:$AT90,'Maand-gepland'!$E$2:$AT$2,"&gt;="&amp;$D$3,'Maand-gepland'!$E$2:$AT$2,"&lt;="&amp;$D$4,'Maand-prestatie'!$E90:$AT90,"="&amp;S$5)</f>
        <v>0</v>
      </c>
      <c r="U94">
        <f ca="1">COUNTIFS('Maand-gepland'!$E90:$AT90,"&gt;0",'Maand-gepland'!$E$2:$AT$2,"&gt;="&amp;$D$3,'Maand-gepland'!$E$2:$AT$2,"&lt;="&amp;$D$4,'Maand-prestatie'!$E90:$AT90,"="&amp;U$5)</f>
        <v>0</v>
      </c>
      <c r="V94" s="31">
        <f>SUMIFS('Maand-gepland'!$E90:$AT90,'Maand-gepland'!$E$2:$AT$2,"&gt;="&amp;$D$3,'Maand-gepland'!$E$2:$AT$2,"&lt;="&amp;$D$4,'Maand-prestatie'!$E90:$AT90,"="&amp;U$5)</f>
        <v>0</v>
      </c>
      <c r="W94">
        <f ca="1">COUNTIFS('Maand-gepland'!$E90:$AT90,"&gt;0",'Maand-gepland'!$E$2:$AT$2,"&gt;="&amp;$D$3,'Maand-gepland'!$E$2:$AT$2,"&lt;="&amp;$D$4,'Maand-prestatie'!$E90:$AT90,"="&amp;W$5)</f>
        <v>0</v>
      </c>
      <c r="X94" s="31">
        <f>SUMIFS('Maand-gepland'!$E90:$AT90,'Maand-gepland'!$E$2:$AT$2,"&gt;="&amp;$D$3,'Maand-gepland'!$E$2:$AT$2,"&lt;="&amp;$D$4,'Maand-prestatie'!$E90:$AT90,"="&amp;W$5)</f>
        <v>0</v>
      </c>
      <c r="Y94">
        <f ca="1">COUNTIFS('Maand-gepland'!$E90:$AT90,"&gt;0",'Maand-gepland'!$E$2:$AT$2,"&gt;="&amp;$D$3,'Maand-gepland'!$E$2:$AT$2,"&lt;="&amp;$D$4,'Maand-prestatie'!$E90:$AT90,"="&amp;Y$5)</f>
        <v>0</v>
      </c>
      <c r="Z94" s="31">
        <f>SUMIFS('Maand-gepland'!$E90:$AT90,'Maand-gepland'!$E$2:$AT$2,"&gt;="&amp;$D$3,'Maand-gepland'!$E$2:$AT$2,"&lt;="&amp;$D$4,'Maand-prestatie'!$E90:$AT90,"="&amp;Y$5)</f>
        <v>0</v>
      </c>
      <c r="AA94" s="31"/>
      <c r="AB94" s="31"/>
      <c r="AC94" s="31"/>
      <c r="AD94" s="31"/>
      <c r="AE94" s="31"/>
      <c r="AF94" s="31"/>
      <c r="AG94" s="31"/>
      <c r="AH94" s="31"/>
      <c r="AI94" s="31"/>
      <c r="AJ94" s="31"/>
      <c r="AK94" s="31"/>
      <c r="AL94" s="31"/>
      <c r="AM94" s="31"/>
    </row>
    <row r="95" spans="1:39" x14ac:dyDescent="0.2">
      <c r="A95" t="str">
        <f ca="1">'Week A'!AB143</f>
        <v>NAAM</v>
      </c>
      <c r="B95" t="str">
        <f ca="1">'Week A'!AC143</f>
        <v>Voornaam</v>
      </c>
      <c r="C95" t="str">
        <f ca="1">'Week A'!AD143</f>
        <v>Steward</v>
      </c>
      <c r="D95" t="str">
        <f ca="1">'Week A'!AE143</f>
        <v>Student</v>
      </c>
      <c r="E95">
        <f ca="1">COUNTIFS('Maand-gepland'!$E91:$AT91,"&gt;0",'Maand-gepland'!$E$2:$AT$2,"&gt;="&amp;$D$3,'Maand-gepland'!$E$2:$AT$2,"&lt;="&amp;$D$4)</f>
        <v>0</v>
      </c>
      <c r="F95" s="31">
        <f>SUMIFS('Maand-gepland'!$E91:$AT91,'Maand-gepland'!$E$2:$AT$2,"&gt;="&amp;$D$3,'Maand-gepland'!$E$2:$AT$2,"&lt;="&amp;$D$4)</f>
        <v>0</v>
      </c>
      <c r="G95">
        <f ca="1">COUNTIFS('Maand-gepland'!$E91:$AT91,"&gt;0",'Maand-gepland'!$E$2:$AT$2,"&gt;="&amp;$D$3,'Maand-gepland'!$E$2:$AT$2,"&lt;="&amp;$D$4,'Maand-prestatie'!$E91:$AT91,"=0")</f>
        <v>0</v>
      </c>
      <c r="H95" s="31">
        <f>SUMIFS('Maand-gepland'!$E91:$AT91,'Maand-gepland'!$E$2:$AT$2,"&gt;="&amp;$D$3,'Maand-gepland'!$E$2:$AT$2,"&lt;="&amp;$D$4,'Maand-prestatie'!$E91:$AT91,"=0")</f>
        <v>0</v>
      </c>
      <c r="I95">
        <f ca="1">COUNTIFS('Maand-gepland'!$E91:$AT91,"&gt;0",'Maand-gepland'!$E$2:$AT$2,"&gt;="&amp;$D$3,'Maand-gepland'!$E$2:$AT$2,"&lt;="&amp;$D$4,'Maand-prestatie'!$E91:$AT91,"="&amp;I$5)</f>
        <v>0</v>
      </c>
      <c r="J95" s="31">
        <f>SUMIFS('Maand-gepland'!$E91:$AT91,'Maand-gepland'!$E$2:$AT$2,"&gt;="&amp;$D$3,'Maand-gepland'!$E$2:$AT$2,"&lt;="&amp;$D$4,'Maand-prestatie'!$E91:$AT91,"="&amp;I$5)</f>
        <v>0</v>
      </c>
      <c r="K95">
        <f ca="1">COUNTIFS('Maand-gepland'!$E91:$AT91,"&gt;0",'Maand-gepland'!$E$2:$AT$2,"&gt;="&amp;$D$3,'Maand-gepland'!$E$2:$AT$2,"&lt;="&amp;$D$4,'Maand-prestatie'!$E91:$AT91,"="&amp;K$5)</f>
        <v>0</v>
      </c>
      <c r="L95" s="31">
        <f>SUMIFS('Maand-gepland'!$E91:$AT91,'Maand-gepland'!$E$2:$AT$2,"&gt;="&amp;$D$3,'Maand-gepland'!$E$2:$AT$2,"&lt;="&amp;$D$4,'Maand-prestatie'!$E91:$AT91,"="&amp;K$5)</f>
        <v>0</v>
      </c>
      <c r="M95">
        <f ca="1">COUNTIFS('Maand-gepland'!$E91:$AT91,"&gt;0",'Maand-gepland'!$E$2:$AT$2,"&gt;="&amp;$D$3,'Maand-gepland'!$E$2:$AT$2,"&lt;="&amp;$D$4,'Maand-prestatie'!$E91:$AT91,"="&amp;M$5)</f>
        <v>0</v>
      </c>
      <c r="N95" s="31">
        <f>SUMIFS('Maand-gepland'!$E91:$AT91,'Maand-gepland'!$E$2:$AT$2,"&gt;="&amp;$D$3,'Maand-gepland'!$E$2:$AT$2,"&lt;="&amp;$D$4,'Maand-prestatie'!$E91:$AT91,"="&amp;M$5)</f>
        <v>0</v>
      </c>
      <c r="O95">
        <f ca="1">COUNTIFS('Maand-gepland'!$E91:$AT91,"&gt;0",'Maand-gepland'!$E$2:$AT$2,"&gt;="&amp;$D$3,'Maand-gepland'!$E$2:$AT$2,"&lt;="&amp;$D$4,'Maand-prestatie'!$E91:$AT91,"="&amp;O$5)</f>
        <v>0</v>
      </c>
      <c r="P95" s="31">
        <f>SUMIFS('Maand-gepland'!$E91:$AT91,'Maand-gepland'!$E$2:$AT$2,"&gt;="&amp;$D$3,'Maand-gepland'!$E$2:$AT$2,"&lt;="&amp;$D$4,'Maand-prestatie'!$E91:$AT91,"="&amp;O$5)</f>
        <v>0</v>
      </c>
      <c r="Q95">
        <f ca="1">COUNTIFS('Maand-gepland'!$E91:$AT91,"&gt;0",'Maand-gepland'!$E$2:$AT$2,"&gt;="&amp;$D$3,'Maand-gepland'!$E$2:$AT$2,"&lt;="&amp;$D$4,'Maand-prestatie'!$E91:$AT91,"="&amp;Q$5)</f>
        <v>0</v>
      </c>
      <c r="R95" s="31">
        <f>SUMIFS('Maand-gepland'!$E91:$AT91,'Maand-gepland'!$E$2:$AT$2,"&gt;="&amp;$D$3,'Maand-gepland'!$E$2:$AT$2,"&lt;="&amp;$D$4,'Maand-prestatie'!$E91:$AT91,"="&amp;Q$5)</f>
        <v>0</v>
      </c>
      <c r="S95">
        <f ca="1">COUNTIFS('Maand-gepland'!$E91:$AT91,"&gt;0",'Maand-gepland'!$E$2:$AT$2,"&gt;="&amp;$D$3,'Maand-gepland'!$E$2:$AT$2,"&lt;="&amp;$D$4,'Maand-prestatie'!$E91:$AT91,"="&amp;S$5)</f>
        <v>0</v>
      </c>
      <c r="T95" s="31">
        <f>SUMIFS('Maand-gepland'!$E91:$AT91,'Maand-gepland'!$E$2:$AT$2,"&gt;="&amp;$D$3,'Maand-gepland'!$E$2:$AT$2,"&lt;="&amp;$D$4,'Maand-prestatie'!$E91:$AT91,"="&amp;S$5)</f>
        <v>0</v>
      </c>
      <c r="U95">
        <f ca="1">COUNTIFS('Maand-gepland'!$E91:$AT91,"&gt;0",'Maand-gepland'!$E$2:$AT$2,"&gt;="&amp;$D$3,'Maand-gepland'!$E$2:$AT$2,"&lt;="&amp;$D$4,'Maand-prestatie'!$E91:$AT91,"="&amp;U$5)</f>
        <v>0</v>
      </c>
      <c r="V95" s="31">
        <f>SUMIFS('Maand-gepland'!$E91:$AT91,'Maand-gepland'!$E$2:$AT$2,"&gt;="&amp;$D$3,'Maand-gepland'!$E$2:$AT$2,"&lt;="&amp;$D$4,'Maand-prestatie'!$E91:$AT91,"="&amp;U$5)</f>
        <v>0</v>
      </c>
      <c r="W95">
        <f ca="1">COUNTIFS('Maand-gepland'!$E91:$AT91,"&gt;0",'Maand-gepland'!$E$2:$AT$2,"&gt;="&amp;$D$3,'Maand-gepland'!$E$2:$AT$2,"&lt;="&amp;$D$4,'Maand-prestatie'!$E91:$AT91,"="&amp;W$5)</f>
        <v>0</v>
      </c>
      <c r="X95" s="31">
        <f>SUMIFS('Maand-gepland'!$E91:$AT91,'Maand-gepland'!$E$2:$AT$2,"&gt;="&amp;$D$3,'Maand-gepland'!$E$2:$AT$2,"&lt;="&amp;$D$4,'Maand-prestatie'!$E91:$AT91,"="&amp;W$5)</f>
        <v>0</v>
      </c>
      <c r="Y95">
        <f ca="1">COUNTIFS('Maand-gepland'!$E91:$AT91,"&gt;0",'Maand-gepland'!$E$2:$AT$2,"&gt;="&amp;$D$3,'Maand-gepland'!$E$2:$AT$2,"&lt;="&amp;$D$4,'Maand-prestatie'!$E91:$AT91,"="&amp;Y$5)</f>
        <v>0</v>
      </c>
      <c r="Z95" s="31">
        <f>SUMIFS('Maand-gepland'!$E91:$AT91,'Maand-gepland'!$E$2:$AT$2,"&gt;="&amp;$D$3,'Maand-gepland'!$E$2:$AT$2,"&lt;="&amp;$D$4,'Maand-prestatie'!$E91:$AT91,"="&amp;Y$5)</f>
        <v>0</v>
      </c>
      <c r="AA95" s="31"/>
      <c r="AB95" s="31"/>
      <c r="AC95" s="31"/>
      <c r="AD95" s="31"/>
      <c r="AE95" s="31"/>
      <c r="AF95" s="31"/>
      <c r="AG95" s="31"/>
      <c r="AH95" s="31"/>
      <c r="AI95" s="31"/>
      <c r="AJ95" s="31"/>
      <c r="AK95" s="31"/>
      <c r="AL95" s="31"/>
      <c r="AM95" s="31"/>
    </row>
    <row r="96" spans="1:39" x14ac:dyDescent="0.2">
      <c r="A96" t="str">
        <f ca="1">'Week A'!AB144</f>
        <v>NAAM</v>
      </c>
      <c r="B96" t="str">
        <f ca="1">'Week A'!AC144</f>
        <v>Voornaam</v>
      </c>
      <c r="C96" t="str">
        <f ca="1">'Week A'!AD144</f>
        <v>Steward</v>
      </c>
      <c r="D96" t="str">
        <f ca="1">'Week A'!AE144</f>
        <v>Student</v>
      </c>
      <c r="E96">
        <f ca="1">COUNTIFS('Maand-gepland'!$E92:$AT92,"&gt;0",'Maand-gepland'!$E$2:$AT$2,"&gt;="&amp;$D$3,'Maand-gepland'!$E$2:$AT$2,"&lt;="&amp;$D$4)</f>
        <v>0</v>
      </c>
      <c r="F96" s="31">
        <f>SUMIFS('Maand-gepland'!$E92:$AT92,'Maand-gepland'!$E$2:$AT$2,"&gt;="&amp;$D$3,'Maand-gepland'!$E$2:$AT$2,"&lt;="&amp;$D$4)</f>
        <v>0</v>
      </c>
      <c r="G96">
        <f ca="1">COUNTIFS('Maand-gepland'!$E92:$AT92,"&gt;0",'Maand-gepland'!$E$2:$AT$2,"&gt;="&amp;$D$3,'Maand-gepland'!$E$2:$AT$2,"&lt;="&amp;$D$4,'Maand-prestatie'!$E92:$AT92,"=0")</f>
        <v>0</v>
      </c>
      <c r="H96" s="31">
        <f>SUMIFS('Maand-gepland'!$E92:$AT92,'Maand-gepland'!$E$2:$AT$2,"&gt;="&amp;$D$3,'Maand-gepland'!$E$2:$AT$2,"&lt;="&amp;$D$4,'Maand-prestatie'!$E92:$AT92,"=0")</f>
        <v>0</v>
      </c>
      <c r="I96">
        <f ca="1">COUNTIFS('Maand-gepland'!$E92:$AT92,"&gt;0",'Maand-gepland'!$E$2:$AT$2,"&gt;="&amp;$D$3,'Maand-gepland'!$E$2:$AT$2,"&lt;="&amp;$D$4,'Maand-prestatie'!$E92:$AT92,"="&amp;I$5)</f>
        <v>0</v>
      </c>
      <c r="J96" s="31">
        <f>SUMIFS('Maand-gepland'!$E92:$AT92,'Maand-gepland'!$E$2:$AT$2,"&gt;="&amp;$D$3,'Maand-gepland'!$E$2:$AT$2,"&lt;="&amp;$D$4,'Maand-prestatie'!$E92:$AT92,"="&amp;I$5)</f>
        <v>0</v>
      </c>
      <c r="K96">
        <f ca="1">COUNTIFS('Maand-gepland'!$E92:$AT92,"&gt;0",'Maand-gepland'!$E$2:$AT$2,"&gt;="&amp;$D$3,'Maand-gepland'!$E$2:$AT$2,"&lt;="&amp;$D$4,'Maand-prestatie'!$E92:$AT92,"="&amp;K$5)</f>
        <v>0</v>
      </c>
      <c r="L96" s="31">
        <f>SUMIFS('Maand-gepland'!$E92:$AT92,'Maand-gepland'!$E$2:$AT$2,"&gt;="&amp;$D$3,'Maand-gepland'!$E$2:$AT$2,"&lt;="&amp;$D$4,'Maand-prestatie'!$E92:$AT92,"="&amp;K$5)</f>
        <v>0</v>
      </c>
      <c r="M96">
        <f ca="1">COUNTIFS('Maand-gepland'!$E92:$AT92,"&gt;0",'Maand-gepland'!$E$2:$AT$2,"&gt;="&amp;$D$3,'Maand-gepland'!$E$2:$AT$2,"&lt;="&amp;$D$4,'Maand-prestatie'!$E92:$AT92,"="&amp;M$5)</f>
        <v>0</v>
      </c>
      <c r="N96" s="31">
        <f>SUMIFS('Maand-gepland'!$E92:$AT92,'Maand-gepland'!$E$2:$AT$2,"&gt;="&amp;$D$3,'Maand-gepland'!$E$2:$AT$2,"&lt;="&amp;$D$4,'Maand-prestatie'!$E92:$AT92,"="&amp;M$5)</f>
        <v>0</v>
      </c>
      <c r="O96">
        <f ca="1">COUNTIFS('Maand-gepland'!$E92:$AT92,"&gt;0",'Maand-gepland'!$E$2:$AT$2,"&gt;="&amp;$D$3,'Maand-gepland'!$E$2:$AT$2,"&lt;="&amp;$D$4,'Maand-prestatie'!$E92:$AT92,"="&amp;O$5)</f>
        <v>0</v>
      </c>
      <c r="P96" s="31">
        <f>SUMIFS('Maand-gepland'!$E92:$AT92,'Maand-gepland'!$E$2:$AT$2,"&gt;="&amp;$D$3,'Maand-gepland'!$E$2:$AT$2,"&lt;="&amp;$D$4,'Maand-prestatie'!$E92:$AT92,"="&amp;O$5)</f>
        <v>0</v>
      </c>
      <c r="Q96">
        <f ca="1">COUNTIFS('Maand-gepland'!$E92:$AT92,"&gt;0",'Maand-gepland'!$E$2:$AT$2,"&gt;="&amp;$D$3,'Maand-gepland'!$E$2:$AT$2,"&lt;="&amp;$D$4,'Maand-prestatie'!$E92:$AT92,"="&amp;Q$5)</f>
        <v>0</v>
      </c>
      <c r="R96" s="31">
        <f>SUMIFS('Maand-gepland'!$E92:$AT92,'Maand-gepland'!$E$2:$AT$2,"&gt;="&amp;$D$3,'Maand-gepland'!$E$2:$AT$2,"&lt;="&amp;$D$4,'Maand-prestatie'!$E92:$AT92,"="&amp;Q$5)</f>
        <v>0</v>
      </c>
      <c r="S96">
        <f ca="1">COUNTIFS('Maand-gepland'!$E92:$AT92,"&gt;0",'Maand-gepland'!$E$2:$AT$2,"&gt;="&amp;$D$3,'Maand-gepland'!$E$2:$AT$2,"&lt;="&amp;$D$4,'Maand-prestatie'!$E92:$AT92,"="&amp;S$5)</f>
        <v>0</v>
      </c>
      <c r="T96" s="31">
        <f>SUMIFS('Maand-gepland'!$E92:$AT92,'Maand-gepland'!$E$2:$AT$2,"&gt;="&amp;$D$3,'Maand-gepland'!$E$2:$AT$2,"&lt;="&amp;$D$4,'Maand-prestatie'!$E92:$AT92,"="&amp;S$5)</f>
        <v>0</v>
      </c>
      <c r="U96">
        <f ca="1">COUNTIFS('Maand-gepland'!$E92:$AT92,"&gt;0",'Maand-gepland'!$E$2:$AT$2,"&gt;="&amp;$D$3,'Maand-gepland'!$E$2:$AT$2,"&lt;="&amp;$D$4,'Maand-prestatie'!$E92:$AT92,"="&amp;U$5)</f>
        <v>0</v>
      </c>
      <c r="V96" s="31">
        <f>SUMIFS('Maand-gepland'!$E92:$AT92,'Maand-gepland'!$E$2:$AT$2,"&gt;="&amp;$D$3,'Maand-gepland'!$E$2:$AT$2,"&lt;="&amp;$D$4,'Maand-prestatie'!$E92:$AT92,"="&amp;U$5)</f>
        <v>0</v>
      </c>
      <c r="W96">
        <f ca="1">COUNTIFS('Maand-gepland'!$E92:$AT92,"&gt;0",'Maand-gepland'!$E$2:$AT$2,"&gt;="&amp;$D$3,'Maand-gepland'!$E$2:$AT$2,"&lt;="&amp;$D$4,'Maand-prestatie'!$E92:$AT92,"="&amp;W$5)</f>
        <v>0</v>
      </c>
      <c r="X96" s="31">
        <f>SUMIFS('Maand-gepland'!$E92:$AT92,'Maand-gepland'!$E$2:$AT$2,"&gt;="&amp;$D$3,'Maand-gepland'!$E$2:$AT$2,"&lt;="&amp;$D$4,'Maand-prestatie'!$E92:$AT92,"="&amp;W$5)</f>
        <v>0</v>
      </c>
      <c r="Y96">
        <f ca="1">COUNTIFS('Maand-gepland'!$E92:$AT92,"&gt;0",'Maand-gepland'!$E$2:$AT$2,"&gt;="&amp;$D$3,'Maand-gepland'!$E$2:$AT$2,"&lt;="&amp;$D$4,'Maand-prestatie'!$E92:$AT92,"="&amp;Y$5)</f>
        <v>0</v>
      </c>
      <c r="Z96" s="31">
        <f>SUMIFS('Maand-gepland'!$E92:$AT92,'Maand-gepland'!$E$2:$AT$2,"&gt;="&amp;$D$3,'Maand-gepland'!$E$2:$AT$2,"&lt;="&amp;$D$4,'Maand-prestatie'!$E92:$AT92,"="&amp;Y$5)</f>
        <v>0</v>
      </c>
      <c r="AA96" s="31"/>
      <c r="AB96" s="31"/>
      <c r="AC96" s="31"/>
      <c r="AD96" s="31"/>
      <c r="AE96" s="31"/>
      <c r="AF96" s="31"/>
      <c r="AG96" s="31"/>
      <c r="AH96" s="31"/>
      <c r="AI96" s="31"/>
      <c r="AJ96" s="31"/>
      <c r="AK96" s="31"/>
      <c r="AL96" s="31"/>
      <c r="AM96" s="31"/>
    </row>
    <row r="97" spans="1:39" x14ac:dyDescent="0.2">
      <c r="A97" t="str">
        <f ca="1">'Week A'!AB145</f>
        <v>NAAM</v>
      </c>
      <c r="B97" t="str">
        <f ca="1">'Week A'!AC145</f>
        <v>Voornaam</v>
      </c>
      <c r="C97" t="str">
        <f ca="1">'Week A'!AD145</f>
        <v>Steward</v>
      </c>
      <c r="D97" t="str">
        <f ca="1">'Week A'!AE145</f>
        <v>Student</v>
      </c>
      <c r="E97">
        <f ca="1">COUNTIFS('Maand-gepland'!$E93:$AT93,"&gt;0",'Maand-gepland'!$E$2:$AT$2,"&gt;="&amp;$D$3,'Maand-gepland'!$E$2:$AT$2,"&lt;="&amp;$D$4)</f>
        <v>0</v>
      </c>
      <c r="F97" s="31">
        <f>SUMIFS('Maand-gepland'!$E93:$AT93,'Maand-gepland'!$E$2:$AT$2,"&gt;="&amp;$D$3,'Maand-gepland'!$E$2:$AT$2,"&lt;="&amp;$D$4)</f>
        <v>0</v>
      </c>
      <c r="G97">
        <f ca="1">COUNTIFS('Maand-gepland'!$E93:$AT93,"&gt;0",'Maand-gepland'!$E$2:$AT$2,"&gt;="&amp;$D$3,'Maand-gepland'!$E$2:$AT$2,"&lt;="&amp;$D$4,'Maand-prestatie'!$E93:$AT93,"=0")</f>
        <v>0</v>
      </c>
      <c r="H97" s="31">
        <f>SUMIFS('Maand-gepland'!$E93:$AT93,'Maand-gepland'!$E$2:$AT$2,"&gt;="&amp;$D$3,'Maand-gepland'!$E$2:$AT$2,"&lt;="&amp;$D$4,'Maand-prestatie'!$E93:$AT93,"=0")</f>
        <v>0</v>
      </c>
      <c r="I97">
        <f ca="1">COUNTIFS('Maand-gepland'!$E93:$AT93,"&gt;0",'Maand-gepland'!$E$2:$AT$2,"&gt;="&amp;$D$3,'Maand-gepland'!$E$2:$AT$2,"&lt;="&amp;$D$4,'Maand-prestatie'!$E93:$AT93,"="&amp;I$5)</f>
        <v>0</v>
      </c>
      <c r="J97" s="31">
        <f>SUMIFS('Maand-gepland'!$E93:$AT93,'Maand-gepland'!$E$2:$AT$2,"&gt;="&amp;$D$3,'Maand-gepland'!$E$2:$AT$2,"&lt;="&amp;$D$4,'Maand-prestatie'!$E93:$AT93,"="&amp;I$5)</f>
        <v>0</v>
      </c>
      <c r="K97">
        <f ca="1">COUNTIFS('Maand-gepland'!$E93:$AT93,"&gt;0",'Maand-gepland'!$E$2:$AT$2,"&gt;="&amp;$D$3,'Maand-gepland'!$E$2:$AT$2,"&lt;="&amp;$D$4,'Maand-prestatie'!$E93:$AT93,"="&amp;K$5)</f>
        <v>0</v>
      </c>
      <c r="L97" s="31">
        <f>SUMIFS('Maand-gepland'!$E93:$AT93,'Maand-gepland'!$E$2:$AT$2,"&gt;="&amp;$D$3,'Maand-gepland'!$E$2:$AT$2,"&lt;="&amp;$D$4,'Maand-prestatie'!$E93:$AT93,"="&amp;K$5)</f>
        <v>0</v>
      </c>
      <c r="M97">
        <f ca="1">COUNTIFS('Maand-gepland'!$E93:$AT93,"&gt;0",'Maand-gepland'!$E$2:$AT$2,"&gt;="&amp;$D$3,'Maand-gepland'!$E$2:$AT$2,"&lt;="&amp;$D$4,'Maand-prestatie'!$E93:$AT93,"="&amp;M$5)</f>
        <v>0</v>
      </c>
      <c r="N97" s="31">
        <f>SUMIFS('Maand-gepland'!$E93:$AT93,'Maand-gepland'!$E$2:$AT$2,"&gt;="&amp;$D$3,'Maand-gepland'!$E$2:$AT$2,"&lt;="&amp;$D$4,'Maand-prestatie'!$E93:$AT93,"="&amp;M$5)</f>
        <v>0</v>
      </c>
      <c r="O97">
        <f ca="1">COUNTIFS('Maand-gepland'!$E93:$AT93,"&gt;0",'Maand-gepland'!$E$2:$AT$2,"&gt;="&amp;$D$3,'Maand-gepland'!$E$2:$AT$2,"&lt;="&amp;$D$4,'Maand-prestatie'!$E93:$AT93,"="&amp;O$5)</f>
        <v>0</v>
      </c>
      <c r="P97" s="31">
        <f>SUMIFS('Maand-gepland'!$E93:$AT93,'Maand-gepland'!$E$2:$AT$2,"&gt;="&amp;$D$3,'Maand-gepland'!$E$2:$AT$2,"&lt;="&amp;$D$4,'Maand-prestatie'!$E93:$AT93,"="&amp;O$5)</f>
        <v>0</v>
      </c>
      <c r="Q97">
        <f ca="1">COUNTIFS('Maand-gepland'!$E93:$AT93,"&gt;0",'Maand-gepland'!$E$2:$AT$2,"&gt;="&amp;$D$3,'Maand-gepland'!$E$2:$AT$2,"&lt;="&amp;$D$4,'Maand-prestatie'!$E93:$AT93,"="&amp;Q$5)</f>
        <v>0</v>
      </c>
      <c r="R97" s="31">
        <f>SUMIFS('Maand-gepland'!$E93:$AT93,'Maand-gepland'!$E$2:$AT$2,"&gt;="&amp;$D$3,'Maand-gepland'!$E$2:$AT$2,"&lt;="&amp;$D$4,'Maand-prestatie'!$E93:$AT93,"="&amp;Q$5)</f>
        <v>0</v>
      </c>
      <c r="S97">
        <f ca="1">COUNTIFS('Maand-gepland'!$E93:$AT93,"&gt;0",'Maand-gepland'!$E$2:$AT$2,"&gt;="&amp;$D$3,'Maand-gepland'!$E$2:$AT$2,"&lt;="&amp;$D$4,'Maand-prestatie'!$E93:$AT93,"="&amp;S$5)</f>
        <v>0</v>
      </c>
      <c r="T97" s="31">
        <f>SUMIFS('Maand-gepland'!$E93:$AT93,'Maand-gepland'!$E$2:$AT$2,"&gt;="&amp;$D$3,'Maand-gepland'!$E$2:$AT$2,"&lt;="&amp;$D$4,'Maand-prestatie'!$E93:$AT93,"="&amp;S$5)</f>
        <v>0</v>
      </c>
      <c r="U97">
        <f ca="1">COUNTIFS('Maand-gepland'!$E93:$AT93,"&gt;0",'Maand-gepland'!$E$2:$AT$2,"&gt;="&amp;$D$3,'Maand-gepland'!$E$2:$AT$2,"&lt;="&amp;$D$4,'Maand-prestatie'!$E93:$AT93,"="&amp;U$5)</f>
        <v>0</v>
      </c>
      <c r="V97" s="31">
        <f>SUMIFS('Maand-gepland'!$E93:$AT93,'Maand-gepland'!$E$2:$AT$2,"&gt;="&amp;$D$3,'Maand-gepland'!$E$2:$AT$2,"&lt;="&amp;$D$4,'Maand-prestatie'!$E93:$AT93,"="&amp;U$5)</f>
        <v>0</v>
      </c>
      <c r="W97">
        <f ca="1">COUNTIFS('Maand-gepland'!$E93:$AT93,"&gt;0",'Maand-gepland'!$E$2:$AT$2,"&gt;="&amp;$D$3,'Maand-gepland'!$E$2:$AT$2,"&lt;="&amp;$D$4,'Maand-prestatie'!$E93:$AT93,"="&amp;W$5)</f>
        <v>0</v>
      </c>
      <c r="X97" s="31">
        <f>SUMIFS('Maand-gepland'!$E93:$AT93,'Maand-gepland'!$E$2:$AT$2,"&gt;="&amp;$D$3,'Maand-gepland'!$E$2:$AT$2,"&lt;="&amp;$D$4,'Maand-prestatie'!$E93:$AT93,"="&amp;W$5)</f>
        <v>0</v>
      </c>
      <c r="Y97">
        <f ca="1">COUNTIFS('Maand-gepland'!$E93:$AT93,"&gt;0",'Maand-gepland'!$E$2:$AT$2,"&gt;="&amp;$D$3,'Maand-gepland'!$E$2:$AT$2,"&lt;="&amp;$D$4,'Maand-prestatie'!$E93:$AT93,"="&amp;Y$5)</f>
        <v>0</v>
      </c>
      <c r="Z97" s="31">
        <f>SUMIFS('Maand-gepland'!$E93:$AT93,'Maand-gepland'!$E$2:$AT$2,"&gt;="&amp;$D$3,'Maand-gepland'!$E$2:$AT$2,"&lt;="&amp;$D$4,'Maand-prestatie'!$E93:$AT93,"="&amp;Y$5)</f>
        <v>0</v>
      </c>
      <c r="AA97" s="31"/>
      <c r="AB97" s="31"/>
      <c r="AC97" s="31"/>
      <c r="AD97" s="31"/>
      <c r="AE97" s="31"/>
      <c r="AF97" s="31"/>
      <c r="AG97" s="31"/>
      <c r="AH97" s="31"/>
      <c r="AI97" s="31"/>
      <c r="AJ97" s="31"/>
      <c r="AK97" s="31"/>
      <c r="AL97" s="31"/>
      <c r="AM97" s="31"/>
    </row>
    <row r="98" spans="1:39" x14ac:dyDescent="0.2">
      <c r="A98" t="str">
        <f ca="1">'Week A'!AB146</f>
        <v>NAAM</v>
      </c>
      <c r="B98" t="str">
        <f ca="1">'Week A'!AC146</f>
        <v>Voornaam</v>
      </c>
      <c r="C98" t="str">
        <f ca="1">'Week A'!AD146</f>
        <v>Steward</v>
      </c>
      <c r="D98" t="str">
        <f ca="1">'Week A'!AE146</f>
        <v>Student</v>
      </c>
      <c r="E98">
        <f ca="1">COUNTIFS('Maand-gepland'!$E94:$AT94,"&gt;0",'Maand-gepland'!$E$2:$AT$2,"&gt;="&amp;$D$3,'Maand-gepland'!$E$2:$AT$2,"&lt;="&amp;$D$4)</f>
        <v>0</v>
      </c>
      <c r="F98" s="31">
        <f>SUMIFS('Maand-gepland'!$E94:$AT94,'Maand-gepland'!$E$2:$AT$2,"&gt;="&amp;$D$3,'Maand-gepland'!$E$2:$AT$2,"&lt;="&amp;$D$4)</f>
        <v>0</v>
      </c>
      <c r="G98">
        <f ca="1">COUNTIFS('Maand-gepland'!$E94:$AT94,"&gt;0",'Maand-gepland'!$E$2:$AT$2,"&gt;="&amp;$D$3,'Maand-gepland'!$E$2:$AT$2,"&lt;="&amp;$D$4,'Maand-prestatie'!$E94:$AT94,"=0")</f>
        <v>0</v>
      </c>
      <c r="H98" s="31">
        <f>SUMIFS('Maand-gepland'!$E94:$AT94,'Maand-gepland'!$E$2:$AT$2,"&gt;="&amp;$D$3,'Maand-gepland'!$E$2:$AT$2,"&lt;="&amp;$D$4,'Maand-prestatie'!$E94:$AT94,"=0")</f>
        <v>0</v>
      </c>
      <c r="I98">
        <f ca="1">COUNTIFS('Maand-gepland'!$E94:$AT94,"&gt;0",'Maand-gepland'!$E$2:$AT$2,"&gt;="&amp;$D$3,'Maand-gepland'!$E$2:$AT$2,"&lt;="&amp;$D$4,'Maand-prestatie'!$E94:$AT94,"="&amp;I$5)</f>
        <v>0</v>
      </c>
      <c r="J98" s="31">
        <f>SUMIFS('Maand-gepland'!$E94:$AT94,'Maand-gepland'!$E$2:$AT$2,"&gt;="&amp;$D$3,'Maand-gepland'!$E$2:$AT$2,"&lt;="&amp;$D$4,'Maand-prestatie'!$E94:$AT94,"="&amp;I$5)</f>
        <v>0</v>
      </c>
      <c r="K98">
        <f ca="1">COUNTIFS('Maand-gepland'!$E94:$AT94,"&gt;0",'Maand-gepland'!$E$2:$AT$2,"&gt;="&amp;$D$3,'Maand-gepland'!$E$2:$AT$2,"&lt;="&amp;$D$4,'Maand-prestatie'!$E94:$AT94,"="&amp;K$5)</f>
        <v>0</v>
      </c>
      <c r="L98" s="31">
        <f>SUMIFS('Maand-gepland'!$E94:$AT94,'Maand-gepland'!$E$2:$AT$2,"&gt;="&amp;$D$3,'Maand-gepland'!$E$2:$AT$2,"&lt;="&amp;$D$4,'Maand-prestatie'!$E94:$AT94,"="&amp;K$5)</f>
        <v>0</v>
      </c>
      <c r="M98">
        <f ca="1">COUNTIFS('Maand-gepland'!$E94:$AT94,"&gt;0",'Maand-gepland'!$E$2:$AT$2,"&gt;="&amp;$D$3,'Maand-gepland'!$E$2:$AT$2,"&lt;="&amp;$D$4,'Maand-prestatie'!$E94:$AT94,"="&amp;M$5)</f>
        <v>0</v>
      </c>
      <c r="N98" s="31">
        <f>SUMIFS('Maand-gepland'!$E94:$AT94,'Maand-gepland'!$E$2:$AT$2,"&gt;="&amp;$D$3,'Maand-gepland'!$E$2:$AT$2,"&lt;="&amp;$D$4,'Maand-prestatie'!$E94:$AT94,"="&amp;M$5)</f>
        <v>0</v>
      </c>
      <c r="O98">
        <f ca="1">COUNTIFS('Maand-gepland'!$E94:$AT94,"&gt;0",'Maand-gepland'!$E$2:$AT$2,"&gt;="&amp;$D$3,'Maand-gepland'!$E$2:$AT$2,"&lt;="&amp;$D$4,'Maand-prestatie'!$E94:$AT94,"="&amp;O$5)</f>
        <v>0</v>
      </c>
      <c r="P98" s="31">
        <f>SUMIFS('Maand-gepland'!$E94:$AT94,'Maand-gepland'!$E$2:$AT$2,"&gt;="&amp;$D$3,'Maand-gepland'!$E$2:$AT$2,"&lt;="&amp;$D$4,'Maand-prestatie'!$E94:$AT94,"="&amp;O$5)</f>
        <v>0</v>
      </c>
      <c r="Q98">
        <f ca="1">COUNTIFS('Maand-gepland'!$E94:$AT94,"&gt;0",'Maand-gepland'!$E$2:$AT$2,"&gt;="&amp;$D$3,'Maand-gepland'!$E$2:$AT$2,"&lt;="&amp;$D$4,'Maand-prestatie'!$E94:$AT94,"="&amp;Q$5)</f>
        <v>0</v>
      </c>
      <c r="R98" s="31">
        <f>SUMIFS('Maand-gepland'!$E94:$AT94,'Maand-gepland'!$E$2:$AT$2,"&gt;="&amp;$D$3,'Maand-gepland'!$E$2:$AT$2,"&lt;="&amp;$D$4,'Maand-prestatie'!$E94:$AT94,"="&amp;Q$5)</f>
        <v>0</v>
      </c>
      <c r="S98">
        <f ca="1">COUNTIFS('Maand-gepland'!$E94:$AT94,"&gt;0",'Maand-gepland'!$E$2:$AT$2,"&gt;="&amp;$D$3,'Maand-gepland'!$E$2:$AT$2,"&lt;="&amp;$D$4,'Maand-prestatie'!$E94:$AT94,"="&amp;S$5)</f>
        <v>0</v>
      </c>
      <c r="T98" s="31">
        <f>SUMIFS('Maand-gepland'!$E94:$AT94,'Maand-gepland'!$E$2:$AT$2,"&gt;="&amp;$D$3,'Maand-gepland'!$E$2:$AT$2,"&lt;="&amp;$D$4,'Maand-prestatie'!$E94:$AT94,"="&amp;S$5)</f>
        <v>0</v>
      </c>
      <c r="U98">
        <f ca="1">COUNTIFS('Maand-gepland'!$E94:$AT94,"&gt;0",'Maand-gepland'!$E$2:$AT$2,"&gt;="&amp;$D$3,'Maand-gepland'!$E$2:$AT$2,"&lt;="&amp;$D$4,'Maand-prestatie'!$E94:$AT94,"="&amp;U$5)</f>
        <v>0</v>
      </c>
      <c r="V98" s="31">
        <f>SUMIFS('Maand-gepland'!$E94:$AT94,'Maand-gepland'!$E$2:$AT$2,"&gt;="&amp;$D$3,'Maand-gepland'!$E$2:$AT$2,"&lt;="&amp;$D$4,'Maand-prestatie'!$E94:$AT94,"="&amp;U$5)</f>
        <v>0</v>
      </c>
      <c r="W98">
        <f ca="1">COUNTIFS('Maand-gepland'!$E94:$AT94,"&gt;0",'Maand-gepland'!$E$2:$AT$2,"&gt;="&amp;$D$3,'Maand-gepland'!$E$2:$AT$2,"&lt;="&amp;$D$4,'Maand-prestatie'!$E94:$AT94,"="&amp;W$5)</f>
        <v>0</v>
      </c>
      <c r="X98" s="31">
        <f>SUMIFS('Maand-gepland'!$E94:$AT94,'Maand-gepland'!$E$2:$AT$2,"&gt;="&amp;$D$3,'Maand-gepland'!$E$2:$AT$2,"&lt;="&amp;$D$4,'Maand-prestatie'!$E94:$AT94,"="&amp;W$5)</f>
        <v>0</v>
      </c>
      <c r="Y98">
        <f ca="1">COUNTIFS('Maand-gepland'!$E94:$AT94,"&gt;0",'Maand-gepland'!$E$2:$AT$2,"&gt;="&amp;$D$3,'Maand-gepland'!$E$2:$AT$2,"&lt;="&amp;$D$4,'Maand-prestatie'!$E94:$AT94,"="&amp;Y$5)</f>
        <v>0</v>
      </c>
      <c r="Z98" s="31">
        <f>SUMIFS('Maand-gepland'!$E94:$AT94,'Maand-gepland'!$E$2:$AT$2,"&gt;="&amp;$D$3,'Maand-gepland'!$E$2:$AT$2,"&lt;="&amp;$D$4,'Maand-prestatie'!$E94:$AT94,"="&amp;Y$5)</f>
        <v>0</v>
      </c>
      <c r="AA98" s="31"/>
      <c r="AB98" s="31"/>
      <c r="AC98" s="31"/>
      <c r="AD98" s="31"/>
      <c r="AE98" s="31"/>
      <c r="AF98" s="31"/>
      <c r="AG98" s="31"/>
      <c r="AH98" s="31"/>
      <c r="AI98" s="31"/>
      <c r="AJ98" s="31"/>
      <c r="AK98" s="31"/>
      <c r="AL98" s="31"/>
      <c r="AM98" s="31"/>
    </row>
    <row r="99" spans="1:39" x14ac:dyDescent="0.2">
      <c r="A99" t="str">
        <f ca="1">'Week A'!AB147</f>
        <v>NAAM</v>
      </c>
      <c r="B99" t="str">
        <f ca="1">'Week A'!AC147</f>
        <v>Voornaam</v>
      </c>
      <c r="C99" t="str">
        <f ca="1">'Week A'!AD147</f>
        <v>Steward</v>
      </c>
      <c r="D99" t="str">
        <f ca="1">'Week A'!AE147</f>
        <v>Student</v>
      </c>
      <c r="E99">
        <f ca="1">COUNTIFS('Maand-gepland'!$E95:$AT95,"&gt;0",'Maand-gepland'!$E$2:$AT$2,"&gt;="&amp;$D$3,'Maand-gepland'!$E$2:$AT$2,"&lt;="&amp;$D$4)</f>
        <v>0</v>
      </c>
      <c r="F99" s="31">
        <f>SUMIFS('Maand-gepland'!$E95:$AT95,'Maand-gepland'!$E$2:$AT$2,"&gt;="&amp;$D$3,'Maand-gepland'!$E$2:$AT$2,"&lt;="&amp;$D$4)</f>
        <v>0</v>
      </c>
      <c r="G99">
        <f ca="1">COUNTIFS('Maand-gepland'!$E95:$AT95,"&gt;0",'Maand-gepland'!$E$2:$AT$2,"&gt;="&amp;$D$3,'Maand-gepland'!$E$2:$AT$2,"&lt;="&amp;$D$4,'Maand-prestatie'!$E95:$AT95,"=0")</f>
        <v>0</v>
      </c>
      <c r="H99" s="31">
        <f>SUMIFS('Maand-gepland'!$E95:$AT95,'Maand-gepland'!$E$2:$AT$2,"&gt;="&amp;$D$3,'Maand-gepland'!$E$2:$AT$2,"&lt;="&amp;$D$4,'Maand-prestatie'!$E95:$AT95,"=0")</f>
        <v>0</v>
      </c>
      <c r="I99">
        <f ca="1">COUNTIFS('Maand-gepland'!$E95:$AT95,"&gt;0",'Maand-gepland'!$E$2:$AT$2,"&gt;="&amp;$D$3,'Maand-gepland'!$E$2:$AT$2,"&lt;="&amp;$D$4,'Maand-prestatie'!$E95:$AT95,"="&amp;I$5)</f>
        <v>0</v>
      </c>
      <c r="J99" s="31">
        <f>SUMIFS('Maand-gepland'!$E95:$AT95,'Maand-gepland'!$E$2:$AT$2,"&gt;="&amp;$D$3,'Maand-gepland'!$E$2:$AT$2,"&lt;="&amp;$D$4,'Maand-prestatie'!$E95:$AT95,"="&amp;I$5)</f>
        <v>0</v>
      </c>
      <c r="K99">
        <f ca="1">COUNTIFS('Maand-gepland'!$E95:$AT95,"&gt;0",'Maand-gepland'!$E$2:$AT$2,"&gt;="&amp;$D$3,'Maand-gepland'!$E$2:$AT$2,"&lt;="&amp;$D$4,'Maand-prestatie'!$E95:$AT95,"="&amp;K$5)</f>
        <v>0</v>
      </c>
      <c r="L99" s="31">
        <f>SUMIFS('Maand-gepland'!$E95:$AT95,'Maand-gepland'!$E$2:$AT$2,"&gt;="&amp;$D$3,'Maand-gepland'!$E$2:$AT$2,"&lt;="&amp;$D$4,'Maand-prestatie'!$E95:$AT95,"="&amp;K$5)</f>
        <v>0</v>
      </c>
      <c r="M99">
        <f ca="1">COUNTIFS('Maand-gepland'!$E95:$AT95,"&gt;0",'Maand-gepland'!$E$2:$AT$2,"&gt;="&amp;$D$3,'Maand-gepland'!$E$2:$AT$2,"&lt;="&amp;$D$4,'Maand-prestatie'!$E95:$AT95,"="&amp;M$5)</f>
        <v>0</v>
      </c>
      <c r="N99" s="31">
        <f>SUMIFS('Maand-gepland'!$E95:$AT95,'Maand-gepland'!$E$2:$AT$2,"&gt;="&amp;$D$3,'Maand-gepland'!$E$2:$AT$2,"&lt;="&amp;$D$4,'Maand-prestatie'!$E95:$AT95,"="&amp;M$5)</f>
        <v>0</v>
      </c>
      <c r="O99">
        <f ca="1">COUNTIFS('Maand-gepland'!$E95:$AT95,"&gt;0",'Maand-gepland'!$E$2:$AT$2,"&gt;="&amp;$D$3,'Maand-gepland'!$E$2:$AT$2,"&lt;="&amp;$D$4,'Maand-prestatie'!$E95:$AT95,"="&amp;O$5)</f>
        <v>0</v>
      </c>
      <c r="P99" s="31">
        <f>SUMIFS('Maand-gepland'!$E95:$AT95,'Maand-gepland'!$E$2:$AT$2,"&gt;="&amp;$D$3,'Maand-gepland'!$E$2:$AT$2,"&lt;="&amp;$D$4,'Maand-prestatie'!$E95:$AT95,"="&amp;O$5)</f>
        <v>0</v>
      </c>
      <c r="Q99">
        <f ca="1">COUNTIFS('Maand-gepland'!$E95:$AT95,"&gt;0",'Maand-gepland'!$E$2:$AT$2,"&gt;="&amp;$D$3,'Maand-gepland'!$E$2:$AT$2,"&lt;="&amp;$D$4,'Maand-prestatie'!$E95:$AT95,"="&amp;Q$5)</f>
        <v>0</v>
      </c>
      <c r="R99" s="31">
        <f>SUMIFS('Maand-gepland'!$E95:$AT95,'Maand-gepland'!$E$2:$AT$2,"&gt;="&amp;$D$3,'Maand-gepland'!$E$2:$AT$2,"&lt;="&amp;$D$4,'Maand-prestatie'!$E95:$AT95,"="&amp;Q$5)</f>
        <v>0</v>
      </c>
      <c r="S99">
        <f ca="1">COUNTIFS('Maand-gepland'!$E95:$AT95,"&gt;0",'Maand-gepland'!$E$2:$AT$2,"&gt;="&amp;$D$3,'Maand-gepland'!$E$2:$AT$2,"&lt;="&amp;$D$4,'Maand-prestatie'!$E95:$AT95,"="&amp;S$5)</f>
        <v>0</v>
      </c>
      <c r="T99" s="31">
        <f>SUMIFS('Maand-gepland'!$E95:$AT95,'Maand-gepland'!$E$2:$AT$2,"&gt;="&amp;$D$3,'Maand-gepland'!$E$2:$AT$2,"&lt;="&amp;$D$4,'Maand-prestatie'!$E95:$AT95,"="&amp;S$5)</f>
        <v>0</v>
      </c>
      <c r="U99">
        <f ca="1">COUNTIFS('Maand-gepland'!$E95:$AT95,"&gt;0",'Maand-gepland'!$E$2:$AT$2,"&gt;="&amp;$D$3,'Maand-gepland'!$E$2:$AT$2,"&lt;="&amp;$D$4,'Maand-prestatie'!$E95:$AT95,"="&amp;U$5)</f>
        <v>0</v>
      </c>
      <c r="V99" s="31">
        <f>SUMIFS('Maand-gepland'!$E95:$AT95,'Maand-gepland'!$E$2:$AT$2,"&gt;="&amp;$D$3,'Maand-gepland'!$E$2:$AT$2,"&lt;="&amp;$D$4,'Maand-prestatie'!$E95:$AT95,"="&amp;U$5)</f>
        <v>0</v>
      </c>
      <c r="W99">
        <f ca="1">COUNTIFS('Maand-gepland'!$E95:$AT95,"&gt;0",'Maand-gepland'!$E$2:$AT$2,"&gt;="&amp;$D$3,'Maand-gepland'!$E$2:$AT$2,"&lt;="&amp;$D$4,'Maand-prestatie'!$E95:$AT95,"="&amp;W$5)</f>
        <v>0</v>
      </c>
      <c r="X99" s="31">
        <f>SUMIFS('Maand-gepland'!$E95:$AT95,'Maand-gepland'!$E$2:$AT$2,"&gt;="&amp;$D$3,'Maand-gepland'!$E$2:$AT$2,"&lt;="&amp;$D$4,'Maand-prestatie'!$E95:$AT95,"="&amp;W$5)</f>
        <v>0</v>
      </c>
      <c r="Y99">
        <f ca="1">COUNTIFS('Maand-gepland'!$E95:$AT95,"&gt;0",'Maand-gepland'!$E$2:$AT$2,"&gt;="&amp;$D$3,'Maand-gepland'!$E$2:$AT$2,"&lt;="&amp;$D$4,'Maand-prestatie'!$E95:$AT95,"="&amp;Y$5)</f>
        <v>0</v>
      </c>
      <c r="Z99" s="31">
        <f>SUMIFS('Maand-gepland'!$E95:$AT95,'Maand-gepland'!$E$2:$AT$2,"&gt;="&amp;$D$3,'Maand-gepland'!$E$2:$AT$2,"&lt;="&amp;$D$4,'Maand-prestatie'!$E95:$AT95,"="&amp;Y$5)</f>
        <v>0</v>
      </c>
      <c r="AA99" s="31"/>
      <c r="AB99" s="31"/>
      <c r="AC99" s="31"/>
      <c r="AD99" s="31"/>
      <c r="AE99" s="31"/>
      <c r="AF99" s="31"/>
      <c r="AG99" s="31"/>
      <c r="AH99" s="31"/>
      <c r="AI99" s="31"/>
      <c r="AJ99" s="31"/>
      <c r="AK99" s="31"/>
      <c r="AL99" s="31"/>
      <c r="AM99" s="31"/>
    </row>
    <row r="100" spans="1:39" x14ac:dyDescent="0.2">
      <c r="A100" t="str">
        <f ca="1">'Week A'!AB148</f>
        <v>NAAM</v>
      </c>
      <c r="B100" t="str">
        <f ca="1">'Week A'!AC148</f>
        <v>Voornaam</v>
      </c>
      <c r="C100" t="str">
        <f ca="1">'Week A'!AD148</f>
        <v>Steward</v>
      </c>
      <c r="D100" t="str">
        <f ca="1">'Week A'!AE148</f>
        <v>Student</v>
      </c>
      <c r="E100">
        <f ca="1">COUNTIFS('Maand-gepland'!$E96:$AT96,"&gt;0",'Maand-gepland'!$E$2:$AT$2,"&gt;="&amp;$D$3,'Maand-gepland'!$E$2:$AT$2,"&lt;="&amp;$D$4)</f>
        <v>0</v>
      </c>
      <c r="F100" s="31">
        <f>SUMIFS('Maand-gepland'!$E96:$AT96,'Maand-gepland'!$E$2:$AT$2,"&gt;="&amp;$D$3,'Maand-gepland'!$E$2:$AT$2,"&lt;="&amp;$D$4)</f>
        <v>0</v>
      </c>
      <c r="G100">
        <f ca="1">COUNTIFS('Maand-gepland'!$E96:$AT96,"&gt;0",'Maand-gepland'!$E$2:$AT$2,"&gt;="&amp;$D$3,'Maand-gepland'!$E$2:$AT$2,"&lt;="&amp;$D$4,'Maand-prestatie'!$E96:$AT96,"=0")</f>
        <v>0</v>
      </c>
      <c r="H100" s="31">
        <f>SUMIFS('Maand-gepland'!$E96:$AT96,'Maand-gepland'!$E$2:$AT$2,"&gt;="&amp;$D$3,'Maand-gepland'!$E$2:$AT$2,"&lt;="&amp;$D$4,'Maand-prestatie'!$E96:$AT96,"=0")</f>
        <v>0</v>
      </c>
      <c r="I100">
        <f ca="1">COUNTIFS('Maand-gepland'!$E96:$AT96,"&gt;0",'Maand-gepland'!$E$2:$AT$2,"&gt;="&amp;$D$3,'Maand-gepland'!$E$2:$AT$2,"&lt;="&amp;$D$4,'Maand-prestatie'!$E96:$AT96,"="&amp;I$5)</f>
        <v>0</v>
      </c>
      <c r="J100" s="31">
        <f>SUMIFS('Maand-gepland'!$E96:$AT96,'Maand-gepland'!$E$2:$AT$2,"&gt;="&amp;$D$3,'Maand-gepland'!$E$2:$AT$2,"&lt;="&amp;$D$4,'Maand-prestatie'!$E96:$AT96,"="&amp;I$5)</f>
        <v>0</v>
      </c>
      <c r="K100">
        <f ca="1">COUNTIFS('Maand-gepland'!$E96:$AT96,"&gt;0",'Maand-gepland'!$E$2:$AT$2,"&gt;="&amp;$D$3,'Maand-gepland'!$E$2:$AT$2,"&lt;="&amp;$D$4,'Maand-prestatie'!$E96:$AT96,"="&amp;K$5)</f>
        <v>0</v>
      </c>
      <c r="L100" s="31">
        <f>SUMIFS('Maand-gepland'!$E96:$AT96,'Maand-gepland'!$E$2:$AT$2,"&gt;="&amp;$D$3,'Maand-gepland'!$E$2:$AT$2,"&lt;="&amp;$D$4,'Maand-prestatie'!$E96:$AT96,"="&amp;K$5)</f>
        <v>0</v>
      </c>
      <c r="M100">
        <f ca="1">COUNTIFS('Maand-gepland'!$E96:$AT96,"&gt;0",'Maand-gepland'!$E$2:$AT$2,"&gt;="&amp;$D$3,'Maand-gepland'!$E$2:$AT$2,"&lt;="&amp;$D$4,'Maand-prestatie'!$E96:$AT96,"="&amp;M$5)</f>
        <v>0</v>
      </c>
      <c r="N100" s="31">
        <f>SUMIFS('Maand-gepland'!$E96:$AT96,'Maand-gepland'!$E$2:$AT$2,"&gt;="&amp;$D$3,'Maand-gepland'!$E$2:$AT$2,"&lt;="&amp;$D$4,'Maand-prestatie'!$E96:$AT96,"="&amp;M$5)</f>
        <v>0</v>
      </c>
      <c r="O100">
        <f ca="1">COUNTIFS('Maand-gepland'!$E96:$AT96,"&gt;0",'Maand-gepland'!$E$2:$AT$2,"&gt;="&amp;$D$3,'Maand-gepland'!$E$2:$AT$2,"&lt;="&amp;$D$4,'Maand-prestatie'!$E96:$AT96,"="&amp;O$5)</f>
        <v>0</v>
      </c>
      <c r="P100" s="31">
        <f>SUMIFS('Maand-gepland'!$E96:$AT96,'Maand-gepland'!$E$2:$AT$2,"&gt;="&amp;$D$3,'Maand-gepland'!$E$2:$AT$2,"&lt;="&amp;$D$4,'Maand-prestatie'!$E96:$AT96,"="&amp;O$5)</f>
        <v>0</v>
      </c>
      <c r="Q100">
        <f ca="1">COUNTIFS('Maand-gepland'!$E96:$AT96,"&gt;0",'Maand-gepland'!$E$2:$AT$2,"&gt;="&amp;$D$3,'Maand-gepland'!$E$2:$AT$2,"&lt;="&amp;$D$4,'Maand-prestatie'!$E96:$AT96,"="&amp;Q$5)</f>
        <v>0</v>
      </c>
      <c r="R100" s="31">
        <f>SUMIFS('Maand-gepland'!$E96:$AT96,'Maand-gepland'!$E$2:$AT$2,"&gt;="&amp;$D$3,'Maand-gepland'!$E$2:$AT$2,"&lt;="&amp;$D$4,'Maand-prestatie'!$E96:$AT96,"="&amp;Q$5)</f>
        <v>0</v>
      </c>
      <c r="S100">
        <f ca="1">COUNTIFS('Maand-gepland'!$E96:$AT96,"&gt;0",'Maand-gepland'!$E$2:$AT$2,"&gt;="&amp;$D$3,'Maand-gepland'!$E$2:$AT$2,"&lt;="&amp;$D$4,'Maand-prestatie'!$E96:$AT96,"="&amp;S$5)</f>
        <v>0</v>
      </c>
      <c r="T100" s="31">
        <f>SUMIFS('Maand-gepland'!$E96:$AT96,'Maand-gepland'!$E$2:$AT$2,"&gt;="&amp;$D$3,'Maand-gepland'!$E$2:$AT$2,"&lt;="&amp;$D$4,'Maand-prestatie'!$E96:$AT96,"="&amp;S$5)</f>
        <v>0</v>
      </c>
      <c r="U100">
        <f ca="1">COUNTIFS('Maand-gepland'!$E96:$AT96,"&gt;0",'Maand-gepland'!$E$2:$AT$2,"&gt;="&amp;$D$3,'Maand-gepland'!$E$2:$AT$2,"&lt;="&amp;$D$4,'Maand-prestatie'!$E96:$AT96,"="&amp;U$5)</f>
        <v>0</v>
      </c>
      <c r="V100" s="31">
        <f>SUMIFS('Maand-gepland'!$E96:$AT96,'Maand-gepland'!$E$2:$AT$2,"&gt;="&amp;$D$3,'Maand-gepland'!$E$2:$AT$2,"&lt;="&amp;$D$4,'Maand-prestatie'!$E96:$AT96,"="&amp;U$5)</f>
        <v>0</v>
      </c>
      <c r="W100">
        <f ca="1">COUNTIFS('Maand-gepland'!$E96:$AT96,"&gt;0",'Maand-gepland'!$E$2:$AT$2,"&gt;="&amp;$D$3,'Maand-gepland'!$E$2:$AT$2,"&lt;="&amp;$D$4,'Maand-prestatie'!$E96:$AT96,"="&amp;W$5)</f>
        <v>0</v>
      </c>
      <c r="X100" s="31">
        <f>SUMIFS('Maand-gepland'!$E96:$AT96,'Maand-gepland'!$E$2:$AT$2,"&gt;="&amp;$D$3,'Maand-gepland'!$E$2:$AT$2,"&lt;="&amp;$D$4,'Maand-prestatie'!$E96:$AT96,"="&amp;W$5)</f>
        <v>0</v>
      </c>
      <c r="Y100">
        <f ca="1">COUNTIFS('Maand-gepland'!$E96:$AT96,"&gt;0",'Maand-gepland'!$E$2:$AT$2,"&gt;="&amp;$D$3,'Maand-gepland'!$E$2:$AT$2,"&lt;="&amp;$D$4,'Maand-prestatie'!$E96:$AT96,"="&amp;Y$5)</f>
        <v>0</v>
      </c>
      <c r="Z100" s="31">
        <f>SUMIFS('Maand-gepland'!$E96:$AT96,'Maand-gepland'!$E$2:$AT$2,"&gt;="&amp;$D$3,'Maand-gepland'!$E$2:$AT$2,"&lt;="&amp;$D$4,'Maand-prestatie'!$E96:$AT96,"="&amp;Y$5)</f>
        <v>0</v>
      </c>
      <c r="AA100" s="31"/>
      <c r="AB100" s="31"/>
      <c r="AC100" s="31"/>
      <c r="AD100" s="31"/>
      <c r="AE100" s="31"/>
      <c r="AF100" s="31"/>
      <c r="AG100" s="31"/>
      <c r="AH100" s="31"/>
      <c r="AI100" s="31"/>
      <c r="AJ100" s="31"/>
      <c r="AK100" s="31"/>
      <c r="AL100" s="31"/>
      <c r="AM100" s="31"/>
    </row>
    <row r="101" spans="1:39" x14ac:dyDescent="0.2">
      <c r="A101" t="str">
        <f ca="1">'Week A'!AB149</f>
        <v>NAAM</v>
      </c>
      <c r="B101" t="str">
        <f ca="1">'Week A'!AC149</f>
        <v>Voornaam</v>
      </c>
      <c r="C101" t="str">
        <f ca="1">'Week A'!AD149</f>
        <v>Steward</v>
      </c>
      <c r="D101" t="str">
        <f ca="1">'Week A'!AE149</f>
        <v>Student</v>
      </c>
      <c r="E101">
        <f ca="1">COUNTIFS('Maand-gepland'!$E97:$AT97,"&gt;0",'Maand-gepland'!$E$2:$AT$2,"&gt;="&amp;$D$3,'Maand-gepland'!$E$2:$AT$2,"&lt;="&amp;$D$4)</f>
        <v>0</v>
      </c>
      <c r="F101" s="31">
        <f>SUMIFS('Maand-gepland'!$E97:$AT97,'Maand-gepland'!$E$2:$AT$2,"&gt;="&amp;$D$3,'Maand-gepland'!$E$2:$AT$2,"&lt;="&amp;$D$4)</f>
        <v>0</v>
      </c>
      <c r="G101">
        <f ca="1">COUNTIFS('Maand-gepland'!$E97:$AT97,"&gt;0",'Maand-gepland'!$E$2:$AT$2,"&gt;="&amp;$D$3,'Maand-gepland'!$E$2:$AT$2,"&lt;="&amp;$D$4,'Maand-prestatie'!$E97:$AT97,"=0")</f>
        <v>0</v>
      </c>
      <c r="H101" s="31">
        <f>SUMIFS('Maand-gepland'!$E97:$AT97,'Maand-gepland'!$E$2:$AT$2,"&gt;="&amp;$D$3,'Maand-gepland'!$E$2:$AT$2,"&lt;="&amp;$D$4,'Maand-prestatie'!$E97:$AT97,"=0")</f>
        <v>0</v>
      </c>
      <c r="I101">
        <f ca="1">COUNTIFS('Maand-gepland'!$E97:$AT97,"&gt;0",'Maand-gepland'!$E$2:$AT$2,"&gt;="&amp;$D$3,'Maand-gepland'!$E$2:$AT$2,"&lt;="&amp;$D$4,'Maand-prestatie'!$E97:$AT97,"="&amp;I$5)</f>
        <v>0</v>
      </c>
      <c r="J101" s="31">
        <f>SUMIFS('Maand-gepland'!$E97:$AT97,'Maand-gepland'!$E$2:$AT$2,"&gt;="&amp;$D$3,'Maand-gepland'!$E$2:$AT$2,"&lt;="&amp;$D$4,'Maand-prestatie'!$E97:$AT97,"="&amp;I$5)</f>
        <v>0</v>
      </c>
      <c r="K101">
        <f ca="1">COUNTIFS('Maand-gepland'!$E97:$AT97,"&gt;0",'Maand-gepland'!$E$2:$AT$2,"&gt;="&amp;$D$3,'Maand-gepland'!$E$2:$AT$2,"&lt;="&amp;$D$4,'Maand-prestatie'!$E97:$AT97,"="&amp;K$5)</f>
        <v>0</v>
      </c>
      <c r="L101" s="31">
        <f>SUMIFS('Maand-gepland'!$E97:$AT97,'Maand-gepland'!$E$2:$AT$2,"&gt;="&amp;$D$3,'Maand-gepland'!$E$2:$AT$2,"&lt;="&amp;$D$4,'Maand-prestatie'!$E97:$AT97,"="&amp;K$5)</f>
        <v>0</v>
      </c>
      <c r="M101">
        <f ca="1">COUNTIFS('Maand-gepland'!$E97:$AT97,"&gt;0",'Maand-gepland'!$E$2:$AT$2,"&gt;="&amp;$D$3,'Maand-gepland'!$E$2:$AT$2,"&lt;="&amp;$D$4,'Maand-prestatie'!$E97:$AT97,"="&amp;M$5)</f>
        <v>0</v>
      </c>
      <c r="N101" s="31">
        <f>SUMIFS('Maand-gepland'!$E97:$AT97,'Maand-gepland'!$E$2:$AT$2,"&gt;="&amp;$D$3,'Maand-gepland'!$E$2:$AT$2,"&lt;="&amp;$D$4,'Maand-prestatie'!$E97:$AT97,"="&amp;M$5)</f>
        <v>0</v>
      </c>
      <c r="O101">
        <f ca="1">COUNTIFS('Maand-gepland'!$E97:$AT97,"&gt;0",'Maand-gepland'!$E$2:$AT$2,"&gt;="&amp;$D$3,'Maand-gepland'!$E$2:$AT$2,"&lt;="&amp;$D$4,'Maand-prestatie'!$E97:$AT97,"="&amp;O$5)</f>
        <v>0</v>
      </c>
      <c r="P101" s="31">
        <f>SUMIFS('Maand-gepland'!$E97:$AT97,'Maand-gepland'!$E$2:$AT$2,"&gt;="&amp;$D$3,'Maand-gepland'!$E$2:$AT$2,"&lt;="&amp;$D$4,'Maand-prestatie'!$E97:$AT97,"="&amp;O$5)</f>
        <v>0</v>
      </c>
      <c r="Q101">
        <f ca="1">COUNTIFS('Maand-gepland'!$E97:$AT97,"&gt;0",'Maand-gepland'!$E$2:$AT$2,"&gt;="&amp;$D$3,'Maand-gepland'!$E$2:$AT$2,"&lt;="&amp;$D$4,'Maand-prestatie'!$E97:$AT97,"="&amp;Q$5)</f>
        <v>0</v>
      </c>
      <c r="R101" s="31">
        <f>SUMIFS('Maand-gepland'!$E97:$AT97,'Maand-gepland'!$E$2:$AT$2,"&gt;="&amp;$D$3,'Maand-gepland'!$E$2:$AT$2,"&lt;="&amp;$D$4,'Maand-prestatie'!$E97:$AT97,"="&amp;Q$5)</f>
        <v>0</v>
      </c>
      <c r="S101">
        <f ca="1">COUNTIFS('Maand-gepland'!$E97:$AT97,"&gt;0",'Maand-gepland'!$E$2:$AT$2,"&gt;="&amp;$D$3,'Maand-gepland'!$E$2:$AT$2,"&lt;="&amp;$D$4,'Maand-prestatie'!$E97:$AT97,"="&amp;S$5)</f>
        <v>0</v>
      </c>
      <c r="T101" s="31">
        <f>SUMIFS('Maand-gepland'!$E97:$AT97,'Maand-gepland'!$E$2:$AT$2,"&gt;="&amp;$D$3,'Maand-gepland'!$E$2:$AT$2,"&lt;="&amp;$D$4,'Maand-prestatie'!$E97:$AT97,"="&amp;S$5)</f>
        <v>0</v>
      </c>
      <c r="U101">
        <f ca="1">COUNTIFS('Maand-gepland'!$E97:$AT97,"&gt;0",'Maand-gepland'!$E$2:$AT$2,"&gt;="&amp;$D$3,'Maand-gepland'!$E$2:$AT$2,"&lt;="&amp;$D$4,'Maand-prestatie'!$E97:$AT97,"="&amp;U$5)</f>
        <v>0</v>
      </c>
      <c r="V101" s="31">
        <f>SUMIFS('Maand-gepland'!$E97:$AT97,'Maand-gepland'!$E$2:$AT$2,"&gt;="&amp;$D$3,'Maand-gepland'!$E$2:$AT$2,"&lt;="&amp;$D$4,'Maand-prestatie'!$E97:$AT97,"="&amp;U$5)</f>
        <v>0</v>
      </c>
      <c r="W101">
        <f ca="1">COUNTIFS('Maand-gepland'!$E97:$AT97,"&gt;0",'Maand-gepland'!$E$2:$AT$2,"&gt;="&amp;$D$3,'Maand-gepland'!$E$2:$AT$2,"&lt;="&amp;$D$4,'Maand-prestatie'!$E97:$AT97,"="&amp;W$5)</f>
        <v>0</v>
      </c>
      <c r="X101" s="31">
        <f>SUMIFS('Maand-gepland'!$E97:$AT97,'Maand-gepland'!$E$2:$AT$2,"&gt;="&amp;$D$3,'Maand-gepland'!$E$2:$AT$2,"&lt;="&amp;$D$4,'Maand-prestatie'!$E97:$AT97,"="&amp;W$5)</f>
        <v>0</v>
      </c>
      <c r="Y101">
        <f ca="1">COUNTIFS('Maand-gepland'!$E97:$AT97,"&gt;0",'Maand-gepland'!$E$2:$AT$2,"&gt;="&amp;$D$3,'Maand-gepland'!$E$2:$AT$2,"&lt;="&amp;$D$4,'Maand-prestatie'!$E97:$AT97,"="&amp;Y$5)</f>
        <v>0</v>
      </c>
      <c r="Z101" s="31">
        <f>SUMIFS('Maand-gepland'!$E97:$AT97,'Maand-gepland'!$E$2:$AT$2,"&gt;="&amp;$D$3,'Maand-gepland'!$E$2:$AT$2,"&lt;="&amp;$D$4,'Maand-prestatie'!$E97:$AT97,"="&amp;Y$5)</f>
        <v>0</v>
      </c>
      <c r="AA101" s="31"/>
      <c r="AB101" s="31"/>
      <c r="AC101" s="31"/>
      <c r="AD101" s="31"/>
      <c r="AE101" s="31"/>
      <c r="AF101" s="31"/>
      <c r="AG101" s="31"/>
      <c r="AH101" s="31"/>
      <c r="AI101" s="31"/>
      <c r="AJ101" s="31"/>
      <c r="AK101" s="31"/>
      <c r="AL101" s="31"/>
      <c r="AM101" s="31"/>
    </row>
    <row r="102" spans="1:39" x14ac:dyDescent="0.2">
      <c r="A102" t="str">
        <f ca="1">'Week A'!AB150</f>
        <v>NAAM</v>
      </c>
      <c r="B102" t="str">
        <f ca="1">'Week A'!AC150</f>
        <v>Voornaam</v>
      </c>
      <c r="C102" t="str">
        <f ca="1">'Week A'!AD150</f>
        <v>Steward</v>
      </c>
      <c r="D102" t="str">
        <f ca="1">'Week A'!AE150</f>
        <v>Student</v>
      </c>
      <c r="E102">
        <f ca="1">COUNTIFS('Maand-gepland'!$E98:$AT98,"&gt;0",'Maand-gepland'!$E$2:$AT$2,"&gt;="&amp;$D$3,'Maand-gepland'!$E$2:$AT$2,"&lt;="&amp;$D$4)</f>
        <v>0</v>
      </c>
      <c r="F102" s="31">
        <f>SUMIFS('Maand-gepland'!$E98:$AT98,'Maand-gepland'!$E$2:$AT$2,"&gt;="&amp;$D$3,'Maand-gepland'!$E$2:$AT$2,"&lt;="&amp;$D$4)</f>
        <v>0</v>
      </c>
      <c r="G102">
        <f ca="1">COUNTIFS('Maand-gepland'!$E98:$AT98,"&gt;0",'Maand-gepland'!$E$2:$AT$2,"&gt;="&amp;$D$3,'Maand-gepland'!$E$2:$AT$2,"&lt;="&amp;$D$4,'Maand-prestatie'!$E98:$AT98,"=0")</f>
        <v>0</v>
      </c>
      <c r="H102" s="31">
        <f>SUMIFS('Maand-gepland'!$E98:$AT98,'Maand-gepland'!$E$2:$AT$2,"&gt;="&amp;$D$3,'Maand-gepland'!$E$2:$AT$2,"&lt;="&amp;$D$4,'Maand-prestatie'!$E98:$AT98,"=0")</f>
        <v>0</v>
      </c>
      <c r="I102">
        <f ca="1">COUNTIFS('Maand-gepland'!$E98:$AT98,"&gt;0",'Maand-gepland'!$E$2:$AT$2,"&gt;="&amp;$D$3,'Maand-gepland'!$E$2:$AT$2,"&lt;="&amp;$D$4,'Maand-prestatie'!$E98:$AT98,"="&amp;I$5)</f>
        <v>0</v>
      </c>
      <c r="J102" s="31">
        <f>SUMIFS('Maand-gepland'!$E98:$AT98,'Maand-gepland'!$E$2:$AT$2,"&gt;="&amp;$D$3,'Maand-gepland'!$E$2:$AT$2,"&lt;="&amp;$D$4,'Maand-prestatie'!$E98:$AT98,"="&amp;I$5)</f>
        <v>0</v>
      </c>
      <c r="K102">
        <f ca="1">COUNTIFS('Maand-gepland'!$E98:$AT98,"&gt;0",'Maand-gepland'!$E$2:$AT$2,"&gt;="&amp;$D$3,'Maand-gepland'!$E$2:$AT$2,"&lt;="&amp;$D$4,'Maand-prestatie'!$E98:$AT98,"="&amp;K$5)</f>
        <v>0</v>
      </c>
      <c r="L102" s="31">
        <f>SUMIFS('Maand-gepland'!$E98:$AT98,'Maand-gepland'!$E$2:$AT$2,"&gt;="&amp;$D$3,'Maand-gepland'!$E$2:$AT$2,"&lt;="&amp;$D$4,'Maand-prestatie'!$E98:$AT98,"="&amp;K$5)</f>
        <v>0</v>
      </c>
      <c r="M102">
        <f ca="1">COUNTIFS('Maand-gepland'!$E98:$AT98,"&gt;0",'Maand-gepland'!$E$2:$AT$2,"&gt;="&amp;$D$3,'Maand-gepland'!$E$2:$AT$2,"&lt;="&amp;$D$4,'Maand-prestatie'!$E98:$AT98,"="&amp;M$5)</f>
        <v>0</v>
      </c>
      <c r="N102" s="31">
        <f>SUMIFS('Maand-gepland'!$E98:$AT98,'Maand-gepland'!$E$2:$AT$2,"&gt;="&amp;$D$3,'Maand-gepland'!$E$2:$AT$2,"&lt;="&amp;$D$4,'Maand-prestatie'!$E98:$AT98,"="&amp;M$5)</f>
        <v>0</v>
      </c>
      <c r="O102">
        <f ca="1">COUNTIFS('Maand-gepland'!$E98:$AT98,"&gt;0",'Maand-gepland'!$E$2:$AT$2,"&gt;="&amp;$D$3,'Maand-gepland'!$E$2:$AT$2,"&lt;="&amp;$D$4,'Maand-prestatie'!$E98:$AT98,"="&amp;O$5)</f>
        <v>0</v>
      </c>
      <c r="P102" s="31">
        <f>SUMIFS('Maand-gepland'!$E98:$AT98,'Maand-gepland'!$E$2:$AT$2,"&gt;="&amp;$D$3,'Maand-gepland'!$E$2:$AT$2,"&lt;="&amp;$D$4,'Maand-prestatie'!$E98:$AT98,"="&amp;O$5)</f>
        <v>0</v>
      </c>
      <c r="Q102">
        <f ca="1">COUNTIFS('Maand-gepland'!$E98:$AT98,"&gt;0",'Maand-gepland'!$E$2:$AT$2,"&gt;="&amp;$D$3,'Maand-gepland'!$E$2:$AT$2,"&lt;="&amp;$D$4,'Maand-prestatie'!$E98:$AT98,"="&amp;Q$5)</f>
        <v>0</v>
      </c>
      <c r="R102" s="31">
        <f>SUMIFS('Maand-gepland'!$E98:$AT98,'Maand-gepland'!$E$2:$AT$2,"&gt;="&amp;$D$3,'Maand-gepland'!$E$2:$AT$2,"&lt;="&amp;$D$4,'Maand-prestatie'!$E98:$AT98,"="&amp;Q$5)</f>
        <v>0</v>
      </c>
      <c r="S102">
        <f ca="1">COUNTIFS('Maand-gepland'!$E98:$AT98,"&gt;0",'Maand-gepland'!$E$2:$AT$2,"&gt;="&amp;$D$3,'Maand-gepland'!$E$2:$AT$2,"&lt;="&amp;$D$4,'Maand-prestatie'!$E98:$AT98,"="&amp;S$5)</f>
        <v>0</v>
      </c>
      <c r="T102" s="31">
        <f>SUMIFS('Maand-gepland'!$E98:$AT98,'Maand-gepland'!$E$2:$AT$2,"&gt;="&amp;$D$3,'Maand-gepland'!$E$2:$AT$2,"&lt;="&amp;$D$4,'Maand-prestatie'!$E98:$AT98,"="&amp;S$5)</f>
        <v>0</v>
      </c>
      <c r="U102">
        <f ca="1">COUNTIFS('Maand-gepland'!$E98:$AT98,"&gt;0",'Maand-gepland'!$E$2:$AT$2,"&gt;="&amp;$D$3,'Maand-gepland'!$E$2:$AT$2,"&lt;="&amp;$D$4,'Maand-prestatie'!$E98:$AT98,"="&amp;U$5)</f>
        <v>0</v>
      </c>
      <c r="V102" s="31">
        <f>SUMIFS('Maand-gepland'!$E98:$AT98,'Maand-gepland'!$E$2:$AT$2,"&gt;="&amp;$D$3,'Maand-gepland'!$E$2:$AT$2,"&lt;="&amp;$D$4,'Maand-prestatie'!$E98:$AT98,"="&amp;U$5)</f>
        <v>0</v>
      </c>
      <c r="W102">
        <f ca="1">COUNTIFS('Maand-gepland'!$E98:$AT98,"&gt;0",'Maand-gepland'!$E$2:$AT$2,"&gt;="&amp;$D$3,'Maand-gepland'!$E$2:$AT$2,"&lt;="&amp;$D$4,'Maand-prestatie'!$E98:$AT98,"="&amp;W$5)</f>
        <v>0</v>
      </c>
      <c r="X102" s="31">
        <f>SUMIFS('Maand-gepland'!$E98:$AT98,'Maand-gepland'!$E$2:$AT$2,"&gt;="&amp;$D$3,'Maand-gepland'!$E$2:$AT$2,"&lt;="&amp;$D$4,'Maand-prestatie'!$E98:$AT98,"="&amp;W$5)</f>
        <v>0</v>
      </c>
      <c r="Y102">
        <f ca="1">COUNTIFS('Maand-gepland'!$E98:$AT98,"&gt;0",'Maand-gepland'!$E$2:$AT$2,"&gt;="&amp;$D$3,'Maand-gepland'!$E$2:$AT$2,"&lt;="&amp;$D$4,'Maand-prestatie'!$E98:$AT98,"="&amp;Y$5)</f>
        <v>0</v>
      </c>
      <c r="Z102" s="31">
        <f>SUMIFS('Maand-gepland'!$E98:$AT98,'Maand-gepland'!$E$2:$AT$2,"&gt;="&amp;$D$3,'Maand-gepland'!$E$2:$AT$2,"&lt;="&amp;$D$4,'Maand-prestatie'!$E98:$AT98,"="&amp;Y$5)</f>
        <v>0</v>
      </c>
      <c r="AA102" s="31"/>
      <c r="AB102" s="31"/>
      <c r="AC102" s="31"/>
      <c r="AD102" s="31"/>
      <c r="AE102" s="31"/>
      <c r="AF102" s="31"/>
      <c r="AG102" s="31"/>
      <c r="AH102" s="31"/>
      <c r="AI102" s="31"/>
      <c r="AJ102" s="31"/>
      <c r="AK102" s="31"/>
      <c r="AL102" s="31"/>
      <c r="AM102" s="31"/>
    </row>
    <row r="103" spans="1:39" x14ac:dyDescent="0.2">
      <c r="A103" t="str">
        <f ca="1">'Week A'!AB151</f>
        <v>NAAM</v>
      </c>
      <c r="B103" t="str">
        <f ca="1">'Week A'!AC151</f>
        <v>Voornaam</v>
      </c>
      <c r="C103" t="str">
        <f ca="1">'Week A'!AD151</f>
        <v>Steward</v>
      </c>
      <c r="D103" t="str">
        <f ca="1">'Week A'!AE151</f>
        <v>Student</v>
      </c>
      <c r="E103">
        <f ca="1">COUNTIFS('Maand-gepland'!$E99:$AT99,"&gt;0",'Maand-gepland'!$E$2:$AT$2,"&gt;="&amp;$D$3,'Maand-gepland'!$E$2:$AT$2,"&lt;="&amp;$D$4)</f>
        <v>0</v>
      </c>
      <c r="F103" s="31">
        <f>SUMIFS('Maand-gepland'!$E99:$AT99,'Maand-gepland'!$E$2:$AT$2,"&gt;="&amp;$D$3,'Maand-gepland'!$E$2:$AT$2,"&lt;="&amp;$D$4)</f>
        <v>0</v>
      </c>
      <c r="G103">
        <f ca="1">COUNTIFS('Maand-gepland'!$E99:$AT99,"&gt;0",'Maand-gepland'!$E$2:$AT$2,"&gt;="&amp;$D$3,'Maand-gepland'!$E$2:$AT$2,"&lt;="&amp;$D$4,'Maand-prestatie'!$E99:$AT99,"=0")</f>
        <v>0</v>
      </c>
      <c r="H103" s="31">
        <f>SUMIFS('Maand-gepland'!$E99:$AT99,'Maand-gepland'!$E$2:$AT$2,"&gt;="&amp;$D$3,'Maand-gepland'!$E$2:$AT$2,"&lt;="&amp;$D$4,'Maand-prestatie'!$E99:$AT99,"=0")</f>
        <v>0</v>
      </c>
      <c r="I103">
        <f ca="1">COUNTIFS('Maand-gepland'!$E99:$AT99,"&gt;0",'Maand-gepland'!$E$2:$AT$2,"&gt;="&amp;$D$3,'Maand-gepland'!$E$2:$AT$2,"&lt;="&amp;$D$4,'Maand-prestatie'!$E99:$AT99,"="&amp;I$5)</f>
        <v>0</v>
      </c>
      <c r="J103" s="31">
        <f>SUMIFS('Maand-gepland'!$E99:$AT99,'Maand-gepland'!$E$2:$AT$2,"&gt;="&amp;$D$3,'Maand-gepland'!$E$2:$AT$2,"&lt;="&amp;$D$4,'Maand-prestatie'!$E99:$AT99,"="&amp;I$5)</f>
        <v>0</v>
      </c>
      <c r="K103">
        <f ca="1">COUNTIFS('Maand-gepland'!$E99:$AT99,"&gt;0",'Maand-gepland'!$E$2:$AT$2,"&gt;="&amp;$D$3,'Maand-gepland'!$E$2:$AT$2,"&lt;="&amp;$D$4,'Maand-prestatie'!$E99:$AT99,"="&amp;K$5)</f>
        <v>0</v>
      </c>
      <c r="L103" s="31">
        <f>SUMIFS('Maand-gepland'!$E99:$AT99,'Maand-gepland'!$E$2:$AT$2,"&gt;="&amp;$D$3,'Maand-gepland'!$E$2:$AT$2,"&lt;="&amp;$D$4,'Maand-prestatie'!$E99:$AT99,"="&amp;K$5)</f>
        <v>0</v>
      </c>
      <c r="M103">
        <f ca="1">COUNTIFS('Maand-gepland'!$E99:$AT99,"&gt;0",'Maand-gepland'!$E$2:$AT$2,"&gt;="&amp;$D$3,'Maand-gepland'!$E$2:$AT$2,"&lt;="&amp;$D$4,'Maand-prestatie'!$E99:$AT99,"="&amp;M$5)</f>
        <v>0</v>
      </c>
      <c r="N103" s="31">
        <f>SUMIFS('Maand-gepland'!$E99:$AT99,'Maand-gepland'!$E$2:$AT$2,"&gt;="&amp;$D$3,'Maand-gepland'!$E$2:$AT$2,"&lt;="&amp;$D$4,'Maand-prestatie'!$E99:$AT99,"="&amp;M$5)</f>
        <v>0</v>
      </c>
      <c r="O103">
        <f ca="1">COUNTIFS('Maand-gepland'!$E99:$AT99,"&gt;0",'Maand-gepland'!$E$2:$AT$2,"&gt;="&amp;$D$3,'Maand-gepland'!$E$2:$AT$2,"&lt;="&amp;$D$4,'Maand-prestatie'!$E99:$AT99,"="&amp;O$5)</f>
        <v>0</v>
      </c>
      <c r="P103" s="31">
        <f>SUMIFS('Maand-gepland'!$E99:$AT99,'Maand-gepland'!$E$2:$AT$2,"&gt;="&amp;$D$3,'Maand-gepland'!$E$2:$AT$2,"&lt;="&amp;$D$4,'Maand-prestatie'!$E99:$AT99,"="&amp;O$5)</f>
        <v>0</v>
      </c>
      <c r="Q103">
        <f ca="1">COUNTIFS('Maand-gepland'!$E99:$AT99,"&gt;0",'Maand-gepland'!$E$2:$AT$2,"&gt;="&amp;$D$3,'Maand-gepland'!$E$2:$AT$2,"&lt;="&amp;$D$4,'Maand-prestatie'!$E99:$AT99,"="&amp;Q$5)</f>
        <v>0</v>
      </c>
      <c r="R103" s="31">
        <f>SUMIFS('Maand-gepland'!$E99:$AT99,'Maand-gepland'!$E$2:$AT$2,"&gt;="&amp;$D$3,'Maand-gepland'!$E$2:$AT$2,"&lt;="&amp;$D$4,'Maand-prestatie'!$E99:$AT99,"="&amp;Q$5)</f>
        <v>0</v>
      </c>
      <c r="S103">
        <f ca="1">COUNTIFS('Maand-gepland'!$E99:$AT99,"&gt;0",'Maand-gepland'!$E$2:$AT$2,"&gt;="&amp;$D$3,'Maand-gepland'!$E$2:$AT$2,"&lt;="&amp;$D$4,'Maand-prestatie'!$E99:$AT99,"="&amp;S$5)</f>
        <v>0</v>
      </c>
      <c r="T103" s="31">
        <f>SUMIFS('Maand-gepland'!$E99:$AT99,'Maand-gepland'!$E$2:$AT$2,"&gt;="&amp;$D$3,'Maand-gepland'!$E$2:$AT$2,"&lt;="&amp;$D$4,'Maand-prestatie'!$E99:$AT99,"="&amp;S$5)</f>
        <v>0</v>
      </c>
      <c r="U103">
        <f ca="1">COUNTIFS('Maand-gepland'!$E99:$AT99,"&gt;0",'Maand-gepland'!$E$2:$AT$2,"&gt;="&amp;$D$3,'Maand-gepland'!$E$2:$AT$2,"&lt;="&amp;$D$4,'Maand-prestatie'!$E99:$AT99,"="&amp;U$5)</f>
        <v>0</v>
      </c>
      <c r="V103" s="31">
        <f>SUMIFS('Maand-gepland'!$E99:$AT99,'Maand-gepland'!$E$2:$AT$2,"&gt;="&amp;$D$3,'Maand-gepland'!$E$2:$AT$2,"&lt;="&amp;$D$4,'Maand-prestatie'!$E99:$AT99,"="&amp;U$5)</f>
        <v>0</v>
      </c>
      <c r="W103">
        <f ca="1">COUNTIFS('Maand-gepland'!$E99:$AT99,"&gt;0",'Maand-gepland'!$E$2:$AT$2,"&gt;="&amp;$D$3,'Maand-gepland'!$E$2:$AT$2,"&lt;="&amp;$D$4,'Maand-prestatie'!$E99:$AT99,"="&amp;W$5)</f>
        <v>0</v>
      </c>
      <c r="X103" s="31">
        <f>SUMIFS('Maand-gepland'!$E99:$AT99,'Maand-gepland'!$E$2:$AT$2,"&gt;="&amp;$D$3,'Maand-gepland'!$E$2:$AT$2,"&lt;="&amp;$D$4,'Maand-prestatie'!$E99:$AT99,"="&amp;W$5)</f>
        <v>0</v>
      </c>
      <c r="Y103">
        <f ca="1">COUNTIFS('Maand-gepland'!$E99:$AT99,"&gt;0",'Maand-gepland'!$E$2:$AT$2,"&gt;="&amp;$D$3,'Maand-gepland'!$E$2:$AT$2,"&lt;="&amp;$D$4,'Maand-prestatie'!$E99:$AT99,"="&amp;Y$5)</f>
        <v>0</v>
      </c>
      <c r="Z103" s="31">
        <f>SUMIFS('Maand-gepland'!$E99:$AT99,'Maand-gepland'!$E$2:$AT$2,"&gt;="&amp;$D$3,'Maand-gepland'!$E$2:$AT$2,"&lt;="&amp;$D$4,'Maand-prestatie'!$E99:$AT99,"="&amp;Y$5)</f>
        <v>0</v>
      </c>
      <c r="AA103" s="31"/>
      <c r="AB103" s="31"/>
      <c r="AC103" s="31"/>
      <c r="AD103" s="31"/>
      <c r="AE103" s="31"/>
      <c r="AF103" s="31"/>
      <c r="AG103" s="31"/>
      <c r="AH103" s="31"/>
      <c r="AI103" s="31"/>
      <c r="AJ103" s="31"/>
      <c r="AK103" s="31"/>
      <c r="AL103" s="31"/>
      <c r="AM103" s="31"/>
    </row>
    <row r="104" spans="1:39" x14ac:dyDescent="0.2">
      <c r="A104" t="str">
        <f ca="1">'Week A'!AB152</f>
        <v>NAAM</v>
      </c>
      <c r="B104" t="str">
        <f ca="1">'Week A'!AC152</f>
        <v>Voornaam</v>
      </c>
      <c r="C104" t="str">
        <f ca="1">'Week A'!AD152</f>
        <v>Steward</v>
      </c>
      <c r="D104" t="str">
        <f ca="1">'Week A'!AE152</f>
        <v>Student</v>
      </c>
      <c r="E104">
        <f ca="1">COUNTIFS('Maand-gepland'!$E100:$AT100,"&gt;0",'Maand-gepland'!$E$2:$AT$2,"&gt;="&amp;$D$3,'Maand-gepland'!$E$2:$AT$2,"&lt;="&amp;$D$4)</f>
        <v>0</v>
      </c>
      <c r="F104" s="31">
        <f>SUMIFS('Maand-gepland'!$E100:$AT100,'Maand-gepland'!$E$2:$AT$2,"&gt;="&amp;$D$3,'Maand-gepland'!$E$2:$AT$2,"&lt;="&amp;$D$4)</f>
        <v>0</v>
      </c>
      <c r="G104">
        <f ca="1">COUNTIFS('Maand-gepland'!$E100:$AT100,"&gt;0",'Maand-gepland'!$E$2:$AT$2,"&gt;="&amp;$D$3,'Maand-gepland'!$E$2:$AT$2,"&lt;="&amp;$D$4,'Maand-prestatie'!$E100:$AT100,"=0")</f>
        <v>0</v>
      </c>
      <c r="H104" s="31">
        <f>SUMIFS('Maand-gepland'!$E100:$AT100,'Maand-gepland'!$E$2:$AT$2,"&gt;="&amp;$D$3,'Maand-gepland'!$E$2:$AT$2,"&lt;="&amp;$D$4,'Maand-prestatie'!$E100:$AT100,"=0")</f>
        <v>0</v>
      </c>
      <c r="I104">
        <f ca="1">COUNTIFS('Maand-gepland'!$E100:$AT100,"&gt;0",'Maand-gepland'!$E$2:$AT$2,"&gt;="&amp;$D$3,'Maand-gepland'!$E$2:$AT$2,"&lt;="&amp;$D$4,'Maand-prestatie'!$E100:$AT100,"="&amp;I$5)</f>
        <v>0</v>
      </c>
      <c r="J104" s="31">
        <f>SUMIFS('Maand-gepland'!$E100:$AT100,'Maand-gepland'!$E$2:$AT$2,"&gt;="&amp;$D$3,'Maand-gepland'!$E$2:$AT$2,"&lt;="&amp;$D$4,'Maand-prestatie'!$E100:$AT100,"="&amp;I$5)</f>
        <v>0</v>
      </c>
      <c r="K104">
        <f ca="1">COUNTIFS('Maand-gepland'!$E100:$AT100,"&gt;0",'Maand-gepland'!$E$2:$AT$2,"&gt;="&amp;$D$3,'Maand-gepland'!$E$2:$AT$2,"&lt;="&amp;$D$4,'Maand-prestatie'!$E100:$AT100,"="&amp;K$5)</f>
        <v>0</v>
      </c>
      <c r="L104" s="31">
        <f>SUMIFS('Maand-gepland'!$E100:$AT100,'Maand-gepland'!$E$2:$AT$2,"&gt;="&amp;$D$3,'Maand-gepland'!$E$2:$AT$2,"&lt;="&amp;$D$4,'Maand-prestatie'!$E100:$AT100,"="&amp;K$5)</f>
        <v>0</v>
      </c>
      <c r="M104">
        <f ca="1">COUNTIFS('Maand-gepland'!$E100:$AT100,"&gt;0",'Maand-gepland'!$E$2:$AT$2,"&gt;="&amp;$D$3,'Maand-gepland'!$E$2:$AT$2,"&lt;="&amp;$D$4,'Maand-prestatie'!$E100:$AT100,"="&amp;M$5)</f>
        <v>0</v>
      </c>
      <c r="N104" s="31">
        <f>SUMIFS('Maand-gepland'!$E100:$AT100,'Maand-gepland'!$E$2:$AT$2,"&gt;="&amp;$D$3,'Maand-gepland'!$E$2:$AT$2,"&lt;="&amp;$D$4,'Maand-prestatie'!$E100:$AT100,"="&amp;M$5)</f>
        <v>0</v>
      </c>
      <c r="O104">
        <f ca="1">COUNTIFS('Maand-gepland'!$E100:$AT100,"&gt;0",'Maand-gepland'!$E$2:$AT$2,"&gt;="&amp;$D$3,'Maand-gepland'!$E$2:$AT$2,"&lt;="&amp;$D$4,'Maand-prestatie'!$E100:$AT100,"="&amp;O$5)</f>
        <v>0</v>
      </c>
      <c r="P104" s="31">
        <f>SUMIFS('Maand-gepland'!$E100:$AT100,'Maand-gepland'!$E$2:$AT$2,"&gt;="&amp;$D$3,'Maand-gepland'!$E$2:$AT$2,"&lt;="&amp;$D$4,'Maand-prestatie'!$E100:$AT100,"="&amp;O$5)</f>
        <v>0</v>
      </c>
      <c r="Q104">
        <f ca="1">COUNTIFS('Maand-gepland'!$E100:$AT100,"&gt;0",'Maand-gepland'!$E$2:$AT$2,"&gt;="&amp;$D$3,'Maand-gepland'!$E$2:$AT$2,"&lt;="&amp;$D$4,'Maand-prestatie'!$E100:$AT100,"="&amp;Q$5)</f>
        <v>0</v>
      </c>
      <c r="R104" s="31">
        <f>SUMIFS('Maand-gepland'!$E100:$AT100,'Maand-gepland'!$E$2:$AT$2,"&gt;="&amp;$D$3,'Maand-gepland'!$E$2:$AT$2,"&lt;="&amp;$D$4,'Maand-prestatie'!$E100:$AT100,"="&amp;Q$5)</f>
        <v>0</v>
      </c>
      <c r="S104">
        <f ca="1">COUNTIFS('Maand-gepland'!$E100:$AT100,"&gt;0",'Maand-gepland'!$E$2:$AT$2,"&gt;="&amp;$D$3,'Maand-gepland'!$E$2:$AT$2,"&lt;="&amp;$D$4,'Maand-prestatie'!$E100:$AT100,"="&amp;S$5)</f>
        <v>0</v>
      </c>
      <c r="T104" s="31">
        <f>SUMIFS('Maand-gepland'!$E100:$AT100,'Maand-gepland'!$E$2:$AT$2,"&gt;="&amp;$D$3,'Maand-gepland'!$E$2:$AT$2,"&lt;="&amp;$D$4,'Maand-prestatie'!$E100:$AT100,"="&amp;S$5)</f>
        <v>0</v>
      </c>
      <c r="U104">
        <f ca="1">COUNTIFS('Maand-gepland'!$E100:$AT100,"&gt;0",'Maand-gepland'!$E$2:$AT$2,"&gt;="&amp;$D$3,'Maand-gepland'!$E$2:$AT$2,"&lt;="&amp;$D$4,'Maand-prestatie'!$E100:$AT100,"="&amp;U$5)</f>
        <v>0</v>
      </c>
      <c r="V104" s="31">
        <f>SUMIFS('Maand-gepland'!$E100:$AT100,'Maand-gepland'!$E$2:$AT$2,"&gt;="&amp;$D$3,'Maand-gepland'!$E$2:$AT$2,"&lt;="&amp;$D$4,'Maand-prestatie'!$E100:$AT100,"="&amp;U$5)</f>
        <v>0</v>
      </c>
      <c r="W104">
        <f ca="1">COUNTIFS('Maand-gepland'!$E100:$AT100,"&gt;0",'Maand-gepland'!$E$2:$AT$2,"&gt;="&amp;$D$3,'Maand-gepland'!$E$2:$AT$2,"&lt;="&amp;$D$4,'Maand-prestatie'!$E100:$AT100,"="&amp;W$5)</f>
        <v>0</v>
      </c>
      <c r="X104" s="31">
        <f>SUMIFS('Maand-gepland'!$E100:$AT100,'Maand-gepland'!$E$2:$AT$2,"&gt;="&amp;$D$3,'Maand-gepland'!$E$2:$AT$2,"&lt;="&amp;$D$4,'Maand-prestatie'!$E100:$AT100,"="&amp;W$5)</f>
        <v>0</v>
      </c>
      <c r="Y104">
        <f ca="1">COUNTIFS('Maand-gepland'!$E100:$AT100,"&gt;0",'Maand-gepland'!$E$2:$AT$2,"&gt;="&amp;$D$3,'Maand-gepland'!$E$2:$AT$2,"&lt;="&amp;$D$4,'Maand-prestatie'!$E100:$AT100,"="&amp;Y$5)</f>
        <v>0</v>
      </c>
      <c r="Z104" s="31">
        <f>SUMIFS('Maand-gepland'!$E100:$AT100,'Maand-gepland'!$E$2:$AT$2,"&gt;="&amp;$D$3,'Maand-gepland'!$E$2:$AT$2,"&lt;="&amp;$D$4,'Maand-prestatie'!$E100:$AT100,"="&amp;Y$5)</f>
        <v>0</v>
      </c>
      <c r="AA104" s="31"/>
      <c r="AB104" s="31"/>
      <c r="AC104" s="31"/>
      <c r="AD104" s="31"/>
      <c r="AE104" s="31"/>
      <c r="AF104" s="31"/>
      <c r="AG104" s="31"/>
      <c r="AH104" s="31"/>
      <c r="AI104" s="31"/>
      <c r="AJ104" s="31"/>
      <c r="AK104" s="31"/>
      <c r="AL104" s="31"/>
      <c r="AM104" s="31"/>
    </row>
    <row r="105" spans="1:39" x14ac:dyDescent="0.2">
      <c r="A105" t="str">
        <f ca="1">'Week A'!AB153</f>
        <v>NAAM</v>
      </c>
      <c r="B105" t="str">
        <f ca="1">'Week A'!AC153</f>
        <v>Voornaam</v>
      </c>
      <c r="C105" t="str">
        <f ca="1">'Week A'!AD153</f>
        <v>Steward</v>
      </c>
      <c r="D105" t="str">
        <f ca="1">'Week A'!AE153</f>
        <v>Student</v>
      </c>
      <c r="E105">
        <f ca="1">COUNTIFS('Maand-gepland'!$E101:$AT101,"&gt;0",'Maand-gepland'!$E$2:$AT$2,"&gt;="&amp;$D$3,'Maand-gepland'!$E$2:$AT$2,"&lt;="&amp;$D$4)</f>
        <v>0</v>
      </c>
      <c r="F105" s="31">
        <f>SUMIFS('Maand-gepland'!$E101:$AT101,'Maand-gepland'!$E$2:$AT$2,"&gt;="&amp;$D$3,'Maand-gepland'!$E$2:$AT$2,"&lt;="&amp;$D$4)</f>
        <v>0</v>
      </c>
      <c r="G105">
        <f ca="1">COUNTIFS('Maand-gepland'!$E101:$AT101,"&gt;0",'Maand-gepland'!$E$2:$AT$2,"&gt;="&amp;$D$3,'Maand-gepland'!$E$2:$AT$2,"&lt;="&amp;$D$4,'Maand-prestatie'!$E101:$AT101,"=0")</f>
        <v>0</v>
      </c>
      <c r="H105" s="31">
        <f>SUMIFS('Maand-gepland'!$E101:$AT101,'Maand-gepland'!$E$2:$AT$2,"&gt;="&amp;$D$3,'Maand-gepland'!$E$2:$AT$2,"&lt;="&amp;$D$4,'Maand-prestatie'!$E101:$AT101,"=0")</f>
        <v>0</v>
      </c>
      <c r="I105">
        <f ca="1">COUNTIFS('Maand-gepland'!$E101:$AT101,"&gt;0",'Maand-gepland'!$E$2:$AT$2,"&gt;="&amp;$D$3,'Maand-gepland'!$E$2:$AT$2,"&lt;="&amp;$D$4,'Maand-prestatie'!$E101:$AT101,"="&amp;I$5)</f>
        <v>0</v>
      </c>
      <c r="J105" s="31">
        <f>SUMIFS('Maand-gepland'!$E101:$AT101,'Maand-gepland'!$E$2:$AT$2,"&gt;="&amp;$D$3,'Maand-gepland'!$E$2:$AT$2,"&lt;="&amp;$D$4,'Maand-prestatie'!$E101:$AT101,"="&amp;I$5)</f>
        <v>0</v>
      </c>
      <c r="K105">
        <f ca="1">COUNTIFS('Maand-gepland'!$E101:$AT101,"&gt;0",'Maand-gepland'!$E$2:$AT$2,"&gt;="&amp;$D$3,'Maand-gepland'!$E$2:$AT$2,"&lt;="&amp;$D$4,'Maand-prestatie'!$E101:$AT101,"="&amp;K$5)</f>
        <v>0</v>
      </c>
      <c r="L105" s="31">
        <f>SUMIFS('Maand-gepland'!$E101:$AT101,'Maand-gepland'!$E$2:$AT$2,"&gt;="&amp;$D$3,'Maand-gepland'!$E$2:$AT$2,"&lt;="&amp;$D$4,'Maand-prestatie'!$E101:$AT101,"="&amp;K$5)</f>
        <v>0</v>
      </c>
      <c r="M105">
        <f ca="1">COUNTIFS('Maand-gepland'!$E101:$AT101,"&gt;0",'Maand-gepland'!$E$2:$AT$2,"&gt;="&amp;$D$3,'Maand-gepland'!$E$2:$AT$2,"&lt;="&amp;$D$4,'Maand-prestatie'!$E101:$AT101,"="&amp;M$5)</f>
        <v>0</v>
      </c>
      <c r="N105" s="31">
        <f>SUMIFS('Maand-gepland'!$E101:$AT101,'Maand-gepland'!$E$2:$AT$2,"&gt;="&amp;$D$3,'Maand-gepland'!$E$2:$AT$2,"&lt;="&amp;$D$4,'Maand-prestatie'!$E101:$AT101,"="&amp;M$5)</f>
        <v>0</v>
      </c>
      <c r="O105">
        <f ca="1">COUNTIFS('Maand-gepland'!$E101:$AT101,"&gt;0",'Maand-gepland'!$E$2:$AT$2,"&gt;="&amp;$D$3,'Maand-gepland'!$E$2:$AT$2,"&lt;="&amp;$D$4,'Maand-prestatie'!$E101:$AT101,"="&amp;O$5)</f>
        <v>0</v>
      </c>
      <c r="P105" s="31">
        <f>SUMIFS('Maand-gepland'!$E101:$AT101,'Maand-gepland'!$E$2:$AT$2,"&gt;="&amp;$D$3,'Maand-gepland'!$E$2:$AT$2,"&lt;="&amp;$D$4,'Maand-prestatie'!$E101:$AT101,"="&amp;O$5)</f>
        <v>0</v>
      </c>
      <c r="Q105">
        <f ca="1">COUNTIFS('Maand-gepland'!$E101:$AT101,"&gt;0",'Maand-gepland'!$E$2:$AT$2,"&gt;="&amp;$D$3,'Maand-gepland'!$E$2:$AT$2,"&lt;="&amp;$D$4,'Maand-prestatie'!$E101:$AT101,"="&amp;Q$5)</f>
        <v>0</v>
      </c>
      <c r="R105" s="31">
        <f>SUMIFS('Maand-gepland'!$E101:$AT101,'Maand-gepland'!$E$2:$AT$2,"&gt;="&amp;$D$3,'Maand-gepland'!$E$2:$AT$2,"&lt;="&amp;$D$4,'Maand-prestatie'!$E101:$AT101,"="&amp;Q$5)</f>
        <v>0</v>
      </c>
      <c r="S105">
        <f ca="1">COUNTIFS('Maand-gepland'!$E101:$AT101,"&gt;0",'Maand-gepland'!$E$2:$AT$2,"&gt;="&amp;$D$3,'Maand-gepland'!$E$2:$AT$2,"&lt;="&amp;$D$4,'Maand-prestatie'!$E101:$AT101,"="&amp;S$5)</f>
        <v>0</v>
      </c>
      <c r="T105" s="31">
        <f>SUMIFS('Maand-gepland'!$E101:$AT101,'Maand-gepland'!$E$2:$AT$2,"&gt;="&amp;$D$3,'Maand-gepland'!$E$2:$AT$2,"&lt;="&amp;$D$4,'Maand-prestatie'!$E101:$AT101,"="&amp;S$5)</f>
        <v>0</v>
      </c>
      <c r="U105">
        <f ca="1">COUNTIFS('Maand-gepland'!$E101:$AT101,"&gt;0",'Maand-gepland'!$E$2:$AT$2,"&gt;="&amp;$D$3,'Maand-gepland'!$E$2:$AT$2,"&lt;="&amp;$D$4,'Maand-prestatie'!$E101:$AT101,"="&amp;U$5)</f>
        <v>0</v>
      </c>
      <c r="V105" s="31">
        <f>SUMIFS('Maand-gepland'!$E101:$AT101,'Maand-gepland'!$E$2:$AT$2,"&gt;="&amp;$D$3,'Maand-gepland'!$E$2:$AT$2,"&lt;="&amp;$D$4,'Maand-prestatie'!$E101:$AT101,"="&amp;U$5)</f>
        <v>0</v>
      </c>
      <c r="W105">
        <f ca="1">COUNTIFS('Maand-gepland'!$E101:$AT101,"&gt;0",'Maand-gepland'!$E$2:$AT$2,"&gt;="&amp;$D$3,'Maand-gepland'!$E$2:$AT$2,"&lt;="&amp;$D$4,'Maand-prestatie'!$E101:$AT101,"="&amp;W$5)</f>
        <v>0</v>
      </c>
      <c r="X105" s="31">
        <f>SUMIFS('Maand-gepland'!$E101:$AT101,'Maand-gepland'!$E$2:$AT$2,"&gt;="&amp;$D$3,'Maand-gepland'!$E$2:$AT$2,"&lt;="&amp;$D$4,'Maand-prestatie'!$E101:$AT101,"="&amp;W$5)</f>
        <v>0</v>
      </c>
      <c r="Y105">
        <f ca="1">COUNTIFS('Maand-gepland'!$E101:$AT101,"&gt;0",'Maand-gepland'!$E$2:$AT$2,"&gt;="&amp;$D$3,'Maand-gepland'!$E$2:$AT$2,"&lt;="&amp;$D$4,'Maand-prestatie'!$E101:$AT101,"="&amp;Y$5)</f>
        <v>0</v>
      </c>
      <c r="Z105" s="31">
        <f>SUMIFS('Maand-gepland'!$E101:$AT101,'Maand-gepland'!$E$2:$AT$2,"&gt;="&amp;$D$3,'Maand-gepland'!$E$2:$AT$2,"&lt;="&amp;$D$4,'Maand-prestatie'!$E101:$AT101,"="&amp;Y$5)</f>
        <v>0</v>
      </c>
      <c r="AA105" s="31"/>
      <c r="AB105" s="31"/>
      <c r="AC105" s="31"/>
      <c r="AD105" s="31"/>
      <c r="AE105" s="31"/>
      <c r="AF105" s="31"/>
      <c r="AG105" s="31"/>
      <c r="AH105" s="31"/>
      <c r="AI105" s="31"/>
      <c r="AJ105" s="31"/>
      <c r="AK105" s="31"/>
      <c r="AL105" s="31"/>
      <c r="AM105" s="31"/>
    </row>
    <row r="106" spans="1:39" x14ac:dyDescent="0.2">
      <c r="A106" t="str">
        <f ca="1">'Week A'!AB154</f>
        <v>NAAM</v>
      </c>
      <c r="B106" t="str">
        <f ca="1">'Week A'!AC154</f>
        <v>Voornaam</v>
      </c>
      <c r="C106" t="str">
        <f ca="1">'Week A'!AD154</f>
        <v>Steward</v>
      </c>
      <c r="D106" t="str">
        <f ca="1">'Week A'!AE154</f>
        <v>Student</v>
      </c>
      <c r="E106">
        <f ca="1">COUNTIFS('Maand-gepland'!$E102:$AT102,"&gt;0",'Maand-gepland'!$E$2:$AT$2,"&gt;="&amp;$D$3,'Maand-gepland'!$E$2:$AT$2,"&lt;="&amp;$D$4)</f>
        <v>0</v>
      </c>
      <c r="F106" s="31">
        <f>SUMIFS('Maand-gepland'!$E102:$AT102,'Maand-gepland'!$E$2:$AT$2,"&gt;="&amp;$D$3,'Maand-gepland'!$E$2:$AT$2,"&lt;="&amp;$D$4)</f>
        <v>0</v>
      </c>
      <c r="G106">
        <f ca="1">COUNTIFS('Maand-gepland'!$E102:$AT102,"&gt;0",'Maand-gepland'!$E$2:$AT$2,"&gt;="&amp;$D$3,'Maand-gepland'!$E$2:$AT$2,"&lt;="&amp;$D$4,'Maand-prestatie'!$E102:$AT102,"=0")</f>
        <v>0</v>
      </c>
      <c r="H106" s="31">
        <f>SUMIFS('Maand-gepland'!$E102:$AT102,'Maand-gepland'!$E$2:$AT$2,"&gt;="&amp;$D$3,'Maand-gepland'!$E$2:$AT$2,"&lt;="&amp;$D$4,'Maand-prestatie'!$E102:$AT102,"=0")</f>
        <v>0</v>
      </c>
      <c r="I106">
        <f ca="1">COUNTIFS('Maand-gepland'!$E102:$AT102,"&gt;0",'Maand-gepland'!$E$2:$AT$2,"&gt;="&amp;$D$3,'Maand-gepland'!$E$2:$AT$2,"&lt;="&amp;$D$4,'Maand-prestatie'!$E102:$AT102,"="&amp;I$5)</f>
        <v>0</v>
      </c>
      <c r="J106" s="31">
        <f>SUMIFS('Maand-gepland'!$E102:$AT102,'Maand-gepland'!$E$2:$AT$2,"&gt;="&amp;$D$3,'Maand-gepland'!$E$2:$AT$2,"&lt;="&amp;$D$4,'Maand-prestatie'!$E102:$AT102,"="&amp;I$5)</f>
        <v>0</v>
      </c>
      <c r="K106">
        <f ca="1">COUNTIFS('Maand-gepland'!$E102:$AT102,"&gt;0",'Maand-gepland'!$E$2:$AT$2,"&gt;="&amp;$D$3,'Maand-gepland'!$E$2:$AT$2,"&lt;="&amp;$D$4,'Maand-prestatie'!$E102:$AT102,"="&amp;K$5)</f>
        <v>0</v>
      </c>
      <c r="L106" s="31">
        <f>SUMIFS('Maand-gepland'!$E102:$AT102,'Maand-gepland'!$E$2:$AT$2,"&gt;="&amp;$D$3,'Maand-gepland'!$E$2:$AT$2,"&lt;="&amp;$D$4,'Maand-prestatie'!$E102:$AT102,"="&amp;K$5)</f>
        <v>0</v>
      </c>
      <c r="M106">
        <f ca="1">COUNTIFS('Maand-gepland'!$E102:$AT102,"&gt;0",'Maand-gepland'!$E$2:$AT$2,"&gt;="&amp;$D$3,'Maand-gepland'!$E$2:$AT$2,"&lt;="&amp;$D$4,'Maand-prestatie'!$E102:$AT102,"="&amp;M$5)</f>
        <v>0</v>
      </c>
      <c r="N106" s="31">
        <f>SUMIFS('Maand-gepland'!$E102:$AT102,'Maand-gepland'!$E$2:$AT$2,"&gt;="&amp;$D$3,'Maand-gepland'!$E$2:$AT$2,"&lt;="&amp;$D$4,'Maand-prestatie'!$E102:$AT102,"="&amp;M$5)</f>
        <v>0</v>
      </c>
      <c r="O106">
        <f ca="1">COUNTIFS('Maand-gepland'!$E102:$AT102,"&gt;0",'Maand-gepland'!$E$2:$AT$2,"&gt;="&amp;$D$3,'Maand-gepland'!$E$2:$AT$2,"&lt;="&amp;$D$4,'Maand-prestatie'!$E102:$AT102,"="&amp;O$5)</f>
        <v>0</v>
      </c>
      <c r="P106" s="31">
        <f>SUMIFS('Maand-gepland'!$E102:$AT102,'Maand-gepland'!$E$2:$AT$2,"&gt;="&amp;$D$3,'Maand-gepland'!$E$2:$AT$2,"&lt;="&amp;$D$4,'Maand-prestatie'!$E102:$AT102,"="&amp;O$5)</f>
        <v>0</v>
      </c>
      <c r="Q106">
        <f ca="1">COUNTIFS('Maand-gepland'!$E102:$AT102,"&gt;0",'Maand-gepland'!$E$2:$AT$2,"&gt;="&amp;$D$3,'Maand-gepland'!$E$2:$AT$2,"&lt;="&amp;$D$4,'Maand-prestatie'!$E102:$AT102,"="&amp;Q$5)</f>
        <v>0</v>
      </c>
      <c r="R106" s="31">
        <f>SUMIFS('Maand-gepland'!$E102:$AT102,'Maand-gepland'!$E$2:$AT$2,"&gt;="&amp;$D$3,'Maand-gepland'!$E$2:$AT$2,"&lt;="&amp;$D$4,'Maand-prestatie'!$E102:$AT102,"="&amp;Q$5)</f>
        <v>0</v>
      </c>
      <c r="S106">
        <f ca="1">COUNTIFS('Maand-gepland'!$E102:$AT102,"&gt;0",'Maand-gepland'!$E$2:$AT$2,"&gt;="&amp;$D$3,'Maand-gepland'!$E$2:$AT$2,"&lt;="&amp;$D$4,'Maand-prestatie'!$E102:$AT102,"="&amp;S$5)</f>
        <v>0</v>
      </c>
      <c r="T106" s="31">
        <f>SUMIFS('Maand-gepland'!$E102:$AT102,'Maand-gepland'!$E$2:$AT$2,"&gt;="&amp;$D$3,'Maand-gepland'!$E$2:$AT$2,"&lt;="&amp;$D$4,'Maand-prestatie'!$E102:$AT102,"="&amp;S$5)</f>
        <v>0</v>
      </c>
      <c r="U106">
        <f ca="1">COUNTIFS('Maand-gepland'!$E102:$AT102,"&gt;0",'Maand-gepland'!$E$2:$AT$2,"&gt;="&amp;$D$3,'Maand-gepland'!$E$2:$AT$2,"&lt;="&amp;$D$4,'Maand-prestatie'!$E102:$AT102,"="&amp;U$5)</f>
        <v>0</v>
      </c>
      <c r="V106" s="31">
        <f>SUMIFS('Maand-gepland'!$E102:$AT102,'Maand-gepland'!$E$2:$AT$2,"&gt;="&amp;$D$3,'Maand-gepland'!$E$2:$AT$2,"&lt;="&amp;$D$4,'Maand-prestatie'!$E102:$AT102,"="&amp;U$5)</f>
        <v>0</v>
      </c>
      <c r="W106">
        <f ca="1">COUNTIFS('Maand-gepland'!$E102:$AT102,"&gt;0",'Maand-gepland'!$E$2:$AT$2,"&gt;="&amp;$D$3,'Maand-gepland'!$E$2:$AT$2,"&lt;="&amp;$D$4,'Maand-prestatie'!$E102:$AT102,"="&amp;W$5)</f>
        <v>0</v>
      </c>
      <c r="X106" s="31">
        <f>SUMIFS('Maand-gepland'!$E102:$AT102,'Maand-gepland'!$E$2:$AT$2,"&gt;="&amp;$D$3,'Maand-gepland'!$E$2:$AT$2,"&lt;="&amp;$D$4,'Maand-prestatie'!$E102:$AT102,"="&amp;W$5)</f>
        <v>0</v>
      </c>
      <c r="Y106">
        <f ca="1">COUNTIFS('Maand-gepland'!$E102:$AT102,"&gt;0",'Maand-gepland'!$E$2:$AT$2,"&gt;="&amp;$D$3,'Maand-gepland'!$E$2:$AT$2,"&lt;="&amp;$D$4,'Maand-prestatie'!$E102:$AT102,"="&amp;Y$5)</f>
        <v>0</v>
      </c>
      <c r="Z106" s="31">
        <f>SUMIFS('Maand-gepland'!$E102:$AT102,'Maand-gepland'!$E$2:$AT$2,"&gt;="&amp;$D$3,'Maand-gepland'!$E$2:$AT$2,"&lt;="&amp;$D$4,'Maand-prestatie'!$E102:$AT102,"="&amp;Y$5)</f>
        <v>0</v>
      </c>
      <c r="AA106" s="31"/>
      <c r="AB106" s="31"/>
      <c r="AC106" s="31"/>
      <c r="AD106" s="31"/>
      <c r="AE106" s="31"/>
      <c r="AF106" s="31"/>
      <c r="AG106" s="31"/>
      <c r="AH106" s="31"/>
      <c r="AI106" s="31"/>
      <c r="AJ106" s="31"/>
      <c r="AK106" s="31"/>
      <c r="AL106" s="31"/>
      <c r="AM106" s="31"/>
    </row>
  </sheetData>
  <sheetProtection sheet="1" objects="1" scenarios="1" formatColumns="0" formatRows="0" sort="0" autoFilter="0" pivotTables="0"/>
  <mergeCells count="11">
    <mergeCell ref="Q5:R5"/>
    <mergeCell ref="S5:T5"/>
    <mergeCell ref="U5:V5"/>
    <mergeCell ref="W5:X5"/>
    <mergeCell ref="Y5:Z5"/>
    <mergeCell ref="O5:P5"/>
    <mergeCell ref="E5:F5"/>
    <mergeCell ref="G5:H5"/>
    <mergeCell ref="I5:J5"/>
    <mergeCell ref="K5:L5"/>
    <mergeCell ref="M5:N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11</vt:i4>
      </vt:variant>
      <vt:variant>
        <vt:lpstr>Benoemde bereiken</vt:lpstr>
      </vt:variant>
      <vt:variant>
        <vt:i4>101</vt:i4>
      </vt:variant>
    </vt:vector>
  </HeadingPairs>
  <TitlesOfParts>
    <vt:vector size="112" baseType="lpstr">
      <vt:lpstr>Definities</vt:lpstr>
      <vt:lpstr>INFO gebruik uurrooster</vt:lpstr>
      <vt:lpstr>Week A</vt:lpstr>
      <vt:lpstr>Week B</vt:lpstr>
      <vt:lpstr>Week C</vt:lpstr>
      <vt:lpstr>Week D</vt:lpstr>
      <vt:lpstr>Week E</vt:lpstr>
      <vt:lpstr>Week F</vt:lpstr>
      <vt:lpstr>Maand-gepland</vt:lpstr>
      <vt:lpstr>Maand-prestatie</vt:lpstr>
      <vt:lpstr>Maand-totalen</vt:lpstr>
      <vt:lpstr>'Week A'!Afdrukbereik</vt:lpstr>
      <vt:lpstr>'Week B'!Afdrukbereik</vt:lpstr>
      <vt:lpstr>'Week C'!Afdrukbereik</vt:lpstr>
      <vt:lpstr>'Week D'!Afdrukbereik</vt:lpstr>
      <vt:lpstr>'Week E'!Afdrukbereik</vt:lpstr>
      <vt:lpstr>'Week F'!Afdrukbereik</vt:lpstr>
      <vt:lpstr>'Week A'!DiPrestatieA</vt:lpstr>
      <vt:lpstr>'Week B'!DiPrestatieB</vt:lpstr>
      <vt:lpstr>'Week C'!DiPrestatieC</vt:lpstr>
      <vt:lpstr>'Week D'!DiPrestatieD</vt:lpstr>
      <vt:lpstr>'Week E'!DiPrestatieE</vt:lpstr>
      <vt:lpstr>'Week F'!DiPrestatieF</vt:lpstr>
      <vt:lpstr>'Week A'!DiTotaalA</vt:lpstr>
      <vt:lpstr>'Week B'!DiTotaalB</vt:lpstr>
      <vt:lpstr>'Week C'!DiTotaalC</vt:lpstr>
      <vt:lpstr>'Week D'!DiTotaalD</vt:lpstr>
      <vt:lpstr>'Week E'!DiTotaalE</vt:lpstr>
      <vt:lpstr>'Week F'!DiTotaalF</vt:lpstr>
      <vt:lpstr>'Week A'!DoPrestatieA</vt:lpstr>
      <vt:lpstr>'Week B'!DoPrestatieB</vt:lpstr>
      <vt:lpstr>'Week C'!DoPrestatieC</vt:lpstr>
      <vt:lpstr>'Week D'!DoPrestatieD</vt:lpstr>
      <vt:lpstr>'Week E'!DoPrestatieE</vt:lpstr>
      <vt:lpstr>'Week F'!DoPrestatieF</vt:lpstr>
      <vt:lpstr>'Week A'!DoTotaalA</vt:lpstr>
      <vt:lpstr>'Week B'!DoTotaalB</vt:lpstr>
      <vt:lpstr>'Week C'!DoTotaalC</vt:lpstr>
      <vt:lpstr>'Week D'!DoTotaalD</vt:lpstr>
      <vt:lpstr>'Week E'!DoTotaalE</vt:lpstr>
      <vt:lpstr>'Week F'!DoTotaalF</vt:lpstr>
      <vt:lpstr>eindlijn</vt:lpstr>
      <vt:lpstr>FT</vt:lpstr>
      <vt:lpstr>'Week A'!MaPrestatieA</vt:lpstr>
      <vt:lpstr>'Week B'!MaPrestatieB</vt:lpstr>
      <vt:lpstr>'Week C'!MaPrestatieC</vt:lpstr>
      <vt:lpstr>'Week D'!MaPrestatieD</vt:lpstr>
      <vt:lpstr>'Week E'!MaPrestatieE</vt:lpstr>
      <vt:lpstr>'Week F'!MaPrestatieF</vt:lpstr>
      <vt:lpstr>'Week A'!MaTotaalA</vt:lpstr>
      <vt:lpstr>'Week B'!MaTotaalB</vt:lpstr>
      <vt:lpstr>'Week C'!MaTotaalC</vt:lpstr>
      <vt:lpstr>'Week D'!MaTotaalD</vt:lpstr>
      <vt:lpstr>'Week E'!MaTotaalE</vt:lpstr>
      <vt:lpstr>'Week F'!MaTotaalF</vt:lpstr>
      <vt:lpstr>persoonsblok</vt:lpstr>
      <vt:lpstr>rooster</vt:lpstr>
      <vt:lpstr>startlijn</vt:lpstr>
      <vt:lpstr>'Week A'!tabel</vt:lpstr>
      <vt:lpstr>'Week B'!tabel</vt:lpstr>
      <vt:lpstr>'Week C'!tabel</vt:lpstr>
      <vt:lpstr>'Week D'!tabel</vt:lpstr>
      <vt:lpstr>'Week E'!tabel</vt:lpstr>
      <vt:lpstr>'Week F'!tabel</vt:lpstr>
      <vt:lpstr>'Week A'!VrPrestatieA</vt:lpstr>
      <vt:lpstr>'Week B'!VrPrestatieB</vt:lpstr>
      <vt:lpstr>'Week C'!VrPrestatieC</vt:lpstr>
      <vt:lpstr>'Week D'!VrPrestatieD</vt:lpstr>
      <vt:lpstr>'Week E'!VrPrestatieE</vt:lpstr>
      <vt:lpstr>'Week F'!VrPrestatieF</vt:lpstr>
      <vt:lpstr>'Week A'!VrTotaalA</vt:lpstr>
      <vt:lpstr>'Week B'!VrTotaalB</vt:lpstr>
      <vt:lpstr>'Week C'!VrTotaalC</vt:lpstr>
      <vt:lpstr>'Week D'!VrTotaalD</vt:lpstr>
      <vt:lpstr>'Week E'!VrTotaalE</vt:lpstr>
      <vt:lpstr>'Week F'!VrTotaalF</vt:lpstr>
      <vt:lpstr>'Week A'!WoPrestatieA</vt:lpstr>
      <vt:lpstr>'Week B'!WoPrestatieB</vt:lpstr>
      <vt:lpstr>'Week C'!WoPrestatieC</vt:lpstr>
      <vt:lpstr>'Week D'!WoPrestatieD</vt:lpstr>
      <vt:lpstr>'Week E'!WoPrestatieE</vt:lpstr>
      <vt:lpstr>'Week F'!WoPrestatieF</vt:lpstr>
      <vt:lpstr>'Week A'!WoTotaalA</vt:lpstr>
      <vt:lpstr>'Week B'!WoTotaalB</vt:lpstr>
      <vt:lpstr>'Week C'!WoTotaalC</vt:lpstr>
      <vt:lpstr>'Week D'!WoTotaalD</vt:lpstr>
      <vt:lpstr>'Week E'!WoTotaalE</vt:lpstr>
      <vt:lpstr>'Week F'!WoTotaalF</vt:lpstr>
      <vt:lpstr>'Week A'!ZaPrestatieA</vt:lpstr>
      <vt:lpstr>'Week B'!ZaPrestatieB</vt:lpstr>
      <vt:lpstr>'Week C'!ZaPrestatieC</vt:lpstr>
      <vt:lpstr>'Week D'!ZaPrestatieD</vt:lpstr>
      <vt:lpstr>'Week E'!ZaPrestatieE</vt:lpstr>
      <vt:lpstr>'Week F'!ZaPrestatieF</vt:lpstr>
      <vt:lpstr>'Week A'!ZaTotaalA</vt:lpstr>
      <vt:lpstr>'Week B'!ZaTotaalB</vt:lpstr>
      <vt:lpstr>'Week C'!ZaTotaalC</vt:lpstr>
      <vt:lpstr>'Week D'!ZaTotaalD</vt:lpstr>
      <vt:lpstr>'Week E'!ZaTotaalE</vt:lpstr>
      <vt:lpstr>'Week F'!ZaTotaalF</vt:lpstr>
      <vt:lpstr>'Week A'!ZoPrestatieA</vt:lpstr>
      <vt:lpstr>'Week B'!ZoPrestatieB</vt:lpstr>
      <vt:lpstr>'Week C'!ZoPrestatieC</vt:lpstr>
      <vt:lpstr>'Week D'!ZoPrestatieD</vt:lpstr>
      <vt:lpstr>'Week E'!ZoPrestatieE</vt:lpstr>
      <vt:lpstr>'Week F'!ZoPrestatieF</vt:lpstr>
      <vt:lpstr>'Week A'!ZoTotaalA</vt:lpstr>
      <vt:lpstr>'Week B'!ZoTotaalB</vt:lpstr>
      <vt:lpstr>'Week C'!ZoTotaalC</vt:lpstr>
      <vt:lpstr>'Week D'!ZoTotaalD</vt:lpstr>
      <vt:lpstr>'Week E'!ZoTotaalE</vt:lpstr>
      <vt:lpstr>'Week F'!ZoTotaalF</vt:lpstr>
    </vt:vector>
  </TitlesOfParts>
  <Company>UGC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ADRIAENSEN</dc:creator>
  <cp:lastModifiedBy>Bettina VERSCHUEREN</cp:lastModifiedBy>
  <cp:lastPrinted>2024-12-01T13:39:59Z</cp:lastPrinted>
  <dcterms:created xsi:type="dcterms:W3CDTF">2023-11-07T17:30:04Z</dcterms:created>
  <dcterms:modified xsi:type="dcterms:W3CDTF">2024-12-10T09:52:15Z</dcterms:modified>
</cp:coreProperties>
</file>