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edo\Desktop\FYP\"/>
    </mc:Choice>
  </mc:AlternateContent>
  <xr:revisionPtr revIDLastSave="0" documentId="13_ncr:1_{BD97847E-9029-45BD-976C-B55DF2AB5BBB}" xr6:coauthVersionLast="47" xr6:coauthVersionMax="47" xr10:uidLastSave="{00000000-0000-0000-0000-000000000000}"/>
  <bookViews>
    <workbookView xWindow="9345" yWindow="4395" windowWidth="14340" windowHeight="7275" xr2:uid="{C2A8856E-3DCA-4649-B4CC-002A75EC4A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" i="1"/>
  <c r="D3" i="1" s="1"/>
  <c r="E3" i="1" s="1"/>
  <c r="C2" i="1"/>
  <c r="D2" i="1" s="1"/>
  <c r="F2" i="1" l="1"/>
  <c r="H2" i="1" s="1"/>
  <c r="F34" i="1"/>
  <c r="F17" i="1"/>
  <c r="F16" i="1"/>
  <c r="F3" i="1"/>
  <c r="G18" i="1"/>
  <c r="G14" i="1"/>
  <c r="F29" i="1"/>
  <c r="F11" i="1"/>
  <c r="G30" i="1"/>
  <c r="G12" i="1"/>
  <c r="F28" i="1"/>
  <c r="F10" i="1"/>
  <c r="G26" i="1"/>
  <c r="G8" i="1"/>
  <c r="G32" i="1"/>
  <c r="F23" i="1"/>
  <c r="F5" i="1"/>
  <c r="G24" i="1"/>
  <c r="G6" i="1"/>
  <c r="F22" i="1"/>
  <c r="F4" i="1"/>
  <c r="G20" i="1"/>
  <c r="G31" i="1"/>
  <c r="G25" i="1"/>
  <c r="G19" i="1"/>
  <c r="G13" i="1"/>
  <c r="G7" i="1"/>
  <c r="F27" i="1"/>
  <c r="F15" i="1"/>
  <c r="F32" i="1"/>
  <c r="F26" i="1"/>
  <c r="F20" i="1"/>
  <c r="F14" i="1"/>
  <c r="F8" i="1"/>
  <c r="G2" i="1"/>
  <c r="I2" i="1" s="1"/>
  <c r="G29" i="1"/>
  <c r="G23" i="1"/>
  <c r="G17" i="1"/>
  <c r="G11" i="1"/>
  <c r="G5" i="1"/>
  <c r="F33" i="1"/>
  <c r="F21" i="1"/>
  <c r="F9" i="1"/>
  <c r="F31" i="1"/>
  <c r="F25" i="1"/>
  <c r="F19" i="1"/>
  <c r="F13" i="1"/>
  <c r="F7" i="1"/>
  <c r="G34" i="1"/>
  <c r="G28" i="1"/>
  <c r="G22" i="1"/>
  <c r="G16" i="1"/>
  <c r="G10" i="1"/>
  <c r="G4" i="1"/>
  <c r="F30" i="1"/>
  <c r="F24" i="1"/>
  <c r="F18" i="1"/>
  <c r="F12" i="1"/>
  <c r="F6" i="1"/>
  <c r="G33" i="1"/>
  <c r="G27" i="1"/>
  <c r="G21" i="1"/>
  <c r="G15" i="1"/>
  <c r="G9" i="1"/>
  <c r="G3" i="1"/>
</calcChain>
</file>

<file path=xl/sharedStrings.xml><?xml version="1.0" encoding="utf-8"?>
<sst xmlns="http://schemas.openxmlformats.org/spreadsheetml/2006/main" count="76" uniqueCount="44">
  <si>
    <t>Barking and Dagenham</t>
  </si>
  <si>
    <t>Bexley</t>
  </si>
  <si>
    <t>Newham</t>
  </si>
  <si>
    <t>Croydon</t>
  </si>
  <si>
    <t>Havering</t>
  </si>
  <si>
    <t>Sutton</t>
  </si>
  <si>
    <t>Greenwich</t>
  </si>
  <si>
    <t>Enfield</t>
  </si>
  <si>
    <t>Hillingdon</t>
  </si>
  <si>
    <t>Tower Hamlets</t>
  </si>
  <si>
    <t>Hounslow</t>
  </si>
  <si>
    <t>Lewisham</t>
  </si>
  <si>
    <t>Redbridge</t>
  </si>
  <si>
    <t>Waltham Forest</t>
  </si>
  <si>
    <t>Harrow</t>
  </si>
  <si>
    <t>Bromley</t>
  </si>
  <si>
    <t>Ealing</t>
  </si>
  <si>
    <t>Kingston upon Thames</t>
  </si>
  <si>
    <t>Southwark</t>
  </si>
  <si>
    <t>Lambeth</t>
  </si>
  <si>
    <t>Brent</t>
  </si>
  <si>
    <t>Merton</t>
  </si>
  <si>
    <t>Barnet</t>
  </si>
  <si>
    <t>Wandsworth</t>
  </si>
  <si>
    <t>Haringey</t>
  </si>
  <si>
    <t>Hackney</t>
  </si>
  <si>
    <t>Islington</t>
  </si>
  <si>
    <t>Richmond upon Thames</t>
  </si>
  <si>
    <t>Hammersmith and Fulham</t>
  </si>
  <si>
    <t>Camden</t>
  </si>
  <si>
    <t>City of London</t>
  </si>
  <si>
    <t>City of Westminster</t>
  </si>
  <si>
    <t>Kensington and Chelsea</t>
  </si>
  <si>
    <t>Borough</t>
  </si>
  <si>
    <t>Average Price</t>
  </si>
  <si>
    <t>Est. Mortgage required</t>
  </si>
  <si>
    <t>Recommended deposit 20%</t>
  </si>
  <si>
    <t>Est. Household Salary required</t>
  </si>
  <si>
    <t>Est. Monthly payments (4.5% fixed 5 years)</t>
  </si>
  <si>
    <t>Est. Monthly payments (8.6% 20 years)</t>
  </si>
  <si>
    <t>Percentage of income on mortgage (8.6%)</t>
  </si>
  <si>
    <t>Percentage of income on mortgage (4.5%)</t>
  </si>
  <si>
    <t>"Uswitch"</t>
  </si>
  <si>
    <t>Source_Deposit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</si>
</sst>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71E8-1AA1-49ED-85AD-79221F4017E6}">
  <dimension ref="A1:J34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23.28515625" bestFit="1" customWidth="1"/>
    <col min="2" max="2" width="13.28515625" bestFit="1" customWidth="1"/>
    <col min="3" max="3" width="24.28515625" bestFit="1" customWidth="1"/>
    <col min="4" max="4" width="20.140625" bestFit="1" customWidth="1"/>
    <col min="5" max="5" width="26.85546875" bestFit="1" customWidth="1"/>
    <col min="6" max="6" width="37.140625" bestFit="1" customWidth="1"/>
    <col min="7" max="7" width="33.5703125" bestFit="1" customWidth="1"/>
    <col min="8" max="8" width="30.140625" bestFit="1" customWidth="1"/>
  </cols>
  <sheetData>
    <row r="1" spans="1:10" x14ac:dyDescent="0.25">
      <c r="A1" t="s">
        <v>33</v>
      </c>
      <c r="B1" t="s">
        <v>34</v>
      </c>
      <c r="C1" t="s">
        <v>36</v>
      </c>
      <c r="D1" t="s">
        <v>35</v>
      </c>
      <c r="E1" t="s">
        <v>37</v>
      </c>
      <c r="F1" t="s">
        <v>38</v>
      </c>
      <c r="G1" t="s">
        <v>39</v>
      </c>
      <c r="H1" t="s">
        <v>41</v>
      </c>
      <c r="I1" t="s">
        <v>40</v>
      </c>
      <c r="J1" t="s">
        <v>43</v>
      </c>
    </row>
    <row r="2" spans="1:10" x14ac:dyDescent="0.25">
      <c r="A2" t="s">
        <v>0</v>
      </c>
      <c r="B2" s="2">
        <v>349371</v>
      </c>
      <c r="C2" s="2">
        <f>SUM(B2*0.2)</f>
        <v>69874.2</v>
      </c>
      <c r="D2" s="2">
        <f>SUM(B2-C2)</f>
        <v>279496.8</v>
      </c>
      <c r="E2" s="2">
        <f>SUM(D2/4.5)</f>
        <v>62110.399999999994</v>
      </c>
      <c r="F2" s="1">
        <f>PMT(4.5%/12,12*25,-D2)</f>
        <v>1553.5339892644643</v>
      </c>
      <c r="G2" s="1">
        <f>PMT(8.6%/12,12*25,-D2)</f>
        <v>2269.4501346389284</v>
      </c>
      <c r="H2" s="3">
        <f>SUM(F2/(42694/12))</f>
        <v>0.4366517044824465</v>
      </c>
      <c r="I2" s="3">
        <f>SUM(G2/(42694/12))</f>
        <v>0.63787421220000795</v>
      </c>
      <c r="J2" t="s">
        <v>42</v>
      </c>
    </row>
    <row r="3" spans="1:10" x14ac:dyDescent="0.25">
      <c r="A3" t="s">
        <v>1</v>
      </c>
      <c r="B3" s="2">
        <v>393738</v>
      </c>
      <c r="C3" s="2">
        <f>SUM(B3*0.2)</f>
        <v>78747.600000000006</v>
      </c>
      <c r="D3" s="2">
        <f t="shared" ref="D3:D34" si="0">SUM(B3-C3)</f>
        <v>314990.40000000002</v>
      </c>
      <c r="E3" s="2">
        <f t="shared" ref="E3:E34" si="1">SUM(D3/4.5)</f>
        <v>69997.866666666669</v>
      </c>
      <c r="F3" s="1">
        <f t="shared" ref="F3:F34" si="2">PMT(4.5%/12,12*25,-D3)</f>
        <v>1750.8189456623811</v>
      </c>
      <c r="G3" s="1">
        <f t="shared" ref="G3:G34" si="3">PMT(8.6%/12,12*25,-D3)</f>
        <v>2557.6500542760059</v>
      </c>
      <c r="H3" s="3">
        <f>SUM(F3/(46559/12))</f>
        <v>0.45125168813652727</v>
      </c>
      <c r="I3" s="3">
        <f>SUM(G3/(46559/12))</f>
        <v>0.65920231644391147</v>
      </c>
      <c r="J3" t="s">
        <v>42</v>
      </c>
    </row>
    <row r="4" spans="1:10" x14ac:dyDescent="0.25">
      <c r="A4" t="s">
        <v>2</v>
      </c>
      <c r="B4" s="2">
        <v>406109</v>
      </c>
      <c r="C4" s="2">
        <f t="shared" ref="C4:C34" si="4">SUM(B4*0.2)</f>
        <v>81221.8</v>
      </c>
      <c r="D4" s="2">
        <f t="shared" si="0"/>
        <v>324887.2</v>
      </c>
      <c r="E4" s="2">
        <f t="shared" si="1"/>
        <v>72197.155555555553</v>
      </c>
      <c r="F4" s="1">
        <f t="shared" si="2"/>
        <v>1805.8285743413232</v>
      </c>
      <c r="G4" s="1">
        <f t="shared" si="3"/>
        <v>2638.0098082785366</v>
      </c>
      <c r="H4" s="3">
        <f>SUM(F4/(47637/12))</f>
        <v>0.45489730445023574</v>
      </c>
      <c r="I4" s="3">
        <f>SUM(G4/(47637/12))</f>
        <v>0.6645279446510578</v>
      </c>
      <c r="J4" t="s">
        <v>42</v>
      </c>
    </row>
    <row r="5" spans="1:10" x14ac:dyDescent="0.25">
      <c r="A5" t="s">
        <v>3</v>
      </c>
      <c r="B5" s="2">
        <v>416795</v>
      </c>
      <c r="C5" s="2">
        <f t="shared" si="4"/>
        <v>83359</v>
      </c>
      <c r="D5" s="2">
        <f t="shared" si="0"/>
        <v>333436</v>
      </c>
      <c r="E5" s="2">
        <f t="shared" si="1"/>
        <v>74096.888888888891</v>
      </c>
      <c r="F5" s="1">
        <f t="shared" si="2"/>
        <v>1853.3455812173377</v>
      </c>
      <c r="G5" s="1">
        <f t="shared" si="3"/>
        <v>2707.4241103778854</v>
      </c>
      <c r="H5" s="3">
        <f>SUM(F5/(48567/12))</f>
        <v>0.45792713106858673</v>
      </c>
      <c r="I5" s="3">
        <f>SUM(G5/(48567/12))</f>
        <v>0.66895400837059371</v>
      </c>
      <c r="J5" t="s">
        <v>42</v>
      </c>
    </row>
    <row r="6" spans="1:10" x14ac:dyDescent="0.25">
      <c r="A6" t="s">
        <v>4</v>
      </c>
      <c r="B6" s="2">
        <v>423796</v>
      </c>
      <c r="C6" s="2">
        <f t="shared" si="4"/>
        <v>84759.200000000012</v>
      </c>
      <c r="D6" s="2">
        <f t="shared" si="0"/>
        <v>339036.8</v>
      </c>
      <c r="E6" s="2">
        <f t="shared" si="1"/>
        <v>75341.511111111104</v>
      </c>
      <c r="F6" s="1">
        <f t="shared" si="2"/>
        <v>1884.4766466430326</v>
      </c>
      <c r="G6" s="1">
        <f t="shared" si="3"/>
        <v>2752.9013262676044</v>
      </c>
      <c r="H6" s="3">
        <f>SUM(F6/(49177/12))</f>
        <v>0.45984341785217464</v>
      </c>
      <c r="I6" s="3">
        <f>SUM(G6/(49177/12))</f>
        <v>0.67175337892126918</v>
      </c>
      <c r="J6" t="s">
        <v>42</v>
      </c>
    </row>
    <row r="7" spans="1:10" x14ac:dyDescent="0.25">
      <c r="A7" t="s">
        <v>5</v>
      </c>
      <c r="B7" s="2">
        <v>427744</v>
      </c>
      <c r="C7" s="2">
        <f t="shared" si="4"/>
        <v>85548.800000000003</v>
      </c>
      <c r="D7" s="2">
        <f t="shared" si="0"/>
        <v>342195.20000000001</v>
      </c>
      <c r="E7" s="2">
        <f t="shared" si="1"/>
        <v>76043.377777777787</v>
      </c>
      <c r="F7" s="1">
        <f t="shared" si="2"/>
        <v>1902.0320596269842</v>
      </c>
      <c r="G7" s="1">
        <f t="shared" si="3"/>
        <v>2778.5468123885321</v>
      </c>
      <c r="H7" s="3">
        <f>SUM(F7/(49521/12))</f>
        <v>0.46090314645350072</v>
      </c>
      <c r="I7" s="3">
        <f>SUM(G7/(49521/12))</f>
        <v>0.67330146298867921</v>
      </c>
      <c r="J7" t="s">
        <v>42</v>
      </c>
    </row>
    <row r="8" spans="1:10" x14ac:dyDescent="0.25">
      <c r="A8" t="s">
        <v>6</v>
      </c>
      <c r="B8" s="2">
        <v>440716</v>
      </c>
      <c r="C8" s="2">
        <f t="shared" si="4"/>
        <v>88143.200000000012</v>
      </c>
      <c r="D8" s="2">
        <f t="shared" si="0"/>
        <v>352572.8</v>
      </c>
      <c r="E8" s="2">
        <f t="shared" si="1"/>
        <v>78349.511111111104</v>
      </c>
      <c r="F8" s="1">
        <f t="shared" si="2"/>
        <v>1959.7141308599676</v>
      </c>
      <c r="G8" s="1">
        <f t="shared" si="3"/>
        <v>2862.8105525001502</v>
      </c>
      <c r="H8" s="3">
        <f>SUM(F8/(50651/12))</f>
        <v>0.4642863827035914</v>
      </c>
      <c r="I8" s="3">
        <f>SUM(G8/(50651/12))</f>
        <v>0.67824379834557658</v>
      </c>
      <c r="J8" t="s">
        <v>42</v>
      </c>
    </row>
    <row r="9" spans="1:10" x14ac:dyDescent="0.25">
      <c r="A9" t="s">
        <v>7</v>
      </c>
      <c r="B9" s="2">
        <v>443892</v>
      </c>
      <c r="C9" s="2">
        <f t="shared" si="4"/>
        <v>88778.400000000009</v>
      </c>
      <c r="D9" s="2">
        <f t="shared" si="0"/>
        <v>355113.6</v>
      </c>
      <c r="E9" s="2">
        <f t="shared" si="1"/>
        <v>78914.133333333331</v>
      </c>
      <c r="F9" s="1">
        <f t="shared" si="2"/>
        <v>1973.8367224600256</v>
      </c>
      <c r="G9" s="1">
        <f t="shared" si="3"/>
        <v>2883.4412677787886</v>
      </c>
      <c r="H9" s="3">
        <f>SUM(F9/(50928/12))</f>
        <v>0.46508876589538772</v>
      </c>
      <c r="I9" s="3">
        <f>SUM(G9/(50928/12))</f>
        <v>0.67941594433995967</v>
      </c>
      <c r="J9" t="s">
        <v>42</v>
      </c>
    </row>
    <row r="10" spans="1:10" x14ac:dyDescent="0.25">
      <c r="A10" t="s">
        <v>8</v>
      </c>
      <c r="B10" s="2">
        <v>461581</v>
      </c>
      <c r="C10" s="2">
        <f t="shared" si="4"/>
        <v>92316.200000000012</v>
      </c>
      <c r="D10" s="2">
        <f t="shared" si="0"/>
        <v>369264.8</v>
      </c>
      <c r="E10" s="2">
        <f t="shared" si="1"/>
        <v>82058.844444444447</v>
      </c>
      <c r="F10" s="1">
        <f t="shared" si="2"/>
        <v>2052.493688081383</v>
      </c>
      <c r="G10" s="1">
        <f t="shared" si="3"/>
        <v>2998.3457774021631</v>
      </c>
      <c r="H10" s="3">
        <f>SUM(F10/(52469/12))</f>
        <v>0.46941859492227017</v>
      </c>
      <c r="I10" s="3">
        <f>SUM(G10/(52469/12))</f>
        <v>0.68574109147927265</v>
      </c>
      <c r="J10" t="s">
        <v>42</v>
      </c>
    </row>
    <row r="11" spans="1:10" x14ac:dyDescent="0.25">
      <c r="A11" t="s">
        <v>9</v>
      </c>
      <c r="B11" s="2">
        <v>464536</v>
      </c>
      <c r="C11" s="2">
        <f t="shared" si="4"/>
        <v>92907.200000000012</v>
      </c>
      <c r="D11" s="2">
        <f t="shared" si="0"/>
        <v>371628.79999999999</v>
      </c>
      <c r="E11" s="2">
        <f t="shared" si="1"/>
        <v>82584.177777777775</v>
      </c>
      <c r="F11" s="1">
        <f t="shared" si="2"/>
        <v>2065.6335678604041</v>
      </c>
      <c r="G11" s="1">
        <f t="shared" si="3"/>
        <v>3017.5409170899397</v>
      </c>
      <c r="H11" s="3">
        <f>SUM(F11/(52726/12))</f>
        <v>0.47012105629717504</v>
      </c>
      <c r="I11" s="3">
        <f>SUM(G11/(52726/12))</f>
        <v>0.68676726861660808</v>
      </c>
      <c r="J11" t="s">
        <v>42</v>
      </c>
    </row>
    <row r="12" spans="1:10" x14ac:dyDescent="0.25">
      <c r="A12" t="s">
        <v>10</v>
      </c>
      <c r="B12" s="2">
        <v>466627</v>
      </c>
      <c r="C12" s="2">
        <f t="shared" si="4"/>
        <v>93325.400000000009</v>
      </c>
      <c r="D12" s="2">
        <f t="shared" si="0"/>
        <v>373301.6</v>
      </c>
      <c r="E12" s="2">
        <f t="shared" si="1"/>
        <v>82955.911111111112</v>
      </c>
      <c r="F12" s="1">
        <f t="shared" si="2"/>
        <v>2074.9315335517522</v>
      </c>
      <c r="G12" s="1">
        <f t="shared" si="3"/>
        <v>3031.1236707573303</v>
      </c>
      <c r="H12" s="3">
        <f>SUM(F12/(52908/12))</f>
        <v>0.47061273158352285</v>
      </c>
      <c r="I12" s="3">
        <f>SUM(G12/(52908/12))</f>
        <v>0.68748552296605359</v>
      </c>
      <c r="J12" t="s">
        <v>42</v>
      </c>
    </row>
    <row r="13" spans="1:10" x14ac:dyDescent="0.25">
      <c r="A13" t="s">
        <v>11</v>
      </c>
      <c r="B13" s="2">
        <v>466920</v>
      </c>
      <c r="C13" s="2">
        <f t="shared" si="4"/>
        <v>93384</v>
      </c>
      <c r="D13" s="2">
        <f t="shared" si="0"/>
        <v>373536</v>
      </c>
      <c r="E13" s="2">
        <f t="shared" si="1"/>
        <v>83008</v>
      </c>
      <c r="F13" s="1">
        <f t="shared" si="2"/>
        <v>2076.2344048800951</v>
      </c>
      <c r="G13" s="1">
        <f t="shared" si="3"/>
        <v>3033.0269451832251</v>
      </c>
      <c r="H13" s="3">
        <f>SUM(F13/(52934/12))</f>
        <v>0.47067693464618465</v>
      </c>
      <c r="I13" s="3">
        <f>SUM(G13/(52934/12))</f>
        <v>0.68757931277059547</v>
      </c>
      <c r="J13" t="s">
        <v>42</v>
      </c>
    </row>
    <row r="14" spans="1:10" x14ac:dyDescent="0.25">
      <c r="A14" t="s">
        <v>12</v>
      </c>
      <c r="B14" s="2">
        <v>488105</v>
      </c>
      <c r="C14" s="2">
        <f t="shared" si="4"/>
        <v>97621</v>
      </c>
      <c r="D14" s="2">
        <f t="shared" si="0"/>
        <v>390484</v>
      </c>
      <c r="E14" s="2">
        <f t="shared" si="1"/>
        <v>86774.222222222219</v>
      </c>
      <c r="F14" s="1">
        <f t="shared" si="2"/>
        <v>2170.436893245093</v>
      </c>
      <c r="G14" s="1">
        <f t="shared" si="3"/>
        <v>3170.6408315742697</v>
      </c>
      <c r="H14" s="3">
        <f>SUM(F14/(54779/12))</f>
        <v>0.47546035376587953</v>
      </c>
      <c r="I14" s="3">
        <f>SUM(G14/(54779/12))</f>
        <v>0.69456707823967645</v>
      </c>
      <c r="J14" t="s">
        <v>42</v>
      </c>
    </row>
    <row r="15" spans="1:10" x14ac:dyDescent="0.25">
      <c r="A15" t="s">
        <v>13</v>
      </c>
      <c r="B15" s="2">
        <v>501675</v>
      </c>
      <c r="C15" s="2">
        <f t="shared" si="4"/>
        <v>100335</v>
      </c>
      <c r="D15" s="2">
        <f t="shared" si="0"/>
        <v>401340</v>
      </c>
      <c r="E15" s="2">
        <f t="shared" si="1"/>
        <v>89186.666666666672</v>
      </c>
      <c r="F15" s="1">
        <f t="shared" si="2"/>
        <v>2230.7780670526463</v>
      </c>
      <c r="G15" s="1">
        <f t="shared" si="3"/>
        <v>3258.789070343516</v>
      </c>
      <c r="H15" s="3">
        <f>SUM(F15/(55961/12))</f>
        <v>0.47835701300247946</v>
      </c>
      <c r="I15" s="3">
        <f>SUM(G15/(55961/12))</f>
        <v>0.69879860696060092</v>
      </c>
      <c r="J15" t="s">
        <v>42</v>
      </c>
    </row>
    <row r="16" spans="1:10" x14ac:dyDescent="0.25">
      <c r="A16" t="s">
        <v>14</v>
      </c>
      <c r="B16" s="2">
        <v>511271</v>
      </c>
      <c r="C16" s="2">
        <f t="shared" si="4"/>
        <v>102254.20000000001</v>
      </c>
      <c r="D16" s="2">
        <f t="shared" si="0"/>
        <v>409016.8</v>
      </c>
      <c r="E16" s="2">
        <f t="shared" si="1"/>
        <v>90892.622222222213</v>
      </c>
      <c r="F16" s="1">
        <f t="shared" si="2"/>
        <v>2273.4482147208323</v>
      </c>
      <c r="G16" s="1">
        <f t="shared" si="3"/>
        <v>3321.1229317458506</v>
      </c>
      <c r="H16" s="3">
        <f>SUM(F16/(56797/12))</f>
        <v>0.4803313304690387</v>
      </c>
      <c r="I16" s="3">
        <f>SUM(G16/(56797/12))</f>
        <v>0.70168275051411533</v>
      </c>
      <c r="J16" t="s">
        <v>42</v>
      </c>
    </row>
    <row r="17" spans="1:10" x14ac:dyDescent="0.25">
      <c r="A17" t="s">
        <v>15</v>
      </c>
      <c r="B17" s="2">
        <v>511635</v>
      </c>
      <c r="C17" s="2">
        <f t="shared" si="4"/>
        <v>102327</v>
      </c>
      <c r="D17" s="2">
        <f t="shared" si="0"/>
        <v>409308</v>
      </c>
      <c r="E17" s="2">
        <f t="shared" si="1"/>
        <v>90957.333333333328</v>
      </c>
      <c r="F17" s="1">
        <f t="shared" si="2"/>
        <v>2275.0667988966579</v>
      </c>
      <c r="G17" s="1">
        <f t="shared" si="3"/>
        <v>3323.487409189624</v>
      </c>
      <c r="H17" s="3">
        <f>SUM(F17/(56829/12))</f>
        <v>0.4804026392644582</v>
      </c>
      <c r="I17" s="3">
        <f>SUM(G17/(56829/12))</f>
        <v>0.70178692059116798</v>
      </c>
      <c r="J17" t="s">
        <v>42</v>
      </c>
    </row>
    <row r="18" spans="1:10" x14ac:dyDescent="0.25">
      <c r="A18" t="s">
        <v>16</v>
      </c>
      <c r="B18" s="2">
        <v>542386</v>
      </c>
      <c r="C18" s="2">
        <f t="shared" si="4"/>
        <v>108477.20000000001</v>
      </c>
      <c r="D18" s="2">
        <f t="shared" si="0"/>
        <v>433908.8</v>
      </c>
      <c r="E18" s="2">
        <f t="shared" si="1"/>
        <v>96424.177777777775</v>
      </c>
      <c r="F18" s="1">
        <f t="shared" si="2"/>
        <v>2411.806035135131</v>
      </c>
      <c r="G18" s="1">
        <f t="shared" si="3"/>
        <v>3523.2402824684068</v>
      </c>
      <c r="H18" s="3">
        <f>SUM(F18/(59508/12))</f>
        <v>0.48634927104963316</v>
      </c>
      <c r="I18" s="3">
        <f>SUM(G18/(59508/12))</f>
        <v>0.71047394282484511</v>
      </c>
      <c r="J18" t="s">
        <v>42</v>
      </c>
    </row>
    <row r="19" spans="1:10" x14ac:dyDescent="0.25">
      <c r="A19" t="s">
        <v>17</v>
      </c>
      <c r="B19" s="2">
        <v>548778</v>
      </c>
      <c r="C19" s="2">
        <f t="shared" si="4"/>
        <v>109755.6</v>
      </c>
      <c r="D19" s="2">
        <f t="shared" si="0"/>
        <v>439022.4</v>
      </c>
      <c r="E19" s="2">
        <f t="shared" si="1"/>
        <v>97560.53333333334</v>
      </c>
      <c r="F19" s="1">
        <f t="shared" si="2"/>
        <v>2440.2290847281952</v>
      </c>
      <c r="G19" s="1">
        <f t="shared" si="3"/>
        <v>3564.7615457118131</v>
      </c>
      <c r="H19" s="3">
        <f>SUM(F19/(60065/12))</f>
        <v>0.48751767280010555</v>
      </c>
      <c r="I19" s="3">
        <f>SUM(G19/(60065/12))</f>
        <v>0.71218077996406814</v>
      </c>
      <c r="J19" t="s">
        <v>42</v>
      </c>
    </row>
    <row r="20" spans="1:10" x14ac:dyDescent="0.25">
      <c r="A20" t="s">
        <v>18</v>
      </c>
      <c r="B20" s="2">
        <v>550323</v>
      </c>
      <c r="C20" s="2">
        <f t="shared" si="4"/>
        <v>110064.6</v>
      </c>
      <c r="D20" s="2">
        <f t="shared" si="0"/>
        <v>440258.4</v>
      </c>
      <c r="E20" s="2">
        <f t="shared" si="1"/>
        <v>97835.200000000012</v>
      </c>
      <c r="F20" s="1">
        <f t="shared" si="2"/>
        <v>2447.0991741558055</v>
      </c>
      <c r="G20" s="1">
        <f t="shared" si="3"/>
        <v>3574.7975832135439</v>
      </c>
      <c r="H20" s="3">
        <f>SUM(F20/(60199/12))</f>
        <v>0.48780195833601336</v>
      </c>
      <c r="I20" s="3">
        <f>SUM(G20/(60199/12))</f>
        <v>0.71259607300059025</v>
      </c>
      <c r="J20" t="s">
        <v>42</v>
      </c>
    </row>
    <row r="21" spans="1:10" x14ac:dyDescent="0.25">
      <c r="A21" t="s">
        <v>19</v>
      </c>
      <c r="B21" s="2">
        <v>556966</v>
      </c>
      <c r="C21" s="2">
        <f t="shared" si="4"/>
        <v>111393.20000000001</v>
      </c>
      <c r="D21" s="2">
        <f t="shared" si="0"/>
        <v>445572.8</v>
      </c>
      <c r="E21" s="2">
        <f t="shared" si="1"/>
        <v>99016.177777777775</v>
      </c>
      <c r="F21" s="1">
        <f t="shared" si="2"/>
        <v>2476.638335364617</v>
      </c>
      <c r="G21" s="1">
        <f t="shared" si="3"/>
        <v>3617.949296562409</v>
      </c>
      <c r="H21" s="3">
        <f>SUM(F21/(60778/12))</f>
        <v>0.4889871339033105</v>
      </c>
      <c r="I21" s="3">
        <f>SUM(G21/(60778/12))</f>
        <v>0.71432741384627518</v>
      </c>
      <c r="J21" t="s">
        <v>42</v>
      </c>
    </row>
    <row r="22" spans="1:10" x14ac:dyDescent="0.25">
      <c r="A22" t="s">
        <v>20</v>
      </c>
      <c r="B22" s="2">
        <v>562572</v>
      </c>
      <c r="C22" s="2">
        <f t="shared" si="4"/>
        <v>112514.40000000001</v>
      </c>
      <c r="D22" s="2">
        <f t="shared" si="0"/>
        <v>450057.6</v>
      </c>
      <c r="E22" s="2">
        <f t="shared" si="1"/>
        <v>100012.79999999999</v>
      </c>
      <c r="F22" s="1">
        <f t="shared" si="2"/>
        <v>2501.5663103362563</v>
      </c>
      <c r="G22" s="1">
        <f t="shared" si="3"/>
        <v>3654.3648475233813</v>
      </c>
      <c r="H22" s="3">
        <f>SUM(F22/(61264/12))</f>
        <v>0.48999078943645658</v>
      </c>
      <c r="I22" s="3">
        <f>SUM(G22/(61264/12))</f>
        <v>0.71579358465461895</v>
      </c>
      <c r="J22" t="s">
        <v>42</v>
      </c>
    </row>
    <row r="23" spans="1:10" x14ac:dyDescent="0.25">
      <c r="A23" t="s">
        <v>21</v>
      </c>
      <c r="B23" s="2">
        <v>592471</v>
      </c>
      <c r="C23" s="2">
        <f t="shared" si="4"/>
        <v>118494.20000000001</v>
      </c>
      <c r="D23" s="2">
        <f t="shared" si="0"/>
        <v>473976.8</v>
      </c>
      <c r="E23" s="2">
        <f t="shared" si="1"/>
        <v>105328.17777777778</v>
      </c>
      <c r="F23" s="1">
        <f t="shared" si="2"/>
        <v>2634.5169924049405</v>
      </c>
      <c r="G23" s="1">
        <f t="shared" si="3"/>
        <v>3848.5832845876175</v>
      </c>
      <c r="H23" s="3">
        <f>SUM(F23/(62805/12))</f>
        <v>0.50337081297443331</v>
      </c>
      <c r="I23" s="3">
        <f>SUM(G23/(62805/12))</f>
        <v>0.73533953371628713</v>
      </c>
      <c r="J23" t="s">
        <v>42</v>
      </c>
    </row>
    <row r="24" spans="1:10" x14ac:dyDescent="0.25">
      <c r="A24" t="s">
        <v>22</v>
      </c>
      <c r="B24" s="2">
        <v>598661</v>
      </c>
      <c r="C24" s="2">
        <f t="shared" si="4"/>
        <v>119732.20000000001</v>
      </c>
      <c r="D24" s="2">
        <f t="shared" si="0"/>
        <v>478928.8</v>
      </c>
      <c r="E24" s="2">
        <f t="shared" si="1"/>
        <v>106428.62222222221</v>
      </c>
      <c r="F24" s="1">
        <f t="shared" si="2"/>
        <v>2662.0418167136186</v>
      </c>
      <c r="G24" s="1">
        <f t="shared" si="3"/>
        <v>3888.7923927660727</v>
      </c>
      <c r="H24" s="3">
        <f>SUM(F24/(63124/12))</f>
        <v>0.50605953045693275</v>
      </c>
      <c r="I24" s="3">
        <f>SUM(G24/(63124/12))</f>
        <v>0.73926729474039787</v>
      </c>
      <c r="J24" t="s">
        <v>42</v>
      </c>
    </row>
    <row r="25" spans="1:10" x14ac:dyDescent="0.25">
      <c r="A25" t="s">
        <v>23</v>
      </c>
      <c r="B25" s="2">
        <v>627901</v>
      </c>
      <c r="C25" s="2">
        <f t="shared" si="4"/>
        <v>125580.20000000001</v>
      </c>
      <c r="D25" s="2">
        <f t="shared" si="0"/>
        <v>502320.8</v>
      </c>
      <c r="E25" s="2">
        <f t="shared" si="1"/>
        <v>111626.84444444445</v>
      </c>
      <c r="F25" s="1">
        <f t="shared" si="2"/>
        <v>2792.0621499584868</v>
      </c>
      <c r="G25" s="1">
        <f t="shared" si="3"/>
        <v>4078.730086326334</v>
      </c>
      <c r="H25" s="3">
        <f>SUM(F25/(64632/12))</f>
        <v>0.51839252691394111</v>
      </c>
      <c r="I25" s="3">
        <f>SUM(G25/(64632/12))</f>
        <v>0.75728371450544629</v>
      </c>
      <c r="J25" t="s">
        <v>42</v>
      </c>
    </row>
    <row r="26" spans="1:10" x14ac:dyDescent="0.25">
      <c r="A26" t="s">
        <v>24</v>
      </c>
      <c r="B26" s="2">
        <v>629507</v>
      </c>
      <c r="C26" s="2">
        <f t="shared" si="4"/>
        <v>125901.40000000001</v>
      </c>
      <c r="D26" s="2">
        <f t="shared" si="0"/>
        <v>503605.6</v>
      </c>
      <c r="E26" s="2">
        <f t="shared" si="1"/>
        <v>111912.35555555555</v>
      </c>
      <c r="F26" s="1">
        <f t="shared" si="2"/>
        <v>2799.2034856353425</v>
      </c>
      <c r="G26" s="1">
        <f t="shared" si="3"/>
        <v>4089.1623686744115</v>
      </c>
      <c r="H26" s="3">
        <f>SUM(F26/(67415/12))</f>
        <v>0.49826361829895582</v>
      </c>
      <c r="I26" s="3">
        <f>SUM(G26/(67415/12))</f>
        <v>0.7278787869775708</v>
      </c>
      <c r="J26" t="s">
        <v>42</v>
      </c>
    </row>
    <row r="27" spans="1:10" x14ac:dyDescent="0.25">
      <c r="A27" t="s">
        <v>25</v>
      </c>
      <c r="B27" s="2">
        <v>632099</v>
      </c>
      <c r="C27" s="2">
        <f t="shared" si="4"/>
        <v>126419.8</v>
      </c>
      <c r="D27" s="2">
        <f t="shared" si="0"/>
        <v>505679.2</v>
      </c>
      <c r="E27" s="2">
        <f t="shared" si="1"/>
        <v>112373.15555555555</v>
      </c>
      <c r="F27" s="1">
        <f t="shared" si="2"/>
        <v>2810.7292278983618</v>
      </c>
      <c r="G27" s="1">
        <f t="shared" si="3"/>
        <v>4105.999526735568</v>
      </c>
      <c r="H27" s="3">
        <f>SUM(F27/(64848/12))</f>
        <v>0.52012013839718019</v>
      </c>
      <c r="I27" s="3">
        <f>SUM(G27/(64848/12))</f>
        <v>0.75980746238630048</v>
      </c>
      <c r="J27" t="s">
        <v>42</v>
      </c>
    </row>
    <row r="28" spans="1:10" x14ac:dyDescent="0.25">
      <c r="A28" t="s">
        <v>26</v>
      </c>
      <c r="B28" s="2">
        <v>700036</v>
      </c>
      <c r="C28" s="2">
        <f t="shared" si="4"/>
        <v>140007.20000000001</v>
      </c>
      <c r="D28" s="2">
        <f t="shared" si="0"/>
        <v>560028.80000000005</v>
      </c>
      <c r="E28" s="2">
        <f t="shared" si="1"/>
        <v>124450.84444444446</v>
      </c>
      <c r="F28" s="1">
        <f t="shared" si="2"/>
        <v>3112.8219563407915</v>
      </c>
      <c r="G28" s="1">
        <f t="shared" si="3"/>
        <v>4547.3058566741292</v>
      </c>
      <c r="H28" s="3">
        <f>SUM(F28/(68351/12))</f>
        <v>0.54650061412546258</v>
      </c>
      <c r="I28" s="3">
        <f>SUM(G28/(68351/12))</f>
        <v>0.79834487103465268</v>
      </c>
      <c r="J28" t="s">
        <v>42</v>
      </c>
    </row>
    <row r="29" spans="1:10" x14ac:dyDescent="0.25">
      <c r="A29" t="s">
        <v>27</v>
      </c>
      <c r="B29" s="2">
        <v>776521</v>
      </c>
      <c r="C29" s="2">
        <f t="shared" si="4"/>
        <v>155304.20000000001</v>
      </c>
      <c r="D29" s="2">
        <f t="shared" si="0"/>
        <v>621216.80000000005</v>
      </c>
      <c r="E29" s="2">
        <f t="shared" si="1"/>
        <v>138048.17777777778</v>
      </c>
      <c r="F29" s="1">
        <f t="shared" si="2"/>
        <v>3452.9247329561736</v>
      </c>
      <c r="G29" s="1">
        <f t="shared" si="3"/>
        <v>5044.1384316384456</v>
      </c>
      <c r="H29" s="3">
        <f>SUM(F29/(74230/12))</f>
        <v>0.5581987982685449</v>
      </c>
      <c r="I29" s="3">
        <f>SUM(G29/(74230/12))</f>
        <v>0.81543393748701809</v>
      </c>
      <c r="J29" t="s">
        <v>42</v>
      </c>
    </row>
    <row r="30" spans="1:10" x14ac:dyDescent="0.25">
      <c r="A30" t="s">
        <v>28</v>
      </c>
      <c r="B30" s="2">
        <v>779274</v>
      </c>
      <c r="C30" s="2">
        <f t="shared" si="4"/>
        <v>155854.80000000002</v>
      </c>
      <c r="D30" s="2">
        <f t="shared" si="0"/>
        <v>623419.19999999995</v>
      </c>
      <c r="E30" s="2">
        <f t="shared" si="1"/>
        <v>138537.59999999998</v>
      </c>
      <c r="F30" s="1">
        <f t="shared" si="2"/>
        <v>3465.1663874508076</v>
      </c>
      <c r="G30" s="1">
        <f t="shared" si="3"/>
        <v>5062.0214162612701</v>
      </c>
      <c r="H30" s="3">
        <f>SUM(F30/(74445/12))</f>
        <v>0.55855996573859479</v>
      </c>
      <c r="I30" s="3">
        <f>SUM(G30/(74445/12))</f>
        <v>0.81596154201269722</v>
      </c>
      <c r="J30" t="s">
        <v>42</v>
      </c>
    </row>
    <row r="31" spans="1:10" x14ac:dyDescent="0.25">
      <c r="A31" t="s">
        <v>29</v>
      </c>
      <c r="B31" s="2">
        <v>869066</v>
      </c>
      <c r="C31" s="2">
        <f t="shared" si="4"/>
        <v>173813.2</v>
      </c>
      <c r="D31" s="2">
        <f t="shared" si="0"/>
        <v>695252.8</v>
      </c>
      <c r="E31" s="2">
        <f t="shared" si="1"/>
        <v>154500.62222222224</v>
      </c>
      <c r="F31" s="1">
        <f t="shared" si="2"/>
        <v>3864.4408663401118</v>
      </c>
      <c r="G31" s="1">
        <f t="shared" si="3"/>
        <v>5645.2938300835367</v>
      </c>
      <c r="H31" s="3">
        <f>SUM(F31/(81469/12))</f>
        <v>0.5692139389961991</v>
      </c>
      <c r="I31" s="3">
        <f>SUM(G31/(81469/12))</f>
        <v>0.83152519315325391</v>
      </c>
      <c r="J31" t="s">
        <v>42</v>
      </c>
    </row>
    <row r="32" spans="1:10" x14ac:dyDescent="0.25">
      <c r="A32" t="s">
        <v>30</v>
      </c>
      <c r="B32" s="2">
        <v>889432</v>
      </c>
      <c r="C32" s="2">
        <f t="shared" si="4"/>
        <v>177886.40000000002</v>
      </c>
      <c r="D32" s="2">
        <f t="shared" si="0"/>
        <v>711545.6</v>
      </c>
      <c r="E32" s="2">
        <f t="shared" si="1"/>
        <v>158121.24444444443</v>
      </c>
      <c r="F32" s="1">
        <f t="shared" si="2"/>
        <v>3955.0015403095022</v>
      </c>
      <c r="G32" s="1">
        <f t="shared" si="3"/>
        <v>5777.5876422260899</v>
      </c>
      <c r="H32" s="3">
        <f>SUM(F32/(83062/12))</f>
        <v>0.57138063715915854</v>
      </c>
      <c r="I32" s="3">
        <f>SUM(G32/(83062/12))</f>
        <v>0.8346903723328728</v>
      </c>
      <c r="J32" t="s">
        <v>42</v>
      </c>
    </row>
    <row r="33" spans="1:10" x14ac:dyDescent="0.25">
      <c r="A33" t="s">
        <v>31</v>
      </c>
      <c r="B33" s="2">
        <v>950206</v>
      </c>
      <c r="C33" s="2">
        <f t="shared" si="4"/>
        <v>190041.2</v>
      </c>
      <c r="D33" s="2">
        <f t="shared" si="0"/>
        <v>760164.8</v>
      </c>
      <c r="E33" s="2">
        <f t="shared" si="1"/>
        <v>168925.51111111112</v>
      </c>
      <c r="F33" s="1">
        <f t="shared" si="2"/>
        <v>4225.2428444347979</v>
      </c>
      <c r="G33" s="1">
        <f t="shared" si="3"/>
        <v>6172.3644338961094</v>
      </c>
      <c r="H33" s="3">
        <f>SUM(F33/(87816/12))</f>
        <v>0.57737672102142634</v>
      </c>
      <c r="I33" s="3">
        <f>SUM(G33/(87816/12))</f>
        <v>0.84344963567861564</v>
      </c>
      <c r="J33" t="s">
        <v>42</v>
      </c>
    </row>
    <row r="34" spans="1:10" x14ac:dyDescent="0.25">
      <c r="A34" t="s">
        <v>32</v>
      </c>
      <c r="B34" s="2">
        <v>1358879</v>
      </c>
      <c r="C34" s="2">
        <f t="shared" si="4"/>
        <v>271775.8</v>
      </c>
      <c r="D34" s="2">
        <f t="shared" si="0"/>
        <v>1087103.2</v>
      </c>
      <c r="E34" s="2">
        <f t="shared" si="1"/>
        <v>241578.48888888888</v>
      </c>
      <c r="F34" s="1">
        <f t="shared" si="2"/>
        <v>6042.472654564076</v>
      </c>
      <c r="G34" s="1">
        <f t="shared" si="3"/>
        <v>8827.0295173555114</v>
      </c>
      <c r="H34" s="3">
        <f>SUM(F34/(119783/12))</f>
        <v>0.60534192543824183</v>
      </c>
      <c r="I34" s="3">
        <f>SUM(G34/(119783/12))</f>
        <v>0.88430206463576755</v>
      </c>
      <c r="J34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9C74-88FB-474C-9550-13D35B6B1903}">
  <dimension ref="A1:B33"/>
  <sheetViews>
    <sheetView workbookViewId="0">
      <selection activeCell="D22" sqref="D7:D22"/>
    </sheetView>
  </sheetViews>
  <sheetFormatPr defaultRowHeight="15" x14ac:dyDescent="0.25"/>
  <cols>
    <col min="1" max="1" width="10.85546875" bestFit="1" customWidth="1"/>
  </cols>
  <sheetData>
    <row r="1" spans="1:2" x14ac:dyDescent="0.25">
      <c r="A1" s="1"/>
    </row>
    <row r="2" spans="1:2" x14ac:dyDescent="0.25">
      <c r="A2" s="1">
        <v>69997.87</v>
      </c>
      <c r="B2">
        <v>46559</v>
      </c>
    </row>
    <row r="3" spans="1:2" x14ac:dyDescent="0.25">
      <c r="A3" s="1">
        <v>72197.16</v>
      </c>
      <c r="B3">
        <v>47637</v>
      </c>
    </row>
    <row r="4" spans="1:2" x14ac:dyDescent="0.25">
      <c r="A4" s="1">
        <v>74096.89</v>
      </c>
      <c r="B4">
        <v>48567</v>
      </c>
    </row>
    <row r="5" spans="1:2" x14ac:dyDescent="0.25">
      <c r="A5" s="1">
        <v>75341.509999999995</v>
      </c>
      <c r="B5">
        <v>49177</v>
      </c>
    </row>
    <row r="6" spans="1:2" x14ac:dyDescent="0.25">
      <c r="A6" s="1">
        <v>76043.38</v>
      </c>
      <c r="B6">
        <v>49521</v>
      </c>
    </row>
    <row r="7" spans="1:2" x14ac:dyDescent="0.25">
      <c r="A7" s="1">
        <v>78349.509999999995</v>
      </c>
      <c r="B7">
        <v>50651</v>
      </c>
    </row>
    <row r="8" spans="1:2" x14ac:dyDescent="0.25">
      <c r="A8" s="1">
        <v>78914.13</v>
      </c>
      <c r="B8">
        <v>50928</v>
      </c>
    </row>
    <row r="9" spans="1:2" x14ac:dyDescent="0.25">
      <c r="A9" s="1">
        <v>82058.84</v>
      </c>
      <c r="B9">
        <v>52469</v>
      </c>
    </row>
    <row r="10" spans="1:2" x14ac:dyDescent="0.25">
      <c r="A10" s="1">
        <v>82584.179999999993</v>
      </c>
      <c r="B10">
        <v>52726</v>
      </c>
    </row>
    <row r="11" spans="1:2" x14ac:dyDescent="0.25">
      <c r="A11" s="1">
        <v>82955.91</v>
      </c>
      <c r="B11">
        <v>52908</v>
      </c>
    </row>
    <row r="12" spans="1:2" x14ac:dyDescent="0.25">
      <c r="A12" s="1">
        <v>83008</v>
      </c>
      <c r="B12">
        <v>52934</v>
      </c>
    </row>
    <row r="13" spans="1:2" x14ac:dyDescent="0.25">
      <c r="A13" s="1">
        <v>86774.22</v>
      </c>
      <c r="B13">
        <v>54779</v>
      </c>
    </row>
    <row r="14" spans="1:2" x14ac:dyDescent="0.25">
      <c r="A14" s="1">
        <v>89186.67</v>
      </c>
      <c r="B14">
        <v>55961</v>
      </c>
    </row>
    <row r="15" spans="1:2" x14ac:dyDescent="0.25">
      <c r="A15" s="1">
        <v>90892.62</v>
      </c>
      <c r="B15">
        <v>56797</v>
      </c>
    </row>
    <row r="16" spans="1:2" x14ac:dyDescent="0.25">
      <c r="A16" s="1">
        <v>90957.33</v>
      </c>
      <c r="B16">
        <v>56829</v>
      </c>
    </row>
    <row r="17" spans="1:2" x14ac:dyDescent="0.25">
      <c r="A17" s="1">
        <v>96424.18</v>
      </c>
      <c r="B17">
        <v>59508</v>
      </c>
    </row>
    <row r="18" spans="1:2" x14ac:dyDescent="0.25">
      <c r="A18" s="1">
        <v>97560.53</v>
      </c>
      <c r="B18">
        <v>60065</v>
      </c>
    </row>
    <row r="19" spans="1:2" x14ac:dyDescent="0.25">
      <c r="A19" s="1">
        <v>97835.199999999997</v>
      </c>
      <c r="B19">
        <v>60199</v>
      </c>
    </row>
    <row r="20" spans="1:2" x14ac:dyDescent="0.25">
      <c r="A20" s="1">
        <v>99016.18</v>
      </c>
      <c r="B20">
        <v>60778</v>
      </c>
    </row>
    <row r="21" spans="1:2" x14ac:dyDescent="0.25">
      <c r="A21" s="1">
        <v>100012.8</v>
      </c>
      <c r="B21">
        <v>61264</v>
      </c>
    </row>
    <row r="22" spans="1:2" x14ac:dyDescent="0.25">
      <c r="A22" s="1">
        <v>105328.18</v>
      </c>
      <c r="B22">
        <v>62805</v>
      </c>
    </row>
    <row r="23" spans="1:2" x14ac:dyDescent="0.25">
      <c r="A23" s="1">
        <v>106428.62</v>
      </c>
      <c r="B23">
        <v>63124</v>
      </c>
    </row>
    <row r="24" spans="1:2" x14ac:dyDescent="0.25">
      <c r="A24" s="1">
        <v>111626.84</v>
      </c>
      <c r="B24">
        <v>64632</v>
      </c>
    </row>
    <row r="25" spans="1:2" x14ac:dyDescent="0.25">
      <c r="A25" s="1">
        <v>111912.36</v>
      </c>
      <c r="B25">
        <v>64715</v>
      </c>
    </row>
    <row r="26" spans="1:2" x14ac:dyDescent="0.25">
      <c r="A26" s="1">
        <v>112373.16</v>
      </c>
      <c r="B26">
        <v>64848</v>
      </c>
    </row>
    <row r="27" spans="1:2" x14ac:dyDescent="0.25">
      <c r="A27" s="1">
        <v>124450.84</v>
      </c>
      <c r="B27">
        <v>68351</v>
      </c>
    </row>
    <row r="28" spans="1:2" x14ac:dyDescent="0.25">
      <c r="A28" s="1">
        <v>138048.18</v>
      </c>
      <c r="B28">
        <v>74230</v>
      </c>
    </row>
    <row r="29" spans="1:2" x14ac:dyDescent="0.25">
      <c r="A29" s="1">
        <v>138537.60000000001</v>
      </c>
      <c r="B29">
        <v>74445</v>
      </c>
    </row>
    <row r="30" spans="1:2" x14ac:dyDescent="0.25">
      <c r="A30" s="1">
        <v>154500.62</v>
      </c>
      <c r="B30">
        <v>81469</v>
      </c>
    </row>
    <row r="31" spans="1:2" x14ac:dyDescent="0.25">
      <c r="A31" s="1">
        <v>158121.24</v>
      </c>
      <c r="B31">
        <v>83062</v>
      </c>
    </row>
    <row r="32" spans="1:2" x14ac:dyDescent="0.25">
      <c r="A32" s="1">
        <v>168925.51</v>
      </c>
      <c r="B32">
        <v>87816</v>
      </c>
    </row>
    <row r="33" spans="1:2" x14ac:dyDescent="0.25">
      <c r="A33" s="1">
        <v>241578.49</v>
      </c>
      <c r="B33">
        <v>119783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Adebayo</dc:creator>
  <cp:lastModifiedBy>Ade Adebayo</cp:lastModifiedBy>
  <dcterms:created xsi:type="dcterms:W3CDTF">2024-01-22T15:12:18Z</dcterms:created>
  <dcterms:modified xsi:type="dcterms:W3CDTF">2024-04-24T19:34:00Z</dcterms:modified>
</cp:coreProperties>
</file>